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38897A9-DA13-4764-B684-AEC794A0127B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N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I23" i="1"/>
  <c r="AA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AU19" i="1" l="1"/>
  <c r="S19" i="1"/>
  <c r="T20" i="1"/>
  <c r="U20" i="1" s="1"/>
  <c r="AH24" i="1"/>
  <c r="J24" i="1"/>
  <c r="AV24" i="1" s="1"/>
  <c r="AY24" i="1" s="1"/>
  <c r="N24" i="1"/>
  <c r="K24" i="1"/>
  <c r="I24" i="1"/>
  <c r="K28" i="1"/>
  <c r="J28" i="1"/>
  <c r="AV28" i="1" s="1"/>
  <c r="AY28" i="1" s="1"/>
  <c r="I28" i="1"/>
  <c r="AH28" i="1"/>
  <c r="N28" i="1"/>
  <c r="AW27" i="1"/>
  <c r="AU27" i="1"/>
  <c r="S27" i="1"/>
  <c r="AW18" i="1"/>
  <c r="N27" i="1"/>
  <c r="K27" i="1"/>
  <c r="J27" i="1"/>
  <c r="AV27" i="1" s="1"/>
  <c r="AY27" i="1" s="1"/>
  <c r="I27" i="1"/>
  <c r="AH27" i="1"/>
  <c r="AU22" i="1"/>
  <c r="AW22" i="1" s="1"/>
  <c r="S22" i="1"/>
  <c r="AY18" i="1"/>
  <c r="AA21" i="1"/>
  <c r="AW23" i="1"/>
  <c r="S23" i="1"/>
  <c r="AU23" i="1"/>
  <c r="I29" i="1"/>
  <c r="AH29" i="1"/>
  <c r="N29" i="1"/>
  <c r="K29" i="1"/>
  <c r="J29" i="1"/>
  <c r="AV29" i="1" s="1"/>
  <c r="AU17" i="1"/>
  <c r="AW17" i="1" s="1"/>
  <c r="S17" i="1"/>
  <c r="N19" i="1"/>
  <c r="I19" i="1"/>
  <c r="K19" i="1"/>
  <c r="AH19" i="1"/>
  <c r="J19" i="1"/>
  <c r="AV19" i="1" s="1"/>
  <c r="AY19" i="1" s="1"/>
  <c r="S29" i="1"/>
  <c r="AU29" i="1"/>
  <c r="S31" i="1"/>
  <c r="AU31" i="1"/>
  <c r="AY31" i="1" s="1"/>
  <c r="K20" i="1"/>
  <c r="J20" i="1"/>
  <c r="AV20" i="1" s="1"/>
  <c r="AY20" i="1" s="1"/>
  <c r="N20" i="1"/>
  <c r="I20" i="1"/>
  <c r="AH20" i="1"/>
  <c r="S21" i="1"/>
  <c r="AU21" i="1"/>
  <c r="AW21" i="1" s="1"/>
  <c r="AY26" i="1"/>
  <c r="AW29" i="1"/>
  <c r="AW19" i="1"/>
  <c r="AU30" i="1"/>
  <c r="AW30" i="1" s="1"/>
  <c r="S30" i="1"/>
  <c r="S18" i="1"/>
  <c r="AU18" i="1"/>
  <c r="AU25" i="1"/>
  <c r="AW25" i="1" s="1"/>
  <c r="S25" i="1"/>
  <c r="AH30" i="1"/>
  <c r="AH17" i="1"/>
  <c r="I22" i="1"/>
  <c r="N23" i="1"/>
  <c r="S24" i="1"/>
  <c r="AH25" i="1"/>
  <c r="I30" i="1"/>
  <c r="I17" i="1"/>
  <c r="N18" i="1"/>
  <c r="J22" i="1"/>
  <c r="AV22" i="1" s="1"/>
  <c r="AY22" i="1" s="1"/>
  <c r="I25" i="1"/>
  <c r="N26" i="1"/>
  <c r="J30" i="1"/>
  <c r="AV30" i="1" s="1"/>
  <c r="J17" i="1"/>
  <c r="AV17" i="1" s="1"/>
  <c r="AY17" i="1" s="1"/>
  <c r="K22" i="1"/>
  <c r="J25" i="1"/>
  <c r="AV25" i="1" s="1"/>
  <c r="K30" i="1"/>
  <c r="AH18" i="1"/>
  <c r="AH26" i="1"/>
  <c r="I18" i="1"/>
  <c r="AH21" i="1"/>
  <c r="J23" i="1"/>
  <c r="AV23" i="1" s="1"/>
  <c r="AY23" i="1" s="1"/>
  <c r="I26" i="1"/>
  <c r="AH22" i="1"/>
  <c r="AA25" i="1" l="1"/>
  <c r="AA22" i="1"/>
  <c r="T30" i="1"/>
  <c r="U30" i="1" s="1"/>
  <c r="T21" i="1"/>
  <c r="U21" i="1" s="1"/>
  <c r="AA29" i="1"/>
  <c r="AA28" i="1"/>
  <c r="T17" i="1"/>
  <c r="U17" i="1" s="1"/>
  <c r="Q17" i="1" s="1"/>
  <c r="O17" i="1" s="1"/>
  <c r="R17" i="1" s="1"/>
  <c r="L17" i="1" s="1"/>
  <c r="M17" i="1" s="1"/>
  <c r="T22" i="1"/>
  <c r="U22" i="1" s="1"/>
  <c r="Q22" i="1" s="1"/>
  <c r="O22" i="1" s="1"/>
  <c r="R22" i="1" s="1"/>
  <c r="L22" i="1" s="1"/>
  <c r="M22" i="1" s="1"/>
  <c r="AA26" i="1"/>
  <c r="AA20" i="1"/>
  <c r="Q20" i="1"/>
  <c r="O20" i="1" s="1"/>
  <c r="R20" i="1" s="1"/>
  <c r="L20" i="1" s="1"/>
  <c r="M20" i="1" s="1"/>
  <c r="T26" i="1"/>
  <c r="U26" i="1" s="1"/>
  <c r="T27" i="1"/>
  <c r="U27" i="1" s="1"/>
  <c r="Q27" i="1" s="1"/>
  <c r="O27" i="1" s="1"/>
  <c r="R27" i="1" s="1"/>
  <c r="L27" i="1" s="1"/>
  <c r="M27" i="1" s="1"/>
  <c r="AY25" i="1"/>
  <c r="AA17" i="1"/>
  <c r="T28" i="1"/>
  <c r="U28" i="1" s="1"/>
  <c r="Q28" i="1" s="1"/>
  <c r="O28" i="1" s="1"/>
  <c r="R28" i="1" s="1"/>
  <c r="L28" i="1" s="1"/>
  <c r="M28" i="1" s="1"/>
  <c r="AW31" i="1"/>
  <c r="AY21" i="1"/>
  <c r="AA24" i="1"/>
  <c r="Q24" i="1"/>
  <c r="O24" i="1" s="1"/>
  <c r="R24" i="1" s="1"/>
  <c r="L24" i="1" s="1"/>
  <c r="M24" i="1" s="1"/>
  <c r="AC20" i="1"/>
  <c r="AD20" i="1" s="1"/>
  <c r="V20" i="1"/>
  <c r="Z20" i="1" s="1"/>
  <c r="AA30" i="1"/>
  <c r="T25" i="1"/>
  <c r="U25" i="1" s="1"/>
  <c r="AY29" i="1"/>
  <c r="T23" i="1"/>
  <c r="U23" i="1" s="1"/>
  <c r="AA27" i="1"/>
  <c r="AA18" i="1"/>
  <c r="AB20" i="1"/>
  <c r="T29" i="1"/>
  <c r="U29" i="1" s="1"/>
  <c r="AY30" i="1"/>
  <c r="T19" i="1"/>
  <c r="U19" i="1" s="1"/>
  <c r="T24" i="1"/>
  <c r="U24" i="1" s="1"/>
  <c r="T18" i="1"/>
  <c r="U18" i="1" s="1"/>
  <c r="T31" i="1"/>
  <c r="U31" i="1" s="1"/>
  <c r="AA19" i="1"/>
  <c r="AB18" i="1" l="1"/>
  <c r="V18" i="1"/>
  <c r="Z18" i="1" s="1"/>
  <c r="AC18" i="1"/>
  <c r="AD18" i="1" s="1"/>
  <c r="AC25" i="1"/>
  <c r="AB25" i="1"/>
  <c r="V25" i="1"/>
  <c r="Z25" i="1" s="1"/>
  <c r="V26" i="1"/>
  <c r="Z26" i="1" s="1"/>
  <c r="AC26" i="1"/>
  <c r="AD26" i="1" s="1"/>
  <c r="AB26" i="1"/>
  <c r="AB31" i="1"/>
  <c r="V31" i="1"/>
  <c r="Z31" i="1" s="1"/>
  <c r="AC31" i="1"/>
  <c r="AD31" i="1" s="1"/>
  <c r="Q31" i="1"/>
  <c r="O31" i="1" s="1"/>
  <c r="R31" i="1" s="1"/>
  <c r="L31" i="1" s="1"/>
  <c r="M31" i="1" s="1"/>
  <c r="AC23" i="1"/>
  <c r="AB23" i="1"/>
  <c r="V23" i="1"/>
  <c r="Z23" i="1" s="1"/>
  <c r="Q23" i="1"/>
  <c r="O23" i="1" s="1"/>
  <c r="R23" i="1" s="1"/>
  <c r="L23" i="1" s="1"/>
  <c r="M23" i="1" s="1"/>
  <c r="V21" i="1"/>
  <c r="Z21" i="1" s="1"/>
  <c r="AC21" i="1"/>
  <c r="Q21" i="1"/>
  <c r="O21" i="1" s="1"/>
  <c r="R21" i="1" s="1"/>
  <c r="L21" i="1" s="1"/>
  <c r="M21" i="1" s="1"/>
  <c r="AB21" i="1"/>
  <c r="V30" i="1"/>
  <c r="Z30" i="1" s="1"/>
  <c r="AC30" i="1"/>
  <c r="AB30" i="1"/>
  <c r="AC28" i="1"/>
  <c r="AD28" i="1" s="1"/>
  <c r="V28" i="1"/>
  <c r="Z28" i="1" s="1"/>
  <c r="AB28" i="1"/>
  <c r="V29" i="1"/>
  <c r="Z29" i="1" s="1"/>
  <c r="AC29" i="1"/>
  <c r="AB29" i="1"/>
  <c r="V19" i="1"/>
  <c r="Z19" i="1" s="1"/>
  <c r="AC19" i="1"/>
  <c r="AD19" i="1" s="1"/>
  <c r="AB19" i="1"/>
  <c r="Q26" i="1"/>
  <c r="O26" i="1" s="1"/>
  <c r="R26" i="1" s="1"/>
  <c r="L26" i="1" s="1"/>
  <c r="M26" i="1" s="1"/>
  <c r="Q25" i="1"/>
  <c r="O25" i="1" s="1"/>
  <c r="R25" i="1" s="1"/>
  <c r="L25" i="1" s="1"/>
  <c r="M25" i="1" s="1"/>
  <c r="V22" i="1"/>
  <c r="Z22" i="1" s="1"/>
  <c r="AC22" i="1"/>
  <c r="AB22" i="1"/>
  <c r="V27" i="1"/>
  <c r="Z27" i="1" s="1"/>
  <c r="AC27" i="1"/>
  <c r="AD27" i="1" s="1"/>
  <c r="AB27" i="1"/>
  <c r="AC17" i="1"/>
  <c r="AB17" i="1"/>
  <c r="V17" i="1"/>
  <c r="Z17" i="1" s="1"/>
  <c r="V24" i="1"/>
  <c r="Z24" i="1" s="1"/>
  <c r="AC24" i="1"/>
  <c r="AB24" i="1"/>
  <c r="Q18" i="1"/>
  <c r="O18" i="1" s="1"/>
  <c r="R18" i="1" s="1"/>
  <c r="L18" i="1" s="1"/>
  <c r="M18" i="1" s="1"/>
  <c r="Q30" i="1"/>
  <c r="O30" i="1" s="1"/>
  <c r="R30" i="1" s="1"/>
  <c r="L30" i="1" s="1"/>
  <c r="M30" i="1" s="1"/>
  <c r="Q19" i="1"/>
  <c r="O19" i="1" s="1"/>
  <c r="R19" i="1" s="1"/>
  <c r="L19" i="1" s="1"/>
  <c r="M19" i="1" s="1"/>
  <c r="Q29" i="1"/>
  <c r="O29" i="1" s="1"/>
  <c r="R29" i="1" s="1"/>
  <c r="L29" i="1" s="1"/>
  <c r="M29" i="1" s="1"/>
  <c r="AD24" i="1" l="1"/>
  <c r="AD23" i="1"/>
  <c r="AD30" i="1"/>
  <c r="AD22" i="1"/>
  <c r="AD29" i="1"/>
  <c r="AD25" i="1"/>
  <c r="AD21" i="1"/>
  <c r="AD17" i="1"/>
</calcChain>
</file>

<file path=xl/sharedStrings.xml><?xml version="1.0" encoding="utf-8"?>
<sst xmlns="http://schemas.openxmlformats.org/spreadsheetml/2006/main" count="693" uniqueCount="351">
  <si>
    <t>File opened</t>
  </si>
  <si>
    <t>2020-12-18 12:52:46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</si>
  <si>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</si>
  <si>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</si>
  <si>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</si>
  <si>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</si>
  <si>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</si>
  <si>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</si>
  <si>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</si>
  <si>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</si>
  <si>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</si>
  <si>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</si>
  <si>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</si>
  <si>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</si>
  <si>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</si>
  <si>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</si>
  <si>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</si>
  <si>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</si>
  <si>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</si>
  <si>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</si>
  <si>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</si>
  <si>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</si>
  <si>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</si>
  <si>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12:52:46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</si>
  <si>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</si>
  <si>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</si>
  <si>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</si>
  <si>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</si>
  <si>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</si>
  <si>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</si>
  <si>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</si>
  <si>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</si>
  <si>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</si>
  <si>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</si>
  <si>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</si>
  <si>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</si>
  <si>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</si>
  <si>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</si>
  <si>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</si>
  <si>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</si>
  <si>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</si>
  <si>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</si>
  <si>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</si>
  <si>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</si>
  <si>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</si>
  <si>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</si>
  <si>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</si>
  <si>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</si>
  <si>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</si>
  <si>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</si>
  <si>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</si>
  <si>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</si>
  <si>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</si>
  <si>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</si>
  <si>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</si>
  <si>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</si>
  <si>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</si>
  <si>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</si>
  <si>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</si>
  <si>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</si>
  <si>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</si>
  <si>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</si>
  <si>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</si>
  <si>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</si>
  <si>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</si>
  <si>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</si>
  <si>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</si>
  <si>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</si>
  <si>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</si>
  <si>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</si>
  <si>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</si>
  <si>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</si>
  <si>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</si>
  <si>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</si>
  <si>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</si>
  <si>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</si>
  <si>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</si>
  <si>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</si>
  <si>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</si>
  <si>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</si>
  <si>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</si>
  <si>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</si>
  <si>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</si>
  <si>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</si>
  <si>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</si>
  <si>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</si>
  <si>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</si>
  <si>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</si>
  <si>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</si>
  <si>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</si>
  <si>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</si>
  <si>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</si>
  <si>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</si>
  <si>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</si>
  <si>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</si>
  <si>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</si>
  <si>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</si>
  <si>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</si>
  <si>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</si>
  <si>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</si>
  <si>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</si>
  <si>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</si>
  <si>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</si>
  <si>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</si>
  <si>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</si>
  <si>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</si>
  <si>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</si>
  <si>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</si>
  <si>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</si>
  <si>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</si>
  <si>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</si>
  <si>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</si>
  <si>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</si>
  <si>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</si>
  <si>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</si>
  <si>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</si>
  <si>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</si>
  <si>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</si>
  <si>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</si>
  <si>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</si>
  <si>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</si>
  <si>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</si>
  <si>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</si>
  <si>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</si>
  <si>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</si>
  <si>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</si>
  <si>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</si>
  <si>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</si>
  <si>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</si>
  <si>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</si>
  <si>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</si>
  <si>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</si>
  <si>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</si>
  <si>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</si>
  <si>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</si>
  <si>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</si>
  <si>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</si>
  <si>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</si>
  <si>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</si>
  <si>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</si>
  <si>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</si>
  <si>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</si>
  <si>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</si>
  <si>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</si>
  <si>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</si>
  <si>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</si>
  <si>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</si>
  <si>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</si>
  <si>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</si>
  <si>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</si>
  <si>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</si>
  <si>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</si>
  <si>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</si>
  <si>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</si>
  <si>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</si>
  <si>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</si>
  <si>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</si>
  <si>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</si>
  <si>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</si>
  <si>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</si>
  <si>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</si>
  <si>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</si>
  <si>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</si>
  <si>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</si>
  <si>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</si>
  <si>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</si>
  <si>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</si>
  <si>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</si>
  <si>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</si>
  <si>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</si>
  <si>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</si>
  <si>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</si>
  <si>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</si>
  <si>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</si>
  <si>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</si>
  <si>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</si>
  <si>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</si>
  <si>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</si>
  <si>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</si>
  <si>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</si>
  <si>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</si>
  <si>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</si>
  <si>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</si>
  <si>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</si>
  <si>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</si>
  <si>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</si>
  <si>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</si>
  <si>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</si>
  <si>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</si>
  <si>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</si>
  <si>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</si>
  <si>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</si>
  <si>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</si>
  <si>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</si>
  <si>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</si>
  <si>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</si>
  <si>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</si>
  <si>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</si>
  <si>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</si>
  <si>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</si>
  <si>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</si>
  <si>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</si>
  <si>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</si>
  <si>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</si>
  <si>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</si>
  <si>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</si>
  <si>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</si>
  <si>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</si>
  <si>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</si>
  <si>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</si>
  <si>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</si>
  <si>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</si>
  <si>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</si>
  <si>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</si>
  <si>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</si>
  <si>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</si>
  <si>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</si>
  <si>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</si>
  <si>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</si>
  <si>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</si>
  <si>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</si>
  <si>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</si>
  <si>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</si>
  <si>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</si>
  <si>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</si>
  <si>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</si>
  <si>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</si>
  <si>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</si>
  <si>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</si>
  <si>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</si>
  <si>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</si>
  <si>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</si>
  <si>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</si>
  <si>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</si>
  <si>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</si>
  <si>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</si>
  <si>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</si>
  <si>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</si>
  <si>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</si>
  <si>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</si>
  <si>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</si>
  <si>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</si>
  <si>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</si>
  <si>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</si>
  <si>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</si>
  <si>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</si>
  <si>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</si>
  <si>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</si>
  <si>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</si>
  <si>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</si>
  <si>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</si>
  <si>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</si>
  <si>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</si>
  <si>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</si>
  <si>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</si>
  <si>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</si>
  <si>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</si>
  <si>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</si>
  <si>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</si>
  <si>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</si>
  <si>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</si>
  <si>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</si>
  <si>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</si>
  <si>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</si>
  <si>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</si>
  <si>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</si>
  <si>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</si>
  <si>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</si>
  <si>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</si>
  <si>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</si>
  <si>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</si>
  <si>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</si>
  <si>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</si>
  <si>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</si>
  <si>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</si>
  <si>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</si>
  <si>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</si>
  <si>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</si>
  <si>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</si>
  <si>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</si>
  <si>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</si>
  <si>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</si>
  <si>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</si>
  <si>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13:01:02</t>
  </si>
  <si>
    <t>13:01:02</t>
  </si>
  <si>
    <t>1149</t>
  </si>
  <si>
    <t>_1</t>
  </si>
  <si>
    <t>RECT-4143-20200907-06_33_50</t>
  </si>
  <si>
    <t>RECT-8649-20201218-13_01_06</t>
  </si>
  <si>
    <t>DARK-8650-20201218-13_01_08</t>
  </si>
  <si>
    <t>0: Broadleaf</t>
  </si>
  <si>
    <t>13:00:25</t>
  </si>
  <si>
    <t>1/3</t>
  </si>
  <si>
    <t>20201218 13:02:24</t>
  </si>
  <si>
    <t>13:02:24</t>
  </si>
  <si>
    <t>RECT-8651-20201218-13_02_28</t>
  </si>
  <si>
    <t>DARK-8652-20201218-13_02_30</t>
  </si>
  <si>
    <t>3/3</t>
  </si>
  <si>
    <t>20201218 13:03:29</t>
  </si>
  <si>
    <t>13:03:29</t>
  </si>
  <si>
    <t>RECT-8653-20201218-13_03_33</t>
  </si>
  <si>
    <t>DARK-8654-20201218-13_03_35</t>
  </si>
  <si>
    <t>20201218 13:04:34</t>
  </si>
  <si>
    <t>13:04:34</t>
  </si>
  <si>
    <t>RECT-8655-20201218-13_04_38</t>
  </si>
  <si>
    <t>DARK-8656-20201218-13_04_40</t>
  </si>
  <si>
    <t>20201218 13:06:35</t>
  </si>
  <si>
    <t>13:06:35</t>
  </si>
  <si>
    <t>RECT-8657-20201218-13_06_39</t>
  </si>
  <si>
    <t>DARK-8658-20201218-13_06_41</t>
  </si>
  <si>
    <t>20201218 13:07:50</t>
  </si>
  <si>
    <t>13:07:50</t>
  </si>
  <si>
    <t>RECT-8659-20201218-13_07_53</t>
  </si>
  <si>
    <t>DARK-8660-20201218-13_07_55</t>
  </si>
  <si>
    <t>20201218 13:09:04</t>
  </si>
  <si>
    <t>13:09:04</t>
  </si>
  <si>
    <t>RECT-8661-20201218-13_09_07</t>
  </si>
  <si>
    <t>DARK-8662-20201218-13_09_09</t>
  </si>
  <si>
    <t>20201218 13:10:21</t>
  </si>
  <si>
    <t>13:10:21</t>
  </si>
  <si>
    <t>RECT-8663-20201218-13_10_24</t>
  </si>
  <si>
    <t>DARK-8664-20201218-13_10_26</t>
  </si>
  <si>
    <t>20201218 13:12:10</t>
  </si>
  <si>
    <t>13:12:10</t>
  </si>
  <si>
    <t>RECT-8665-20201218-13_12_13</t>
  </si>
  <si>
    <t>DARK-8666-20201218-13_12_15</t>
  </si>
  <si>
    <t>13:11:20</t>
  </si>
  <si>
    <t>20201218 13:13:18</t>
  </si>
  <si>
    <t>13:13:18</t>
  </si>
  <si>
    <t>RECT-8667-20201218-13_13_21</t>
  </si>
  <si>
    <t>DARK-8668-20201218-13_13_23</t>
  </si>
  <si>
    <t>20201218 13:15:01</t>
  </si>
  <si>
    <t>13:15:01</t>
  </si>
  <si>
    <t>RECT-8669-20201218-13_15_04</t>
  </si>
  <si>
    <t>DARK-8670-20201218-13_15_06</t>
  </si>
  <si>
    <t>20201218 13:16:39</t>
  </si>
  <si>
    <t>13:16:39</t>
  </si>
  <si>
    <t>RECT-8671-20201218-13_16_42</t>
  </si>
  <si>
    <t>DARK-8672-20201218-13_16_44</t>
  </si>
  <si>
    <t>20201218 13:17:45</t>
  </si>
  <si>
    <t>13:17:45</t>
  </si>
  <si>
    <t>RECT-8673-20201218-13_17_48</t>
  </si>
  <si>
    <t>DARK-8674-20201218-13_17_50</t>
  </si>
  <si>
    <t>20201218 13:19:38</t>
  </si>
  <si>
    <t>13:19:38</t>
  </si>
  <si>
    <t>RECT-8675-20201218-13_19_41</t>
  </si>
  <si>
    <t>DARK-8676-20201218-13_19_43</t>
  </si>
  <si>
    <t>20201218 13:21:17</t>
  </si>
  <si>
    <t>13:21:17</t>
  </si>
  <si>
    <t>RECT-8677-20201218-13_21_20</t>
  </si>
  <si>
    <t>DARK-8678-20201218-13_21_22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</si>
</sst>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1608325262.5999999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1608325254.8499999</v>
      </c>
      <c r="I17">
        <f t="shared" ref="I17:I31" si="0">BW17*AG17*(BS17-BT17)/(100*BL17*(1000-AG17*BS17))</f>
        <v>1.8684000628553011E-4</v>
      </c>
      <c r="J17">
        <f t="shared" ref="J17:J31" si="1">BW17*AG17*(BR17-BQ17*(1000-AG17*BT17)/(1000-AG17*BS17))/(100*BL17)</f>
        <v>-2.4595183969599685</v>
      </c>
      <c r="K17">
        <f t="shared" ref="K17:K31" si="2">BQ17 - IF(AG17&gt;1, J17*BL17*100/(AI17*CE17), 0)</f>
        <v>406.05203333333299</v>
      </c>
      <c r="L17">
        <f t="shared" ref="L17:L31" si="3">((R17-I17/2)*K17-J17)/(R17+I17/2)</f>
        <v>867.31106557050896</v>
      </c>
      <c r="M17">
        <f t="shared" ref="M17:M31" si="4">L17*(BX17+BY17)/1000</f>
        <v>89.074021368827943</v>
      </c>
      <c r="N17">
        <f t="shared" ref="N17:N31" si="5">(BQ17 - IF(AG17&gt;1, J17*BL17*100/(AI17*CE17), 0))*(BX17+BY17)/1000</f>
        <v>41.702093896608964</v>
      </c>
      <c r="O17">
        <f t="shared" ref="O17:O31" si="6">2/((1/Q17-1/P17)+SIGN(Q17)*SQRT((1/Q17-1/P17)*(1/Q17-1/P17) + 4*BM17/((BM17+1)*(BM17+1))*(2*1/Q17*1/P17-1/P17*1/P17)))</f>
        <v>8.1294119251104392E-3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2.9749999529736626</v>
      </c>
      <c r="Q17">
        <f t="shared" ref="Q17:Q31" si="8">I17*(1000-(1000*0.61365*EXP(17.502*U17/(240.97+U17))/(BX17+BY17)+BS17)/2)/(1000*0.61365*EXP(17.502*U17/(240.97+U17))/(BX17+BY17)-BS17)</f>
        <v>8.1170908845500656E-3</v>
      </c>
      <c r="R17">
        <f t="shared" ref="R17:R31" si="9">1/((BM17+1)/(O17/1.6)+1/(P17/1.37)) + BM17/((BM17+1)/(O17/1.6) + BM17/(P17/1.37))</f>
        <v>5.0742872197134387E-3</v>
      </c>
      <c r="S17">
        <f t="shared" ref="S17:S31" si="10">(BI17*BK17)</f>
        <v>231.29833209380817</v>
      </c>
      <c r="T17">
        <f t="shared" ref="T17:T31" si="11">(BZ17+(S17+2*0.95*0.0000000567*(((BZ17+$B$7)+273)^4-(BZ17+273)^4)-44100*I17)/(1.84*29.3*P17+8*0.95*0.0000000567*(BZ17+273)^3))</f>
        <v>29.2906044016881</v>
      </c>
      <c r="U17">
        <f t="shared" ref="U17:U31" si="12">($C$7*CA17+$D$7*CB17+$E$7*T17)</f>
        <v>29.071899999999999</v>
      </c>
      <c r="V17">
        <f t="shared" ref="V17:V31" si="13">0.61365*EXP(17.502*U17/(240.97+U17))</f>
        <v>4.0385358558895481</v>
      </c>
      <c r="W17">
        <f t="shared" ref="W17:W31" si="14">(X17/Y17*100)</f>
        <v>45.893675910622164</v>
      </c>
      <c r="X17">
        <f t="shared" ref="X17:X31" si="15">BS17*(BX17+BY17)/1000</f>
        <v>1.7410635439074116</v>
      </c>
      <c r="Y17">
        <f t="shared" ref="Y17:Y31" si="16">0.61365*EXP(17.502*BZ17/(240.97+BZ17))</f>
        <v>3.793689455815501</v>
      </c>
      <c r="Z17">
        <f t="shared" ref="Z17:Z31" si="17">(V17-BS17*(BX17+BY17)/1000)</f>
        <v>2.2974723119821365</v>
      </c>
      <c r="AA17">
        <f t="shared" ref="AA17:AA31" si="18">(-I17*44100)</f>
        <v>-8.2396442771918785</v>
      </c>
      <c r="AB17">
        <f t="shared" ref="AB17:AB31" si="19">2*29.3*P17*0.92*(BZ17-U17)</f>
        <v>-172.75412748924541</v>
      </c>
      <c r="AC17">
        <f t="shared" ref="AC17:AC31" si="20">2*0.95*0.0000000567*(((BZ17+$B$7)+273)^4-(U17+273)^4)</f>
        <v>-12.725068255684073</v>
      </c>
      <c r="AD17">
        <f t="shared" ref="AD17:AD31" si="21">S17+AC17+AA17+AB17</f>
        <v>37.579492071686815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54079.860377817895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831.96532000000002</v>
      </c>
      <c r="AR17">
        <v>867.02</v>
      </c>
      <c r="AS17">
        <f t="shared" ref="AS17:AS31" si="27">1-AQ17/AR17</f>
        <v>4.0431224193213544E-2</v>
      </c>
      <c r="AT17">
        <v>0.5</v>
      </c>
      <c r="AU17">
        <f t="shared" ref="AU17:AU31" si="28">BI17</f>
        <v>1180.2221407473301</v>
      </c>
      <c r="AV17">
        <f t="shared" ref="AV17:AV31" si="29">J17</f>
        <v>-2.4595183969599685</v>
      </c>
      <c r="AW17">
        <f t="shared" ref="AW17:AW31" si="30">AS17*AT17*AU17</f>
        <v>23.858912985174864</v>
      </c>
      <c r="AX17">
        <f t="shared" ref="AX17:AX31" si="31">BC17/AR17</f>
        <v>0.32954257110562618</v>
      </c>
      <c r="AY17">
        <f t="shared" ref="AY17:AY31" si="32">(AV17-AO17)/AU17</f>
        <v>-1.594420958712219E-3</v>
      </c>
      <c r="AZ17">
        <f t="shared" ref="AZ17:AZ31" si="33">(AL17-AR17)/AR17</f>
        <v>2.7624045581416805</v>
      </c>
      <c r="BA17" t="s">
        <v>289</v>
      </c>
      <c r="BB17">
        <v>581.29999999999995</v>
      </c>
      <c r="BC17">
        <f t="shared" ref="BC17:BC31" si="34">AR17-BB17</f>
        <v>285.72000000000003</v>
      </c>
      <c r="BD17">
        <f t="shared" ref="BD17:BD31" si="35">(AR17-AQ17)/(AR17-BB17)</f>
        <v>0.12268892622147543</v>
      </c>
      <c r="BE17">
        <f t="shared" ref="BE17:BE31" si="36">(AL17-AR17)/(AL17-BB17)</f>
        <v>0.8934190795216318</v>
      </c>
      <c r="BF17">
        <f t="shared" ref="BF17:BF31" si="37">(AR17-AQ17)/(AR17-AK17)</f>
        <v>0.23131825426636712</v>
      </c>
      <c r="BG17">
        <f t="shared" ref="BG17:BG31" si="38">(AL17-AR17)/(AL17-AK17)</f>
        <v>0.94049207028125548</v>
      </c>
      <c r="BH17">
        <f t="shared" ref="BH17:BH31" si="39">$B$11*CF17+$C$11*CG17+$F$11*CH17*(1-CK17)</f>
        <v>1400.0440000000001</v>
      </c>
      <c r="BI17">
        <f t="shared" ref="BI17:BI31" si="40">BH17*BJ17</f>
        <v>1180.2221407473301</v>
      </c>
      <c r="BJ17">
        <f t="shared" ref="BJ17:BJ31" si="41">($B$11*$D$9+$C$11*$D$9+$F$11*((CU17+CM17)/MAX(CU17+CM17+CV17, 0.1)*$I$9+CV17/MAX(CU17+CM17+CV17, 0.1)*$J$9))/($B$11+$C$11+$F$11)</f>
        <v>0.84298932086943701</v>
      </c>
      <c r="BK17">
        <f t="shared" ref="BK17:BK31" si="42">($B$11*$K$9+$C$11*$K$9+$F$11*((CU17+CM17)/MAX(CU17+CM17+CV17, 0.1)*$P$9+CV17/MAX(CU17+CM17+CV17, 0.1)*$Q$9))/($B$11+$C$11+$F$11)</f>
        <v>0.19597864173887422</v>
      </c>
      <c r="BL17">
        <v>6</v>
      </c>
      <c r="BM17">
        <v>0.5</v>
      </c>
      <c r="BN17" t="s">
        <v>290</v>
      </c>
      <c r="BO17">
        <v>2</v>
      </c>
      <c r="BP17">
        <v>1608325254.8499999</v>
      </c>
      <c r="BQ17">
        <v>406.05203333333299</v>
      </c>
      <c r="BR17">
        <v>403.19170000000003</v>
      </c>
      <c r="BS17">
        <v>16.952683333333301</v>
      </c>
      <c r="BT17">
        <v>16.732279999999999</v>
      </c>
      <c r="BU17">
        <v>403.12473333333298</v>
      </c>
      <c r="BV17">
        <v>16.831720000000001</v>
      </c>
      <c r="BW17">
        <v>500.00850000000003</v>
      </c>
      <c r="BX17">
        <v>102.601366666667</v>
      </c>
      <c r="BY17">
        <v>9.9988019999999997E-2</v>
      </c>
      <c r="BZ17">
        <v>27.994800000000001</v>
      </c>
      <c r="CA17">
        <v>29.071899999999999</v>
      </c>
      <c r="CB17">
        <v>999.9</v>
      </c>
      <c r="CC17">
        <v>0</v>
      </c>
      <c r="CD17">
        <v>0</v>
      </c>
      <c r="CE17">
        <v>10001.246999999999</v>
      </c>
      <c r="CF17">
        <v>0</v>
      </c>
      <c r="CG17">
        <v>376.41390000000001</v>
      </c>
      <c r="CH17">
        <v>1400.0440000000001</v>
      </c>
      <c r="CI17">
        <v>0.90000089999999999</v>
      </c>
      <c r="CJ17">
        <v>9.999922E-2</v>
      </c>
      <c r="CK17">
        <v>0</v>
      </c>
      <c r="CL17">
        <v>831.99310000000003</v>
      </c>
      <c r="CM17">
        <v>4.9997499999999997</v>
      </c>
      <c r="CN17">
        <v>11514.18</v>
      </c>
      <c r="CO17">
        <v>12178.436666666699</v>
      </c>
      <c r="CP17">
        <v>49.5662666666666</v>
      </c>
      <c r="CQ17">
        <v>51.912199999999999</v>
      </c>
      <c r="CR17">
        <v>50.766466666666702</v>
      </c>
      <c r="CS17">
        <v>51.053733333333298</v>
      </c>
      <c r="CT17">
        <v>50.5872666666667</v>
      </c>
      <c r="CU17">
        <v>1255.538</v>
      </c>
      <c r="CV17">
        <v>139.506</v>
      </c>
      <c r="CW17">
        <v>0</v>
      </c>
      <c r="CX17">
        <v>770.59999990463302</v>
      </c>
      <c r="CY17">
        <v>0</v>
      </c>
      <c r="CZ17">
        <v>831.96532000000002</v>
      </c>
      <c r="DA17">
        <v>-2.8829230634519099</v>
      </c>
      <c r="DB17">
        <v>-24.3076923477335</v>
      </c>
      <c r="DC17">
        <v>11513.748</v>
      </c>
      <c r="DD17">
        <v>15</v>
      </c>
      <c r="DE17">
        <v>1608325225.5999999</v>
      </c>
      <c r="DF17" t="s">
        <v>291</v>
      </c>
      <c r="DG17">
        <v>1608325225.0999999</v>
      </c>
      <c r="DH17">
        <v>1608325225.5999999</v>
      </c>
      <c r="DI17">
        <v>11</v>
      </c>
      <c r="DJ17">
        <v>-1.409</v>
      </c>
      <c r="DK17">
        <v>-3.5999999999999997E-2</v>
      </c>
      <c r="DL17">
        <v>2.927</v>
      </c>
      <c r="DM17">
        <v>0.121</v>
      </c>
      <c r="DN17">
        <v>412</v>
      </c>
      <c r="DO17">
        <v>17</v>
      </c>
      <c r="DP17">
        <v>0.25</v>
      </c>
      <c r="DQ17">
        <v>0.19</v>
      </c>
      <c r="DR17">
        <v>-2.68544425108677</v>
      </c>
      <c r="DS17">
        <v>15.344911669606001</v>
      </c>
      <c r="DT17">
        <v>1.1111701077632099</v>
      </c>
      <c r="DU17">
        <v>0</v>
      </c>
      <c r="DV17">
        <v>3.0673122580645198</v>
      </c>
      <c r="DW17">
        <v>-18.1538385483871</v>
      </c>
      <c r="DX17">
        <v>1.3595703583680301</v>
      </c>
      <c r="DY17">
        <v>0</v>
      </c>
      <c r="DZ17">
        <v>0.21966138709677399</v>
      </c>
      <c r="EA17">
        <v>4.9941677419354798E-2</v>
      </c>
      <c r="EB17">
        <v>3.8772313091108802E-3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2.927</v>
      </c>
      <c r="EJ17">
        <v>0.121</v>
      </c>
      <c r="EK17">
        <v>2.9273333333332499</v>
      </c>
      <c r="EL17">
        <v>0</v>
      </c>
      <c r="EM17">
        <v>0</v>
      </c>
      <c r="EN17">
        <v>0</v>
      </c>
      <c r="EO17">
        <v>0.120949999999997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0.6</v>
      </c>
      <c r="EX17">
        <v>0.6</v>
      </c>
      <c r="EY17">
        <v>2</v>
      </c>
      <c r="EZ17">
        <v>508.55399999999997</v>
      </c>
      <c r="FA17">
        <v>475.185</v>
      </c>
      <c r="FB17">
        <v>23.799600000000002</v>
      </c>
      <c r="FC17">
        <v>32.6372</v>
      </c>
      <c r="FD17">
        <v>30.000699999999998</v>
      </c>
      <c r="FE17">
        <v>32.574100000000001</v>
      </c>
      <c r="FF17">
        <v>32.551499999999997</v>
      </c>
      <c r="FG17">
        <v>18.289300000000001</v>
      </c>
      <c r="FH17">
        <v>0</v>
      </c>
      <c r="FI17">
        <v>100</v>
      </c>
      <c r="FJ17">
        <v>23.7974</v>
      </c>
      <c r="FK17">
        <v>401.67</v>
      </c>
      <c r="FL17">
        <v>20.008099999999999</v>
      </c>
      <c r="FM17">
        <v>101.51300000000001</v>
      </c>
      <c r="FN17">
        <v>100.917</v>
      </c>
    </row>
    <row r="18" spans="1:170" x14ac:dyDescent="0.25">
      <c r="A18">
        <v>2</v>
      </c>
      <c r="B18">
        <v>1608325344.5999999</v>
      </c>
      <c r="C18">
        <v>82</v>
      </c>
      <c r="D18" t="s">
        <v>293</v>
      </c>
      <c r="E18" t="s">
        <v>294</v>
      </c>
      <c r="F18" t="s">
        <v>285</v>
      </c>
      <c r="G18" t="s">
        <v>286</v>
      </c>
      <c r="H18">
        <v>1608325336.8499999</v>
      </c>
      <c r="I18">
        <f t="shared" si="0"/>
        <v>1.9227779748150119E-4</v>
      </c>
      <c r="J18">
        <f t="shared" si="1"/>
        <v>-1.1832396783912214</v>
      </c>
      <c r="K18">
        <f t="shared" si="2"/>
        <v>114.38979999999999</v>
      </c>
      <c r="L18">
        <f t="shared" si="3"/>
        <v>333.34400169165588</v>
      </c>
      <c r="M18">
        <f t="shared" si="4"/>
        <v>34.234368395127525</v>
      </c>
      <c r="N18">
        <f t="shared" si="5"/>
        <v>11.747811671941607</v>
      </c>
      <c r="O18">
        <f t="shared" si="6"/>
        <v>8.343050202317813E-3</v>
      </c>
      <c r="P18">
        <f t="shared" si="7"/>
        <v>2.9745146218008838</v>
      </c>
      <c r="Q18">
        <f t="shared" si="8"/>
        <v>8.3300715111511714E-3</v>
      </c>
      <c r="R18">
        <f t="shared" si="9"/>
        <v>5.2074590711589331E-3</v>
      </c>
      <c r="S18">
        <f t="shared" si="10"/>
        <v>231.28752966999303</v>
      </c>
      <c r="T18">
        <f t="shared" si="11"/>
        <v>29.256364398338203</v>
      </c>
      <c r="U18">
        <f t="shared" si="12"/>
        <v>29.019293333333302</v>
      </c>
      <c r="V18">
        <f t="shared" si="13"/>
        <v>4.0262649377756539</v>
      </c>
      <c r="W18">
        <f t="shared" si="14"/>
        <v>45.479991921515115</v>
      </c>
      <c r="X18">
        <f t="shared" si="15"/>
        <v>1.7220520667840657</v>
      </c>
      <c r="Y18">
        <f t="shared" si="16"/>
        <v>3.7863948387585764</v>
      </c>
      <c r="Z18">
        <f t="shared" si="17"/>
        <v>2.3042128709915879</v>
      </c>
      <c r="AA18">
        <f t="shared" si="18"/>
        <v>-8.4794508689342027</v>
      </c>
      <c r="AB18">
        <f t="shared" si="19"/>
        <v>-169.58338368733712</v>
      </c>
      <c r="AC18">
        <f t="shared" si="20"/>
        <v>-12.488227682358223</v>
      </c>
      <c r="AD18">
        <f t="shared" si="21"/>
        <v>40.736467431363479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54071.52038925005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829.05187999999998</v>
      </c>
      <c r="AR18">
        <v>862.63</v>
      </c>
      <c r="AS18">
        <f t="shared" si="27"/>
        <v>3.8925286623465505E-2</v>
      </c>
      <c r="AT18">
        <v>0.5</v>
      </c>
      <c r="AU18">
        <f t="shared" si="28"/>
        <v>1180.1670607473322</v>
      </c>
      <c r="AV18">
        <f t="shared" si="29"/>
        <v>-1.1832396783912214</v>
      </c>
      <c r="AW18">
        <f t="shared" si="30"/>
        <v>22.969170551581367</v>
      </c>
      <c r="AX18">
        <f t="shared" si="31"/>
        <v>0.32796216222482405</v>
      </c>
      <c r="AY18">
        <f t="shared" si="32"/>
        <v>-5.1305634491406228E-4</v>
      </c>
      <c r="AZ18">
        <f t="shared" si="33"/>
        <v>2.7815517661106148</v>
      </c>
      <c r="BA18" t="s">
        <v>296</v>
      </c>
      <c r="BB18">
        <v>579.72</v>
      </c>
      <c r="BC18">
        <f t="shared" si="34"/>
        <v>282.90999999999997</v>
      </c>
      <c r="BD18">
        <f t="shared" si="35"/>
        <v>0.11868834611713978</v>
      </c>
      <c r="BE18">
        <f t="shared" si="36"/>
        <v>0.89452944422076086</v>
      </c>
      <c r="BF18">
        <f t="shared" si="37"/>
        <v>0.22818496698884982</v>
      </c>
      <c r="BG18">
        <f t="shared" si="38"/>
        <v>0.94221593531534009</v>
      </c>
      <c r="BH18">
        <f t="shared" si="39"/>
        <v>1399.9786666666701</v>
      </c>
      <c r="BI18">
        <f t="shared" si="40"/>
        <v>1180.1670607473322</v>
      </c>
      <c r="BJ18">
        <f t="shared" si="41"/>
        <v>0.84298931751388317</v>
      </c>
      <c r="BK18">
        <f t="shared" si="42"/>
        <v>0.19597863502776622</v>
      </c>
      <c r="BL18">
        <v>6</v>
      </c>
      <c r="BM18">
        <v>0.5</v>
      </c>
      <c r="BN18" t="s">
        <v>290</v>
      </c>
      <c r="BO18">
        <v>2</v>
      </c>
      <c r="BP18">
        <v>1608325336.8499999</v>
      </c>
      <c r="BQ18">
        <v>114.38979999999999</v>
      </c>
      <c r="BR18">
        <v>112.996333333333</v>
      </c>
      <c r="BS18">
        <v>16.76782</v>
      </c>
      <c r="BT18">
        <v>16.540959999999998</v>
      </c>
      <c r="BU18">
        <v>111.462533333333</v>
      </c>
      <c r="BV18">
        <v>16.6468633333333</v>
      </c>
      <c r="BW18">
        <v>500.00983333333301</v>
      </c>
      <c r="BX18">
        <v>102.599833333333</v>
      </c>
      <c r="BY18">
        <v>9.9984936666666704E-2</v>
      </c>
      <c r="BZ18">
        <v>27.961790000000001</v>
      </c>
      <c r="CA18">
        <v>29.019293333333302</v>
      </c>
      <c r="CB18">
        <v>999.9</v>
      </c>
      <c r="CC18">
        <v>0</v>
      </c>
      <c r="CD18">
        <v>0</v>
      </c>
      <c r="CE18">
        <v>9998.6513333333296</v>
      </c>
      <c r="CF18">
        <v>0</v>
      </c>
      <c r="CG18">
        <v>376.491066666667</v>
      </c>
      <c r="CH18">
        <v>1399.9786666666701</v>
      </c>
      <c r="CI18">
        <v>0.90000013333333295</v>
      </c>
      <c r="CJ18">
        <v>9.9999973333333395E-2</v>
      </c>
      <c r="CK18">
        <v>0</v>
      </c>
      <c r="CL18">
        <v>829.04533333333302</v>
      </c>
      <c r="CM18">
        <v>4.9997499999999997</v>
      </c>
      <c r="CN18">
        <v>11475.6233333333</v>
      </c>
      <c r="CO18">
        <v>12177.87</v>
      </c>
      <c r="CP18">
        <v>49.701733333333301</v>
      </c>
      <c r="CQ18">
        <v>51.941200000000002</v>
      </c>
      <c r="CR18">
        <v>50.874933333333303</v>
      </c>
      <c r="CS18">
        <v>51.108133333333299</v>
      </c>
      <c r="CT18">
        <v>50.712299999999999</v>
      </c>
      <c r="CU18">
        <v>1255.47933333333</v>
      </c>
      <c r="CV18">
        <v>139.499333333333</v>
      </c>
      <c r="CW18">
        <v>0</v>
      </c>
      <c r="CX18">
        <v>81</v>
      </c>
      <c r="CY18">
        <v>0</v>
      </c>
      <c r="CZ18">
        <v>829.05187999999998</v>
      </c>
      <c r="DA18">
        <v>-2.3665384615982998</v>
      </c>
      <c r="DB18">
        <v>-39.8076923780011</v>
      </c>
      <c r="DC18">
        <v>11475.352000000001</v>
      </c>
      <c r="DD18">
        <v>15</v>
      </c>
      <c r="DE18">
        <v>1608325225.5999999</v>
      </c>
      <c r="DF18" t="s">
        <v>291</v>
      </c>
      <c r="DG18">
        <v>1608325225.0999999</v>
      </c>
      <c r="DH18">
        <v>1608325225.5999999</v>
      </c>
      <c r="DI18">
        <v>11</v>
      </c>
      <c r="DJ18">
        <v>-1.409</v>
      </c>
      <c r="DK18">
        <v>-3.5999999999999997E-2</v>
      </c>
      <c r="DL18">
        <v>2.927</v>
      </c>
      <c r="DM18">
        <v>0.121</v>
      </c>
      <c r="DN18">
        <v>412</v>
      </c>
      <c r="DO18">
        <v>17</v>
      </c>
      <c r="DP18">
        <v>0.25</v>
      </c>
      <c r="DQ18">
        <v>0.19</v>
      </c>
      <c r="DR18">
        <v>-1.18909305132077</v>
      </c>
      <c r="DS18">
        <v>0.18055617782769101</v>
      </c>
      <c r="DT18">
        <v>1.8821895587076001E-2</v>
      </c>
      <c r="DU18">
        <v>1</v>
      </c>
      <c r="DV18">
        <v>1.3972</v>
      </c>
      <c r="DW18">
        <v>-0.17823580645161899</v>
      </c>
      <c r="DX18">
        <v>1.8093173726128599E-2</v>
      </c>
      <c r="DY18">
        <v>1</v>
      </c>
      <c r="DZ18">
        <v>0.22642845161290301</v>
      </c>
      <c r="EA18">
        <v>3.0033822580644801E-2</v>
      </c>
      <c r="EB18">
        <v>2.3136193937792798E-3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2.9279999999999999</v>
      </c>
      <c r="EJ18">
        <v>0.12089999999999999</v>
      </c>
      <c r="EK18">
        <v>2.9273333333332499</v>
      </c>
      <c r="EL18">
        <v>0</v>
      </c>
      <c r="EM18">
        <v>0</v>
      </c>
      <c r="EN18">
        <v>0</v>
      </c>
      <c r="EO18">
        <v>0.120949999999997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508.43700000000001</v>
      </c>
      <c r="FA18">
        <v>474.26600000000002</v>
      </c>
      <c r="FB18">
        <v>23.840499999999999</v>
      </c>
      <c r="FC18">
        <v>32.683100000000003</v>
      </c>
      <c r="FD18">
        <v>29.998999999999999</v>
      </c>
      <c r="FE18">
        <v>32.6111</v>
      </c>
      <c r="FF18">
        <v>32.575299999999999</v>
      </c>
      <c r="FG18">
        <v>0</v>
      </c>
      <c r="FH18">
        <v>0</v>
      </c>
      <c r="FI18">
        <v>100</v>
      </c>
      <c r="FJ18">
        <v>23.862100000000002</v>
      </c>
      <c r="FK18">
        <v>0</v>
      </c>
      <c r="FL18">
        <v>16.935300000000002</v>
      </c>
      <c r="FM18">
        <v>101.512</v>
      </c>
      <c r="FN18">
        <v>100.922</v>
      </c>
    </row>
    <row r="19" spans="1:170" x14ac:dyDescent="0.25">
      <c r="A19">
        <v>3</v>
      </c>
      <c r="B19">
        <v>1608325409.5999999</v>
      </c>
      <c r="C19">
        <v>147</v>
      </c>
      <c r="D19" t="s">
        <v>298</v>
      </c>
      <c r="E19" t="s">
        <v>299</v>
      </c>
      <c r="F19" t="s">
        <v>285</v>
      </c>
      <c r="G19" t="s">
        <v>286</v>
      </c>
      <c r="H19">
        <v>1608325401.8499999</v>
      </c>
      <c r="I19">
        <f t="shared" si="0"/>
        <v>2.1471124377310161E-4</v>
      </c>
      <c r="J19">
        <f t="shared" si="1"/>
        <v>-1.5212987111562255</v>
      </c>
      <c r="K19">
        <f t="shared" si="2"/>
        <v>114.306833333333</v>
      </c>
      <c r="L19">
        <f t="shared" si="3"/>
        <v>366.97582119506387</v>
      </c>
      <c r="M19">
        <f t="shared" si="4"/>
        <v>37.68497967758249</v>
      </c>
      <c r="N19">
        <f t="shared" si="5"/>
        <v>11.738241165719078</v>
      </c>
      <c r="O19">
        <f t="shared" si="6"/>
        <v>9.3201578025872683E-3</v>
      </c>
      <c r="P19">
        <f t="shared" si="7"/>
        <v>2.9728555266769594</v>
      </c>
      <c r="Q19">
        <f t="shared" si="8"/>
        <v>9.3039552240708184E-3</v>
      </c>
      <c r="R19">
        <f t="shared" si="9"/>
        <v>5.8164253750062579E-3</v>
      </c>
      <c r="S19">
        <f t="shared" si="10"/>
        <v>231.28980472360749</v>
      </c>
      <c r="T19">
        <f t="shared" si="11"/>
        <v>29.227227405259633</v>
      </c>
      <c r="U19">
        <f t="shared" si="12"/>
        <v>28.955686666666701</v>
      </c>
      <c r="V19">
        <f t="shared" si="13"/>
        <v>4.011471612103362</v>
      </c>
      <c r="W19">
        <f t="shared" si="14"/>
        <v>45.162464371837558</v>
      </c>
      <c r="X19">
        <f t="shared" si="15"/>
        <v>1.7076281732148988</v>
      </c>
      <c r="Y19">
        <f t="shared" si="16"/>
        <v>3.7810783733044975</v>
      </c>
      <c r="Z19">
        <f t="shared" si="17"/>
        <v>2.303843438888463</v>
      </c>
      <c r="AA19">
        <f t="shared" si="18"/>
        <v>-9.4687658503937815</v>
      </c>
      <c r="AB19">
        <f t="shared" si="19"/>
        <v>-163.15589099711264</v>
      </c>
      <c r="AC19">
        <f t="shared" si="20"/>
        <v>-12.016360995316356</v>
      </c>
      <c r="AD19">
        <f t="shared" si="21"/>
        <v>46.648786880784712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54026.987035061153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828.17496153846196</v>
      </c>
      <c r="AR19">
        <v>861.16</v>
      </c>
      <c r="AS19">
        <f t="shared" si="27"/>
        <v>3.8303031331620163E-2</v>
      </c>
      <c r="AT19">
        <v>0.5</v>
      </c>
      <c r="AU19">
        <f t="shared" si="28"/>
        <v>1180.1785907473284</v>
      </c>
      <c r="AV19">
        <f t="shared" si="29"/>
        <v>-1.5212987111562255</v>
      </c>
      <c r="AW19">
        <f t="shared" si="30"/>
        <v>22.602208769151126</v>
      </c>
      <c r="AX19">
        <f t="shared" si="31"/>
        <v>0.32683821821728826</v>
      </c>
      <c r="AY19">
        <f t="shared" si="32"/>
        <v>-7.9949868497658006E-4</v>
      </c>
      <c r="AZ19">
        <f t="shared" si="33"/>
        <v>2.7880068744484188</v>
      </c>
      <c r="BA19" t="s">
        <v>301</v>
      </c>
      <c r="BB19">
        <v>579.70000000000005</v>
      </c>
      <c r="BC19">
        <f t="shared" si="34"/>
        <v>281.45999999999992</v>
      </c>
      <c r="BD19">
        <f t="shared" si="35"/>
        <v>0.11719263291955524</v>
      </c>
      <c r="BE19">
        <f t="shared" si="36"/>
        <v>0.89507079533846812</v>
      </c>
      <c r="BF19">
        <f t="shared" si="37"/>
        <v>0.22641640441843933</v>
      </c>
      <c r="BG19">
        <f t="shared" si="38"/>
        <v>0.94279317485978309</v>
      </c>
      <c r="BH19">
        <f t="shared" si="39"/>
        <v>1399.99233333333</v>
      </c>
      <c r="BI19">
        <f t="shared" si="40"/>
        <v>1180.1785907473284</v>
      </c>
      <c r="BJ19">
        <f t="shared" si="41"/>
        <v>0.84298932404677296</v>
      </c>
      <c r="BK19">
        <f t="shared" si="42"/>
        <v>0.19597864809354582</v>
      </c>
      <c r="BL19">
        <v>6</v>
      </c>
      <c r="BM19">
        <v>0.5</v>
      </c>
      <c r="BN19" t="s">
        <v>290</v>
      </c>
      <c r="BO19">
        <v>2</v>
      </c>
      <c r="BP19">
        <v>1608325401.8499999</v>
      </c>
      <c r="BQ19">
        <v>114.306833333333</v>
      </c>
      <c r="BR19">
        <v>112.510766666667</v>
      </c>
      <c r="BS19">
        <v>16.62886</v>
      </c>
      <c r="BT19">
        <v>16.375496666666699</v>
      </c>
      <c r="BU19">
        <v>111.37949999999999</v>
      </c>
      <c r="BV19">
        <v>16.507919999999999</v>
      </c>
      <c r="BW19">
        <v>500.01119999999997</v>
      </c>
      <c r="BX19">
        <v>102.590633333333</v>
      </c>
      <c r="BY19">
        <v>0.100000493333333</v>
      </c>
      <c r="BZ19">
        <v>27.937696666666699</v>
      </c>
      <c r="CA19">
        <v>28.955686666666701</v>
      </c>
      <c r="CB19">
        <v>999.9</v>
      </c>
      <c r="CC19">
        <v>0</v>
      </c>
      <c r="CD19">
        <v>0</v>
      </c>
      <c r="CE19">
        <v>9990.1669999999995</v>
      </c>
      <c r="CF19">
        <v>0</v>
      </c>
      <c r="CG19">
        <v>382.74666666666701</v>
      </c>
      <c r="CH19">
        <v>1399.99233333333</v>
      </c>
      <c r="CI19">
        <v>0.89999783333333305</v>
      </c>
      <c r="CJ19">
        <v>0.100002233333333</v>
      </c>
      <c r="CK19">
        <v>0</v>
      </c>
      <c r="CL19">
        <v>828.21180000000004</v>
      </c>
      <c r="CM19">
        <v>4.9997499999999997</v>
      </c>
      <c r="CN19">
        <v>11466.3</v>
      </c>
      <c r="CO19">
        <v>12177.9633333333</v>
      </c>
      <c r="CP19">
        <v>49.729066666666697</v>
      </c>
      <c r="CQ19">
        <v>51.936999999999998</v>
      </c>
      <c r="CR19">
        <v>50.912199999999999</v>
      </c>
      <c r="CS19">
        <v>51.037199999999999</v>
      </c>
      <c r="CT19">
        <v>50.7164</v>
      </c>
      <c r="CU19">
        <v>1255.49133333333</v>
      </c>
      <c r="CV19">
        <v>139.501</v>
      </c>
      <c r="CW19">
        <v>0</v>
      </c>
      <c r="CX19">
        <v>64.399999856948895</v>
      </c>
      <c r="CY19">
        <v>0</v>
      </c>
      <c r="CZ19">
        <v>828.17496153846196</v>
      </c>
      <c r="DA19">
        <v>-4.6450256344299303</v>
      </c>
      <c r="DB19">
        <v>-71.770940197774493</v>
      </c>
      <c r="DC19">
        <v>11465.8346153846</v>
      </c>
      <c r="DD19">
        <v>15</v>
      </c>
      <c r="DE19">
        <v>1608325225.5999999</v>
      </c>
      <c r="DF19" t="s">
        <v>291</v>
      </c>
      <c r="DG19">
        <v>1608325225.0999999</v>
      </c>
      <c r="DH19">
        <v>1608325225.5999999</v>
      </c>
      <c r="DI19">
        <v>11</v>
      </c>
      <c r="DJ19">
        <v>-1.409</v>
      </c>
      <c r="DK19">
        <v>-3.5999999999999997E-2</v>
      </c>
      <c r="DL19">
        <v>2.927</v>
      </c>
      <c r="DM19">
        <v>0.121</v>
      </c>
      <c r="DN19">
        <v>412</v>
      </c>
      <c r="DO19">
        <v>17</v>
      </c>
      <c r="DP19">
        <v>0.25</v>
      </c>
      <c r="DQ19">
        <v>0.19</v>
      </c>
      <c r="DR19">
        <v>-1.51790426212759</v>
      </c>
      <c r="DS19">
        <v>-0.14263146617528699</v>
      </c>
      <c r="DT19">
        <v>1.45558958989911E-2</v>
      </c>
      <c r="DU19">
        <v>1</v>
      </c>
      <c r="DV19">
        <v>1.79256741935484</v>
      </c>
      <c r="DW19">
        <v>0.15693435483870399</v>
      </c>
      <c r="DX19">
        <v>1.69499018871919E-2</v>
      </c>
      <c r="DY19">
        <v>1</v>
      </c>
      <c r="DZ19">
        <v>0.252430580645161</v>
      </c>
      <c r="EA19">
        <v>6.4892032258063795E-2</v>
      </c>
      <c r="EB19">
        <v>4.9473407113785998E-3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2.927</v>
      </c>
      <c r="EJ19">
        <v>0.121</v>
      </c>
      <c r="EK19">
        <v>2.9273333333332499</v>
      </c>
      <c r="EL19">
        <v>0</v>
      </c>
      <c r="EM19">
        <v>0</v>
      </c>
      <c r="EN19">
        <v>0</v>
      </c>
      <c r="EO19">
        <v>0.120949999999997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3.1</v>
      </c>
      <c r="EX19">
        <v>3.1</v>
      </c>
      <c r="EY19">
        <v>2</v>
      </c>
      <c r="EZ19">
        <v>508.67500000000001</v>
      </c>
      <c r="FA19">
        <v>474.858</v>
      </c>
      <c r="FB19">
        <v>24.0991</v>
      </c>
      <c r="FC19">
        <v>32.560400000000001</v>
      </c>
      <c r="FD19">
        <v>29.998999999999999</v>
      </c>
      <c r="FE19">
        <v>32.5336</v>
      </c>
      <c r="FF19">
        <v>32.5032</v>
      </c>
      <c r="FG19">
        <v>0</v>
      </c>
      <c r="FH19">
        <v>0</v>
      </c>
      <c r="FI19">
        <v>100</v>
      </c>
      <c r="FJ19">
        <v>24.117999999999999</v>
      </c>
      <c r="FK19">
        <v>0</v>
      </c>
      <c r="FL19">
        <v>16.7514</v>
      </c>
      <c r="FM19">
        <v>101.545</v>
      </c>
      <c r="FN19">
        <v>100.952</v>
      </c>
    </row>
    <row r="20" spans="1:170" x14ac:dyDescent="0.25">
      <c r="A20">
        <v>4</v>
      </c>
      <c r="B20">
        <v>1608325474.5999999</v>
      </c>
      <c r="C20">
        <v>212</v>
      </c>
      <c r="D20" t="s">
        <v>302</v>
      </c>
      <c r="E20" t="s">
        <v>303</v>
      </c>
      <c r="F20" t="s">
        <v>285</v>
      </c>
      <c r="G20" t="s">
        <v>286</v>
      </c>
      <c r="H20">
        <v>1608325466.8499999</v>
      </c>
      <c r="I20">
        <f t="shared" si="0"/>
        <v>2.3351670372322037E-4</v>
      </c>
      <c r="J20">
        <f t="shared" si="1"/>
        <v>-1.4375489576784881</v>
      </c>
      <c r="K20">
        <f t="shared" si="2"/>
        <v>111.6476</v>
      </c>
      <c r="L20">
        <f t="shared" si="3"/>
        <v>331.72367821082338</v>
      </c>
      <c r="M20">
        <f t="shared" si="4"/>
        <v>34.062307880450717</v>
      </c>
      <c r="N20">
        <f t="shared" si="5"/>
        <v>11.464285413163875</v>
      </c>
      <c r="O20">
        <f t="shared" si="6"/>
        <v>1.0091185475981415E-2</v>
      </c>
      <c r="P20">
        <f t="shared" si="7"/>
        <v>2.9744340408884531</v>
      </c>
      <c r="Q20">
        <f t="shared" si="8"/>
        <v>1.0072204240660533E-2</v>
      </c>
      <c r="R20">
        <f t="shared" si="9"/>
        <v>6.2968300291333726E-3</v>
      </c>
      <c r="S20">
        <f t="shared" si="10"/>
        <v>231.29158950926964</v>
      </c>
      <c r="T20">
        <f t="shared" si="11"/>
        <v>29.249693615134699</v>
      </c>
      <c r="U20">
        <f t="shared" si="12"/>
        <v>28.928633333333298</v>
      </c>
      <c r="V20">
        <f t="shared" si="13"/>
        <v>4.0051940614132295</v>
      </c>
      <c r="W20">
        <f t="shared" si="14"/>
        <v>44.639200427196776</v>
      </c>
      <c r="X20">
        <f t="shared" si="15"/>
        <v>1.690595223972281</v>
      </c>
      <c r="Y20">
        <f t="shared" si="16"/>
        <v>3.7872435164458564</v>
      </c>
      <c r="Z20">
        <f t="shared" si="17"/>
        <v>2.3145988374409487</v>
      </c>
      <c r="AA20">
        <f t="shared" si="18"/>
        <v>-10.298086634194018</v>
      </c>
      <c r="AB20">
        <f t="shared" si="19"/>
        <v>-154.42445355591988</v>
      </c>
      <c r="AC20">
        <f t="shared" si="20"/>
        <v>-11.367305212959208</v>
      </c>
      <c r="AD20">
        <f t="shared" si="21"/>
        <v>55.201744106196543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54068.098604243802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826.85180000000003</v>
      </c>
      <c r="AR20">
        <v>860.66</v>
      </c>
      <c r="AS20">
        <f t="shared" si="27"/>
        <v>3.9281714033416182E-2</v>
      </c>
      <c r="AT20">
        <v>0.5</v>
      </c>
      <c r="AU20">
        <f t="shared" si="28"/>
        <v>1180.1855807473721</v>
      </c>
      <c r="AV20">
        <f t="shared" si="29"/>
        <v>-1.4375489576784881</v>
      </c>
      <c r="AW20">
        <f t="shared" si="30"/>
        <v>23.179856244639737</v>
      </c>
      <c r="AX20">
        <f t="shared" si="31"/>
        <v>0.3272720935096321</v>
      </c>
      <c r="AY20">
        <f t="shared" si="32"/>
        <v>-7.2853074286654271E-4</v>
      </c>
      <c r="AZ20">
        <f t="shared" si="33"/>
        <v>2.7902075151627823</v>
      </c>
      <c r="BA20" t="s">
        <v>305</v>
      </c>
      <c r="BB20">
        <v>578.99</v>
      </c>
      <c r="BC20">
        <f t="shared" si="34"/>
        <v>281.66999999999996</v>
      </c>
      <c r="BD20">
        <f t="shared" si="35"/>
        <v>0.12002769197997638</v>
      </c>
      <c r="BE20">
        <f t="shared" si="36"/>
        <v>0.89502029376577008</v>
      </c>
      <c r="BF20">
        <f t="shared" si="37"/>
        <v>0.23286598353272736</v>
      </c>
      <c r="BG20">
        <f t="shared" si="38"/>
        <v>0.94298951484088611</v>
      </c>
      <c r="BH20">
        <f t="shared" si="39"/>
        <v>1400.00033333333</v>
      </c>
      <c r="BI20">
        <f t="shared" si="40"/>
        <v>1180.1855807473721</v>
      </c>
      <c r="BJ20">
        <f t="shared" si="41"/>
        <v>0.84298949982205351</v>
      </c>
      <c r="BK20">
        <f t="shared" si="42"/>
        <v>0.19597899964410717</v>
      </c>
      <c r="BL20">
        <v>6</v>
      </c>
      <c r="BM20">
        <v>0.5</v>
      </c>
      <c r="BN20" t="s">
        <v>290</v>
      </c>
      <c r="BO20">
        <v>2</v>
      </c>
      <c r="BP20">
        <v>1608325466.8499999</v>
      </c>
      <c r="BQ20">
        <v>111.6476</v>
      </c>
      <c r="BR20">
        <v>109.953866666667</v>
      </c>
      <c r="BS20">
        <v>16.4642533333333</v>
      </c>
      <c r="BT20">
        <v>16.188653333333299</v>
      </c>
      <c r="BU20">
        <v>108.72043333333301</v>
      </c>
      <c r="BV20">
        <v>16.3432933333333</v>
      </c>
      <c r="BW20">
        <v>500.011666666667</v>
      </c>
      <c r="BX20">
        <v>102.582766666667</v>
      </c>
      <c r="BY20">
        <v>0.10000854000000001</v>
      </c>
      <c r="BZ20">
        <v>27.965633333333301</v>
      </c>
      <c r="CA20">
        <v>28.928633333333298</v>
      </c>
      <c r="CB20">
        <v>999.9</v>
      </c>
      <c r="CC20">
        <v>0</v>
      </c>
      <c r="CD20">
        <v>0</v>
      </c>
      <c r="CE20">
        <v>9999.8590000000004</v>
      </c>
      <c r="CF20">
        <v>0</v>
      </c>
      <c r="CG20">
        <v>380.84186666666699</v>
      </c>
      <c r="CH20">
        <v>1400.00033333333</v>
      </c>
      <c r="CI20">
        <v>0.89999399999999996</v>
      </c>
      <c r="CJ20">
        <v>0.100006</v>
      </c>
      <c r="CK20">
        <v>0</v>
      </c>
      <c r="CL20">
        <v>826.89513333333298</v>
      </c>
      <c r="CM20">
        <v>4.9997499999999997</v>
      </c>
      <c r="CN20">
        <v>11447.74</v>
      </c>
      <c r="CO20">
        <v>12178.0233333333</v>
      </c>
      <c r="CP20">
        <v>49.714300000000001</v>
      </c>
      <c r="CQ20">
        <v>51.903933333333299</v>
      </c>
      <c r="CR20">
        <v>50.899799999999999</v>
      </c>
      <c r="CS20">
        <v>50.9895</v>
      </c>
      <c r="CT20">
        <v>50.710233333333299</v>
      </c>
      <c r="CU20">
        <v>1255.49033333333</v>
      </c>
      <c r="CV20">
        <v>139.51</v>
      </c>
      <c r="CW20">
        <v>0</v>
      </c>
      <c r="CX20">
        <v>64.200000047683702</v>
      </c>
      <c r="CY20">
        <v>0</v>
      </c>
      <c r="CZ20">
        <v>826.85180000000003</v>
      </c>
      <c r="DA20">
        <v>-5.3186153750255798</v>
      </c>
      <c r="DB20">
        <v>-67.407692206163503</v>
      </c>
      <c r="DC20">
        <v>11447.152</v>
      </c>
      <c r="DD20">
        <v>15</v>
      </c>
      <c r="DE20">
        <v>1608325225.5999999</v>
      </c>
      <c r="DF20" t="s">
        <v>291</v>
      </c>
      <c r="DG20">
        <v>1608325225.0999999</v>
      </c>
      <c r="DH20">
        <v>1608325225.5999999</v>
      </c>
      <c r="DI20">
        <v>11</v>
      </c>
      <c r="DJ20">
        <v>-1.409</v>
      </c>
      <c r="DK20">
        <v>-3.5999999999999997E-2</v>
      </c>
      <c r="DL20">
        <v>2.927</v>
      </c>
      <c r="DM20">
        <v>0.121</v>
      </c>
      <c r="DN20">
        <v>412</v>
      </c>
      <c r="DO20">
        <v>17</v>
      </c>
      <c r="DP20">
        <v>0.25</v>
      </c>
      <c r="DQ20">
        <v>0.19</v>
      </c>
      <c r="DR20">
        <v>-1.4402718041194</v>
      </c>
      <c r="DS20">
        <v>0.102204850724295</v>
      </c>
      <c r="DT20">
        <v>1.3449923499664901E-2</v>
      </c>
      <c r="DU20">
        <v>1</v>
      </c>
      <c r="DV20">
        <v>1.6969664516128999</v>
      </c>
      <c r="DW20">
        <v>-0.121821290322585</v>
      </c>
      <c r="DX20">
        <v>1.6224737295629E-2</v>
      </c>
      <c r="DY20">
        <v>1</v>
      </c>
      <c r="DZ20">
        <v>0.27459419354838699</v>
      </c>
      <c r="EA20">
        <v>7.4467161290322506E-2</v>
      </c>
      <c r="EB20">
        <v>5.59501870283913E-3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2.927</v>
      </c>
      <c r="EJ20">
        <v>0.12089999999999999</v>
      </c>
      <c r="EK20">
        <v>2.9273333333332499</v>
      </c>
      <c r="EL20">
        <v>0</v>
      </c>
      <c r="EM20">
        <v>0</v>
      </c>
      <c r="EN20">
        <v>0</v>
      </c>
      <c r="EO20">
        <v>0.120949999999997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4.2</v>
      </c>
      <c r="EX20">
        <v>4.2</v>
      </c>
      <c r="EY20">
        <v>2</v>
      </c>
      <c r="EZ20">
        <v>508.59899999999999</v>
      </c>
      <c r="FA20">
        <v>475.52499999999998</v>
      </c>
      <c r="FB20">
        <v>24.215399999999999</v>
      </c>
      <c r="FC20">
        <v>32.393000000000001</v>
      </c>
      <c r="FD20">
        <v>29.998999999999999</v>
      </c>
      <c r="FE20">
        <v>32.4148</v>
      </c>
      <c r="FF20">
        <v>32.393900000000002</v>
      </c>
      <c r="FG20">
        <v>0</v>
      </c>
      <c r="FH20">
        <v>0</v>
      </c>
      <c r="FI20">
        <v>100</v>
      </c>
      <c r="FJ20">
        <v>24.222999999999999</v>
      </c>
      <c r="FK20">
        <v>0</v>
      </c>
      <c r="FL20">
        <v>16.6145</v>
      </c>
      <c r="FM20">
        <v>101.57599999999999</v>
      </c>
      <c r="FN20">
        <v>100.989</v>
      </c>
    </row>
    <row r="21" spans="1:170" x14ac:dyDescent="0.25">
      <c r="A21">
        <v>5</v>
      </c>
      <c r="B21">
        <v>1608325595.5</v>
      </c>
      <c r="C21">
        <v>332.90000009536698</v>
      </c>
      <c r="D21" t="s">
        <v>306</v>
      </c>
      <c r="E21" t="s">
        <v>307</v>
      </c>
      <c r="F21" t="s">
        <v>285</v>
      </c>
      <c r="G21" t="s">
        <v>286</v>
      </c>
      <c r="H21">
        <v>1608325587.75</v>
      </c>
      <c r="I21">
        <f t="shared" si="0"/>
        <v>2.2605557578798667E-4</v>
      </c>
      <c r="J21">
        <f t="shared" si="1"/>
        <v>-0.52866407572033547</v>
      </c>
      <c r="K21">
        <f t="shared" si="2"/>
        <v>149.35830000000001</v>
      </c>
      <c r="L21">
        <f t="shared" si="3"/>
        <v>230.50002433690773</v>
      </c>
      <c r="M21">
        <f t="shared" si="4"/>
        <v>23.666079032484795</v>
      </c>
      <c r="N21">
        <f t="shared" si="5"/>
        <v>15.335032359003499</v>
      </c>
      <c r="O21">
        <f t="shared" si="6"/>
        <v>9.592593680234492E-3</v>
      </c>
      <c r="P21">
        <f t="shared" si="7"/>
        <v>2.9738806959101929</v>
      </c>
      <c r="Q21">
        <f t="shared" si="8"/>
        <v>9.5754368748965403E-3</v>
      </c>
      <c r="R21">
        <f t="shared" si="9"/>
        <v>5.9861869288188076E-3</v>
      </c>
      <c r="S21">
        <f t="shared" si="10"/>
        <v>231.28946174760875</v>
      </c>
      <c r="T21">
        <f t="shared" si="11"/>
        <v>29.295957348373452</v>
      </c>
      <c r="U21">
        <f t="shared" si="12"/>
        <v>28.948916666666701</v>
      </c>
      <c r="V21">
        <f t="shared" si="13"/>
        <v>4.009899873147373</v>
      </c>
      <c r="W21">
        <f t="shared" si="14"/>
        <v>43.530499892616739</v>
      </c>
      <c r="X21">
        <f t="shared" si="15"/>
        <v>1.6528579507030783</v>
      </c>
      <c r="Y21">
        <f t="shared" si="16"/>
        <v>3.7970111870537502</v>
      </c>
      <c r="Z21">
        <f t="shared" si="17"/>
        <v>2.3570419224442949</v>
      </c>
      <c r="AA21">
        <f t="shared" si="18"/>
        <v>-9.9690508922502126</v>
      </c>
      <c r="AB21">
        <f t="shared" si="19"/>
        <v>-150.56442406896309</v>
      </c>
      <c r="AC21">
        <f t="shared" si="20"/>
        <v>-11.08878242817638</v>
      </c>
      <c r="AD21">
        <f t="shared" si="21"/>
        <v>59.667204358219067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54043.719722039052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824.22040000000004</v>
      </c>
      <c r="AR21">
        <v>858.67</v>
      </c>
      <c r="AS21">
        <f t="shared" si="27"/>
        <v>4.0119720032142592E-2</v>
      </c>
      <c r="AT21">
        <v>0.5</v>
      </c>
      <c r="AU21">
        <f t="shared" si="28"/>
        <v>1180.174380747382</v>
      </c>
      <c r="AV21">
        <f t="shared" si="29"/>
        <v>-0.52866407572033547</v>
      </c>
      <c r="AW21">
        <f t="shared" si="30"/>
        <v>23.67413287234611</v>
      </c>
      <c r="AX21">
        <f t="shared" si="31"/>
        <v>0.32507249583658449</v>
      </c>
      <c r="AY21">
        <f t="shared" si="32"/>
        <v>4.1589958989623156E-5</v>
      </c>
      <c r="AZ21">
        <f t="shared" si="33"/>
        <v>2.7989914635424551</v>
      </c>
      <c r="BA21" t="s">
        <v>309</v>
      </c>
      <c r="BB21">
        <v>579.54</v>
      </c>
      <c r="BC21">
        <f t="shared" si="34"/>
        <v>279.13</v>
      </c>
      <c r="BD21">
        <f t="shared" si="35"/>
        <v>0.12341776233296285</v>
      </c>
      <c r="BE21">
        <f t="shared" si="36"/>
        <v>0.89594563361590129</v>
      </c>
      <c r="BF21">
        <f t="shared" si="37"/>
        <v>0.24058146343559728</v>
      </c>
      <c r="BG21">
        <f t="shared" si="38"/>
        <v>0.94377094796567607</v>
      </c>
      <c r="BH21">
        <f t="shared" si="39"/>
        <v>1399.9870000000001</v>
      </c>
      <c r="BI21">
        <f t="shared" si="40"/>
        <v>1180.174380747382</v>
      </c>
      <c r="BJ21">
        <f t="shared" si="41"/>
        <v>0.84298952829374985</v>
      </c>
      <c r="BK21">
        <f t="shared" si="42"/>
        <v>0.19597905658749984</v>
      </c>
      <c r="BL21">
        <v>6</v>
      </c>
      <c r="BM21">
        <v>0.5</v>
      </c>
      <c r="BN21" t="s">
        <v>290</v>
      </c>
      <c r="BO21">
        <v>2</v>
      </c>
      <c r="BP21">
        <v>1608325587.75</v>
      </c>
      <c r="BQ21">
        <v>149.35830000000001</v>
      </c>
      <c r="BR21">
        <v>148.76443333333299</v>
      </c>
      <c r="BS21">
        <v>16.098306666666701</v>
      </c>
      <c r="BT21">
        <v>15.8314133333333</v>
      </c>
      <c r="BU21">
        <v>146.431033333333</v>
      </c>
      <c r="BV21">
        <v>15.977359999999999</v>
      </c>
      <c r="BW21">
        <v>500.01203333333302</v>
      </c>
      <c r="BX21">
        <v>102.57276666666699</v>
      </c>
      <c r="BY21">
        <v>0.10001656</v>
      </c>
      <c r="BZ21">
        <v>28.009813333333302</v>
      </c>
      <c r="CA21">
        <v>28.948916666666701</v>
      </c>
      <c r="CB21">
        <v>999.9</v>
      </c>
      <c r="CC21">
        <v>0</v>
      </c>
      <c r="CD21">
        <v>0</v>
      </c>
      <c r="CE21">
        <v>9997.7039999999997</v>
      </c>
      <c r="CF21">
        <v>0</v>
      </c>
      <c r="CG21">
        <v>359.23239999999998</v>
      </c>
      <c r="CH21">
        <v>1399.9870000000001</v>
      </c>
      <c r="CI21">
        <v>0.89999399999999996</v>
      </c>
      <c r="CJ21">
        <v>0.100006</v>
      </c>
      <c r="CK21">
        <v>0</v>
      </c>
      <c r="CL21">
        <v>824.21116666666705</v>
      </c>
      <c r="CM21">
        <v>4.9997499999999997</v>
      </c>
      <c r="CN21">
        <v>11407.473333333301</v>
      </c>
      <c r="CO21">
        <v>12177.916666666701</v>
      </c>
      <c r="CP21">
        <v>49.643599999999999</v>
      </c>
      <c r="CQ21">
        <v>51.824599999999997</v>
      </c>
      <c r="CR21">
        <v>50.843499999999999</v>
      </c>
      <c r="CS21">
        <v>50.905999999999999</v>
      </c>
      <c r="CT21">
        <v>50.645666666666699</v>
      </c>
      <c r="CU21">
        <v>1255.4770000000001</v>
      </c>
      <c r="CV21">
        <v>139.51</v>
      </c>
      <c r="CW21">
        <v>0</v>
      </c>
      <c r="CX21">
        <v>120.200000047684</v>
      </c>
      <c r="CY21">
        <v>0</v>
      </c>
      <c r="CZ21">
        <v>824.22040000000004</v>
      </c>
      <c r="DA21">
        <v>-0.54553845953998004</v>
      </c>
      <c r="DB21">
        <v>-13.053846138981401</v>
      </c>
      <c r="DC21">
        <v>11407.36</v>
      </c>
      <c r="DD21">
        <v>15</v>
      </c>
      <c r="DE21">
        <v>1608325225.5999999</v>
      </c>
      <c r="DF21" t="s">
        <v>291</v>
      </c>
      <c r="DG21">
        <v>1608325225.0999999</v>
      </c>
      <c r="DH21">
        <v>1608325225.5999999</v>
      </c>
      <c r="DI21">
        <v>11</v>
      </c>
      <c r="DJ21">
        <v>-1.409</v>
      </c>
      <c r="DK21">
        <v>-3.5999999999999997E-2</v>
      </c>
      <c r="DL21">
        <v>2.927</v>
      </c>
      <c r="DM21">
        <v>0.121</v>
      </c>
      <c r="DN21">
        <v>412</v>
      </c>
      <c r="DO21">
        <v>17</v>
      </c>
      <c r="DP21">
        <v>0.25</v>
      </c>
      <c r="DQ21">
        <v>0.19</v>
      </c>
      <c r="DR21">
        <v>-0.50766062180701599</v>
      </c>
      <c r="DS21">
        <v>-2.4270397630748</v>
      </c>
      <c r="DT21">
        <v>0.18680653612597001</v>
      </c>
      <c r="DU21">
        <v>0</v>
      </c>
      <c r="DV21">
        <v>0.59383649999999999</v>
      </c>
      <c r="DW21">
        <v>3.1323976952169099</v>
      </c>
      <c r="DX21">
        <v>0.22909455787843699</v>
      </c>
      <c r="DY21">
        <v>0</v>
      </c>
      <c r="DZ21">
        <v>0.26689106666666701</v>
      </c>
      <c r="EA21">
        <v>-1.2920008898776401E-2</v>
      </c>
      <c r="EB21">
        <v>9.9226615829064806E-4</v>
      </c>
      <c r="EC21">
        <v>1</v>
      </c>
      <c r="ED21">
        <v>1</v>
      </c>
      <c r="EE21">
        <v>3</v>
      </c>
      <c r="EF21" t="s">
        <v>292</v>
      </c>
      <c r="EG21">
        <v>100</v>
      </c>
      <c r="EH21">
        <v>100</v>
      </c>
      <c r="EI21">
        <v>2.927</v>
      </c>
      <c r="EJ21">
        <v>0.121</v>
      </c>
      <c r="EK21">
        <v>2.9273333333332499</v>
      </c>
      <c r="EL21">
        <v>0</v>
      </c>
      <c r="EM21">
        <v>0</v>
      </c>
      <c r="EN21">
        <v>0</v>
      </c>
      <c r="EO21">
        <v>0.120949999999997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6.2</v>
      </c>
      <c r="EX21">
        <v>6.2</v>
      </c>
      <c r="EY21">
        <v>2</v>
      </c>
      <c r="EZ21">
        <v>508.524</v>
      </c>
      <c r="FA21">
        <v>476.20600000000002</v>
      </c>
      <c r="FB21">
        <v>24.016500000000001</v>
      </c>
      <c r="FC21">
        <v>32.130600000000001</v>
      </c>
      <c r="FD21">
        <v>29.9998</v>
      </c>
      <c r="FE21">
        <v>32.207000000000001</v>
      </c>
      <c r="FF21">
        <v>32.207000000000001</v>
      </c>
      <c r="FG21">
        <v>6.6514499999999996</v>
      </c>
      <c r="FH21">
        <v>0</v>
      </c>
      <c r="FI21">
        <v>100</v>
      </c>
      <c r="FJ21">
        <v>24.008800000000001</v>
      </c>
      <c r="FK21">
        <v>148.02799999999999</v>
      </c>
      <c r="FL21">
        <v>16.437999999999999</v>
      </c>
      <c r="FM21">
        <v>101.619</v>
      </c>
      <c r="FN21">
        <v>101.033</v>
      </c>
    </row>
    <row r="22" spans="1:170" x14ac:dyDescent="0.25">
      <c r="A22">
        <v>6</v>
      </c>
      <c r="B22">
        <v>1608325670</v>
      </c>
      <c r="C22">
        <v>407.40000009536698</v>
      </c>
      <c r="D22" t="s">
        <v>310</v>
      </c>
      <c r="E22" t="s">
        <v>311</v>
      </c>
      <c r="F22" t="s">
        <v>285</v>
      </c>
      <c r="G22" t="s">
        <v>286</v>
      </c>
      <c r="H22">
        <v>1608325662</v>
      </c>
      <c r="I22">
        <f t="shared" si="0"/>
        <v>2.2574713854091959E-4</v>
      </c>
      <c r="J22">
        <f t="shared" si="1"/>
        <v>-0.54473752146421717</v>
      </c>
      <c r="K22">
        <f t="shared" si="2"/>
        <v>199.209225806452</v>
      </c>
      <c r="L22">
        <f t="shared" si="3"/>
        <v>281.84568660637183</v>
      </c>
      <c r="M22">
        <f t="shared" si="4"/>
        <v>28.937691231900903</v>
      </c>
      <c r="N22">
        <f t="shared" si="5"/>
        <v>20.453231469829451</v>
      </c>
      <c r="O22">
        <f t="shared" si="6"/>
        <v>9.5102843687407176E-3</v>
      </c>
      <c r="P22">
        <f t="shared" si="7"/>
        <v>2.9737653057044637</v>
      </c>
      <c r="Q22">
        <f t="shared" si="8"/>
        <v>9.4934197958186639E-3</v>
      </c>
      <c r="R22">
        <f t="shared" si="9"/>
        <v>5.9349000639384707E-3</v>
      </c>
      <c r="S22">
        <f t="shared" si="10"/>
        <v>231.29381956434034</v>
      </c>
      <c r="T22">
        <f t="shared" si="11"/>
        <v>29.260545403086343</v>
      </c>
      <c r="U22">
        <f t="shared" si="12"/>
        <v>28.942583870967699</v>
      </c>
      <c r="V22">
        <f t="shared" si="13"/>
        <v>4.0084301226864696</v>
      </c>
      <c r="W22">
        <f t="shared" si="14"/>
        <v>43.124389379560633</v>
      </c>
      <c r="X22">
        <f t="shared" si="15"/>
        <v>1.6340435158614013</v>
      </c>
      <c r="Y22">
        <f t="shared" si="16"/>
        <v>3.7891400652176599</v>
      </c>
      <c r="Z22">
        <f t="shared" si="17"/>
        <v>2.3743866068250683</v>
      </c>
      <c r="AA22">
        <f t="shared" si="18"/>
        <v>-9.9554488096545537</v>
      </c>
      <c r="AB22">
        <f t="shared" si="19"/>
        <v>-155.24978265782653</v>
      </c>
      <c r="AC22">
        <f t="shared" si="20"/>
        <v>-11.431910481128215</v>
      </c>
      <c r="AD22">
        <f t="shared" si="21"/>
        <v>54.656677615731041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54046.713229205256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823.92123076923099</v>
      </c>
      <c r="AR22">
        <v>857.84</v>
      </c>
      <c r="AS22">
        <f t="shared" si="27"/>
        <v>3.9539738448625683E-2</v>
      </c>
      <c r="AT22">
        <v>0.5</v>
      </c>
      <c r="AU22">
        <f t="shared" si="28"/>
        <v>1180.1972330054364</v>
      </c>
      <c r="AV22">
        <f t="shared" si="29"/>
        <v>-0.54473752146421717</v>
      </c>
      <c r="AW22">
        <f t="shared" si="30"/>
        <v>23.332344955413348</v>
      </c>
      <c r="AX22">
        <f t="shared" si="31"/>
        <v>0.32483913084025001</v>
      </c>
      <c r="AY22">
        <f t="shared" si="32"/>
        <v>2.7969865907873862E-5</v>
      </c>
      <c r="AZ22">
        <f t="shared" si="33"/>
        <v>2.8026671640399137</v>
      </c>
      <c r="BA22" t="s">
        <v>313</v>
      </c>
      <c r="BB22">
        <v>579.17999999999995</v>
      </c>
      <c r="BC22">
        <f t="shared" si="34"/>
        <v>278.66000000000008</v>
      </c>
      <c r="BD22">
        <f t="shared" si="35"/>
        <v>0.12172098338752972</v>
      </c>
      <c r="BE22">
        <f t="shared" si="36"/>
        <v>0.8961347795296134</v>
      </c>
      <c r="BF22">
        <f t="shared" si="37"/>
        <v>0.23825538168928692</v>
      </c>
      <c r="BG22">
        <f t="shared" si="38"/>
        <v>0.94409687233430706</v>
      </c>
      <c r="BH22">
        <f t="shared" si="39"/>
        <v>1400.01419354839</v>
      </c>
      <c r="BI22">
        <f t="shared" si="40"/>
        <v>1180.1972330054364</v>
      </c>
      <c r="BJ22">
        <f t="shared" si="41"/>
        <v>0.84298947713821448</v>
      </c>
      <c r="BK22">
        <f t="shared" si="42"/>
        <v>0.19597895427642892</v>
      </c>
      <c r="BL22">
        <v>6</v>
      </c>
      <c r="BM22">
        <v>0.5</v>
      </c>
      <c r="BN22" t="s">
        <v>290</v>
      </c>
      <c r="BO22">
        <v>2</v>
      </c>
      <c r="BP22">
        <v>1608325662</v>
      </c>
      <c r="BQ22">
        <v>199.209225806452</v>
      </c>
      <c r="BR22">
        <v>198.60951612903199</v>
      </c>
      <c r="BS22">
        <v>15.915164516129</v>
      </c>
      <c r="BT22">
        <v>15.6485838709677</v>
      </c>
      <c r="BU22">
        <v>196.28190322580599</v>
      </c>
      <c r="BV22">
        <v>15.7942322580645</v>
      </c>
      <c r="BW22">
        <v>500.00854838709699</v>
      </c>
      <c r="BX22">
        <v>102.572129032258</v>
      </c>
      <c r="BY22">
        <v>9.9980590322580595E-2</v>
      </c>
      <c r="BZ22">
        <v>27.974219354838699</v>
      </c>
      <c r="CA22">
        <v>28.942583870967699</v>
      </c>
      <c r="CB22">
        <v>999.9</v>
      </c>
      <c r="CC22">
        <v>0</v>
      </c>
      <c r="CD22">
        <v>0</v>
      </c>
      <c r="CE22">
        <v>9997.1135483871003</v>
      </c>
      <c r="CF22">
        <v>0</v>
      </c>
      <c r="CG22">
        <v>359.96009677419403</v>
      </c>
      <c r="CH22">
        <v>1400.01419354839</v>
      </c>
      <c r="CI22">
        <v>0.899996225806451</v>
      </c>
      <c r="CJ22">
        <v>0.10000381290322601</v>
      </c>
      <c r="CK22">
        <v>0</v>
      </c>
      <c r="CL22">
        <v>823.950548387097</v>
      </c>
      <c r="CM22">
        <v>4.9997499999999997</v>
      </c>
      <c r="CN22">
        <v>11407.1161290323</v>
      </c>
      <c r="CO22">
        <v>12178.174193548401</v>
      </c>
      <c r="CP22">
        <v>49.731580645161301</v>
      </c>
      <c r="CQ22">
        <v>51.870935483871001</v>
      </c>
      <c r="CR22">
        <v>50.887</v>
      </c>
      <c r="CS22">
        <v>50.9491935483871</v>
      </c>
      <c r="CT22">
        <v>50.6991935483871</v>
      </c>
      <c r="CU22">
        <v>1255.5038709677401</v>
      </c>
      <c r="CV22">
        <v>139.51032258064501</v>
      </c>
      <c r="CW22">
        <v>0</v>
      </c>
      <c r="CX22">
        <v>73.899999856948895</v>
      </c>
      <c r="CY22">
        <v>0</v>
      </c>
      <c r="CZ22">
        <v>823.92123076923099</v>
      </c>
      <c r="DA22">
        <v>-2.5398974337787701</v>
      </c>
      <c r="DB22">
        <v>-35.261538415717297</v>
      </c>
      <c r="DC22">
        <v>11406.669230769199</v>
      </c>
      <c r="DD22">
        <v>15</v>
      </c>
      <c r="DE22">
        <v>1608325225.5999999</v>
      </c>
      <c r="DF22" t="s">
        <v>291</v>
      </c>
      <c r="DG22">
        <v>1608325225.0999999</v>
      </c>
      <c r="DH22">
        <v>1608325225.5999999</v>
      </c>
      <c r="DI22">
        <v>11</v>
      </c>
      <c r="DJ22">
        <v>-1.409</v>
      </c>
      <c r="DK22">
        <v>-3.5999999999999997E-2</v>
      </c>
      <c r="DL22">
        <v>2.927</v>
      </c>
      <c r="DM22">
        <v>0.121</v>
      </c>
      <c r="DN22">
        <v>412</v>
      </c>
      <c r="DO22">
        <v>17</v>
      </c>
      <c r="DP22">
        <v>0.25</v>
      </c>
      <c r="DQ22">
        <v>0.19</v>
      </c>
      <c r="DR22">
        <v>-0.53951012901110895</v>
      </c>
      <c r="DS22">
        <v>-0.196633871228406</v>
      </c>
      <c r="DT22">
        <v>3.9995871859686102E-2</v>
      </c>
      <c r="DU22">
        <v>1</v>
      </c>
      <c r="DV22">
        <v>0.60073799999999999</v>
      </c>
      <c r="DW22">
        <v>-1.3399581757508E-2</v>
      </c>
      <c r="DX22">
        <v>3.4761546780889899E-2</v>
      </c>
      <c r="DY22">
        <v>1</v>
      </c>
      <c r="DZ22">
        <v>0.26641926666666699</v>
      </c>
      <c r="EA22">
        <v>4.9079012235818002E-2</v>
      </c>
      <c r="EB22">
        <v>3.5947196082896601E-3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2.9279999999999999</v>
      </c>
      <c r="EJ22">
        <v>0.12089999999999999</v>
      </c>
      <c r="EK22">
        <v>2.9273333333332499</v>
      </c>
      <c r="EL22">
        <v>0</v>
      </c>
      <c r="EM22">
        <v>0</v>
      </c>
      <c r="EN22">
        <v>0</v>
      </c>
      <c r="EO22">
        <v>0.120949999999997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7.4</v>
      </c>
      <c r="EY22">
        <v>2</v>
      </c>
      <c r="EZ22">
        <v>508.29899999999998</v>
      </c>
      <c r="FA22">
        <v>475.428</v>
      </c>
      <c r="FB22">
        <v>23.938700000000001</v>
      </c>
      <c r="FC22">
        <v>32.103200000000001</v>
      </c>
      <c r="FD22">
        <v>30.000299999999999</v>
      </c>
      <c r="FE22">
        <v>32.158999999999999</v>
      </c>
      <c r="FF22">
        <v>32.159999999999997</v>
      </c>
      <c r="FG22">
        <v>8.7147199999999998</v>
      </c>
      <c r="FH22">
        <v>0</v>
      </c>
      <c r="FI22">
        <v>100</v>
      </c>
      <c r="FJ22">
        <v>23.941299999999998</v>
      </c>
      <c r="FK22">
        <v>198.45500000000001</v>
      </c>
      <c r="FL22">
        <v>16.071999999999999</v>
      </c>
      <c r="FM22">
        <v>101.61799999999999</v>
      </c>
      <c r="FN22">
        <v>101.036</v>
      </c>
    </row>
    <row r="23" spans="1:170" x14ac:dyDescent="0.25">
      <c r="A23">
        <v>7</v>
      </c>
      <c r="B23">
        <v>1608325744</v>
      </c>
      <c r="C23">
        <v>481.40000009536698</v>
      </c>
      <c r="D23" t="s">
        <v>314</v>
      </c>
      <c r="E23" t="s">
        <v>315</v>
      </c>
      <c r="F23" t="s">
        <v>285</v>
      </c>
      <c r="G23" t="s">
        <v>286</v>
      </c>
      <c r="H23">
        <v>1608325736.25</v>
      </c>
      <c r="I23">
        <f t="shared" si="0"/>
        <v>2.217505380830331E-4</v>
      </c>
      <c r="J23">
        <f t="shared" si="1"/>
        <v>-0.25485836592415906</v>
      </c>
      <c r="K23">
        <f t="shared" si="2"/>
        <v>249.22683333333299</v>
      </c>
      <c r="L23">
        <f t="shared" si="3"/>
        <v>283.08179946952913</v>
      </c>
      <c r="M23">
        <f t="shared" si="4"/>
        <v>29.064881705124705</v>
      </c>
      <c r="N23">
        <f t="shared" si="5"/>
        <v>25.588887883821265</v>
      </c>
      <c r="O23">
        <f t="shared" si="6"/>
        <v>9.2691280675674566E-3</v>
      </c>
      <c r="P23">
        <f t="shared" si="7"/>
        <v>2.9746110463302902</v>
      </c>
      <c r="Q23">
        <f t="shared" si="8"/>
        <v>9.2531117036284295E-3</v>
      </c>
      <c r="R23">
        <f t="shared" si="9"/>
        <v>5.7846314854126633E-3</v>
      </c>
      <c r="S23">
        <f t="shared" si="10"/>
        <v>231.29363469465991</v>
      </c>
      <c r="T23">
        <f t="shared" si="11"/>
        <v>29.286049808068089</v>
      </c>
      <c r="U23">
        <f t="shared" si="12"/>
        <v>28.968636666666701</v>
      </c>
      <c r="V23">
        <f t="shared" si="13"/>
        <v>4.0144796109168581</v>
      </c>
      <c r="W23">
        <f t="shared" si="14"/>
        <v>42.730219210437411</v>
      </c>
      <c r="X23">
        <f t="shared" si="15"/>
        <v>1.6214547723770445</v>
      </c>
      <c r="Y23">
        <f t="shared" si="16"/>
        <v>3.79463246933445</v>
      </c>
      <c r="Z23">
        <f t="shared" si="17"/>
        <v>2.3930248385398136</v>
      </c>
      <c r="AA23">
        <f t="shared" si="18"/>
        <v>-9.7791987294617595</v>
      </c>
      <c r="AB23">
        <f t="shared" si="19"/>
        <v>-155.48779045609857</v>
      </c>
      <c r="AC23">
        <f t="shared" si="20"/>
        <v>-11.449080116834461</v>
      </c>
      <c r="AD23">
        <f t="shared" si="21"/>
        <v>54.577565392265114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54067.076225909463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823.01565384615401</v>
      </c>
      <c r="AR23">
        <v>858.22</v>
      </c>
      <c r="AS23">
        <f t="shared" si="27"/>
        <v>4.1020188475968888E-2</v>
      </c>
      <c r="AT23">
        <v>0.5</v>
      </c>
      <c r="AU23">
        <f t="shared" si="28"/>
        <v>1180.1987507473154</v>
      </c>
      <c r="AV23">
        <f t="shared" si="29"/>
        <v>-0.25485836592415906</v>
      </c>
      <c r="AW23">
        <f t="shared" si="30"/>
        <v>24.205987597378954</v>
      </c>
      <c r="AX23">
        <f t="shared" si="31"/>
        <v>0.322621239309268</v>
      </c>
      <c r="AY23">
        <f t="shared" si="32"/>
        <v>2.7358876095031183E-4</v>
      </c>
      <c r="AZ23">
        <f t="shared" si="33"/>
        <v>2.8009834308219332</v>
      </c>
      <c r="BA23" t="s">
        <v>317</v>
      </c>
      <c r="BB23">
        <v>581.34</v>
      </c>
      <c r="BC23">
        <f t="shared" si="34"/>
        <v>276.88</v>
      </c>
      <c r="BD23">
        <f t="shared" si="35"/>
        <v>0.12714658391305264</v>
      </c>
      <c r="BE23">
        <f t="shared" si="36"/>
        <v>0.89671508613293338</v>
      </c>
      <c r="BF23">
        <f t="shared" si="37"/>
        <v>0.24662734552665777</v>
      </c>
      <c r="BG23">
        <f t="shared" si="38"/>
        <v>0.94394765394866875</v>
      </c>
      <c r="BH23">
        <f t="shared" si="39"/>
        <v>1400.0163333333301</v>
      </c>
      <c r="BI23">
        <f t="shared" si="40"/>
        <v>1180.1987507473154</v>
      </c>
      <c r="BJ23">
        <f t="shared" si="41"/>
        <v>0.84298927280180647</v>
      </c>
      <c r="BK23">
        <f t="shared" si="42"/>
        <v>0.19597854560361305</v>
      </c>
      <c r="BL23">
        <v>6</v>
      </c>
      <c r="BM23">
        <v>0.5</v>
      </c>
      <c r="BN23" t="s">
        <v>290</v>
      </c>
      <c r="BO23">
        <v>2</v>
      </c>
      <c r="BP23">
        <v>1608325736.25</v>
      </c>
      <c r="BQ23">
        <v>249.22683333333299</v>
      </c>
      <c r="BR23">
        <v>248.987333333333</v>
      </c>
      <c r="BS23">
        <v>15.792403333333301</v>
      </c>
      <c r="BT23">
        <v>15.530516666666699</v>
      </c>
      <c r="BU23">
        <v>246.29966666666701</v>
      </c>
      <c r="BV23">
        <v>15.6714466666667</v>
      </c>
      <c r="BW23">
        <v>500.02216666666698</v>
      </c>
      <c r="BX23">
        <v>102.573066666667</v>
      </c>
      <c r="BY23">
        <v>0.100018496666667</v>
      </c>
      <c r="BZ23">
        <v>27.9990633333333</v>
      </c>
      <c r="CA23">
        <v>28.968636666666701</v>
      </c>
      <c r="CB23">
        <v>999.9</v>
      </c>
      <c r="CC23">
        <v>0</v>
      </c>
      <c r="CD23">
        <v>0</v>
      </c>
      <c r="CE23">
        <v>10001.806</v>
      </c>
      <c r="CF23">
        <v>0</v>
      </c>
      <c r="CG23">
        <v>360.66913333333298</v>
      </c>
      <c r="CH23">
        <v>1400.0163333333301</v>
      </c>
      <c r="CI23">
        <v>0.89999783333333305</v>
      </c>
      <c r="CJ23">
        <v>0.100002233333333</v>
      </c>
      <c r="CK23">
        <v>0</v>
      </c>
      <c r="CL23">
        <v>823.00220000000002</v>
      </c>
      <c r="CM23">
        <v>4.9997499999999997</v>
      </c>
      <c r="CN23">
        <v>11397.983333333301</v>
      </c>
      <c r="CO23">
        <v>12178.186666666699</v>
      </c>
      <c r="CP23">
        <v>49.770666666666699</v>
      </c>
      <c r="CQ23">
        <v>51.932866666666598</v>
      </c>
      <c r="CR23">
        <v>50.941200000000002</v>
      </c>
      <c r="CS23">
        <v>51</v>
      </c>
      <c r="CT23">
        <v>50.749933333333303</v>
      </c>
      <c r="CU23">
        <v>1255.5153333333301</v>
      </c>
      <c r="CV23">
        <v>139.501</v>
      </c>
      <c r="CW23">
        <v>0</v>
      </c>
      <c r="CX23">
        <v>73.200000047683702</v>
      </c>
      <c r="CY23">
        <v>0</v>
      </c>
      <c r="CZ23">
        <v>823.01565384615401</v>
      </c>
      <c r="DA23">
        <v>-2.5421196443189702</v>
      </c>
      <c r="DB23">
        <v>-38.413675224203999</v>
      </c>
      <c r="DC23">
        <v>11397.7692307692</v>
      </c>
      <c r="DD23">
        <v>15</v>
      </c>
      <c r="DE23">
        <v>1608325225.5999999</v>
      </c>
      <c r="DF23" t="s">
        <v>291</v>
      </c>
      <c r="DG23">
        <v>1608325225.0999999</v>
      </c>
      <c r="DH23">
        <v>1608325225.5999999</v>
      </c>
      <c r="DI23">
        <v>11</v>
      </c>
      <c r="DJ23">
        <v>-1.409</v>
      </c>
      <c r="DK23">
        <v>-3.5999999999999997E-2</v>
      </c>
      <c r="DL23">
        <v>2.927</v>
      </c>
      <c r="DM23">
        <v>0.121</v>
      </c>
      <c r="DN23">
        <v>412</v>
      </c>
      <c r="DO23">
        <v>17</v>
      </c>
      <c r="DP23">
        <v>0.25</v>
      </c>
      <c r="DQ23">
        <v>0.19</v>
      </c>
      <c r="DR23">
        <v>-0.24923882826895999</v>
      </c>
      <c r="DS23">
        <v>-0.17797728950424499</v>
      </c>
      <c r="DT23">
        <v>3.2215358596951703E-2</v>
      </c>
      <c r="DU23">
        <v>1</v>
      </c>
      <c r="DV23">
        <v>0.23702239999999999</v>
      </c>
      <c r="DW23">
        <v>0.102870994438265</v>
      </c>
      <c r="DX23">
        <v>3.0024730860409101E-2</v>
      </c>
      <c r="DY23">
        <v>1</v>
      </c>
      <c r="DZ23">
        <v>0.26194123333333302</v>
      </c>
      <c r="EA23">
        <v>-4.3594838709677701E-3</v>
      </c>
      <c r="EB23">
        <v>8.3592027862842305E-4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2.927</v>
      </c>
      <c r="EJ23">
        <v>0.12089999999999999</v>
      </c>
      <c r="EK23">
        <v>2.9273333333332499</v>
      </c>
      <c r="EL23">
        <v>0</v>
      </c>
      <c r="EM23">
        <v>0</v>
      </c>
      <c r="EN23">
        <v>0</v>
      </c>
      <c r="EO23">
        <v>0.120949999999997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8.6</v>
      </c>
      <c r="EX23">
        <v>8.6</v>
      </c>
      <c r="EY23">
        <v>2</v>
      </c>
      <c r="EZ23">
        <v>508.07900000000001</v>
      </c>
      <c r="FA23">
        <v>475.04300000000001</v>
      </c>
      <c r="FB23">
        <v>23.953700000000001</v>
      </c>
      <c r="FC23">
        <v>32.104799999999997</v>
      </c>
      <c r="FD23">
        <v>30.000599999999999</v>
      </c>
      <c r="FE23">
        <v>32.1387</v>
      </c>
      <c r="FF23">
        <v>32.136000000000003</v>
      </c>
      <c r="FG23">
        <v>10.8316</v>
      </c>
      <c r="FH23">
        <v>0</v>
      </c>
      <c r="FI23">
        <v>100</v>
      </c>
      <c r="FJ23">
        <v>23.9252</v>
      </c>
      <c r="FK23">
        <v>248.851</v>
      </c>
      <c r="FL23">
        <v>15.8969</v>
      </c>
      <c r="FM23">
        <v>101.62</v>
      </c>
      <c r="FN23">
        <v>101.027</v>
      </c>
    </row>
    <row r="24" spans="1:170" x14ac:dyDescent="0.25">
      <c r="A24">
        <v>8</v>
      </c>
      <c r="B24">
        <v>1608325821</v>
      </c>
      <c r="C24">
        <v>558.40000009536698</v>
      </c>
      <c r="D24" t="s">
        <v>318</v>
      </c>
      <c r="E24" t="s">
        <v>319</v>
      </c>
      <c r="F24" t="s">
        <v>285</v>
      </c>
      <c r="G24" t="s">
        <v>286</v>
      </c>
      <c r="H24">
        <v>1608325813.25</v>
      </c>
      <c r="I24">
        <f t="shared" si="0"/>
        <v>2.0553845257020788E-4</v>
      </c>
      <c r="J24">
        <f t="shared" si="1"/>
        <v>1.1883281609275467</v>
      </c>
      <c r="K24">
        <f t="shared" si="2"/>
        <v>397.82190000000003</v>
      </c>
      <c r="L24">
        <f t="shared" si="3"/>
        <v>164.56588181550165</v>
      </c>
      <c r="M24">
        <f t="shared" si="4"/>
        <v>16.897028056904389</v>
      </c>
      <c r="N24">
        <f t="shared" si="5"/>
        <v>40.846910257420191</v>
      </c>
      <c r="O24">
        <f t="shared" si="6"/>
        <v>8.5593887692180428E-3</v>
      </c>
      <c r="P24">
        <f t="shared" si="7"/>
        <v>2.9732860944676394</v>
      </c>
      <c r="Q24">
        <f t="shared" si="8"/>
        <v>8.5457232268673286E-3</v>
      </c>
      <c r="R24">
        <f t="shared" si="9"/>
        <v>5.3423029675113282E-3</v>
      </c>
      <c r="S24">
        <f t="shared" si="10"/>
        <v>231.28895688362167</v>
      </c>
      <c r="T24">
        <f t="shared" si="11"/>
        <v>29.276078724883686</v>
      </c>
      <c r="U24">
        <f t="shared" si="12"/>
        <v>28.970953333333298</v>
      </c>
      <c r="V24">
        <f t="shared" si="13"/>
        <v>4.0150179287319654</v>
      </c>
      <c r="W24">
        <f t="shared" si="14"/>
        <v>42.548172932095987</v>
      </c>
      <c r="X24">
        <f t="shared" si="15"/>
        <v>1.6131687076051213</v>
      </c>
      <c r="Y24">
        <f t="shared" si="16"/>
        <v>3.7913936050312422</v>
      </c>
      <c r="Z24">
        <f t="shared" si="17"/>
        <v>2.4018492211268443</v>
      </c>
      <c r="AA24">
        <f t="shared" si="18"/>
        <v>-9.0642457583461677</v>
      </c>
      <c r="AB24">
        <f t="shared" si="19"/>
        <v>-158.13768413860569</v>
      </c>
      <c r="AC24">
        <f t="shared" si="20"/>
        <v>-11.64867585267829</v>
      </c>
      <c r="AD24">
        <f t="shared" si="21"/>
        <v>52.438351133991517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54030.919657578517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822.94200000000001</v>
      </c>
      <c r="AR24">
        <v>859.03</v>
      </c>
      <c r="AS24">
        <f t="shared" si="27"/>
        <v>4.2010174266323586E-2</v>
      </c>
      <c r="AT24">
        <v>0.5</v>
      </c>
      <c r="AU24">
        <f t="shared" si="28"/>
        <v>1180.1738607473424</v>
      </c>
      <c r="AV24">
        <f t="shared" si="29"/>
        <v>1.1883281609275467</v>
      </c>
      <c r="AW24">
        <f t="shared" si="30"/>
        <v>24.789654777277878</v>
      </c>
      <c r="AX24">
        <f t="shared" si="31"/>
        <v>0.33230504173311753</v>
      </c>
      <c r="AY24">
        <f t="shared" si="32"/>
        <v>1.4964537848901401E-3</v>
      </c>
      <c r="AZ24">
        <f t="shared" si="33"/>
        <v>2.7973993923378697</v>
      </c>
      <c r="BA24" t="s">
        <v>321</v>
      </c>
      <c r="BB24">
        <v>573.57000000000005</v>
      </c>
      <c r="BC24">
        <f t="shared" si="34"/>
        <v>285.45999999999992</v>
      </c>
      <c r="BD24">
        <f t="shared" si="35"/>
        <v>0.12642051425768927</v>
      </c>
      <c r="BE24">
        <f t="shared" si="36"/>
        <v>0.89382222866941186</v>
      </c>
      <c r="BF24">
        <f t="shared" si="37"/>
        <v>0.25139133743080783</v>
      </c>
      <c r="BG24">
        <f t="shared" si="38"/>
        <v>0.94362958317928203</v>
      </c>
      <c r="BH24">
        <f t="shared" si="39"/>
        <v>1399.9866666666701</v>
      </c>
      <c r="BI24">
        <f t="shared" si="40"/>
        <v>1180.1738607473424</v>
      </c>
      <c r="BJ24">
        <f t="shared" si="41"/>
        <v>0.84298935757531468</v>
      </c>
      <c r="BK24">
        <f t="shared" si="42"/>
        <v>0.19597871515062915</v>
      </c>
      <c r="BL24">
        <v>6</v>
      </c>
      <c r="BM24">
        <v>0.5</v>
      </c>
      <c r="BN24" t="s">
        <v>290</v>
      </c>
      <c r="BO24">
        <v>2</v>
      </c>
      <c r="BP24">
        <v>1608325813.25</v>
      </c>
      <c r="BQ24">
        <v>397.82190000000003</v>
      </c>
      <c r="BR24">
        <v>399.34596666666698</v>
      </c>
      <c r="BS24">
        <v>15.7111966666667</v>
      </c>
      <c r="BT24">
        <v>15.4684333333333</v>
      </c>
      <c r="BU24">
        <v>394.89443333333298</v>
      </c>
      <c r="BV24">
        <v>15.5902366666667</v>
      </c>
      <c r="BW24">
        <v>500.01586666666702</v>
      </c>
      <c r="BX24">
        <v>102.576333333333</v>
      </c>
      <c r="BY24">
        <v>0.10004083666666699</v>
      </c>
      <c r="BZ24">
        <v>27.9844166666667</v>
      </c>
      <c r="CA24">
        <v>28.970953333333298</v>
      </c>
      <c r="CB24">
        <v>999.9</v>
      </c>
      <c r="CC24">
        <v>0</v>
      </c>
      <c r="CD24">
        <v>0</v>
      </c>
      <c r="CE24">
        <v>9993.9940000000006</v>
      </c>
      <c r="CF24">
        <v>0</v>
      </c>
      <c r="CG24">
        <v>360.89556666666698</v>
      </c>
      <c r="CH24">
        <v>1399.9866666666701</v>
      </c>
      <c r="CI24">
        <v>0.89999783333333305</v>
      </c>
      <c r="CJ24">
        <v>0.100002233333333</v>
      </c>
      <c r="CK24">
        <v>0</v>
      </c>
      <c r="CL24">
        <v>822.93186666666702</v>
      </c>
      <c r="CM24">
        <v>4.9997499999999997</v>
      </c>
      <c r="CN24">
        <v>11400.5666666667</v>
      </c>
      <c r="CO24">
        <v>12177.926666666701</v>
      </c>
      <c r="CP24">
        <v>49.820399999999999</v>
      </c>
      <c r="CQ24">
        <v>51.941200000000002</v>
      </c>
      <c r="CR24">
        <v>51</v>
      </c>
      <c r="CS24">
        <v>51.049599999999998</v>
      </c>
      <c r="CT24">
        <v>50.811999999999998</v>
      </c>
      <c r="CU24">
        <v>1255.4846666666699</v>
      </c>
      <c r="CV24">
        <v>139.50200000000001</v>
      </c>
      <c r="CW24">
        <v>0</v>
      </c>
      <c r="CX24">
        <v>76.399999856948895</v>
      </c>
      <c r="CY24">
        <v>0</v>
      </c>
      <c r="CZ24">
        <v>822.94200000000001</v>
      </c>
      <c r="DA24">
        <v>-2.0391794842949098</v>
      </c>
      <c r="DB24">
        <v>-30.8205128071702</v>
      </c>
      <c r="DC24">
        <v>11400.4807692308</v>
      </c>
      <c r="DD24">
        <v>15</v>
      </c>
      <c r="DE24">
        <v>1608325225.5999999</v>
      </c>
      <c r="DF24" t="s">
        <v>291</v>
      </c>
      <c r="DG24">
        <v>1608325225.0999999</v>
      </c>
      <c r="DH24">
        <v>1608325225.5999999</v>
      </c>
      <c r="DI24">
        <v>11</v>
      </c>
      <c r="DJ24">
        <v>-1.409</v>
      </c>
      <c r="DK24">
        <v>-3.5999999999999997E-2</v>
      </c>
      <c r="DL24">
        <v>2.927</v>
      </c>
      <c r="DM24">
        <v>0.121</v>
      </c>
      <c r="DN24">
        <v>412</v>
      </c>
      <c r="DO24">
        <v>17</v>
      </c>
      <c r="DP24">
        <v>0.25</v>
      </c>
      <c r="DQ24">
        <v>0.19</v>
      </c>
      <c r="DR24">
        <v>1.1881377611294699</v>
      </c>
      <c r="DS24">
        <v>0.298691958946738</v>
      </c>
      <c r="DT24">
        <v>7.7414437864237698E-2</v>
      </c>
      <c r="DU24">
        <v>1</v>
      </c>
      <c r="DV24">
        <v>-1.5257143333333301</v>
      </c>
      <c r="DW24">
        <v>-7.6545583982200197E-2</v>
      </c>
      <c r="DX24">
        <v>8.9195388845064297E-2</v>
      </c>
      <c r="DY24">
        <v>1</v>
      </c>
      <c r="DZ24">
        <v>0.24260979999999999</v>
      </c>
      <c r="EA24">
        <v>2.1326042269188099E-2</v>
      </c>
      <c r="EB24">
        <v>1.6554826365745999E-3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2.927</v>
      </c>
      <c r="EJ24">
        <v>0.121</v>
      </c>
      <c r="EK24">
        <v>2.9273333333332499</v>
      </c>
      <c r="EL24">
        <v>0</v>
      </c>
      <c r="EM24">
        <v>0</v>
      </c>
      <c r="EN24">
        <v>0</v>
      </c>
      <c r="EO24">
        <v>0.120949999999997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9.9</v>
      </c>
      <c r="EX24">
        <v>9.9</v>
      </c>
      <c r="EY24">
        <v>2</v>
      </c>
      <c r="EZ24">
        <v>507.96899999999999</v>
      </c>
      <c r="FA24">
        <v>474.654</v>
      </c>
      <c r="FB24">
        <v>23.896599999999999</v>
      </c>
      <c r="FC24">
        <v>32.143799999999999</v>
      </c>
      <c r="FD24">
        <v>30.000499999999999</v>
      </c>
      <c r="FE24">
        <v>32.152799999999999</v>
      </c>
      <c r="FF24">
        <v>32.144500000000001</v>
      </c>
      <c r="FG24">
        <v>17.526</v>
      </c>
      <c r="FH24">
        <v>0</v>
      </c>
      <c r="FI24">
        <v>100</v>
      </c>
      <c r="FJ24">
        <v>23.9068</v>
      </c>
      <c r="FK24">
        <v>399.94299999999998</v>
      </c>
      <c r="FL24">
        <v>15.775399999999999</v>
      </c>
      <c r="FM24">
        <v>101.61</v>
      </c>
      <c r="FN24">
        <v>101.02200000000001</v>
      </c>
    </row>
    <row r="25" spans="1:170" x14ac:dyDescent="0.25">
      <c r="A25">
        <v>9</v>
      </c>
      <c r="B25">
        <v>1608325930</v>
      </c>
      <c r="C25">
        <v>667.40000009536698</v>
      </c>
      <c r="D25" t="s">
        <v>322</v>
      </c>
      <c r="E25" t="s">
        <v>323</v>
      </c>
      <c r="F25" t="s">
        <v>285</v>
      </c>
      <c r="G25" t="s">
        <v>286</v>
      </c>
      <c r="H25">
        <v>1608325922.25</v>
      </c>
      <c r="I25">
        <f t="shared" si="0"/>
        <v>1.774092579251838E-4</v>
      </c>
      <c r="J25">
        <f t="shared" si="1"/>
        <v>0.82830271379905474</v>
      </c>
      <c r="K25">
        <f t="shared" si="2"/>
        <v>498.93579999999997</v>
      </c>
      <c r="L25">
        <f t="shared" si="3"/>
        <v>302.30130499292795</v>
      </c>
      <c r="M25">
        <f t="shared" si="4"/>
        <v>31.042460852674829</v>
      </c>
      <c r="N25">
        <f t="shared" si="5"/>
        <v>51.234297648368823</v>
      </c>
      <c r="O25">
        <f t="shared" si="6"/>
        <v>7.3267282347170021E-3</v>
      </c>
      <c r="P25">
        <f t="shared" si="7"/>
        <v>2.9750125714223441</v>
      </c>
      <c r="Q25">
        <f t="shared" si="8"/>
        <v>7.3167186135964712E-3</v>
      </c>
      <c r="R25">
        <f t="shared" si="9"/>
        <v>4.5738472991535273E-3</v>
      </c>
      <c r="S25">
        <f t="shared" si="10"/>
        <v>231.29432871342053</v>
      </c>
      <c r="T25">
        <f t="shared" si="11"/>
        <v>29.298257404942248</v>
      </c>
      <c r="U25">
        <f t="shared" si="12"/>
        <v>29.009180000000001</v>
      </c>
      <c r="V25">
        <f t="shared" si="13"/>
        <v>4.0239096528413798</v>
      </c>
      <c r="W25">
        <f t="shared" si="14"/>
        <v>42.221698823365166</v>
      </c>
      <c r="X25">
        <f t="shared" si="15"/>
        <v>1.6022523187130175</v>
      </c>
      <c r="Y25">
        <f t="shared" si="16"/>
        <v>3.7948551653879528</v>
      </c>
      <c r="Z25">
        <f t="shared" si="17"/>
        <v>2.421657334128362</v>
      </c>
      <c r="AA25">
        <f t="shared" si="18"/>
        <v>-7.8237482745006055</v>
      </c>
      <c r="AB25">
        <f t="shared" si="19"/>
        <v>-161.85002042682865</v>
      </c>
      <c r="AC25">
        <f t="shared" si="20"/>
        <v>-11.918409765976417</v>
      </c>
      <c r="AD25">
        <f t="shared" si="21"/>
        <v>49.702150246114854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54078.976687705959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823.32726923076905</v>
      </c>
      <c r="AR25">
        <v>861.38</v>
      </c>
      <c r="AS25">
        <f t="shared" si="27"/>
        <v>4.417647352995302E-2</v>
      </c>
      <c r="AT25">
        <v>0.5</v>
      </c>
      <c r="AU25">
        <f t="shared" si="28"/>
        <v>1180.2036507472869</v>
      </c>
      <c r="AV25">
        <f t="shared" si="29"/>
        <v>0.82830271379905474</v>
      </c>
      <c r="AW25">
        <f t="shared" si="30"/>
        <v>26.068617668595721</v>
      </c>
      <c r="AX25">
        <f t="shared" si="31"/>
        <v>0.32912303512967561</v>
      </c>
      <c r="AY25">
        <f t="shared" si="32"/>
        <v>1.1913623489683226E-3</v>
      </c>
      <c r="AZ25">
        <f t="shared" si="33"/>
        <v>2.7870394018899902</v>
      </c>
      <c r="BA25" t="s">
        <v>325</v>
      </c>
      <c r="BB25">
        <v>577.88</v>
      </c>
      <c r="BC25">
        <f t="shared" si="34"/>
        <v>283.5</v>
      </c>
      <c r="BD25">
        <f t="shared" si="35"/>
        <v>0.13422479989146718</v>
      </c>
      <c r="BE25">
        <f t="shared" si="36"/>
        <v>0.894381938752701</v>
      </c>
      <c r="BF25">
        <f t="shared" si="37"/>
        <v>0.26080828157786617</v>
      </c>
      <c r="BG25">
        <f t="shared" si="38"/>
        <v>0.94270678526809759</v>
      </c>
      <c r="BH25">
        <f t="shared" si="39"/>
        <v>1400.0223333333299</v>
      </c>
      <c r="BI25">
        <f t="shared" si="40"/>
        <v>1180.2036507472869</v>
      </c>
      <c r="BJ25">
        <f t="shared" si="41"/>
        <v>0.84298915999241664</v>
      </c>
      <c r="BK25">
        <f t="shared" si="42"/>
        <v>0.19597831998483353</v>
      </c>
      <c r="BL25">
        <v>6</v>
      </c>
      <c r="BM25">
        <v>0.5</v>
      </c>
      <c r="BN25" t="s">
        <v>290</v>
      </c>
      <c r="BO25">
        <v>2</v>
      </c>
      <c r="BP25">
        <v>1608325922.25</v>
      </c>
      <c r="BQ25">
        <v>498.93579999999997</v>
      </c>
      <c r="BR25">
        <v>500.03593333333299</v>
      </c>
      <c r="BS25">
        <v>15.60324</v>
      </c>
      <c r="BT25">
        <v>15.39368</v>
      </c>
      <c r="BU25">
        <v>495.42416666666702</v>
      </c>
      <c r="BV25">
        <v>15.5148566666667</v>
      </c>
      <c r="BW25">
        <v>500.02223333333302</v>
      </c>
      <c r="BX25">
        <v>102.587133333333</v>
      </c>
      <c r="BY25">
        <v>0.10002130333333301</v>
      </c>
      <c r="BZ25">
        <v>28.000070000000001</v>
      </c>
      <c r="CA25">
        <v>29.009180000000001</v>
      </c>
      <c r="CB25">
        <v>999.9</v>
      </c>
      <c r="CC25">
        <v>0</v>
      </c>
      <c r="CD25">
        <v>0</v>
      </c>
      <c r="CE25">
        <v>10002.706</v>
      </c>
      <c r="CF25">
        <v>0</v>
      </c>
      <c r="CG25">
        <v>361.03626666666702</v>
      </c>
      <c r="CH25">
        <v>1400.0223333333299</v>
      </c>
      <c r="CI25">
        <v>0.90000316666666702</v>
      </c>
      <c r="CJ25">
        <v>9.9996979999999999E-2</v>
      </c>
      <c r="CK25">
        <v>0</v>
      </c>
      <c r="CL25">
        <v>823.30503333333399</v>
      </c>
      <c r="CM25">
        <v>4.9997499999999997</v>
      </c>
      <c r="CN25">
        <v>11390.36</v>
      </c>
      <c r="CO25">
        <v>12178.256666666701</v>
      </c>
      <c r="CP25">
        <v>49.4039</v>
      </c>
      <c r="CQ25">
        <v>51.4331666666667</v>
      </c>
      <c r="CR25">
        <v>50.476833333333303</v>
      </c>
      <c r="CS25">
        <v>50.405999999999999</v>
      </c>
      <c r="CT25">
        <v>50.341433333333299</v>
      </c>
      <c r="CU25">
        <v>1255.5260000000001</v>
      </c>
      <c r="CV25">
        <v>139.49633333333301</v>
      </c>
      <c r="CW25">
        <v>0</v>
      </c>
      <c r="CX25">
        <v>108.09999990463299</v>
      </c>
      <c r="CY25">
        <v>0</v>
      </c>
      <c r="CZ25">
        <v>823.32726923076905</v>
      </c>
      <c r="DA25">
        <v>0.89076922756816801</v>
      </c>
      <c r="DB25">
        <v>-11.572649587037001</v>
      </c>
      <c r="DC25">
        <v>11390.35</v>
      </c>
      <c r="DD25">
        <v>15</v>
      </c>
      <c r="DE25">
        <v>1608325880</v>
      </c>
      <c r="DF25" t="s">
        <v>326</v>
      </c>
      <c r="DG25">
        <v>1608325880</v>
      </c>
      <c r="DH25">
        <v>1608325875</v>
      </c>
      <c r="DI25">
        <v>12</v>
      </c>
      <c r="DJ25">
        <v>0.58399999999999996</v>
      </c>
      <c r="DK25">
        <v>-3.3000000000000002E-2</v>
      </c>
      <c r="DL25">
        <v>3.512</v>
      </c>
      <c r="DM25">
        <v>8.7999999999999995E-2</v>
      </c>
      <c r="DN25">
        <v>499</v>
      </c>
      <c r="DO25">
        <v>15</v>
      </c>
      <c r="DP25">
        <v>0.18</v>
      </c>
      <c r="DQ25">
        <v>0.11</v>
      </c>
      <c r="DR25">
        <v>0.83429411501148498</v>
      </c>
      <c r="DS25">
        <v>-0.17680580715697899</v>
      </c>
      <c r="DT25">
        <v>4.16130493374837E-2</v>
      </c>
      <c r="DU25">
        <v>1</v>
      </c>
      <c r="DV25">
        <v>-1.103418</v>
      </c>
      <c r="DW25">
        <v>5.1834126807565099E-2</v>
      </c>
      <c r="DX25">
        <v>4.0691412722260401E-2</v>
      </c>
      <c r="DY25">
        <v>1</v>
      </c>
      <c r="DZ25">
        <v>0.20973003333333301</v>
      </c>
      <c r="EA25">
        <v>-1.3441628476084501E-2</v>
      </c>
      <c r="EB25">
        <v>1.5140335637700501E-3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3.512</v>
      </c>
      <c r="EJ25">
        <v>8.8400000000000006E-2</v>
      </c>
      <c r="EK25">
        <v>3.5117000000000802</v>
      </c>
      <c r="EL25">
        <v>0</v>
      </c>
      <c r="EM25">
        <v>0</v>
      </c>
      <c r="EN25">
        <v>0</v>
      </c>
      <c r="EO25">
        <v>8.8390000000003993E-2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0.9</v>
      </c>
      <c r="EY25">
        <v>2</v>
      </c>
      <c r="EZ25">
        <v>508.07400000000001</v>
      </c>
      <c r="FA25">
        <v>473.82100000000003</v>
      </c>
      <c r="FB25">
        <v>23.896699999999999</v>
      </c>
      <c r="FC25">
        <v>32.262599999999999</v>
      </c>
      <c r="FD25">
        <v>30.001200000000001</v>
      </c>
      <c r="FE25">
        <v>32.231699999999996</v>
      </c>
      <c r="FF25">
        <v>32.2166</v>
      </c>
      <c r="FG25">
        <v>21.915400000000002</v>
      </c>
      <c r="FH25">
        <v>0</v>
      </c>
      <c r="FI25">
        <v>100</v>
      </c>
      <c r="FJ25">
        <v>23.861499999999999</v>
      </c>
      <c r="FK25">
        <v>500.62400000000002</v>
      </c>
      <c r="FL25">
        <v>15.7029</v>
      </c>
      <c r="FM25">
        <v>101.587</v>
      </c>
      <c r="FN25">
        <v>100.996</v>
      </c>
    </row>
    <row r="26" spans="1:170" x14ac:dyDescent="0.25">
      <c r="A26">
        <v>10</v>
      </c>
      <c r="B26">
        <v>1608325998</v>
      </c>
      <c r="C26">
        <v>735.40000009536698</v>
      </c>
      <c r="D26" t="s">
        <v>327</v>
      </c>
      <c r="E26" t="s">
        <v>328</v>
      </c>
      <c r="F26" t="s">
        <v>285</v>
      </c>
      <c r="G26" t="s">
        <v>286</v>
      </c>
      <c r="H26">
        <v>1608325990.25</v>
      </c>
      <c r="I26">
        <f t="shared" si="0"/>
        <v>1.573737403639026E-4</v>
      </c>
      <c r="J26">
        <f t="shared" si="1"/>
        <v>1.6635949668392331</v>
      </c>
      <c r="K26">
        <f t="shared" si="2"/>
        <v>597.697133333333</v>
      </c>
      <c r="L26">
        <f t="shared" si="3"/>
        <v>172.33238752404336</v>
      </c>
      <c r="M26">
        <f t="shared" si="4"/>
        <v>17.696650274066357</v>
      </c>
      <c r="N26">
        <f t="shared" si="5"/>
        <v>61.376954676823551</v>
      </c>
      <c r="O26">
        <f t="shared" si="6"/>
        <v>6.4922226711381257E-3</v>
      </c>
      <c r="P26">
        <f t="shared" si="7"/>
        <v>2.9737300673997251</v>
      </c>
      <c r="Q26">
        <f t="shared" si="8"/>
        <v>6.4843586570144437E-3</v>
      </c>
      <c r="R26">
        <f t="shared" si="9"/>
        <v>4.0534299016784028E-3</v>
      </c>
      <c r="S26">
        <f t="shared" si="10"/>
        <v>231.2940396998917</v>
      </c>
      <c r="T26">
        <f t="shared" si="11"/>
        <v>29.280209972054614</v>
      </c>
      <c r="U26">
        <f t="shared" si="12"/>
        <v>29.005576666666698</v>
      </c>
      <c r="V26">
        <f t="shared" si="13"/>
        <v>4.0230707661736984</v>
      </c>
      <c r="W26">
        <f t="shared" si="14"/>
        <v>42.195824279277417</v>
      </c>
      <c r="X26">
        <f t="shared" si="15"/>
        <v>1.5990572148049482</v>
      </c>
      <c r="Y26">
        <f t="shared" si="16"/>
        <v>3.7896100908502772</v>
      </c>
      <c r="Z26">
        <f t="shared" si="17"/>
        <v>2.4240135513687502</v>
      </c>
      <c r="AA26">
        <f t="shared" si="18"/>
        <v>-6.940181950048105</v>
      </c>
      <c r="AB26">
        <f t="shared" si="19"/>
        <v>-165.00588125921021</v>
      </c>
      <c r="AC26">
        <f t="shared" si="20"/>
        <v>-12.154392145576097</v>
      </c>
      <c r="AD26">
        <f t="shared" si="21"/>
        <v>47.193584345057303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54045.66097459889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826.10519999999997</v>
      </c>
      <c r="AR26">
        <v>865.44</v>
      </c>
      <c r="AS26">
        <f t="shared" si="27"/>
        <v>4.5450637825845908E-2</v>
      </c>
      <c r="AT26">
        <v>0.5</v>
      </c>
      <c r="AU26">
        <f t="shared" si="28"/>
        <v>1180.1982107473696</v>
      </c>
      <c r="AV26">
        <f t="shared" si="29"/>
        <v>1.6635949668392331</v>
      </c>
      <c r="AW26">
        <f t="shared" si="30"/>
        <v>26.820380719695027</v>
      </c>
      <c r="AX26">
        <f t="shared" si="31"/>
        <v>0.32470188574597902</v>
      </c>
      <c r="AY26">
        <f t="shared" si="32"/>
        <v>1.8991237456936229E-3</v>
      </c>
      <c r="AZ26">
        <f t="shared" si="33"/>
        <v>2.7692734331669437</v>
      </c>
      <c r="BA26" t="s">
        <v>330</v>
      </c>
      <c r="BB26">
        <v>584.42999999999995</v>
      </c>
      <c r="BC26">
        <f t="shared" si="34"/>
        <v>281.0100000000001</v>
      </c>
      <c r="BD26">
        <f t="shared" si="35"/>
        <v>0.1399765132913422</v>
      </c>
      <c r="BE26">
        <f t="shared" si="36"/>
        <v>0.89505349840345072</v>
      </c>
      <c r="BF26">
        <f t="shared" si="37"/>
        <v>0.26229656530838386</v>
      </c>
      <c r="BG26">
        <f t="shared" si="38"/>
        <v>0.94111250462154106</v>
      </c>
      <c r="BH26">
        <f t="shared" si="39"/>
        <v>1400.0153333333301</v>
      </c>
      <c r="BI26">
        <f t="shared" si="40"/>
        <v>1180.1982107473696</v>
      </c>
      <c r="BJ26">
        <f t="shared" si="41"/>
        <v>0.84298948922038397</v>
      </c>
      <c r="BK26">
        <f t="shared" si="42"/>
        <v>0.195978978440768</v>
      </c>
      <c r="BL26">
        <v>6</v>
      </c>
      <c r="BM26">
        <v>0.5</v>
      </c>
      <c r="BN26" t="s">
        <v>290</v>
      </c>
      <c r="BO26">
        <v>2</v>
      </c>
      <c r="BP26">
        <v>1608325990.25</v>
      </c>
      <c r="BQ26">
        <v>597.697133333333</v>
      </c>
      <c r="BR26">
        <v>599.80623333333301</v>
      </c>
      <c r="BS26">
        <v>15.5718366666667</v>
      </c>
      <c r="BT26">
        <v>15.3859366666667</v>
      </c>
      <c r="BU26">
        <v>594.18550000000005</v>
      </c>
      <c r="BV26">
        <v>15.483446666666699</v>
      </c>
      <c r="BW26">
        <v>500.02089999999998</v>
      </c>
      <c r="BX26">
        <v>102.58903333333301</v>
      </c>
      <c r="BY26">
        <v>0.100023136666667</v>
      </c>
      <c r="BZ26">
        <v>27.9763466666667</v>
      </c>
      <c r="CA26">
        <v>29.005576666666698</v>
      </c>
      <c r="CB26">
        <v>999.9</v>
      </c>
      <c r="CC26">
        <v>0</v>
      </c>
      <c r="CD26">
        <v>0</v>
      </c>
      <c r="CE26">
        <v>9995.2669999999998</v>
      </c>
      <c r="CF26">
        <v>0</v>
      </c>
      <c r="CG26">
        <v>361.32566666666702</v>
      </c>
      <c r="CH26">
        <v>1400.0153333333301</v>
      </c>
      <c r="CI26">
        <v>0.89999276666666705</v>
      </c>
      <c r="CJ26">
        <v>0.10000724666666699</v>
      </c>
      <c r="CK26">
        <v>0</v>
      </c>
      <c r="CL26">
        <v>826.15679999999998</v>
      </c>
      <c r="CM26">
        <v>4.9997499999999997</v>
      </c>
      <c r="CN26">
        <v>11406.2266666667</v>
      </c>
      <c r="CO26">
        <v>12178.16</v>
      </c>
      <c r="CP26">
        <v>48.9164666666667</v>
      </c>
      <c r="CQ26">
        <v>50.912199999999999</v>
      </c>
      <c r="CR26">
        <v>49.937199999999997</v>
      </c>
      <c r="CS26">
        <v>49.874733333333303</v>
      </c>
      <c r="CT26">
        <v>49.899799999999999</v>
      </c>
      <c r="CU26">
        <v>1255.5043333333299</v>
      </c>
      <c r="CV26">
        <v>139.511</v>
      </c>
      <c r="CW26">
        <v>0</v>
      </c>
      <c r="CX26">
        <v>67.5</v>
      </c>
      <c r="CY26">
        <v>0</v>
      </c>
      <c r="CZ26">
        <v>826.10519999999997</v>
      </c>
      <c r="DA26">
        <v>-2.9073846171735802</v>
      </c>
      <c r="DB26">
        <v>-52.084615410899602</v>
      </c>
      <c r="DC26">
        <v>11405.7</v>
      </c>
      <c r="DD26">
        <v>15</v>
      </c>
      <c r="DE26">
        <v>1608325880</v>
      </c>
      <c r="DF26" t="s">
        <v>326</v>
      </c>
      <c r="DG26">
        <v>1608325880</v>
      </c>
      <c r="DH26">
        <v>1608325875</v>
      </c>
      <c r="DI26">
        <v>12</v>
      </c>
      <c r="DJ26">
        <v>0.58399999999999996</v>
      </c>
      <c r="DK26">
        <v>-3.3000000000000002E-2</v>
      </c>
      <c r="DL26">
        <v>3.512</v>
      </c>
      <c r="DM26">
        <v>8.7999999999999995E-2</v>
      </c>
      <c r="DN26">
        <v>499</v>
      </c>
      <c r="DO26">
        <v>15</v>
      </c>
      <c r="DP26">
        <v>0.18</v>
      </c>
      <c r="DQ26">
        <v>0.11</v>
      </c>
      <c r="DR26">
        <v>1.6721156255255401</v>
      </c>
      <c r="DS26">
        <v>-0.16057520872414099</v>
      </c>
      <c r="DT26">
        <v>4.7921761608629598E-2</v>
      </c>
      <c r="DU26">
        <v>1</v>
      </c>
      <c r="DV26">
        <v>-2.1129159999999998</v>
      </c>
      <c r="DW26">
        <v>1.7308298109007799E-2</v>
      </c>
      <c r="DX26">
        <v>4.4133886950203399E-2</v>
      </c>
      <c r="DY26">
        <v>1</v>
      </c>
      <c r="DZ26">
        <v>0.18584829999999999</v>
      </c>
      <c r="EA26">
        <v>8.5425850945501092E-3</v>
      </c>
      <c r="EB26">
        <v>8.6067249481631297E-4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3.512</v>
      </c>
      <c r="EJ26">
        <v>8.8400000000000006E-2</v>
      </c>
      <c r="EK26">
        <v>3.5117000000000802</v>
      </c>
      <c r="EL26">
        <v>0</v>
      </c>
      <c r="EM26">
        <v>0</v>
      </c>
      <c r="EN26">
        <v>0</v>
      </c>
      <c r="EO26">
        <v>8.8390000000003993E-2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</v>
      </c>
      <c r="EY26">
        <v>2</v>
      </c>
      <c r="EZ26">
        <v>508.00900000000001</v>
      </c>
      <c r="FA26">
        <v>473.46</v>
      </c>
      <c r="FB26">
        <v>23.867599999999999</v>
      </c>
      <c r="FC26">
        <v>32.353999999999999</v>
      </c>
      <c r="FD26">
        <v>30.000499999999999</v>
      </c>
      <c r="FE26">
        <v>32.299900000000001</v>
      </c>
      <c r="FF26">
        <v>32.279600000000002</v>
      </c>
      <c r="FG26">
        <v>26.205400000000001</v>
      </c>
      <c r="FH26">
        <v>0</v>
      </c>
      <c r="FI26">
        <v>100</v>
      </c>
      <c r="FJ26">
        <v>23.881799999999998</v>
      </c>
      <c r="FK26">
        <v>601.13599999999997</v>
      </c>
      <c r="FL26">
        <v>15.5974</v>
      </c>
      <c r="FM26">
        <v>101.57</v>
      </c>
      <c r="FN26">
        <v>100.98</v>
      </c>
    </row>
    <row r="27" spans="1:170" x14ac:dyDescent="0.25">
      <c r="A27">
        <v>11</v>
      </c>
      <c r="B27">
        <v>1608326101</v>
      </c>
      <c r="C27">
        <v>838.40000009536698</v>
      </c>
      <c r="D27" t="s">
        <v>331</v>
      </c>
      <c r="E27" t="s">
        <v>332</v>
      </c>
      <c r="F27" t="s">
        <v>285</v>
      </c>
      <c r="G27" t="s">
        <v>286</v>
      </c>
      <c r="H27">
        <v>1608326093.25</v>
      </c>
      <c r="I27">
        <f t="shared" si="0"/>
        <v>1.6289328601100278E-4</v>
      </c>
      <c r="J27">
        <f t="shared" si="1"/>
        <v>1.585606797138279</v>
      </c>
      <c r="K27">
        <f t="shared" si="2"/>
        <v>699.59873333333303</v>
      </c>
      <c r="L27">
        <f t="shared" si="3"/>
        <v>300.8415459068687</v>
      </c>
      <c r="M27">
        <f t="shared" si="4"/>
        <v>30.894807557216645</v>
      </c>
      <c r="N27">
        <f t="shared" si="5"/>
        <v>71.845024491055071</v>
      </c>
      <c r="O27">
        <f t="shared" si="6"/>
        <v>6.6963053109070428E-3</v>
      </c>
      <c r="P27">
        <f t="shared" si="7"/>
        <v>2.9736909368258369</v>
      </c>
      <c r="Q27">
        <f t="shared" si="8"/>
        <v>6.6879393503152043E-3</v>
      </c>
      <c r="R27">
        <f t="shared" si="9"/>
        <v>4.1807128547803572E-3</v>
      </c>
      <c r="S27">
        <f t="shared" si="10"/>
        <v>231.28826939440026</v>
      </c>
      <c r="T27">
        <f t="shared" si="11"/>
        <v>29.294943440242399</v>
      </c>
      <c r="U27">
        <f t="shared" si="12"/>
        <v>29.058973333333299</v>
      </c>
      <c r="V27">
        <f t="shared" si="13"/>
        <v>4.0355175914219261</v>
      </c>
      <c r="W27">
        <f t="shared" si="14"/>
        <v>42.258005149517345</v>
      </c>
      <c r="X27">
        <f t="shared" si="15"/>
        <v>1.6029250298182447</v>
      </c>
      <c r="Y27">
        <f t="shared" si="16"/>
        <v>3.7931866971637032</v>
      </c>
      <c r="Z27">
        <f t="shared" si="17"/>
        <v>2.4325925616036814</v>
      </c>
      <c r="AA27">
        <f t="shared" si="18"/>
        <v>-7.1835939130852227</v>
      </c>
      <c r="AB27">
        <f t="shared" si="19"/>
        <v>-170.97019762754789</v>
      </c>
      <c r="AC27">
        <f t="shared" si="20"/>
        <v>-12.598254274374476</v>
      </c>
      <c r="AD27">
        <f t="shared" si="21"/>
        <v>40.536223579392669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54041.726927799893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827.28626923076899</v>
      </c>
      <c r="AR27">
        <v>868.88</v>
      </c>
      <c r="AS27">
        <f t="shared" si="27"/>
        <v>4.7870512348346161E-2</v>
      </c>
      <c r="AT27">
        <v>0.5</v>
      </c>
      <c r="AU27">
        <f t="shared" si="28"/>
        <v>1180.1684607473785</v>
      </c>
      <c r="AV27">
        <f t="shared" si="29"/>
        <v>1.585606797138279</v>
      </c>
      <c r="AW27">
        <f t="shared" si="30"/>
        <v>28.247634436668033</v>
      </c>
      <c r="AX27">
        <f t="shared" si="31"/>
        <v>0.32866448761624167</v>
      </c>
      <c r="AY27">
        <f t="shared" si="32"/>
        <v>1.8330893841922284E-3</v>
      </c>
      <c r="AZ27">
        <f t="shared" si="33"/>
        <v>2.7543504281373719</v>
      </c>
      <c r="BA27" t="s">
        <v>334</v>
      </c>
      <c r="BB27">
        <v>583.30999999999995</v>
      </c>
      <c r="BC27">
        <f t="shared" si="34"/>
        <v>285.57000000000005</v>
      </c>
      <c r="BD27">
        <f t="shared" si="35"/>
        <v>0.14565161175624539</v>
      </c>
      <c r="BE27">
        <f t="shared" si="36"/>
        <v>0.89339510297636593</v>
      </c>
      <c r="BF27">
        <f t="shared" si="37"/>
        <v>0.27114013358472533</v>
      </c>
      <c r="BG27">
        <f t="shared" si="38"/>
        <v>0.93976168555155215</v>
      </c>
      <c r="BH27">
        <f t="shared" si="39"/>
        <v>1399.98</v>
      </c>
      <c r="BI27">
        <f t="shared" si="40"/>
        <v>1180.1684607473785</v>
      </c>
      <c r="BJ27">
        <f t="shared" si="41"/>
        <v>0.84298951466976568</v>
      </c>
      <c r="BK27">
        <f t="shared" si="42"/>
        <v>0.19597902933953154</v>
      </c>
      <c r="BL27">
        <v>6</v>
      </c>
      <c r="BM27">
        <v>0.5</v>
      </c>
      <c r="BN27" t="s">
        <v>290</v>
      </c>
      <c r="BO27">
        <v>2</v>
      </c>
      <c r="BP27">
        <v>1608326093.25</v>
      </c>
      <c r="BQ27">
        <v>699.59873333333303</v>
      </c>
      <c r="BR27">
        <v>701.63813333333303</v>
      </c>
      <c r="BS27">
        <v>15.6086566666667</v>
      </c>
      <c r="BT27">
        <v>15.4162433333333</v>
      </c>
      <c r="BU27">
        <v>696.08696666666697</v>
      </c>
      <c r="BV27">
        <v>15.5202633333333</v>
      </c>
      <c r="BW27">
        <v>500.01963333333299</v>
      </c>
      <c r="BX27">
        <v>102.59456666666701</v>
      </c>
      <c r="BY27">
        <v>0.100051073333333</v>
      </c>
      <c r="BZ27">
        <v>27.992526666666699</v>
      </c>
      <c r="CA27">
        <v>29.058973333333299</v>
      </c>
      <c r="CB27">
        <v>999.9</v>
      </c>
      <c r="CC27">
        <v>0</v>
      </c>
      <c r="CD27">
        <v>0</v>
      </c>
      <c r="CE27">
        <v>9994.5066666666698</v>
      </c>
      <c r="CF27">
        <v>0</v>
      </c>
      <c r="CG27">
        <v>360.72430000000003</v>
      </c>
      <c r="CH27">
        <v>1399.98</v>
      </c>
      <c r="CI27">
        <v>0.8999933</v>
      </c>
      <c r="CJ27">
        <v>0.10000674</v>
      </c>
      <c r="CK27">
        <v>0</v>
      </c>
      <c r="CL27">
        <v>827.28710000000001</v>
      </c>
      <c r="CM27">
        <v>4.9997499999999997</v>
      </c>
      <c r="CN27">
        <v>11396.31</v>
      </c>
      <c r="CO27">
        <v>12177.85</v>
      </c>
      <c r="CP27">
        <v>48.339300000000001</v>
      </c>
      <c r="CQ27">
        <v>50.403933333333299</v>
      </c>
      <c r="CR27">
        <v>49.349800000000002</v>
      </c>
      <c r="CS27">
        <v>49.412199999999999</v>
      </c>
      <c r="CT27">
        <v>49.387366666666701</v>
      </c>
      <c r="CU27">
        <v>1255.47133333333</v>
      </c>
      <c r="CV27">
        <v>139.50866666666701</v>
      </c>
      <c r="CW27">
        <v>0</v>
      </c>
      <c r="CX27">
        <v>102</v>
      </c>
      <c r="CY27">
        <v>0</v>
      </c>
      <c r="CZ27">
        <v>827.28626923076899</v>
      </c>
      <c r="DA27">
        <v>0.697333334606144</v>
      </c>
      <c r="DB27">
        <v>-9.8666666581715692</v>
      </c>
      <c r="DC27">
        <v>11396.376923076899</v>
      </c>
      <c r="DD27">
        <v>15</v>
      </c>
      <c r="DE27">
        <v>1608325880</v>
      </c>
      <c r="DF27" t="s">
        <v>326</v>
      </c>
      <c r="DG27">
        <v>1608325880</v>
      </c>
      <c r="DH27">
        <v>1608325875</v>
      </c>
      <c r="DI27">
        <v>12</v>
      </c>
      <c r="DJ27">
        <v>0.58399999999999996</v>
      </c>
      <c r="DK27">
        <v>-3.3000000000000002E-2</v>
      </c>
      <c r="DL27">
        <v>3.512</v>
      </c>
      <c r="DM27">
        <v>8.7999999999999995E-2</v>
      </c>
      <c r="DN27">
        <v>499</v>
      </c>
      <c r="DO27">
        <v>15</v>
      </c>
      <c r="DP27">
        <v>0.18</v>
      </c>
      <c r="DQ27">
        <v>0.11</v>
      </c>
      <c r="DR27">
        <v>1.5903539642912801</v>
      </c>
      <c r="DS27">
        <v>-0.247959543762065</v>
      </c>
      <c r="DT27">
        <v>3.69038756173087E-2</v>
      </c>
      <c r="DU27">
        <v>1</v>
      </c>
      <c r="DV27">
        <v>-2.04187566666667</v>
      </c>
      <c r="DW27">
        <v>0.189399510567306</v>
      </c>
      <c r="DX27">
        <v>3.9062644788709397E-2</v>
      </c>
      <c r="DY27">
        <v>1</v>
      </c>
      <c r="DZ27">
        <v>0.19238810000000001</v>
      </c>
      <c r="EA27">
        <v>-1.00992213570409E-4</v>
      </c>
      <c r="EB27">
        <v>4.7414515006834499E-4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3.512</v>
      </c>
      <c r="EJ27">
        <v>8.8400000000000006E-2</v>
      </c>
      <c r="EK27">
        <v>3.5117000000000802</v>
      </c>
      <c r="EL27">
        <v>0</v>
      </c>
      <c r="EM27">
        <v>0</v>
      </c>
      <c r="EN27">
        <v>0</v>
      </c>
      <c r="EO27">
        <v>8.8390000000003993E-2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3.8</v>
      </c>
      <c r="EY27">
        <v>2</v>
      </c>
      <c r="EZ27">
        <v>508.12299999999999</v>
      </c>
      <c r="FA27">
        <v>472.61</v>
      </c>
      <c r="FB27">
        <v>24.045000000000002</v>
      </c>
      <c r="FC27">
        <v>32.513399999999997</v>
      </c>
      <c r="FD27">
        <v>30.000699999999998</v>
      </c>
      <c r="FE27">
        <v>32.434600000000003</v>
      </c>
      <c r="FF27">
        <v>32.409700000000001</v>
      </c>
      <c r="FG27">
        <v>30.431999999999999</v>
      </c>
      <c r="FH27">
        <v>0</v>
      </c>
      <c r="FI27">
        <v>100</v>
      </c>
      <c r="FJ27">
        <v>24.045300000000001</v>
      </c>
      <c r="FK27">
        <v>702.09299999999996</v>
      </c>
      <c r="FL27">
        <v>15.572100000000001</v>
      </c>
      <c r="FM27">
        <v>101.54300000000001</v>
      </c>
      <c r="FN27">
        <v>100.944</v>
      </c>
    </row>
    <row r="28" spans="1:170" x14ac:dyDescent="0.25">
      <c r="A28">
        <v>12</v>
      </c>
      <c r="B28">
        <v>1608326199</v>
      </c>
      <c r="C28">
        <v>936.40000009536698</v>
      </c>
      <c r="D28" t="s">
        <v>335</v>
      </c>
      <c r="E28" t="s">
        <v>336</v>
      </c>
      <c r="F28" t="s">
        <v>285</v>
      </c>
      <c r="G28" t="s">
        <v>286</v>
      </c>
      <c r="H28">
        <v>1608326191.25</v>
      </c>
      <c r="I28">
        <f t="shared" si="0"/>
        <v>1.7631760579566436E-4</v>
      </c>
      <c r="J28">
        <f t="shared" si="1"/>
        <v>1.9892485768246839</v>
      </c>
      <c r="K28">
        <f t="shared" si="2"/>
        <v>799.43730000000005</v>
      </c>
      <c r="L28">
        <f t="shared" si="3"/>
        <v>342.95237230833703</v>
      </c>
      <c r="M28">
        <f t="shared" si="4"/>
        <v>35.217300347401981</v>
      </c>
      <c r="N28">
        <f t="shared" si="5"/>
        <v>82.093100314535093</v>
      </c>
      <c r="O28">
        <f t="shared" si="6"/>
        <v>7.3339955126455834E-3</v>
      </c>
      <c r="P28">
        <f t="shared" si="7"/>
        <v>2.974287781893731</v>
      </c>
      <c r="Q28">
        <f t="shared" si="8"/>
        <v>7.3239635991276452E-3</v>
      </c>
      <c r="R28">
        <f t="shared" si="9"/>
        <v>4.5783774140072302E-3</v>
      </c>
      <c r="S28">
        <f t="shared" si="10"/>
        <v>231.29271234491969</v>
      </c>
      <c r="T28">
        <f t="shared" si="11"/>
        <v>29.198797621688744</v>
      </c>
      <c r="U28">
        <f t="shared" si="12"/>
        <v>28.928139999999999</v>
      </c>
      <c r="V28">
        <f t="shared" si="13"/>
        <v>4.0050796661868429</v>
      </c>
      <c r="W28">
        <f t="shared" si="14"/>
        <v>42.420380477194882</v>
      </c>
      <c r="X28">
        <f t="shared" si="15"/>
        <v>1.6004207194282165</v>
      </c>
      <c r="Y28">
        <f t="shared" si="16"/>
        <v>3.7727637079742826</v>
      </c>
      <c r="Z28">
        <f t="shared" si="17"/>
        <v>2.4046589467586266</v>
      </c>
      <c r="AA28">
        <f t="shared" si="18"/>
        <v>-7.7756064155887987</v>
      </c>
      <c r="AB28">
        <f t="shared" si="19"/>
        <v>-164.86899484244262</v>
      </c>
      <c r="AC28">
        <f t="shared" si="20"/>
        <v>-12.132741498685398</v>
      </c>
      <c r="AD28">
        <f t="shared" si="21"/>
        <v>46.515369588202873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54075.735761077318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829.73191999999995</v>
      </c>
      <c r="AR28">
        <v>872.47</v>
      </c>
      <c r="AS28">
        <f t="shared" si="27"/>
        <v>4.8985157082765074E-2</v>
      </c>
      <c r="AT28">
        <v>0.5</v>
      </c>
      <c r="AU28">
        <f t="shared" si="28"/>
        <v>1180.1924707473538</v>
      </c>
      <c r="AV28">
        <f t="shared" si="29"/>
        <v>1.9892485768246839</v>
      </c>
      <c r="AW28">
        <f t="shared" si="30"/>
        <v>28.905956783727877</v>
      </c>
      <c r="AX28">
        <f t="shared" si="31"/>
        <v>0.33073916581658974</v>
      </c>
      <c r="AY28">
        <f t="shared" si="32"/>
        <v>2.1750656102858912E-3</v>
      </c>
      <c r="AZ28">
        <f t="shared" si="33"/>
        <v>2.7389021972102188</v>
      </c>
      <c r="BA28" t="s">
        <v>338</v>
      </c>
      <c r="BB28">
        <v>583.91</v>
      </c>
      <c r="BC28">
        <f t="shared" si="34"/>
        <v>288.56000000000006</v>
      </c>
      <c r="BD28">
        <f t="shared" si="35"/>
        <v>0.14810812309398416</v>
      </c>
      <c r="BE28">
        <f t="shared" si="36"/>
        <v>0.89225478591724927</v>
      </c>
      <c r="BF28">
        <f t="shared" si="37"/>
        <v>0.27222907428549059</v>
      </c>
      <c r="BG28">
        <f t="shared" si="38"/>
        <v>0.93835196448723235</v>
      </c>
      <c r="BH28">
        <f t="shared" si="39"/>
        <v>1400.00866666667</v>
      </c>
      <c r="BI28">
        <f t="shared" si="40"/>
        <v>1180.1924707473538</v>
      </c>
      <c r="BJ28">
        <f t="shared" si="41"/>
        <v>0.84298940345656259</v>
      </c>
      <c r="BK28">
        <f t="shared" si="42"/>
        <v>0.19597880691312511</v>
      </c>
      <c r="BL28">
        <v>6</v>
      </c>
      <c r="BM28">
        <v>0.5</v>
      </c>
      <c r="BN28" t="s">
        <v>290</v>
      </c>
      <c r="BO28">
        <v>2</v>
      </c>
      <c r="BP28">
        <v>1608326191.25</v>
      </c>
      <c r="BQ28">
        <v>799.43730000000005</v>
      </c>
      <c r="BR28">
        <v>801.99350000000004</v>
      </c>
      <c r="BS28">
        <v>15.585183333333299</v>
      </c>
      <c r="BT28">
        <v>15.376903333333299</v>
      </c>
      <c r="BU28">
        <v>795.92543333333299</v>
      </c>
      <c r="BV28">
        <v>15.4968</v>
      </c>
      <c r="BW28">
        <v>500.00863333333302</v>
      </c>
      <c r="BX28">
        <v>102.588666666667</v>
      </c>
      <c r="BY28">
        <v>9.99373233333333E-2</v>
      </c>
      <c r="BZ28">
        <v>27.8999566666667</v>
      </c>
      <c r="CA28">
        <v>28.928139999999999</v>
      </c>
      <c r="CB28">
        <v>999.9</v>
      </c>
      <c r="CC28">
        <v>0</v>
      </c>
      <c r="CD28">
        <v>0</v>
      </c>
      <c r="CE28">
        <v>9998.4566666666706</v>
      </c>
      <c r="CF28">
        <v>0</v>
      </c>
      <c r="CG28">
        <v>360.10363333333299</v>
      </c>
      <c r="CH28">
        <v>1400.00866666667</v>
      </c>
      <c r="CI28">
        <v>0.899996666666667</v>
      </c>
      <c r="CJ28">
        <v>0.100003466666667</v>
      </c>
      <c r="CK28">
        <v>0</v>
      </c>
      <c r="CL28">
        <v>829.705733333333</v>
      </c>
      <c r="CM28">
        <v>4.9997499999999997</v>
      </c>
      <c r="CN28">
        <v>11397.1366666667</v>
      </c>
      <c r="CO28">
        <v>12178.1</v>
      </c>
      <c r="CP28">
        <v>47.547733333333298</v>
      </c>
      <c r="CQ28">
        <v>49.674700000000001</v>
      </c>
      <c r="CR28">
        <v>48.576833333333298</v>
      </c>
      <c r="CS28">
        <v>48.776800000000001</v>
      </c>
      <c r="CT28">
        <v>48.7413666666667</v>
      </c>
      <c r="CU28">
        <v>1255.5023333333299</v>
      </c>
      <c r="CV28">
        <v>139.506333333333</v>
      </c>
      <c r="CW28">
        <v>0</v>
      </c>
      <c r="CX28">
        <v>97.299999952316298</v>
      </c>
      <c r="CY28">
        <v>0</v>
      </c>
      <c r="CZ28">
        <v>829.73191999999995</v>
      </c>
      <c r="DA28">
        <v>1.6367692338100099</v>
      </c>
      <c r="DB28">
        <v>-17.0076922257945</v>
      </c>
      <c r="DC28">
        <v>11397.012000000001</v>
      </c>
      <c r="DD28">
        <v>15</v>
      </c>
      <c r="DE28">
        <v>1608325880</v>
      </c>
      <c r="DF28" t="s">
        <v>326</v>
      </c>
      <c r="DG28">
        <v>1608325880</v>
      </c>
      <c r="DH28">
        <v>1608325875</v>
      </c>
      <c r="DI28">
        <v>12</v>
      </c>
      <c r="DJ28">
        <v>0.58399999999999996</v>
      </c>
      <c r="DK28">
        <v>-3.3000000000000002E-2</v>
      </c>
      <c r="DL28">
        <v>3.512</v>
      </c>
      <c r="DM28">
        <v>8.7999999999999995E-2</v>
      </c>
      <c r="DN28">
        <v>499</v>
      </c>
      <c r="DO28">
        <v>15</v>
      </c>
      <c r="DP28">
        <v>0.18</v>
      </c>
      <c r="DQ28">
        <v>0.11</v>
      </c>
      <c r="DR28">
        <v>1.9858820140217099</v>
      </c>
      <c r="DS28">
        <v>-0.29938557791637899</v>
      </c>
      <c r="DT28">
        <v>3.5326783336446101E-2</v>
      </c>
      <c r="DU28">
        <v>1</v>
      </c>
      <c r="DV28">
        <v>-2.55213166666667</v>
      </c>
      <c r="DW28">
        <v>0.19916022246941001</v>
      </c>
      <c r="DX28">
        <v>4.1040869961810299E-2</v>
      </c>
      <c r="DY28">
        <v>1</v>
      </c>
      <c r="DZ28">
        <v>0.20756113333333301</v>
      </c>
      <c r="EA28">
        <v>8.8637045606229106E-2</v>
      </c>
      <c r="EB28">
        <v>6.4076612776338996E-3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3.512</v>
      </c>
      <c r="EJ28">
        <v>8.8400000000000006E-2</v>
      </c>
      <c r="EK28">
        <v>3.5117000000000802</v>
      </c>
      <c r="EL28">
        <v>0</v>
      </c>
      <c r="EM28">
        <v>0</v>
      </c>
      <c r="EN28">
        <v>0</v>
      </c>
      <c r="EO28">
        <v>8.8390000000003993E-2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5.3</v>
      </c>
      <c r="EX28">
        <v>5.4</v>
      </c>
      <c r="EY28">
        <v>2</v>
      </c>
      <c r="EZ28">
        <v>507.952</v>
      </c>
      <c r="FA28">
        <v>474.154</v>
      </c>
      <c r="FB28">
        <v>24.434999999999999</v>
      </c>
      <c r="FC28">
        <v>32.3964</v>
      </c>
      <c r="FD28">
        <v>29.997399999999999</v>
      </c>
      <c r="FE28">
        <v>32.347099999999998</v>
      </c>
      <c r="FF28">
        <v>32.293799999999997</v>
      </c>
      <c r="FG28">
        <v>34.5518</v>
      </c>
      <c r="FH28">
        <v>0</v>
      </c>
      <c r="FI28">
        <v>100</v>
      </c>
      <c r="FJ28">
        <v>24.477399999999999</v>
      </c>
      <c r="FK28">
        <v>802.654</v>
      </c>
      <c r="FL28">
        <v>15.6096</v>
      </c>
      <c r="FM28">
        <v>101.58799999999999</v>
      </c>
      <c r="FN28">
        <v>101.001</v>
      </c>
    </row>
    <row r="29" spans="1:170" x14ac:dyDescent="0.25">
      <c r="A29">
        <v>13</v>
      </c>
      <c r="B29">
        <v>1608326265</v>
      </c>
      <c r="C29">
        <v>1002.40000009537</v>
      </c>
      <c r="D29" t="s">
        <v>339</v>
      </c>
      <c r="E29" t="s">
        <v>340</v>
      </c>
      <c r="F29" t="s">
        <v>285</v>
      </c>
      <c r="G29" t="s">
        <v>286</v>
      </c>
      <c r="H29">
        <v>1608326257.25</v>
      </c>
      <c r="I29">
        <f t="shared" si="0"/>
        <v>2.0356365346579095E-4</v>
      </c>
      <c r="J29">
        <f t="shared" si="1"/>
        <v>2.8974122112247889</v>
      </c>
      <c r="K29">
        <f t="shared" si="2"/>
        <v>897.37893333333295</v>
      </c>
      <c r="L29">
        <f t="shared" si="3"/>
        <v>323.2163142503764</v>
      </c>
      <c r="M29">
        <f t="shared" si="4"/>
        <v>33.190844531086732</v>
      </c>
      <c r="N29">
        <f t="shared" si="5"/>
        <v>92.151179716338874</v>
      </c>
      <c r="O29">
        <f t="shared" si="6"/>
        <v>8.4316719474767585E-3</v>
      </c>
      <c r="P29">
        <f t="shared" si="7"/>
        <v>2.9755073646543293</v>
      </c>
      <c r="Q29">
        <f t="shared" si="8"/>
        <v>8.4184207183894584E-3</v>
      </c>
      <c r="R29">
        <f t="shared" si="9"/>
        <v>5.2627017586959514E-3</v>
      </c>
      <c r="S29">
        <f t="shared" si="10"/>
        <v>231.29094561048822</v>
      </c>
      <c r="T29">
        <f t="shared" si="11"/>
        <v>29.257966598061863</v>
      </c>
      <c r="U29">
        <f t="shared" si="12"/>
        <v>28.956383333333299</v>
      </c>
      <c r="V29">
        <f t="shared" si="13"/>
        <v>4.0116333823388981</v>
      </c>
      <c r="W29">
        <f t="shared" si="14"/>
        <v>42.147720834174002</v>
      </c>
      <c r="X29">
        <f t="shared" si="15"/>
        <v>1.5963333189689419</v>
      </c>
      <c r="Y29">
        <f t="shared" si="16"/>
        <v>3.7874724596605258</v>
      </c>
      <c r="Z29">
        <f t="shared" si="17"/>
        <v>2.4153000633699562</v>
      </c>
      <c r="AA29">
        <f t="shared" si="18"/>
        <v>-8.9771571178413812</v>
      </c>
      <c r="AB29">
        <f t="shared" si="19"/>
        <v>-158.76541172093383</v>
      </c>
      <c r="AC29">
        <f t="shared" si="20"/>
        <v>-11.684306077116924</v>
      </c>
      <c r="AD29">
        <f t="shared" si="21"/>
        <v>51.86407069459608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54099.542774985763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832.18471999999997</v>
      </c>
      <c r="AR29">
        <v>876.89</v>
      </c>
      <c r="AS29">
        <f t="shared" si="27"/>
        <v>5.0981628254399114E-2</v>
      </c>
      <c r="AT29">
        <v>0.5</v>
      </c>
      <c r="AU29">
        <f t="shared" si="28"/>
        <v>1180.1870007472801</v>
      </c>
      <c r="AV29">
        <f t="shared" si="29"/>
        <v>2.8974122112247889</v>
      </c>
      <c r="AW29">
        <f t="shared" si="30"/>
        <v>30.083927471386041</v>
      </c>
      <c r="AX29">
        <f t="shared" si="31"/>
        <v>0.32662021462213048</v>
      </c>
      <c r="AY29">
        <f t="shared" si="32"/>
        <v>2.9445839420706912E-3</v>
      </c>
      <c r="AZ29">
        <f t="shared" si="33"/>
        <v>2.7200561073794889</v>
      </c>
      <c r="BA29" t="s">
        <v>342</v>
      </c>
      <c r="BB29">
        <v>590.48</v>
      </c>
      <c r="BC29">
        <f t="shared" si="34"/>
        <v>286.40999999999997</v>
      </c>
      <c r="BD29">
        <f t="shared" si="35"/>
        <v>0.15608840473447164</v>
      </c>
      <c r="BE29">
        <f t="shared" si="36"/>
        <v>0.89279458002695022</v>
      </c>
      <c r="BF29">
        <f t="shared" si="37"/>
        <v>0.27696194665383123</v>
      </c>
      <c r="BG29">
        <f t="shared" si="38"/>
        <v>0.93661631905428167</v>
      </c>
      <c r="BH29">
        <f t="shared" si="39"/>
        <v>1400.0026666666699</v>
      </c>
      <c r="BI29">
        <f t="shared" si="40"/>
        <v>1180.1870007472801</v>
      </c>
      <c r="BJ29">
        <f t="shared" si="41"/>
        <v>0.8429891091259426</v>
      </c>
      <c r="BK29">
        <f t="shared" si="42"/>
        <v>0.19597821825188516</v>
      </c>
      <c r="BL29">
        <v>6</v>
      </c>
      <c r="BM29">
        <v>0.5</v>
      </c>
      <c r="BN29" t="s">
        <v>290</v>
      </c>
      <c r="BO29">
        <v>2</v>
      </c>
      <c r="BP29">
        <v>1608326257.25</v>
      </c>
      <c r="BQ29">
        <v>897.37893333333295</v>
      </c>
      <c r="BR29">
        <v>901.07500000000005</v>
      </c>
      <c r="BS29">
        <v>15.54528</v>
      </c>
      <c r="BT29">
        <v>15.3048033333333</v>
      </c>
      <c r="BU29">
        <v>893.8673</v>
      </c>
      <c r="BV29">
        <v>15.4568833333333</v>
      </c>
      <c r="BW29">
        <v>500.00493333333299</v>
      </c>
      <c r="BX29">
        <v>102.589333333333</v>
      </c>
      <c r="BY29">
        <v>9.9927906666666705E-2</v>
      </c>
      <c r="BZ29">
        <v>27.966670000000001</v>
      </c>
      <c r="CA29">
        <v>28.956383333333299</v>
      </c>
      <c r="CB29">
        <v>999.9</v>
      </c>
      <c r="CC29">
        <v>0</v>
      </c>
      <c r="CD29">
        <v>0</v>
      </c>
      <c r="CE29">
        <v>10005.290999999999</v>
      </c>
      <c r="CF29">
        <v>0</v>
      </c>
      <c r="CG29">
        <v>359.399</v>
      </c>
      <c r="CH29">
        <v>1400.0026666666699</v>
      </c>
      <c r="CI29">
        <v>0.90000639999999998</v>
      </c>
      <c r="CJ29">
        <v>9.999392E-2</v>
      </c>
      <c r="CK29">
        <v>0</v>
      </c>
      <c r="CL29">
        <v>832.19870000000003</v>
      </c>
      <c r="CM29">
        <v>4.9997499999999997</v>
      </c>
      <c r="CN29">
        <v>11409.94</v>
      </c>
      <c r="CO29">
        <v>12178.1</v>
      </c>
      <c r="CP29">
        <v>47.078933333333303</v>
      </c>
      <c r="CQ29">
        <v>49.078866666666599</v>
      </c>
      <c r="CR29">
        <v>48.058066666666697</v>
      </c>
      <c r="CS29">
        <v>48.191333333333297</v>
      </c>
      <c r="CT29">
        <v>48.2539333333333</v>
      </c>
      <c r="CU29">
        <v>1255.51066666667</v>
      </c>
      <c r="CV29">
        <v>139.49199999999999</v>
      </c>
      <c r="CW29">
        <v>0</v>
      </c>
      <c r="CX29">
        <v>65</v>
      </c>
      <c r="CY29">
        <v>0</v>
      </c>
      <c r="CZ29">
        <v>832.18471999999997</v>
      </c>
      <c r="DA29">
        <v>-2.7815384610798</v>
      </c>
      <c r="DB29">
        <v>-58.038461593458599</v>
      </c>
      <c r="DC29">
        <v>11409.652</v>
      </c>
      <c r="DD29">
        <v>15</v>
      </c>
      <c r="DE29">
        <v>1608325880</v>
      </c>
      <c r="DF29" t="s">
        <v>326</v>
      </c>
      <c r="DG29">
        <v>1608325880</v>
      </c>
      <c r="DH29">
        <v>1608325875</v>
      </c>
      <c r="DI29">
        <v>12</v>
      </c>
      <c r="DJ29">
        <v>0.58399999999999996</v>
      </c>
      <c r="DK29">
        <v>-3.3000000000000002E-2</v>
      </c>
      <c r="DL29">
        <v>3.512</v>
      </c>
      <c r="DM29">
        <v>8.7999999999999995E-2</v>
      </c>
      <c r="DN29">
        <v>499</v>
      </c>
      <c r="DO29">
        <v>15</v>
      </c>
      <c r="DP29">
        <v>0.18</v>
      </c>
      <c r="DQ29">
        <v>0.11</v>
      </c>
      <c r="DR29">
        <v>2.9074666266191098</v>
      </c>
      <c r="DS29">
        <v>-7.8011151059778502E-2</v>
      </c>
      <c r="DT29">
        <v>4.8410013052561998E-2</v>
      </c>
      <c r="DU29">
        <v>1</v>
      </c>
      <c r="DV29">
        <v>-3.7018503333333301</v>
      </c>
      <c r="DW29">
        <v>1.4046807563953E-2</v>
      </c>
      <c r="DX29">
        <v>5.3305310709992997E-2</v>
      </c>
      <c r="DY29">
        <v>1</v>
      </c>
      <c r="DZ29">
        <v>0.24023079999999999</v>
      </c>
      <c r="EA29">
        <v>1.9181419354838702E-2</v>
      </c>
      <c r="EB29">
        <v>1.7996129843200601E-3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3.5110000000000001</v>
      </c>
      <c r="EJ29">
        <v>8.8400000000000006E-2</v>
      </c>
      <c r="EK29">
        <v>3.5117000000000802</v>
      </c>
      <c r="EL29">
        <v>0</v>
      </c>
      <c r="EM29">
        <v>0</v>
      </c>
      <c r="EN29">
        <v>0</v>
      </c>
      <c r="EO29">
        <v>8.8390000000003993E-2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6.4</v>
      </c>
      <c r="EX29">
        <v>6.5</v>
      </c>
      <c r="EY29">
        <v>2</v>
      </c>
      <c r="EZ29">
        <v>507.875</v>
      </c>
      <c r="FA29">
        <v>476.09199999999998</v>
      </c>
      <c r="FB29">
        <v>24.6995</v>
      </c>
      <c r="FC29">
        <v>32.011699999999998</v>
      </c>
      <c r="FD29">
        <v>29.9983</v>
      </c>
      <c r="FE29">
        <v>32.069499999999998</v>
      </c>
      <c r="FF29">
        <v>32.044600000000003</v>
      </c>
      <c r="FG29">
        <v>38.531700000000001</v>
      </c>
      <c r="FH29">
        <v>0</v>
      </c>
      <c r="FI29">
        <v>100</v>
      </c>
      <c r="FJ29">
        <v>24.699000000000002</v>
      </c>
      <c r="FK29">
        <v>902.30899999999997</v>
      </c>
      <c r="FL29">
        <v>15.591200000000001</v>
      </c>
      <c r="FM29">
        <v>101.661</v>
      </c>
      <c r="FN29">
        <v>101.08499999999999</v>
      </c>
    </row>
    <row r="30" spans="1:170" x14ac:dyDescent="0.25">
      <c r="A30">
        <v>14</v>
      </c>
      <c r="B30">
        <v>1608326378</v>
      </c>
      <c r="C30">
        <v>1115.4000000953699</v>
      </c>
      <c r="D30" t="s">
        <v>343</v>
      </c>
      <c r="E30" t="s">
        <v>344</v>
      </c>
      <c r="F30" t="s">
        <v>285</v>
      </c>
      <c r="G30" t="s">
        <v>286</v>
      </c>
      <c r="H30">
        <v>1608326370.25</v>
      </c>
      <c r="I30">
        <f t="shared" si="0"/>
        <v>1.831206718505981E-4</v>
      </c>
      <c r="J30">
        <f t="shared" si="1"/>
        <v>3.4968537005012497</v>
      </c>
      <c r="K30">
        <f t="shared" si="2"/>
        <v>1199.2246666666699</v>
      </c>
      <c r="L30">
        <f t="shared" si="3"/>
        <v>421.06450970550782</v>
      </c>
      <c r="M30">
        <f t="shared" si="4"/>
        <v>43.231623031378547</v>
      </c>
      <c r="N30">
        <f t="shared" si="5"/>
        <v>123.12704472652901</v>
      </c>
      <c r="O30">
        <f t="shared" si="6"/>
        <v>7.5040242195455083E-3</v>
      </c>
      <c r="P30">
        <f t="shared" si="7"/>
        <v>2.9738943132143412</v>
      </c>
      <c r="Q30">
        <f t="shared" si="8"/>
        <v>7.493520733760548E-3</v>
      </c>
      <c r="R30">
        <f t="shared" si="9"/>
        <v>4.684392909579338E-3</v>
      </c>
      <c r="S30">
        <f t="shared" si="10"/>
        <v>231.29022854848648</v>
      </c>
      <c r="T30">
        <f t="shared" si="11"/>
        <v>29.292575469521331</v>
      </c>
      <c r="U30">
        <f t="shared" si="12"/>
        <v>29.0000066666667</v>
      </c>
      <c r="V30">
        <f t="shared" si="13"/>
        <v>4.0217743228250695</v>
      </c>
      <c r="W30">
        <f t="shared" si="14"/>
        <v>41.678602953209818</v>
      </c>
      <c r="X30">
        <f t="shared" si="15"/>
        <v>1.5812136105289509</v>
      </c>
      <c r="Y30">
        <f t="shared" si="16"/>
        <v>3.793825844652444</v>
      </c>
      <c r="Z30">
        <f t="shared" si="17"/>
        <v>2.4405607122961186</v>
      </c>
      <c r="AA30">
        <f t="shared" si="18"/>
        <v>-8.0756216286113762</v>
      </c>
      <c r="AB30">
        <f t="shared" si="19"/>
        <v>-161.06449844309392</v>
      </c>
      <c r="AC30">
        <f t="shared" si="20"/>
        <v>-11.864208438039411</v>
      </c>
      <c r="AD30">
        <f t="shared" si="21"/>
        <v>50.285900038741772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54046.692514510869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835.22996153846202</v>
      </c>
      <c r="AR30">
        <v>884.3</v>
      </c>
      <c r="AS30">
        <f t="shared" si="27"/>
        <v>5.5490261745491321E-2</v>
      </c>
      <c r="AT30">
        <v>0.5</v>
      </c>
      <c r="AU30">
        <f t="shared" si="28"/>
        <v>1180.1780607473841</v>
      </c>
      <c r="AV30">
        <f t="shared" si="29"/>
        <v>3.4968537005012497</v>
      </c>
      <c r="AW30">
        <f t="shared" si="30"/>
        <v>32.744194748579346</v>
      </c>
      <c r="AX30">
        <f t="shared" si="31"/>
        <v>0.33139206151758449</v>
      </c>
      <c r="AY30">
        <f t="shared" si="32"/>
        <v>3.4525308644842169E-3</v>
      </c>
      <c r="AZ30">
        <f t="shared" si="33"/>
        <v>2.6888838629424403</v>
      </c>
      <c r="BA30" t="s">
        <v>346</v>
      </c>
      <c r="BB30">
        <v>591.25</v>
      </c>
      <c r="BC30">
        <f t="shared" si="34"/>
        <v>293.04999999999995</v>
      </c>
      <c r="BD30">
        <f t="shared" si="35"/>
        <v>0.16744595960258638</v>
      </c>
      <c r="BE30">
        <f t="shared" si="36"/>
        <v>0.89027755416855425</v>
      </c>
      <c r="BF30">
        <f t="shared" si="37"/>
        <v>0.29065954344557016</v>
      </c>
      <c r="BG30">
        <f t="shared" si="38"/>
        <v>0.93370656053433465</v>
      </c>
      <c r="BH30">
        <f t="shared" si="39"/>
        <v>1399.99133333333</v>
      </c>
      <c r="BI30">
        <f t="shared" si="40"/>
        <v>1180.1780607473841</v>
      </c>
      <c r="BJ30">
        <f t="shared" si="41"/>
        <v>0.84298954761199973</v>
      </c>
      <c r="BK30">
        <f t="shared" si="42"/>
        <v>0.19597909522399937</v>
      </c>
      <c r="BL30">
        <v>6</v>
      </c>
      <c r="BM30">
        <v>0.5</v>
      </c>
      <c r="BN30" t="s">
        <v>290</v>
      </c>
      <c r="BO30">
        <v>2</v>
      </c>
      <c r="BP30">
        <v>1608326370.25</v>
      </c>
      <c r="BQ30">
        <v>1199.2246666666699</v>
      </c>
      <c r="BR30">
        <v>1203.68433333333</v>
      </c>
      <c r="BS30">
        <v>15.400600000000001</v>
      </c>
      <c r="BT30">
        <v>15.184243333333299</v>
      </c>
      <c r="BU30">
        <v>1195.71333333333</v>
      </c>
      <c r="BV30">
        <v>15.31221</v>
      </c>
      <c r="BW30">
        <v>500.00909999999999</v>
      </c>
      <c r="BX30">
        <v>102.572233333333</v>
      </c>
      <c r="BY30">
        <v>9.99749266666667E-2</v>
      </c>
      <c r="BZ30">
        <v>27.995416666666699</v>
      </c>
      <c r="CA30">
        <v>29.0000066666667</v>
      </c>
      <c r="CB30">
        <v>999.9</v>
      </c>
      <c r="CC30">
        <v>0</v>
      </c>
      <c r="CD30">
        <v>0</v>
      </c>
      <c r="CE30">
        <v>9997.8330000000005</v>
      </c>
      <c r="CF30">
        <v>0</v>
      </c>
      <c r="CG30">
        <v>357.12756666666701</v>
      </c>
      <c r="CH30">
        <v>1399.99133333333</v>
      </c>
      <c r="CI30">
        <v>0.89999019999999996</v>
      </c>
      <c r="CJ30">
        <v>0.100009826666667</v>
      </c>
      <c r="CK30">
        <v>0</v>
      </c>
      <c r="CL30">
        <v>835.25490000000002</v>
      </c>
      <c r="CM30">
        <v>4.9997499999999997</v>
      </c>
      <c r="CN30">
        <v>11427.243333333299</v>
      </c>
      <c r="CO30">
        <v>12177.9566666667</v>
      </c>
      <c r="CP30">
        <v>46.478999999999999</v>
      </c>
      <c r="CQ30">
        <v>48.495800000000003</v>
      </c>
      <c r="CR30">
        <v>47.4412666666666</v>
      </c>
      <c r="CS30">
        <v>47.603999999999999</v>
      </c>
      <c r="CT30">
        <v>47.670466666666698</v>
      </c>
      <c r="CU30">
        <v>1255.48</v>
      </c>
      <c r="CV30">
        <v>139.511333333333</v>
      </c>
      <c r="CW30">
        <v>0</v>
      </c>
      <c r="CX30">
        <v>112.39999985694899</v>
      </c>
      <c r="CY30">
        <v>0</v>
      </c>
      <c r="CZ30">
        <v>835.22996153846202</v>
      </c>
      <c r="DA30">
        <v>-0.49316240418492202</v>
      </c>
      <c r="DB30">
        <v>-7.8803418709953998</v>
      </c>
      <c r="DC30">
        <v>11427.265384615401</v>
      </c>
      <c r="DD30">
        <v>15</v>
      </c>
      <c r="DE30">
        <v>1608325880</v>
      </c>
      <c r="DF30" t="s">
        <v>326</v>
      </c>
      <c r="DG30">
        <v>1608325880</v>
      </c>
      <c r="DH30">
        <v>1608325875</v>
      </c>
      <c r="DI30">
        <v>12</v>
      </c>
      <c r="DJ30">
        <v>0.58399999999999996</v>
      </c>
      <c r="DK30">
        <v>-3.3000000000000002E-2</v>
      </c>
      <c r="DL30">
        <v>3.512</v>
      </c>
      <c r="DM30">
        <v>8.7999999999999995E-2</v>
      </c>
      <c r="DN30">
        <v>499</v>
      </c>
      <c r="DO30">
        <v>15</v>
      </c>
      <c r="DP30">
        <v>0.18</v>
      </c>
      <c r="DQ30">
        <v>0.11</v>
      </c>
      <c r="DR30">
        <v>3.4986554629976401</v>
      </c>
      <c r="DS30">
        <v>2.3555111223917301E-2</v>
      </c>
      <c r="DT30">
        <v>7.4763172714266496E-2</v>
      </c>
      <c r="DU30">
        <v>1</v>
      </c>
      <c r="DV30">
        <v>-4.4596636666666702</v>
      </c>
      <c r="DW30">
        <v>-0.197810989988872</v>
      </c>
      <c r="DX30">
        <v>8.6803050233784304E-2</v>
      </c>
      <c r="DY30">
        <v>1</v>
      </c>
      <c r="DZ30">
        <v>0.2162723</v>
      </c>
      <c r="EA30">
        <v>9.9132814238033096E-3</v>
      </c>
      <c r="EB30">
        <v>8.6807914961712696E-4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3.51</v>
      </c>
      <c r="EJ30">
        <v>8.8400000000000006E-2</v>
      </c>
      <c r="EK30">
        <v>3.5117000000000802</v>
      </c>
      <c r="EL30">
        <v>0</v>
      </c>
      <c r="EM30">
        <v>0</v>
      </c>
      <c r="EN30">
        <v>0</v>
      </c>
      <c r="EO30">
        <v>8.8390000000003993E-2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8.3000000000000007</v>
      </c>
      <c r="EX30">
        <v>8.4</v>
      </c>
      <c r="EY30">
        <v>2</v>
      </c>
      <c r="EZ30">
        <v>507.36399999999998</v>
      </c>
      <c r="FA30">
        <v>477.67399999999998</v>
      </c>
      <c r="FB30">
        <v>24.441500000000001</v>
      </c>
      <c r="FC30">
        <v>31.6234</v>
      </c>
      <c r="FD30">
        <v>29.999400000000001</v>
      </c>
      <c r="FE30">
        <v>31.7424</v>
      </c>
      <c r="FF30">
        <v>31.748000000000001</v>
      </c>
      <c r="FG30">
        <v>49.744100000000003</v>
      </c>
      <c r="FH30">
        <v>0</v>
      </c>
      <c r="FI30">
        <v>100</v>
      </c>
      <c r="FJ30">
        <v>24.441299999999998</v>
      </c>
      <c r="FK30">
        <v>1203.9000000000001</v>
      </c>
      <c r="FL30">
        <v>15.539899999999999</v>
      </c>
      <c r="FM30">
        <v>101.714</v>
      </c>
      <c r="FN30">
        <v>101.142</v>
      </c>
    </row>
    <row r="31" spans="1:170" x14ac:dyDescent="0.25">
      <c r="A31">
        <v>15</v>
      </c>
      <c r="B31">
        <v>1608326477</v>
      </c>
      <c r="C31">
        <v>1214.4000000953699</v>
      </c>
      <c r="D31" t="s">
        <v>347</v>
      </c>
      <c r="E31" t="s">
        <v>348</v>
      </c>
      <c r="F31" t="s">
        <v>285</v>
      </c>
      <c r="G31" t="s">
        <v>286</v>
      </c>
      <c r="H31">
        <v>1608326469.25</v>
      </c>
      <c r="I31">
        <f t="shared" si="0"/>
        <v>1.9373063184545663E-4</v>
      </c>
      <c r="J31">
        <f t="shared" si="1"/>
        <v>4.1179751479053044</v>
      </c>
      <c r="K31">
        <f t="shared" si="2"/>
        <v>1398.9766666666701</v>
      </c>
      <c r="L31">
        <f t="shared" si="3"/>
        <v>520.61683227529124</v>
      </c>
      <c r="M31">
        <f t="shared" si="4"/>
        <v>53.451241841527981</v>
      </c>
      <c r="N31">
        <f t="shared" si="5"/>
        <v>143.63162215453369</v>
      </c>
      <c r="O31">
        <f t="shared" si="6"/>
        <v>7.8497603567221092E-3</v>
      </c>
      <c r="P31">
        <f t="shared" si="7"/>
        <v>2.9735368459162399</v>
      </c>
      <c r="Q31">
        <f t="shared" si="8"/>
        <v>7.8382661322048131E-3</v>
      </c>
      <c r="R31">
        <f t="shared" si="9"/>
        <v>4.8999476183991765E-3</v>
      </c>
      <c r="S31">
        <f t="shared" si="10"/>
        <v>231.28785022366549</v>
      </c>
      <c r="T31">
        <f t="shared" si="11"/>
        <v>29.278397768048574</v>
      </c>
      <c r="U31">
        <f t="shared" si="12"/>
        <v>29.050993333333299</v>
      </c>
      <c r="V31">
        <f t="shared" si="13"/>
        <v>4.0336553127439956</v>
      </c>
      <c r="W31">
        <f t="shared" si="14"/>
        <v>41.286469418465344</v>
      </c>
      <c r="X31">
        <f t="shared" si="15"/>
        <v>1.5652778036580388</v>
      </c>
      <c r="Y31">
        <f t="shared" si="16"/>
        <v>3.7912609765512415</v>
      </c>
      <c r="Z31">
        <f t="shared" si="17"/>
        <v>2.4683775090859568</v>
      </c>
      <c r="AA31">
        <f t="shared" si="18"/>
        <v>-8.5435208643846376</v>
      </c>
      <c r="AB31">
        <f t="shared" si="19"/>
        <v>-171.07836408523053</v>
      </c>
      <c r="AC31">
        <f t="shared" si="20"/>
        <v>-12.605831347904028</v>
      </c>
      <c r="AD31">
        <f t="shared" si="21"/>
        <v>39.060133926146278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54038.224376635335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837.11711538461498</v>
      </c>
      <c r="AR31">
        <v>888.59</v>
      </c>
      <c r="AS31">
        <f t="shared" si="27"/>
        <v>5.7926472968844012E-2</v>
      </c>
      <c r="AT31">
        <v>0.5</v>
      </c>
      <c r="AU31">
        <f t="shared" si="28"/>
        <v>1180.168489750886</v>
      </c>
      <c r="AV31">
        <f t="shared" si="29"/>
        <v>4.1179751479053044</v>
      </c>
      <c r="AW31">
        <f t="shared" si="30"/>
        <v>34.181499060118078</v>
      </c>
      <c r="AX31">
        <f t="shared" si="31"/>
        <v>0.33197537672042227</v>
      </c>
      <c r="AY31">
        <f t="shared" si="32"/>
        <v>3.9788578228458858E-3</v>
      </c>
      <c r="AZ31">
        <f t="shared" si="33"/>
        <v>2.671074398766585</v>
      </c>
      <c r="BA31" t="s">
        <v>350</v>
      </c>
      <c r="BB31">
        <v>593.6</v>
      </c>
      <c r="BC31">
        <f t="shared" si="34"/>
        <v>294.99</v>
      </c>
      <c r="BD31">
        <f t="shared" si="35"/>
        <v>0.17449026955281552</v>
      </c>
      <c r="BE31">
        <f t="shared" si="36"/>
        <v>0.8894539213334931</v>
      </c>
      <c r="BF31">
        <f t="shared" si="37"/>
        <v>0.29733677853959622</v>
      </c>
      <c r="BG31">
        <f t="shared" si="38"/>
        <v>0.9320219634964706</v>
      </c>
      <c r="BH31">
        <f t="shared" si="39"/>
        <v>1399.98033333333</v>
      </c>
      <c r="BI31">
        <f t="shared" si="40"/>
        <v>1180.168489750886</v>
      </c>
      <c r="BJ31">
        <f t="shared" si="41"/>
        <v>0.84298933467224091</v>
      </c>
      <c r="BK31">
        <f t="shared" si="42"/>
        <v>0.19597866934448191</v>
      </c>
      <c r="BL31">
        <v>6</v>
      </c>
      <c r="BM31">
        <v>0.5</v>
      </c>
      <c r="BN31" t="s">
        <v>290</v>
      </c>
      <c r="BO31">
        <v>2</v>
      </c>
      <c r="BP31">
        <v>1608326469.25</v>
      </c>
      <c r="BQ31">
        <v>1398.9766666666701</v>
      </c>
      <c r="BR31">
        <v>1404.2433333333299</v>
      </c>
      <c r="BS31">
        <v>15.2458566666667</v>
      </c>
      <c r="BT31">
        <v>15.01693</v>
      </c>
      <c r="BU31">
        <v>1395.4646666666699</v>
      </c>
      <c r="BV31">
        <v>15.1574633333333</v>
      </c>
      <c r="BW31">
        <v>500.01263333333299</v>
      </c>
      <c r="BX31">
        <v>102.569066666667</v>
      </c>
      <c r="BY31">
        <v>9.9995353333333301E-2</v>
      </c>
      <c r="BZ31">
        <v>27.983816666666701</v>
      </c>
      <c r="CA31">
        <v>29.050993333333299</v>
      </c>
      <c r="CB31">
        <v>999.9</v>
      </c>
      <c r="CC31">
        <v>0</v>
      </c>
      <c r="CD31">
        <v>0</v>
      </c>
      <c r="CE31">
        <v>9996.1200000000008</v>
      </c>
      <c r="CF31">
        <v>0</v>
      </c>
      <c r="CG31">
        <v>354.9572</v>
      </c>
      <c r="CH31">
        <v>1399.98033333333</v>
      </c>
      <c r="CI31">
        <v>0.89999850000000003</v>
      </c>
      <c r="CJ31">
        <v>0.1000017</v>
      </c>
      <c r="CK31">
        <v>0</v>
      </c>
      <c r="CL31">
        <v>837.11583333333294</v>
      </c>
      <c r="CM31">
        <v>4.9997499999999997</v>
      </c>
      <c r="CN31">
        <v>11440.7</v>
      </c>
      <c r="CO31">
        <v>12177.86</v>
      </c>
      <c r="CP31">
        <v>46.201700000000002</v>
      </c>
      <c r="CQ31">
        <v>48.218499999999999</v>
      </c>
      <c r="CR31">
        <v>47.120699999999999</v>
      </c>
      <c r="CS31">
        <v>47.375</v>
      </c>
      <c r="CT31">
        <v>47.401866666666699</v>
      </c>
      <c r="CU31">
        <v>1255.48033333333</v>
      </c>
      <c r="CV31">
        <v>139.500333333333</v>
      </c>
      <c r="CW31">
        <v>0</v>
      </c>
      <c r="CX31">
        <v>98.399999856948895</v>
      </c>
      <c r="CY31">
        <v>0</v>
      </c>
      <c r="CZ31">
        <v>837.11711538461498</v>
      </c>
      <c r="DA31">
        <v>0.141435899457758</v>
      </c>
      <c r="DB31">
        <v>-17.295726437745799</v>
      </c>
      <c r="DC31">
        <v>11440.5346153846</v>
      </c>
      <c r="DD31">
        <v>15</v>
      </c>
      <c r="DE31">
        <v>1608325880</v>
      </c>
      <c r="DF31" t="s">
        <v>326</v>
      </c>
      <c r="DG31">
        <v>1608325880</v>
      </c>
      <c r="DH31">
        <v>1608325875</v>
      </c>
      <c r="DI31">
        <v>12</v>
      </c>
      <c r="DJ31">
        <v>0.58399999999999996</v>
      </c>
      <c r="DK31">
        <v>-3.3000000000000002E-2</v>
      </c>
      <c r="DL31">
        <v>3.512</v>
      </c>
      <c r="DM31">
        <v>8.7999999999999995E-2</v>
      </c>
      <c r="DN31">
        <v>499</v>
      </c>
      <c r="DO31">
        <v>15</v>
      </c>
      <c r="DP31">
        <v>0.18</v>
      </c>
      <c r="DQ31">
        <v>0.11</v>
      </c>
      <c r="DR31">
        <v>4.1142506900078999</v>
      </c>
      <c r="DS31">
        <v>-0.23816958840262001</v>
      </c>
      <c r="DT31">
        <v>0.109298295063175</v>
      </c>
      <c r="DU31">
        <v>1</v>
      </c>
      <c r="DV31">
        <v>-5.2634569999999998</v>
      </c>
      <c r="DW31">
        <v>0.124313325917696</v>
      </c>
      <c r="DX31">
        <v>0.133138467572924</v>
      </c>
      <c r="DY31">
        <v>1</v>
      </c>
      <c r="DZ31">
        <v>0.22896610000000001</v>
      </c>
      <c r="EA31">
        <v>-1.04442180200215E-2</v>
      </c>
      <c r="EB31">
        <v>9.7886878078729304E-4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3.51</v>
      </c>
      <c r="EJ31">
        <v>8.8400000000000006E-2</v>
      </c>
      <c r="EK31">
        <v>3.5117000000000802</v>
      </c>
      <c r="EL31">
        <v>0</v>
      </c>
      <c r="EM31">
        <v>0</v>
      </c>
      <c r="EN31">
        <v>0</v>
      </c>
      <c r="EO31">
        <v>8.8390000000003993E-2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9.9</v>
      </c>
      <c r="EX31">
        <v>10</v>
      </c>
      <c r="EY31">
        <v>2</v>
      </c>
      <c r="EZ31">
        <v>507.09300000000002</v>
      </c>
      <c r="FA31">
        <v>477.16500000000002</v>
      </c>
      <c r="FB31">
        <v>24.410799999999998</v>
      </c>
      <c r="FC31">
        <v>31.538</v>
      </c>
      <c r="FD31">
        <v>30.0001</v>
      </c>
      <c r="FE31">
        <v>31.6221</v>
      </c>
      <c r="FF31">
        <v>31.630400000000002</v>
      </c>
      <c r="FG31">
        <v>56.713200000000001</v>
      </c>
      <c r="FH31">
        <v>0</v>
      </c>
      <c r="FI31">
        <v>100</v>
      </c>
      <c r="FJ31">
        <v>24.427</v>
      </c>
      <c r="FK31">
        <v>1404.53</v>
      </c>
      <c r="FL31">
        <v>15.384499999999999</v>
      </c>
      <c r="FM31">
        <v>101.717</v>
      </c>
      <c r="FN31">
        <v>101.146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2020-12-18T13:22:52Z</dcterms:created>
  <dcterms:modified xsi:type="dcterms:W3CDTF">2021-05-04T23:51:42Z</dcterms:modified>
</cp:coreProperties>
</file>