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2346405-0DF2-444E-91C4-372D1196130F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X23" i="1"/>
  <c r="W23" i="1" s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H19" i="1"/>
  <c r="AG19" i="1"/>
  <c r="N19" i="1" s="1"/>
  <c r="Y19" i="1"/>
  <c r="X19" i="1"/>
  <c r="W19" i="1" s="1"/>
  <c r="P19" i="1"/>
  <c r="K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X17" i="1"/>
  <c r="W17" i="1" s="1"/>
  <c r="P17" i="1"/>
  <c r="K28" i="1" l="1"/>
  <c r="J28" i="1"/>
  <c r="AV28" i="1" s="1"/>
  <c r="AY28" i="1" s="1"/>
  <c r="I28" i="1"/>
  <c r="AH28" i="1"/>
  <c r="N28" i="1"/>
  <c r="K20" i="1"/>
  <c r="J20" i="1"/>
  <c r="AV20" i="1" s="1"/>
  <c r="AY20" i="1" s="1"/>
  <c r="I20" i="1"/>
  <c r="AH20" i="1"/>
  <c r="N20" i="1"/>
  <c r="I21" i="1"/>
  <c r="AH21" i="1"/>
  <c r="N21" i="1"/>
  <c r="K21" i="1"/>
  <c r="J21" i="1"/>
  <c r="AV21" i="1" s="1"/>
  <c r="AY21" i="1" s="1"/>
  <c r="AU27" i="1"/>
  <c r="AW27" i="1" s="1"/>
  <c r="S27" i="1"/>
  <c r="I29" i="1"/>
  <c r="AH29" i="1"/>
  <c r="N29" i="1"/>
  <c r="J29" i="1"/>
  <c r="AV29" i="1" s="1"/>
  <c r="K29" i="1"/>
  <c r="K17" i="1"/>
  <c r="J17" i="1"/>
  <c r="AV17" i="1" s="1"/>
  <c r="I17" i="1"/>
  <c r="AH17" i="1"/>
  <c r="N17" i="1"/>
  <c r="T20" i="1"/>
  <c r="U20" i="1" s="1"/>
  <c r="AU21" i="1"/>
  <c r="AW21" i="1" s="1"/>
  <c r="S21" i="1"/>
  <c r="N25" i="1"/>
  <c r="K25" i="1"/>
  <c r="J25" i="1"/>
  <c r="AV25" i="1" s="1"/>
  <c r="I25" i="1"/>
  <c r="AH25" i="1"/>
  <c r="T28" i="1"/>
  <c r="U28" i="1" s="1"/>
  <c r="AU19" i="1"/>
  <c r="AW19" i="1" s="1"/>
  <c r="S19" i="1"/>
  <c r="AH24" i="1"/>
  <c r="N24" i="1"/>
  <c r="I24" i="1"/>
  <c r="K24" i="1"/>
  <c r="J24" i="1"/>
  <c r="AV24" i="1" s="1"/>
  <c r="AY24" i="1" s="1"/>
  <c r="K31" i="1"/>
  <c r="J31" i="1"/>
  <c r="AV31" i="1" s="1"/>
  <c r="AY31" i="1" s="1"/>
  <c r="I31" i="1"/>
  <c r="AH31" i="1"/>
  <c r="N31" i="1"/>
  <c r="AU17" i="1"/>
  <c r="AW17" i="1" s="1"/>
  <c r="S17" i="1"/>
  <c r="S23" i="1"/>
  <c r="AU23" i="1"/>
  <c r="AY26" i="1"/>
  <c r="AU30" i="1"/>
  <c r="AW30" i="1" s="1"/>
  <c r="S30" i="1"/>
  <c r="S31" i="1"/>
  <c r="AU31" i="1"/>
  <c r="T26" i="1"/>
  <c r="U26" i="1" s="1"/>
  <c r="AU29" i="1"/>
  <c r="AW29" i="1" s="1"/>
  <c r="S29" i="1"/>
  <c r="AU22" i="1"/>
  <c r="AW22" i="1" s="1"/>
  <c r="S22" i="1"/>
  <c r="AW23" i="1"/>
  <c r="AU25" i="1"/>
  <c r="AW25" i="1" s="1"/>
  <c r="S25" i="1"/>
  <c r="AW31" i="1"/>
  <c r="K23" i="1"/>
  <c r="J23" i="1"/>
  <c r="AV23" i="1" s="1"/>
  <c r="I23" i="1"/>
  <c r="AH23" i="1"/>
  <c r="N23" i="1"/>
  <c r="AU18" i="1"/>
  <c r="AW18" i="1" s="1"/>
  <c r="S18" i="1"/>
  <c r="AH27" i="1"/>
  <c r="N27" i="1"/>
  <c r="K27" i="1"/>
  <c r="J27" i="1"/>
  <c r="AV27" i="1" s="1"/>
  <c r="AY27" i="1" s="1"/>
  <c r="I27" i="1"/>
  <c r="I19" i="1"/>
  <c r="AH22" i="1"/>
  <c r="AH30" i="1"/>
  <c r="J19" i="1"/>
  <c r="AV19" i="1" s="1"/>
  <c r="I22" i="1"/>
  <c r="S24" i="1"/>
  <c r="I30" i="1"/>
  <c r="N18" i="1"/>
  <c r="J22" i="1"/>
  <c r="AV22" i="1" s="1"/>
  <c r="AY22" i="1" s="1"/>
  <c r="N26" i="1"/>
  <c r="J30" i="1"/>
  <c r="AV30" i="1" s="1"/>
  <c r="AY30" i="1" s="1"/>
  <c r="K22" i="1"/>
  <c r="K30" i="1"/>
  <c r="AH18" i="1"/>
  <c r="AH26" i="1"/>
  <c r="I18" i="1"/>
  <c r="I26" i="1"/>
  <c r="V26" i="1" l="1"/>
  <c r="Z26" i="1" s="1"/>
  <c r="AC26" i="1"/>
  <c r="T21" i="1"/>
  <c r="U21" i="1" s="1"/>
  <c r="AA17" i="1"/>
  <c r="T27" i="1"/>
  <c r="U27" i="1" s="1"/>
  <c r="AA21" i="1"/>
  <c r="AA23" i="1"/>
  <c r="T22" i="1"/>
  <c r="U22" i="1" s="1"/>
  <c r="T23" i="1"/>
  <c r="U23" i="1" s="1"/>
  <c r="AC28" i="1"/>
  <c r="V28" i="1"/>
  <c r="Z28" i="1" s="1"/>
  <c r="AY17" i="1"/>
  <c r="AA29" i="1"/>
  <c r="T24" i="1"/>
  <c r="U24" i="1" s="1"/>
  <c r="AA22" i="1"/>
  <c r="AY19" i="1"/>
  <c r="AY23" i="1"/>
  <c r="T17" i="1"/>
  <c r="U17" i="1" s="1"/>
  <c r="Q17" i="1" s="1"/>
  <c r="O17" i="1" s="1"/>
  <c r="R17" i="1" s="1"/>
  <c r="L17" i="1" s="1"/>
  <c r="M17" i="1" s="1"/>
  <c r="AB26" i="1"/>
  <c r="AC20" i="1"/>
  <c r="V20" i="1"/>
  <c r="Z20" i="1" s="1"/>
  <c r="AA28" i="1"/>
  <c r="Q28" i="1"/>
  <c r="O28" i="1" s="1"/>
  <c r="R28" i="1" s="1"/>
  <c r="L28" i="1" s="1"/>
  <c r="M28" i="1" s="1"/>
  <c r="AA30" i="1"/>
  <c r="Q30" i="1"/>
  <c r="O30" i="1" s="1"/>
  <c r="R30" i="1" s="1"/>
  <c r="L30" i="1" s="1"/>
  <c r="M30" i="1" s="1"/>
  <c r="T31" i="1"/>
  <c r="U31" i="1" s="1"/>
  <c r="AB20" i="1"/>
  <c r="T30" i="1"/>
  <c r="U30" i="1" s="1"/>
  <c r="AA25" i="1"/>
  <c r="AY18" i="1"/>
  <c r="AY29" i="1"/>
  <c r="AA26" i="1"/>
  <c r="Q26" i="1"/>
  <c r="O26" i="1" s="1"/>
  <c r="R26" i="1" s="1"/>
  <c r="L26" i="1" s="1"/>
  <c r="M26" i="1" s="1"/>
  <c r="AA19" i="1"/>
  <c r="T18" i="1"/>
  <c r="U18" i="1" s="1"/>
  <c r="T29" i="1"/>
  <c r="U29" i="1" s="1"/>
  <c r="AY25" i="1"/>
  <c r="AA27" i="1"/>
  <c r="Q27" i="1"/>
  <c r="O27" i="1" s="1"/>
  <c r="R27" i="1" s="1"/>
  <c r="L27" i="1" s="1"/>
  <c r="M27" i="1" s="1"/>
  <c r="AA24" i="1"/>
  <c r="AA18" i="1"/>
  <c r="Q18" i="1"/>
  <c r="O18" i="1" s="1"/>
  <c r="R18" i="1" s="1"/>
  <c r="L18" i="1" s="1"/>
  <c r="M18" i="1" s="1"/>
  <c r="T25" i="1"/>
  <c r="U25" i="1" s="1"/>
  <c r="AB28" i="1"/>
  <c r="AA31" i="1"/>
  <c r="T19" i="1"/>
  <c r="U19" i="1" s="1"/>
  <c r="AA20" i="1"/>
  <c r="Q20" i="1"/>
  <c r="O20" i="1" s="1"/>
  <c r="R20" i="1" s="1"/>
  <c r="L20" i="1" s="1"/>
  <c r="M20" i="1" s="1"/>
  <c r="AD20" i="1" l="1"/>
  <c r="V24" i="1"/>
  <c r="Z24" i="1" s="1"/>
  <c r="AC24" i="1"/>
  <c r="AB24" i="1"/>
  <c r="V23" i="1"/>
  <c r="Z23" i="1" s="1"/>
  <c r="AC23" i="1"/>
  <c r="AB23" i="1"/>
  <c r="V27" i="1"/>
  <c r="Z27" i="1" s="1"/>
  <c r="AC27" i="1"/>
  <c r="AD27" i="1" s="1"/>
  <c r="AB27" i="1"/>
  <c r="V22" i="1"/>
  <c r="Z22" i="1" s="1"/>
  <c r="AC22" i="1"/>
  <c r="AB22" i="1"/>
  <c r="V29" i="1"/>
  <c r="Z29" i="1" s="1"/>
  <c r="AC29" i="1"/>
  <c r="AB29" i="1"/>
  <c r="AB31" i="1"/>
  <c r="V31" i="1"/>
  <c r="Z31" i="1" s="1"/>
  <c r="AC31" i="1"/>
  <c r="AD31" i="1" s="1"/>
  <c r="AC17" i="1"/>
  <c r="AD17" i="1" s="1"/>
  <c r="V17" i="1"/>
  <c r="Z17" i="1" s="1"/>
  <c r="AB17" i="1"/>
  <c r="Q29" i="1"/>
  <c r="O29" i="1" s="1"/>
  <c r="R29" i="1" s="1"/>
  <c r="L29" i="1" s="1"/>
  <c r="M29" i="1" s="1"/>
  <c r="Q23" i="1"/>
  <c r="O23" i="1" s="1"/>
  <c r="R23" i="1" s="1"/>
  <c r="L23" i="1" s="1"/>
  <c r="M23" i="1" s="1"/>
  <c r="V21" i="1"/>
  <c r="Z21" i="1" s="1"/>
  <c r="AC21" i="1"/>
  <c r="AB21" i="1"/>
  <c r="AC25" i="1"/>
  <c r="AD25" i="1" s="1"/>
  <c r="V25" i="1"/>
  <c r="Z25" i="1" s="1"/>
  <c r="AB25" i="1"/>
  <c r="V19" i="1"/>
  <c r="Z19" i="1" s="1"/>
  <c r="AC19" i="1"/>
  <c r="AD19" i="1" s="1"/>
  <c r="AB19" i="1"/>
  <c r="V18" i="1"/>
  <c r="Z18" i="1" s="1"/>
  <c r="AC18" i="1"/>
  <c r="AB18" i="1"/>
  <c r="Q25" i="1"/>
  <c r="O25" i="1" s="1"/>
  <c r="R25" i="1" s="1"/>
  <c r="L25" i="1" s="1"/>
  <c r="M25" i="1" s="1"/>
  <c r="AD26" i="1"/>
  <c r="Q24" i="1"/>
  <c r="O24" i="1" s="1"/>
  <c r="R24" i="1" s="1"/>
  <c r="L24" i="1" s="1"/>
  <c r="M24" i="1" s="1"/>
  <c r="Q31" i="1"/>
  <c r="O31" i="1" s="1"/>
  <c r="R31" i="1" s="1"/>
  <c r="L31" i="1" s="1"/>
  <c r="M31" i="1" s="1"/>
  <c r="Q19" i="1"/>
  <c r="O19" i="1" s="1"/>
  <c r="R19" i="1" s="1"/>
  <c r="L19" i="1" s="1"/>
  <c r="M19" i="1" s="1"/>
  <c r="V30" i="1"/>
  <c r="Z30" i="1" s="1"/>
  <c r="AC30" i="1"/>
  <c r="AB30" i="1"/>
  <c r="Q22" i="1"/>
  <c r="O22" i="1" s="1"/>
  <c r="R22" i="1" s="1"/>
  <c r="L22" i="1" s="1"/>
  <c r="M22" i="1" s="1"/>
  <c r="AD28" i="1"/>
  <c r="Q21" i="1"/>
  <c r="O21" i="1" s="1"/>
  <c r="R21" i="1" s="1"/>
  <c r="L21" i="1" s="1"/>
  <c r="M21" i="1" s="1"/>
  <c r="AD29" i="1" l="1"/>
  <c r="AD23" i="1"/>
  <c r="AD22" i="1"/>
  <c r="AD30" i="1"/>
  <c r="AD18" i="1"/>
  <c r="AD24" i="1"/>
  <c r="AD21" i="1"/>
</calcChain>
</file>

<file path=xl/sharedStrings.xml><?xml version="1.0" encoding="utf-8"?>
<sst xmlns="http://schemas.openxmlformats.org/spreadsheetml/2006/main" count="693" uniqueCount="353">
  <si>
    <t>File opened</t>
  </si>
  <si>
    <t>2020-12-18 13:20:09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</si>
  <si>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</si>
  <si>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</si>
  <si>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</si>
  <si>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</si>
  <si>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</si>
  <si>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</si>
  <si>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</si>
  <si>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</si>
  <si>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</si>
  <si>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</si>
  <si>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</si>
  <si>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</si>
  <si>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</si>
  <si>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</si>
  <si>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</si>
  <si>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</si>
  <si>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</si>
  <si>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</si>
  <si>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</si>
  <si>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</si>
  <si>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</si>
  <si>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13:20:09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</si>
  <si>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</si>
  <si>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</si>
  <si>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</si>
  <si>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</si>
  <si>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</si>
  <si>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</si>
  <si>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</si>
  <si>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</si>
  <si>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</si>
  <si>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</si>
  <si>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</si>
  <si>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</si>
  <si>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</si>
  <si>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</si>
  <si>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</si>
  <si>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</si>
  <si>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</si>
  <si>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</si>
  <si>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</si>
  <si>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</si>
  <si>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</si>
  <si>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</si>
  <si>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</si>
  <si>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</si>
  <si>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</si>
  <si>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</si>
  <si>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</si>
  <si>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</si>
  <si>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</si>
  <si>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</si>
  <si>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</si>
  <si>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</si>
  <si>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</si>
  <si>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</si>
  <si>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</si>
  <si>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</si>
  <si>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</si>
  <si>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</si>
  <si>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</si>
  <si>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</si>
  <si>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</si>
  <si>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</si>
  <si>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</si>
  <si>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</si>
  <si>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</si>
  <si>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</si>
  <si>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</si>
  <si>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</si>
  <si>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</si>
  <si>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</si>
  <si>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</si>
  <si>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</si>
  <si>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</si>
  <si>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</si>
  <si>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</si>
  <si>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</si>
  <si>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</si>
  <si>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</si>
  <si>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</si>
  <si>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</si>
  <si>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</si>
  <si>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</si>
  <si>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</si>
  <si>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</si>
  <si>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</si>
  <si>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</si>
  <si>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</si>
  <si>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</si>
  <si>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</si>
  <si>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</si>
  <si>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</si>
  <si>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</si>
  <si>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</si>
  <si>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</si>
  <si>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</si>
  <si>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</si>
  <si>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</si>
  <si>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</si>
  <si>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</si>
  <si>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</si>
  <si>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</si>
  <si>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</si>
  <si>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</si>
  <si>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</si>
  <si>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</si>
  <si>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</si>
  <si>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</si>
  <si>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</si>
  <si>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</si>
  <si>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</si>
  <si>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</si>
  <si>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</si>
  <si>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</si>
  <si>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</si>
  <si>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</si>
  <si>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</si>
  <si>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</si>
  <si>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</si>
  <si>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</si>
  <si>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</si>
  <si>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</si>
  <si>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</si>
  <si>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</si>
  <si>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</si>
  <si>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</si>
  <si>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</si>
  <si>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</si>
  <si>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</si>
  <si>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</si>
  <si>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</si>
  <si>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</si>
  <si>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</si>
  <si>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</si>
  <si>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</si>
  <si>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</si>
  <si>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</si>
  <si>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</si>
  <si>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</si>
  <si>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</si>
  <si>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</si>
  <si>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</si>
  <si>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</si>
  <si>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</si>
  <si>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</si>
  <si>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</si>
  <si>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</si>
  <si>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</si>
  <si>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</si>
  <si>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</si>
  <si>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</si>
  <si>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</si>
  <si>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</si>
  <si>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</si>
  <si>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</si>
  <si>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</si>
  <si>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</si>
  <si>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</si>
  <si>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</si>
  <si>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</si>
  <si>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</si>
  <si>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</si>
  <si>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</si>
  <si>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</si>
  <si>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</si>
  <si>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</si>
  <si>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</si>
  <si>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</si>
  <si>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</si>
  <si>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</si>
  <si>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</si>
  <si>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</si>
  <si>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</si>
  <si>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</si>
  <si>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</si>
  <si>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</si>
  <si>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</si>
  <si>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</si>
  <si>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</si>
  <si>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</si>
  <si>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</si>
  <si>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</si>
  <si>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</si>
  <si>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</si>
  <si>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</si>
  <si>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</si>
  <si>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</si>
  <si>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</si>
  <si>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</si>
  <si>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</si>
  <si>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</si>
  <si>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</si>
  <si>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</si>
  <si>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</si>
  <si>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</si>
  <si>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</si>
  <si>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</si>
  <si>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</si>
  <si>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</si>
  <si>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</si>
  <si>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</si>
  <si>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</si>
  <si>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</si>
  <si>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</si>
  <si>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</si>
  <si>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</si>
  <si>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</si>
  <si>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</si>
  <si>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</si>
  <si>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</si>
  <si>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</si>
  <si>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</si>
  <si>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</si>
  <si>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</si>
  <si>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</si>
  <si>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</si>
  <si>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</si>
  <si>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</si>
  <si>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</si>
  <si>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</si>
  <si>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</si>
  <si>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</si>
  <si>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</si>
  <si>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</si>
  <si>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</si>
  <si>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</si>
  <si>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</si>
  <si>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</si>
  <si>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</si>
  <si>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</si>
  <si>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</si>
  <si>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</si>
  <si>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</si>
  <si>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</si>
  <si>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</si>
  <si>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</si>
  <si>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</si>
  <si>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</si>
  <si>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</si>
  <si>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</si>
  <si>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</si>
  <si>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</si>
  <si>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</si>
  <si>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</si>
  <si>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</si>
  <si>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</si>
  <si>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</si>
  <si>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</si>
  <si>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</si>
  <si>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</si>
  <si>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</si>
  <si>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</si>
  <si>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</si>
  <si>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</si>
  <si>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</si>
  <si>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</si>
  <si>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</si>
  <si>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</si>
  <si>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</si>
  <si>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</si>
  <si>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</si>
  <si>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</si>
  <si>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</si>
  <si>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</si>
  <si>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</si>
  <si>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</si>
  <si>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</si>
  <si>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</si>
  <si>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</si>
  <si>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</si>
  <si>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</si>
  <si>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</si>
  <si>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</si>
  <si>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</si>
  <si>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</si>
  <si>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</si>
  <si>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</si>
  <si>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</si>
  <si>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</si>
  <si>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</si>
  <si>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13:26:25</t>
  </si>
  <si>
    <t>13:26:25</t>
  </si>
  <si>
    <t>1149</t>
  </si>
  <si>
    <t>_1</t>
  </si>
  <si>
    <t>RECT-4143-20200907-06_33_50</t>
  </si>
  <si>
    <t>RECT-1565-20201218-13_26_28</t>
  </si>
  <si>
    <t>DARK-1566-20201218-13_26_30</t>
  </si>
  <si>
    <t>0: Broadleaf</t>
  </si>
  <si>
    <t>13:19:40</t>
  </si>
  <si>
    <t>1/3</t>
  </si>
  <si>
    <t>20201218 13:28:26</t>
  </si>
  <si>
    <t>13:28:26</t>
  </si>
  <si>
    <t>RECT-1567-20201218-13_28_28</t>
  </si>
  <si>
    <t>DARK-1568-20201218-13_28_30</t>
  </si>
  <si>
    <t>2/3</t>
  </si>
  <si>
    <t>20201218 13:29:42</t>
  </si>
  <si>
    <t>13:29:42</t>
  </si>
  <si>
    <t>RECT-1569-20201218-13_29_45</t>
  </si>
  <si>
    <t>DARK-1570-20201218-13_29_47</t>
  </si>
  <si>
    <t>13:30:07</t>
  </si>
  <si>
    <t>3/3</t>
  </si>
  <si>
    <t>20201218 13:31:28</t>
  </si>
  <si>
    <t>13:31:28</t>
  </si>
  <si>
    <t>RECT-1571-20201218-13_31_31</t>
  </si>
  <si>
    <t>DARK-1572-20201218-13_31_33</t>
  </si>
  <si>
    <t>20201218 13:32:42</t>
  </si>
  <si>
    <t>13:32:42</t>
  </si>
  <si>
    <t>RECT-1573-20201218-13_32_45</t>
  </si>
  <si>
    <t>DARK-1574-20201218-13_32_47</t>
  </si>
  <si>
    <t>20201218 13:33:56</t>
  </si>
  <si>
    <t>13:33:56</t>
  </si>
  <si>
    <t>RECT-1575-20201218-13_33_59</t>
  </si>
  <si>
    <t>DARK-1576-20201218-13_34_01</t>
  </si>
  <si>
    <t>20201218 13:35:12</t>
  </si>
  <si>
    <t>13:35:12</t>
  </si>
  <si>
    <t>RECT-1577-20201218-13_35_15</t>
  </si>
  <si>
    <t>DARK-1578-20201218-13_35_17</t>
  </si>
  <si>
    <t>20201218 13:37:08</t>
  </si>
  <si>
    <t>13:37:08</t>
  </si>
  <si>
    <t>RECT-1579-20201218-13_37_10</t>
  </si>
  <si>
    <t>DARK-1580-20201218-13_37_12</t>
  </si>
  <si>
    <t>20201218 13:38:53</t>
  </si>
  <si>
    <t>13:38:53</t>
  </si>
  <si>
    <t>RECT-1581-20201218-13_38_55</t>
  </si>
  <si>
    <t>DARK-1582-20201218-13_38_57</t>
  </si>
  <si>
    <t>20201218 13:40:44</t>
  </si>
  <si>
    <t>13:40:44</t>
  </si>
  <si>
    <t>RECT-1583-20201218-13_40_46</t>
  </si>
  <si>
    <t>DARK-1584-20201218-13_40_48</t>
  </si>
  <si>
    <t>13:41:10</t>
  </si>
  <si>
    <t>20201218 13:43:05</t>
  </si>
  <si>
    <t>13:43:05</t>
  </si>
  <si>
    <t>RECT-1585-20201218-13_43_07</t>
  </si>
  <si>
    <t>DARK-1586-20201218-13_43_09</t>
  </si>
  <si>
    <t>20201218 13:45:05</t>
  </si>
  <si>
    <t>13:45:05</t>
  </si>
  <si>
    <t>RECT-1587-20201218-13_45_08</t>
  </si>
  <si>
    <t>DARK-1588-20201218-13_45_10</t>
  </si>
  <si>
    <t>20201218 13:47:06</t>
  </si>
  <si>
    <t>13:47:06</t>
  </si>
  <si>
    <t>RECT-1589-20201218-13_47_08</t>
  </si>
  <si>
    <t>DARK-1590-20201218-13_47_10</t>
  </si>
  <si>
    <t>20201218 13:49:06</t>
  </si>
  <si>
    <t>13:49:06</t>
  </si>
  <si>
    <t>RECT-1591-20201218-13_49_09</t>
  </si>
  <si>
    <t>DARK-1592-20201218-13_49_11</t>
  </si>
  <si>
    <t>20201218 13:51:07</t>
  </si>
  <si>
    <t>13:51:07</t>
  </si>
  <si>
    <t>RECT-1593-20201218-13_51_09</t>
  </si>
  <si>
    <t>DARK-1594-20201218-13_51_11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</si>
</sst>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1608326785.5999999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1608326777.5999999</v>
      </c>
      <c r="I17">
        <f t="shared" ref="I17:I31" si="0">BW17*AG17*(BS17-BT17)/(100*BL17*(1000-AG17*BS17))</f>
        <v>4.9373443248846823E-4</v>
      </c>
      <c r="J17">
        <f t="shared" ref="J17:J31" si="1">BW17*AG17*(BR17-BQ17*(1000-AG17*BT17)/(1000-AG17*BS17))/(100*BL17)</f>
        <v>-0.36348219230310863</v>
      </c>
      <c r="K17">
        <f t="shared" ref="K17:K31" si="2">BQ17 - IF(AG17&gt;1, J17*BL17*100/(AI17*CE17), 0)</f>
        <v>401.55403225806401</v>
      </c>
      <c r="L17">
        <f t="shared" ref="L17:L31" si="3">((R17-I17/2)*K17-J17)/(R17+I17/2)</f>
        <v>411.89689934571476</v>
      </c>
      <c r="M17">
        <f t="shared" ref="M17:M31" si="4">L17*(BX17+BY17)/1000</f>
        <v>42.23448775602116</v>
      </c>
      <c r="N17">
        <f t="shared" ref="N17:N31" si="5">(BQ17 - IF(AG17&gt;1, J17*BL17*100/(AI17*CE17), 0))*(BX17+BY17)/1000</f>
        <v>41.173965829127745</v>
      </c>
      <c r="O17">
        <f t="shared" ref="O17:O31" si="6">2/((1/Q17-1/P17)+SIGN(Q17)*SQRT((1/Q17-1/P17)*(1/Q17-1/P17) + 4*BM17/((BM17+1)*(BM17+1))*(2*1/Q17*1/P17-1/P17*1/P17)))</f>
        <v>2.5265801140153119E-2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2.9716800797903007</v>
      </c>
      <c r="Q17">
        <f t="shared" ref="Q17:Q31" si="8">I17*(1000-(1000*0.61365*EXP(17.502*U17/(240.97+U17))/(BX17+BY17)+BS17)/2)/(1000*0.61365*EXP(17.502*U17/(240.97+U17))/(BX17+BY17)-BS17)</f>
        <v>2.5147065171216707E-2</v>
      </c>
      <c r="R17">
        <f t="shared" ref="R17:R31" si="9">1/((BM17+1)/(O17/1.6)+1/(P17/1.37)) + BM17/((BM17+1)/(O17/1.6) + BM17/(P17/1.37))</f>
        <v>1.5727537044445707E-2</v>
      </c>
      <c r="S17">
        <f t="shared" ref="S17:S31" si="10">(BI17*BK17)</f>
        <v>231.29114854460235</v>
      </c>
      <c r="T17">
        <f t="shared" ref="T17:T31" si="11">(BZ17+(S17+2*0.95*0.0000000567*(((BZ17+$B$7)+273)^4-(BZ17+273)^4)-44100*I17)/(1.84*29.3*P17+8*0.95*0.0000000567*(BZ17+273)^3))</f>
        <v>29.214473504202637</v>
      </c>
      <c r="U17">
        <f t="shared" ref="U17:U31" si="12">($C$7*CA17+$D$7*CB17+$E$7*T17)</f>
        <v>29.036664516129001</v>
      </c>
      <c r="V17">
        <f t="shared" ref="V17:V31" si="13">0.61365*EXP(17.502*U17/(240.97+U17))</f>
        <v>4.0303133023725923</v>
      </c>
      <c r="W17">
        <f t="shared" ref="W17:W31" si="14">(X17/Y17*100)</f>
        <v>54.746849439921561</v>
      </c>
      <c r="X17">
        <f t="shared" ref="X17:X31" si="15">BS17*(BX17+BY17)/1000</f>
        <v>2.0770789606557529</v>
      </c>
      <c r="Y17">
        <f t="shared" ref="Y17:Y31" si="16">0.61365*EXP(17.502*BZ17/(240.97+BZ17))</f>
        <v>3.7939698483199673</v>
      </c>
      <c r="Z17">
        <f t="shared" ref="Z17:Z31" si="17">(V17-BS17*(BX17+BY17)/1000)</f>
        <v>1.9532343417168394</v>
      </c>
      <c r="AA17">
        <f t="shared" ref="AA17:AA31" si="18">(-I17*44100)</f>
        <v>-21.773688472741448</v>
      </c>
      <c r="AB17">
        <f t="shared" ref="AB17:AB31" si="19">2*29.3*P17*0.92*(BZ17-U17)</f>
        <v>-166.71319384606596</v>
      </c>
      <c r="AC17">
        <f t="shared" ref="AC17:AC31" si="20">2*0.95*0.0000000567*(((BZ17+$B$7)+273)^4-(U17+273)^4)</f>
        <v>-12.291732228825861</v>
      </c>
      <c r="AD17">
        <f t="shared" ref="AD17:AD31" si="21">S17+AC17+AA17+AB17</f>
        <v>30.512533996969097</v>
      </c>
      <c r="AE17">
        <v>11</v>
      </c>
      <c r="AF17">
        <v>2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53978.750613654593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580.93773076923105</v>
      </c>
      <c r="AR17">
        <v>651.71</v>
      </c>
      <c r="AS17">
        <f t="shared" ref="AS17:AS31" si="27">1-AQ17/AR17</f>
        <v>0.10859472653598834</v>
      </c>
      <c r="AT17">
        <v>0.5</v>
      </c>
      <c r="AU17">
        <f t="shared" ref="AU17:AU31" si="28">BI17</f>
        <v>1180.184120243955</v>
      </c>
      <c r="AV17">
        <f t="shared" ref="AV17:AV31" si="29">J17</f>
        <v>-0.36348219230310863</v>
      </c>
      <c r="AW17">
        <f t="shared" ref="AW17:AW31" si="30">AS17*AT17*AU17</f>
        <v>64.080885900004134</v>
      </c>
      <c r="AX17">
        <f t="shared" ref="AX17:AX31" si="31">BC17/AR17</f>
        <v>0.30197480474444155</v>
      </c>
      <c r="AY17">
        <f t="shared" ref="AY17:AY31" si="32">(AV17-AO17)/AU17</f>
        <v>1.8155242375979751E-4</v>
      </c>
      <c r="AZ17">
        <f t="shared" ref="AZ17:AZ31" si="33">(AL17-AR17)/AR17</f>
        <v>4.0054165196176212</v>
      </c>
      <c r="BA17" t="s">
        <v>289</v>
      </c>
      <c r="BB17">
        <v>454.91</v>
      </c>
      <c r="BC17">
        <f t="shared" ref="BC17:BC31" si="34">AR17-BB17</f>
        <v>196.8</v>
      </c>
      <c r="BD17">
        <f t="shared" ref="BD17:BD31" si="35">(AR17-AQ17)/(AR17-BB17)</f>
        <v>0.35961518918073671</v>
      </c>
      <c r="BE17">
        <f t="shared" ref="BE17:BE31" si="36">(AL17-AR17)/(AL17-BB17)</f>
        <v>0.92989380764257235</v>
      </c>
      <c r="BF17">
        <f t="shared" ref="BF17:BF31" si="37">(AR17-AQ17)/(AR17-AK17)</f>
        <v>-1.1098586197329203</v>
      </c>
      <c r="BG17">
        <f t="shared" ref="BG17:BG31" si="38">(AL17-AR17)/(AL17-AK17)</f>
        <v>1.0250399929438432</v>
      </c>
      <c r="BH17">
        <f t="shared" ref="BH17:BH31" si="39">$B$11*CF17+$C$11*CG17+$F$11*CH17*(1-CK17)</f>
        <v>1399.99870967742</v>
      </c>
      <c r="BI17">
        <f t="shared" ref="BI17:BI31" si="40">BH17*BJ17</f>
        <v>1180.184120243955</v>
      </c>
      <c r="BJ17">
        <f t="shared" ref="BJ17:BJ31" si="41">($B$11*$D$9+$C$11*$D$9+$F$11*((CU17+CM17)/MAX(CU17+CM17+CV17, 0.1)*$I$9+CV17/MAX(CU17+CM17+CV17, 0.1)*$J$9))/($B$11+$C$11+$F$11)</f>
        <v>0.84298943426589767</v>
      </c>
      <c r="BK17">
        <f t="shared" ref="BK17:BK31" si="42">($B$11*$K$9+$C$11*$K$9+$F$11*((CU17+CM17)/MAX(CU17+CM17+CV17, 0.1)*$P$9+CV17/MAX(CU17+CM17+CV17, 0.1)*$Q$9))/($B$11+$C$11+$F$11)</f>
        <v>0.19597886853179514</v>
      </c>
      <c r="BL17">
        <v>6</v>
      </c>
      <c r="BM17">
        <v>0.5</v>
      </c>
      <c r="BN17" t="s">
        <v>290</v>
      </c>
      <c r="BO17">
        <v>2</v>
      </c>
      <c r="BP17">
        <v>1608326777.5999999</v>
      </c>
      <c r="BQ17">
        <v>401.55403225806401</v>
      </c>
      <c r="BR17">
        <v>401.35577419354797</v>
      </c>
      <c r="BS17">
        <v>20.2569612903226</v>
      </c>
      <c r="BT17">
        <v>19.676503225806499</v>
      </c>
      <c r="BU17">
        <v>395.45238709677398</v>
      </c>
      <c r="BV17">
        <v>20.131022580645201</v>
      </c>
      <c r="BW17">
        <v>500.01841935483901</v>
      </c>
      <c r="BX17">
        <v>102.436516129032</v>
      </c>
      <c r="BY17">
        <v>0.100035670967742</v>
      </c>
      <c r="BZ17">
        <v>27.996067741935502</v>
      </c>
      <c r="CA17">
        <v>29.036664516129001</v>
      </c>
      <c r="CB17">
        <v>999.9</v>
      </c>
      <c r="CC17">
        <v>0</v>
      </c>
      <c r="CD17">
        <v>0</v>
      </c>
      <c r="CE17">
        <v>9998.5448387096803</v>
      </c>
      <c r="CF17">
        <v>0</v>
      </c>
      <c r="CG17">
        <v>428.69290322580599</v>
      </c>
      <c r="CH17">
        <v>1399.99870967742</v>
      </c>
      <c r="CI17">
        <v>0.89999419354838694</v>
      </c>
      <c r="CJ17">
        <v>0.100005806451613</v>
      </c>
      <c r="CK17">
        <v>0</v>
      </c>
      <c r="CL17">
        <v>580.98819354838702</v>
      </c>
      <c r="CM17">
        <v>4.9993800000000004</v>
      </c>
      <c r="CN17">
        <v>8211.6322580645101</v>
      </c>
      <c r="CO17">
        <v>11164.3096774194</v>
      </c>
      <c r="CP17">
        <v>46.889000000000003</v>
      </c>
      <c r="CQ17">
        <v>49.283999999999999</v>
      </c>
      <c r="CR17">
        <v>47.705290322580602</v>
      </c>
      <c r="CS17">
        <v>49.264000000000003</v>
      </c>
      <c r="CT17">
        <v>48.596548387096803</v>
      </c>
      <c r="CU17">
        <v>1255.49225806452</v>
      </c>
      <c r="CV17">
        <v>139.50677419354801</v>
      </c>
      <c r="CW17">
        <v>0</v>
      </c>
      <c r="CX17">
        <v>430.39999985694902</v>
      </c>
      <c r="CY17">
        <v>0</v>
      </c>
      <c r="CZ17">
        <v>580.93773076923105</v>
      </c>
      <c r="DA17">
        <v>-9.3086837653996302</v>
      </c>
      <c r="DB17">
        <v>-127.020512865668</v>
      </c>
      <c r="DC17">
        <v>8210.7011538461502</v>
      </c>
      <c r="DD17">
        <v>15</v>
      </c>
      <c r="DE17">
        <v>1608326380.5999999</v>
      </c>
      <c r="DF17" t="s">
        <v>291</v>
      </c>
      <c r="DG17">
        <v>1608326380.5999999</v>
      </c>
      <c r="DH17">
        <v>1608326373.5999999</v>
      </c>
      <c r="DI17">
        <v>15</v>
      </c>
      <c r="DJ17">
        <v>2.621</v>
      </c>
      <c r="DK17">
        <v>3.0000000000000001E-3</v>
      </c>
      <c r="DL17">
        <v>6.101</v>
      </c>
      <c r="DM17">
        <v>0.126</v>
      </c>
      <c r="DN17">
        <v>1419</v>
      </c>
      <c r="DO17">
        <v>20</v>
      </c>
      <c r="DP17">
        <v>0.15</v>
      </c>
      <c r="DQ17">
        <v>0.14000000000000001</v>
      </c>
      <c r="DR17">
        <v>-0.39802265024772199</v>
      </c>
      <c r="DS17">
        <v>2.1466212123521902</v>
      </c>
      <c r="DT17">
        <v>0.16222649123920899</v>
      </c>
      <c r="DU17">
        <v>0</v>
      </c>
      <c r="DV17">
        <v>0.21889762354838699</v>
      </c>
      <c r="DW17">
        <v>-2.6034939449999999</v>
      </c>
      <c r="DX17">
        <v>0.19663311411141099</v>
      </c>
      <c r="DY17">
        <v>0</v>
      </c>
      <c r="DZ17">
        <v>0.58024864516129004</v>
      </c>
      <c r="EA17">
        <v>3.2268870967739997E-2</v>
      </c>
      <c r="EB17">
        <v>2.6721865584426901E-3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6.101</v>
      </c>
      <c r="EJ17">
        <v>0.12590000000000001</v>
      </c>
      <c r="EK17">
        <v>6.1014999999999899</v>
      </c>
      <c r="EL17">
        <v>0</v>
      </c>
      <c r="EM17">
        <v>0</v>
      </c>
      <c r="EN17">
        <v>0</v>
      </c>
      <c r="EO17">
        <v>0.125934999999995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6.8</v>
      </c>
      <c r="EX17">
        <v>6.9</v>
      </c>
      <c r="EY17">
        <v>2</v>
      </c>
      <c r="EZ17">
        <v>469.74700000000001</v>
      </c>
      <c r="FA17">
        <v>520.92700000000002</v>
      </c>
      <c r="FB17">
        <v>24.535</v>
      </c>
      <c r="FC17">
        <v>32.309399999999997</v>
      </c>
      <c r="FD17">
        <v>30.000599999999999</v>
      </c>
      <c r="FE17">
        <v>32.088299999999997</v>
      </c>
      <c r="FF17">
        <v>32.128599999999999</v>
      </c>
      <c r="FG17">
        <v>21.045000000000002</v>
      </c>
      <c r="FH17">
        <v>0</v>
      </c>
      <c r="FI17">
        <v>100</v>
      </c>
      <c r="FJ17">
        <v>24.534500000000001</v>
      </c>
      <c r="FK17">
        <v>400.89800000000002</v>
      </c>
      <c r="FL17">
        <v>21.560099999999998</v>
      </c>
      <c r="FM17">
        <v>100.919</v>
      </c>
      <c r="FN17">
        <v>100.479</v>
      </c>
    </row>
    <row r="18" spans="1:170" x14ac:dyDescent="0.25">
      <c r="A18">
        <v>2</v>
      </c>
      <c r="B18">
        <v>1608326906.0999999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1608326898.0999999</v>
      </c>
      <c r="I18">
        <f t="shared" si="0"/>
        <v>5.8375386549828232E-4</v>
      </c>
      <c r="J18">
        <f t="shared" si="1"/>
        <v>-3.111067283027011</v>
      </c>
      <c r="K18">
        <f t="shared" si="2"/>
        <v>49.608693548387102</v>
      </c>
      <c r="L18">
        <f t="shared" si="3"/>
        <v>215.43503398841548</v>
      </c>
      <c r="M18">
        <f t="shared" si="4"/>
        <v>22.090340581278092</v>
      </c>
      <c r="N18">
        <f t="shared" si="5"/>
        <v>5.0867907414494722</v>
      </c>
      <c r="O18">
        <f t="shared" si="6"/>
        <v>2.9408933676354599E-2</v>
      </c>
      <c r="P18">
        <f t="shared" si="7"/>
        <v>2.9713757218561803</v>
      </c>
      <c r="Q18">
        <f t="shared" si="8"/>
        <v>2.9248181144629948E-2</v>
      </c>
      <c r="R18">
        <f t="shared" si="9"/>
        <v>1.8294482798927345E-2</v>
      </c>
      <c r="S18">
        <f t="shared" si="10"/>
        <v>231.29212602795522</v>
      </c>
      <c r="T18">
        <f t="shared" si="11"/>
        <v>29.195036751674632</v>
      </c>
      <c r="U18">
        <f t="shared" si="12"/>
        <v>29.0198580645161</v>
      </c>
      <c r="V18">
        <f t="shared" si="13"/>
        <v>4.0263964929327116</v>
      </c>
      <c r="W18">
        <f t="shared" si="14"/>
        <v>53.769386886908087</v>
      </c>
      <c r="X18">
        <f t="shared" si="15"/>
        <v>2.0404144487378875</v>
      </c>
      <c r="Y18">
        <f t="shared" si="16"/>
        <v>3.7947511899837059</v>
      </c>
      <c r="Z18">
        <f t="shared" si="17"/>
        <v>1.9859820441948242</v>
      </c>
      <c r="AA18">
        <f t="shared" si="18"/>
        <v>-25.743545468474249</v>
      </c>
      <c r="AB18">
        <f t="shared" si="19"/>
        <v>-163.43800415450221</v>
      </c>
      <c r="AC18">
        <f t="shared" si="20"/>
        <v>-12.050690203662374</v>
      </c>
      <c r="AD18">
        <f t="shared" si="21"/>
        <v>30.059886201316374</v>
      </c>
      <c r="AE18">
        <v>10</v>
      </c>
      <c r="AF18">
        <v>2</v>
      </c>
      <c r="AG18">
        <f t="shared" si="22"/>
        <v>1</v>
      </c>
      <c r="AH18">
        <f t="shared" si="23"/>
        <v>0</v>
      </c>
      <c r="AI18">
        <f t="shared" si="24"/>
        <v>53969.238230297116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562.13026923076904</v>
      </c>
      <c r="AR18">
        <v>603.14</v>
      </c>
      <c r="AS18">
        <f t="shared" si="27"/>
        <v>6.7993717493833872E-2</v>
      </c>
      <c r="AT18">
        <v>0.5</v>
      </c>
      <c r="AU18">
        <f t="shared" si="28"/>
        <v>1180.1880502405991</v>
      </c>
      <c r="AV18">
        <f t="shared" si="29"/>
        <v>-3.111067283027011</v>
      </c>
      <c r="AW18">
        <f t="shared" si="30"/>
        <v>40.122686438828957</v>
      </c>
      <c r="AX18">
        <f t="shared" si="31"/>
        <v>0.21330039460158501</v>
      </c>
      <c r="AY18">
        <f t="shared" si="32"/>
        <v>-2.1465391067926275E-3</v>
      </c>
      <c r="AZ18">
        <f t="shared" si="33"/>
        <v>4.4084955400072952</v>
      </c>
      <c r="BA18" t="s">
        <v>296</v>
      </c>
      <c r="BB18">
        <v>474.49</v>
      </c>
      <c r="BC18">
        <f t="shared" si="34"/>
        <v>128.64999999999998</v>
      </c>
      <c r="BD18">
        <f t="shared" si="35"/>
        <v>0.31876976890191178</v>
      </c>
      <c r="BE18">
        <f t="shared" si="36"/>
        <v>0.95384902370865154</v>
      </c>
      <c r="BF18">
        <f t="shared" si="37"/>
        <v>-0.36506012133828369</v>
      </c>
      <c r="BG18">
        <f t="shared" si="38"/>
        <v>1.0441124587081916</v>
      </c>
      <c r="BH18">
        <f t="shared" si="39"/>
        <v>1400.00322580645</v>
      </c>
      <c r="BI18">
        <f t="shared" si="40"/>
        <v>1180.1880502405991</v>
      </c>
      <c r="BJ18">
        <f t="shared" si="41"/>
        <v>0.84298952208540101</v>
      </c>
      <c r="BK18">
        <f t="shared" si="42"/>
        <v>0.19597904417080214</v>
      </c>
      <c r="BL18">
        <v>6</v>
      </c>
      <c r="BM18">
        <v>0.5</v>
      </c>
      <c r="BN18" t="s">
        <v>290</v>
      </c>
      <c r="BO18">
        <v>2</v>
      </c>
      <c r="BP18">
        <v>1608326898.0999999</v>
      </c>
      <c r="BQ18">
        <v>49.608693548387102</v>
      </c>
      <c r="BR18">
        <v>45.910254838709697</v>
      </c>
      <c r="BS18">
        <v>19.899048387096801</v>
      </c>
      <c r="BT18">
        <v>19.212499999999999</v>
      </c>
      <c r="BU18">
        <v>43.507190322580598</v>
      </c>
      <c r="BV18">
        <v>19.773119354838698</v>
      </c>
      <c r="BW18">
        <v>500.01229032258101</v>
      </c>
      <c r="BX18">
        <v>102.438290322581</v>
      </c>
      <c r="BY18">
        <v>0.100002416129032</v>
      </c>
      <c r="BZ18">
        <v>27.999600000000001</v>
      </c>
      <c r="CA18">
        <v>29.0198580645161</v>
      </c>
      <c r="CB18">
        <v>999.9</v>
      </c>
      <c r="CC18">
        <v>0</v>
      </c>
      <c r="CD18">
        <v>0</v>
      </c>
      <c r="CE18">
        <v>9996.6496774193492</v>
      </c>
      <c r="CF18">
        <v>0</v>
      </c>
      <c r="CG18">
        <v>468.94922580645198</v>
      </c>
      <c r="CH18">
        <v>1400.00322580645</v>
      </c>
      <c r="CI18">
        <v>0.89999125806451596</v>
      </c>
      <c r="CJ18">
        <v>0.100008616129032</v>
      </c>
      <c r="CK18">
        <v>0</v>
      </c>
      <c r="CL18">
        <v>562.169225806452</v>
      </c>
      <c r="CM18">
        <v>4.9993800000000004</v>
      </c>
      <c r="CN18">
        <v>7962.7916129032201</v>
      </c>
      <c r="CO18">
        <v>11164.335483871</v>
      </c>
      <c r="CP18">
        <v>47.375</v>
      </c>
      <c r="CQ18">
        <v>49.725612903225802</v>
      </c>
      <c r="CR18">
        <v>48.213419354838699</v>
      </c>
      <c r="CS18">
        <v>49.631</v>
      </c>
      <c r="CT18">
        <v>49.054000000000002</v>
      </c>
      <c r="CU18">
        <v>1255.4919354838701</v>
      </c>
      <c r="CV18">
        <v>139.511290322581</v>
      </c>
      <c r="CW18">
        <v>0</v>
      </c>
      <c r="CX18">
        <v>119.89999985694899</v>
      </c>
      <c r="CY18">
        <v>0</v>
      </c>
      <c r="CZ18">
        <v>562.13026923076904</v>
      </c>
      <c r="DA18">
        <v>-2.5341880358197901</v>
      </c>
      <c r="DB18">
        <v>-30.071794839808899</v>
      </c>
      <c r="DC18">
        <v>7962.3876923076896</v>
      </c>
      <c r="DD18">
        <v>15</v>
      </c>
      <c r="DE18">
        <v>1608326380.5999999</v>
      </c>
      <c r="DF18" t="s">
        <v>291</v>
      </c>
      <c r="DG18">
        <v>1608326380.5999999</v>
      </c>
      <c r="DH18">
        <v>1608326373.5999999</v>
      </c>
      <c r="DI18">
        <v>15</v>
      </c>
      <c r="DJ18">
        <v>2.621</v>
      </c>
      <c r="DK18">
        <v>3.0000000000000001E-3</v>
      </c>
      <c r="DL18">
        <v>6.101</v>
      </c>
      <c r="DM18">
        <v>0.126</v>
      </c>
      <c r="DN18">
        <v>1419</v>
      </c>
      <c r="DO18">
        <v>20</v>
      </c>
      <c r="DP18">
        <v>0.15</v>
      </c>
      <c r="DQ18">
        <v>0.14000000000000001</v>
      </c>
      <c r="DR18">
        <v>-3.1092358658395201</v>
      </c>
      <c r="DS18">
        <v>-0.32752644602473602</v>
      </c>
      <c r="DT18">
        <v>2.5673758280739901E-2</v>
      </c>
      <c r="DU18">
        <v>1</v>
      </c>
      <c r="DV18">
        <v>3.6984432258064501</v>
      </c>
      <c r="DW18">
        <v>0.37225016129031702</v>
      </c>
      <c r="DX18">
        <v>2.9702992071191599E-2</v>
      </c>
      <c r="DY18">
        <v>0</v>
      </c>
      <c r="DZ18">
        <v>0.68654967741935502</v>
      </c>
      <c r="EA18">
        <v>8.9232725806450294E-2</v>
      </c>
      <c r="EB18">
        <v>6.7180022202605397E-3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6.1020000000000003</v>
      </c>
      <c r="EJ18">
        <v>0.12590000000000001</v>
      </c>
      <c r="EK18">
        <v>6.1014999999999899</v>
      </c>
      <c r="EL18">
        <v>0</v>
      </c>
      <c r="EM18">
        <v>0</v>
      </c>
      <c r="EN18">
        <v>0</v>
      </c>
      <c r="EO18">
        <v>0.125934999999995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8.8000000000000007</v>
      </c>
      <c r="EX18">
        <v>8.9</v>
      </c>
      <c r="EY18">
        <v>2</v>
      </c>
      <c r="EZ18">
        <v>470.30599999999998</v>
      </c>
      <c r="FA18">
        <v>519.59299999999996</v>
      </c>
      <c r="FB18">
        <v>24.464600000000001</v>
      </c>
      <c r="FC18">
        <v>32.404200000000003</v>
      </c>
      <c r="FD18">
        <v>30.000399999999999</v>
      </c>
      <c r="FE18">
        <v>32.170299999999997</v>
      </c>
      <c r="FF18">
        <v>32.2072</v>
      </c>
      <c r="FG18">
        <v>5.1861899999999999</v>
      </c>
      <c r="FH18">
        <v>0</v>
      </c>
      <c r="FI18">
        <v>100</v>
      </c>
      <c r="FJ18">
        <v>24.466899999999999</v>
      </c>
      <c r="FK18">
        <v>46.080100000000002</v>
      </c>
      <c r="FL18">
        <v>20.213899999999999</v>
      </c>
      <c r="FM18">
        <v>100.902</v>
      </c>
      <c r="FN18">
        <v>100.464</v>
      </c>
    </row>
    <row r="19" spans="1:170" x14ac:dyDescent="0.25">
      <c r="A19">
        <v>3</v>
      </c>
      <c r="B19">
        <v>1608326982.5999999</v>
      </c>
      <c r="C19">
        <v>197</v>
      </c>
      <c r="D19" t="s">
        <v>298</v>
      </c>
      <c r="E19" t="s">
        <v>299</v>
      </c>
      <c r="F19" t="s">
        <v>285</v>
      </c>
      <c r="G19" t="s">
        <v>286</v>
      </c>
      <c r="H19">
        <v>1608326974.5999999</v>
      </c>
      <c r="I19">
        <f t="shared" si="0"/>
        <v>7.3567965049394076E-4</v>
      </c>
      <c r="J19">
        <f t="shared" si="1"/>
        <v>4.5882562482249589E-2</v>
      </c>
      <c r="K19">
        <f t="shared" si="2"/>
        <v>76.408270967741899</v>
      </c>
      <c r="L19">
        <f t="shared" si="3"/>
        <v>72.097565300369581</v>
      </c>
      <c r="M19">
        <f t="shared" si="4"/>
        <v>7.3925721990257625</v>
      </c>
      <c r="N19">
        <f t="shared" si="5"/>
        <v>7.834573294930121</v>
      </c>
      <c r="O19">
        <f t="shared" si="6"/>
        <v>3.7530073915031839E-2</v>
      </c>
      <c r="P19">
        <f t="shared" si="7"/>
        <v>2.9680841752817013</v>
      </c>
      <c r="Q19">
        <f t="shared" si="8"/>
        <v>3.7268418997017258E-2</v>
      </c>
      <c r="R19">
        <f t="shared" si="9"/>
        <v>2.3316118310748448E-2</v>
      </c>
      <c r="S19">
        <f t="shared" si="10"/>
        <v>231.28929956318103</v>
      </c>
      <c r="T19">
        <f t="shared" si="11"/>
        <v>29.10273760182486</v>
      </c>
      <c r="U19">
        <f t="shared" si="12"/>
        <v>28.892896774193499</v>
      </c>
      <c r="V19">
        <f t="shared" si="13"/>
        <v>3.9969147573870836</v>
      </c>
      <c r="W19">
        <f t="shared" si="14"/>
        <v>53.727951612459592</v>
      </c>
      <c r="X19">
        <f t="shared" si="15"/>
        <v>2.032366801577616</v>
      </c>
      <c r="Y19">
        <f t="shared" si="16"/>
        <v>3.7826992107145716</v>
      </c>
      <c r="Z19">
        <f t="shared" si="17"/>
        <v>1.9645479558094676</v>
      </c>
      <c r="AA19">
        <f t="shared" si="18"/>
        <v>-32.443472586782789</v>
      </c>
      <c r="AB19">
        <f t="shared" si="19"/>
        <v>-151.67081143295016</v>
      </c>
      <c r="AC19">
        <f t="shared" si="20"/>
        <v>-11.185356404203636</v>
      </c>
      <c r="AD19">
        <f t="shared" si="21"/>
        <v>35.989659139244424</v>
      </c>
      <c r="AE19">
        <v>10</v>
      </c>
      <c r="AF19">
        <v>2</v>
      </c>
      <c r="AG19">
        <f t="shared" si="22"/>
        <v>1</v>
      </c>
      <c r="AH19">
        <f t="shared" si="23"/>
        <v>0</v>
      </c>
      <c r="AI19">
        <f t="shared" si="24"/>
        <v>53882.551464909586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559.16730769230799</v>
      </c>
      <c r="AR19">
        <v>595.42999999999995</v>
      </c>
      <c r="AS19">
        <f t="shared" si="27"/>
        <v>6.0901688372591134E-2</v>
      </c>
      <c r="AT19">
        <v>0.5</v>
      </c>
      <c r="AU19">
        <f t="shared" si="28"/>
        <v>1180.1755857243711</v>
      </c>
      <c r="AV19">
        <f t="shared" si="29"/>
        <v>4.5882562482249589E-2</v>
      </c>
      <c r="AW19">
        <f t="shared" si="30"/>
        <v>35.93734287336293</v>
      </c>
      <c r="AX19">
        <f t="shared" si="31"/>
        <v>0.20702685454209552</v>
      </c>
      <c r="AY19">
        <f t="shared" si="32"/>
        <v>5.2842140596875628E-4</v>
      </c>
      <c r="AZ19">
        <f t="shared" si="33"/>
        <v>4.4785281225332954</v>
      </c>
      <c r="BA19" t="s">
        <v>301</v>
      </c>
      <c r="BB19">
        <v>472.16</v>
      </c>
      <c r="BC19">
        <f t="shared" si="34"/>
        <v>123.26999999999992</v>
      </c>
      <c r="BD19">
        <f t="shared" si="35"/>
        <v>0.2941728912768069</v>
      </c>
      <c r="BE19">
        <f t="shared" si="36"/>
        <v>0.9558159373745484</v>
      </c>
      <c r="BF19">
        <f t="shared" si="37"/>
        <v>-0.30207098506353014</v>
      </c>
      <c r="BG19">
        <f t="shared" si="38"/>
        <v>1.0471400212168005</v>
      </c>
      <c r="BH19">
        <f t="shared" si="39"/>
        <v>1399.98870967742</v>
      </c>
      <c r="BI19">
        <f t="shared" si="40"/>
        <v>1180.1755857243711</v>
      </c>
      <c r="BJ19">
        <f t="shared" si="41"/>
        <v>0.84298935953297982</v>
      </c>
      <c r="BK19">
        <f t="shared" si="42"/>
        <v>0.19597871906595976</v>
      </c>
      <c r="BL19">
        <v>6</v>
      </c>
      <c r="BM19">
        <v>0.5</v>
      </c>
      <c r="BN19" t="s">
        <v>290</v>
      </c>
      <c r="BO19">
        <v>2</v>
      </c>
      <c r="BP19">
        <v>1608326974.5999999</v>
      </c>
      <c r="BQ19">
        <v>76.408270967741899</v>
      </c>
      <c r="BR19">
        <v>76.5307806451613</v>
      </c>
      <c r="BS19">
        <v>19.8210709677419</v>
      </c>
      <c r="BT19">
        <v>18.955780645161301</v>
      </c>
      <c r="BU19">
        <v>73.445270967741905</v>
      </c>
      <c r="BV19">
        <v>19.7250709677419</v>
      </c>
      <c r="BW19">
        <v>500.015548387097</v>
      </c>
      <c r="BX19">
        <v>102.435580645161</v>
      </c>
      <c r="BY19">
        <v>0.100089848387097</v>
      </c>
      <c r="BZ19">
        <v>27.945045161290299</v>
      </c>
      <c r="CA19">
        <v>28.892896774193499</v>
      </c>
      <c r="CB19">
        <v>999.9</v>
      </c>
      <c r="CC19">
        <v>0</v>
      </c>
      <c r="CD19">
        <v>0</v>
      </c>
      <c r="CE19">
        <v>9978.3041935483907</v>
      </c>
      <c r="CF19">
        <v>0</v>
      </c>
      <c r="CG19">
        <v>374.05919354838699</v>
      </c>
      <c r="CH19">
        <v>1399.98870967742</v>
      </c>
      <c r="CI19">
        <v>0.89999454838709703</v>
      </c>
      <c r="CJ19">
        <v>0.100005258064516</v>
      </c>
      <c r="CK19">
        <v>0</v>
      </c>
      <c r="CL19">
        <v>559.19196774193495</v>
      </c>
      <c r="CM19">
        <v>4.9993800000000004</v>
      </c>
      <c r="CN19">
        <v>7927.8264516129002</v>
      </c>
      <c r="CO19">
        <v>11164.229032258099</v>
      </c>
      <c r="CP19">
        <v>47.592483870967698</v>
      </c>
      <c r="CQ19">
        <v>49.878999999999998</v>
      </c>
      <c r="CR19">
        <v>48.436999999999998</v>
      </c>
      <c r="CS19">
        <v>49.75</v>
      </c>
      <c r="CT19">
        <v>49.25</v>
      </c>
      <c r="CU19">
        <v>1255.4864516129001</v>
      </c>
      <c r="CV19">
        <v>139.50225806451601</v>
      </c>
      <c r="CW19">
        <v>0</v>
      </c>
      <c r="CX19">
        <v>75.700000047683702</v>
      </c>
      <c r="CY19">
        <v>0</v>
      </c>
      <c r="CZ19">
        <v>559.16730769230799</v>
      </c>
      <c r="DA19">
        <v>-3.2645470078214101</v>
      </c>
      <c r="DB19">
        <v>-40.9145299602108</v>
      </c>
      <c r="DC19">
        <v>7927.7788461538503</v>
      </c>
      <c r="DD19">
        <v>15</v>
      </c>
      <c r="DE19">
        <v>1608327007.5999999</v>
      </c>
      <c r="DF19" t="s">
        <v>302</v>
      </c>
      <c r="DG19">
        <v>1608327007.5999999</v>
      </c>
      <c r="DH19">
        <v>1608326999.5999999</v>
      </c>
      <c r="DI19">
        <v>16</v>
      </c>
      <c r="DJ19">
        <v>-3.1379999999999999</v>
      </c>
      <c r="DK19">
        <v>-0.03</v>
      </c>
      <c r="DL19">
        <v>2.9630000000000001</v>
      </c>
      <c r="DM19">
        <v>9.6000000000000002E-2</v>
      </c>
      <c r="DN19">
        <v>77</v>
      </c>
      <c r="DO19">
        <v>19</v>
      </c>
      <c r="DP19">
        <v>0.2</v>
      </c>
      <c r="DQ19">
        <v>0.09</v>
      </c>
      <c r="DR19">
        <v>-2.5757484258215801</v>
      </c>
      <c r="DS19">
        <v>-1.6921377409597E-2</v>
      </c>
      <c r="DT19">
        <v>1.0252299695846999E-2</v>
      </c>
      <c r="DU19">
        <v>1</v>
      </c>
      <c r="DV19">
        <v>3.01753032258065</v>
      </c>
      <c r="DW19">
        <v>-3.0580645161404E-3</v>
      </c>
      <c r="DX19">
        <v>1.2542227636647699E-2</v>
      </c>
      <c r="DY19">
        <v>1</v>
      </c>
      <c r="DZ19">
        <v>0.89361925806451603</v>
      </c>
      <c r="EA19">
        <v>0.196483887096774</v>
      </c>
      <c r="EB19">
        <v>1.4693292358096599E-2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2.9630000000000001</v>
      </c>
      <c r="EJ19">
        <v>9.6000000000000002E-2</v>
      </c>
      <c r="EK19">
        <v>6.1014999999999899</v>
      </c>
      <c r="EL19">
        <v>0</v>
      </c>
      <c r="EM19">
        <v>0</v>
      </c>
      <c r="EN19">
        <v>0</v>
      </c>
      <c r="EO19">
        <v>0.125934999999995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</v>
      </c>
      <c r="EX19">
        <v>10.199999999999999</v>
      </c>
      <c r="EY19">
        <v>2</v>
      </c>
      <c r="EZ19">
        <v>470.66699999999997</v>
      </c>
      <c r="FA19">
        <v>520.08900000000006</v>
      </c>
      <c r="FB19">
        <v>24.657599999999999</v>
      </c>
      <c r="FC19">
        <v>32.363100000000003</v>
      </c>
      <c r="FD19">
        <v>29.998899999999999</v>
      </c>
      <c r="FE19">
        <v>32.135399999999997</v>
      </c>
      <c r="FF19">
        <v>32.160699999999999</v>
      </c>
      <c r="FG19">
        <v>6.5913899999999996</v>
      </c>
      <c r="FH19">
        <v>0</v>
      </c>
      <c r="FI19">
        <v>100</v>
      </c>
      <c r="FJ19">
        <v>24.677800000000001</v>
      </c>
      <c r="FK19">
        <v>76.800200000000004</v>
      </c>
      <c r="FL19">
        <v>19.874300000000002</v>
      </c>
      <c r="FM19">
        <v>100.916</v>
      </c>
      <c r="FN19">
        <v>100.483</v>
      </c>
    </row>
    <row r="20" spans="1:170" x14ac:dyDescent="0.25">
      <c r="A20">
        <v>4</v>
      </c>
      <c r="B20">
        <v>1608327088.5999999</v>
      </c>
      <c r="C20">
        <v>303</v>
      </c>
      <c r="D20" t="s">
        <v>304</v>
      </c>
      <c r="E20" t="s">
        <v>305</v>
      </c>
      <c r="F20" t="s">
        <v>285</v>
      </c>
      <c r="G20" t="s">
        <v>286</v>
      </c>
      <c r="H20">
        <v>1608327080.5999999</v>
      </c>
      <c r="I20">
        <f t="shared" si="0"/>
        <v>9.8325808992357757E-4</v>
      </c>
      <c r="J20">
        <f t="shared" si="1"/>
        <v>0.59822801667268821</v>
      </c>
      <c r="K20">
        <f t="shared" si="2"/>
        <v>99.667196774193599</v>
      </c>
      <c r="L20">
        <f t="shared" si="3"/>
        <v>77.84964153137777</v>
      </c>
      <c r="M20">
        <f t="shared" si="4"/>
        <v>7.981960976170912</v>
      </c>
      <c r="N20">
        <f t="shared" si="5"/>
        <v>10.218925349005152</v>
      </c>
      <c r="O20">
        <f t="shared" si="6"/>
        <v>5.0678780524759E-2</v>
      </c>
      <c r="P20">
        <f t="shared" si="7"/>
        <v>2.9735651874484201</v>
      </c>
      <c r="Q20">
        <f t="shared" si="8"/>
        <v>5.0203788775818839E-2</v>
      </c>
      <c r="R20">
        <f t="shared" si="9"/>
        <v>3.1419672952551242E-2</v>
      </c>
      <c r="S20">
        <f t="shared" si="10"/>
        <v>231.29159154662997</v>
      </c>
      <c r="T20">
        <f t="shared" si="11"/>
        <v>29.049309348945442</v>
      </c>
      <c r="U20">
        <f t="shared" si="12"/>
        <v>28.8078838709677</v>
      </c>
      <c r="V20">
        <f t="shared" si="13"/>
        <v>3.9772792599486504</v>
      </c>
      <c r="W20">
        <f t="shared" si="14"/>
        <v>53.574779187791641</v>
      </c>
      <c r="X20">
        <f t="shared" si="15"/>
        <v>2.0279929948007198</v>
      </c>
      <c r="Y20">
        <f t="shared" si="16"/>
        <v>3.7853501695119425</v>
      </c>
      <c r="Z20">
        <f t="shared" si="17"/>
        <v>1.9492862651479306</v>
      </c>
      <c r="AA20">
        <f t="shared" si="18"/>
        <v>-43.361681765629768</v>
      </c>
      <c r="AB20">
        <f t="shared" si="19"/>
        <v>-136.39660515906803</v>
      </c>
      <c r="AC20">
        <f t="shared" si="20"/>
        <v>-10.036727619152019</v>
      </c>
      <c r="AD20">
        <f t="shared" si="21"/>
        <v>41.496577002780157</v>
      </c>
      <c r="AE20">
        <v>9</v>
      </c>
      <c r="AF20">
        <v>2</v>
      </c>
      <c r="AG20">
        <f t="shared" si="22"/>
        <v>1</v>
      </c>
      <c r="AH20">
        <f t="shared" si="23"/>
        <v>0</v>
      </c>
      <c r="AI20">
        <f t="shared" si="24"/>
        <v>54040.869792686251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552.23442307692301</v>
      </c>
      <c r="AR20">
        <v>590.1</v>
      </c>
      <c r="AS20">
        <f t="shared" si="27"/>
        <v>6.4168067993690903E-2</v>
      </c>
      <c r="AT20">
        <v>0.5</v>
      </c>
      <c r="AU20">
        <f t="shared" si="28"/>
        <v>1180.1882534662543</v>
      </c>
      <c r="AV20">
        <f t="shared" si="29"/>
        <v>0.59822801667268821</v>
      </c>
      <c r="AW20">
        <f t="shared" si="30"/>
        <v>37.865200046888958</v>
      </c>
      <c r="AX20">
        <f t="shared" si="31"/>
        <v>0.22724961870869348</v>
      </c>
      <c r="AY20">
        <f t="shared" si="32"/>
        <v>9.9643043644522802E-4</v>
      </c>
      <c r="AZ20">
        <f t="shared" si="33"/>
        <v>4.5280122013218094</v>
      </c>
      <c r="BA20" t="s">
        <v>307</v>
      </c>
      <c r="BB20">
        <v>456</v>
      </c>
      <c r="BC20">
        <f t="shared" si="34"/>
        <v>134.10000000000002</v>
      </c>
      <c r="BD20">
        <f t="shared" si="35"/>
        <v>0.28236820971720367</v>
      </c>
      <c r="BE20">
        <f t="shared" si="36"/>
        <v>0.95221091344509068</v>
      </c>
      <c r="BF20">
        <f t="shared" si="37"/>
        <v>-0.30201392723480075</v>
      </c>
      <c r="BG20">
        <f t="shared" si="38"/>
        <v>1.0492330054153587</v>
      </c>
      <c r="BH20">
        <f t="shared" si="39"/>
        <v>1400.0038709677401</v>
      </c>
      <c r="BI20">
        <f t="shared" si="40"/>
        <v>1180.1882534662543</v>
      </c>
      <c r="BJ20">
        <f t="shared" si="41"/>
        <v>0.84298927877282215</v>
      </c>
      <c r="BK20">
        <f t="shared" si="42"/>
        <v>0.19597855754564447</v>
      </c>
      <c r="BL20">
        <v>6</v>
      </c>
      <c r="BM20">
        <v>0.5</v>
      </c>
      <c r="BN20" t="s">
        <v>290</v>
      </c>
      <c r="BO20">
        <v>2</v>
      </c>
      <c r="BP20">
        <v>1608327080.5999999</v>
      </c>
      <c r="BQ20">
        <v>99.667196774193599</v>
      </c>
      <c r="BR20">
        <v>100.502677419355</v>
      </c>
      <c r="BS20">
        <v>19.779416129032299</v>
      </c>
      <c r="BT20">
        <v>18.622832258064498</v>
      </c>
      <c r="BU20">
        <v>96.704119354838696</v>
      </c>
      <c r="BV20">
        <v>19.683325806451599</v>
      </c>
      <c r="BW20">
        <v>499.99477419354798</v>
      </c>
      <c r="BX20">
        <v>102.43054838709701</v>
      </c>
      <c r="BY20">
        <v>9.9929841935483904E-2</v>
      </c>
      <c r="BZ20">
        <v>27.957058064516101</v>
      </c>
      <c r="CA20">
        <v>28.8078838709677</v>
      </c>
      <c r="CB20">
        <v>999.9</v>
      </c>
      <c r="CC20">
        <v>0</v>
      </c>
      <c r="CD20">
        <v>0</v>
      </c>
      <c r="CE20">
        <v>10009.7983870968</v>
      </c>
      <c r="CF20">
        <v>0</v>
      </c>
      <c r="CG20">
        <v>347.66761290322597</v>
      </c>
      <c r="CH20">
        <v>1400.0038709677401</v>
      </c>
      <c r="CI20">
        <v>0.90000199999999997</v>
      </c>
      <c r="CJ20">
        <v>9.9997699999999995E-2</v>
      </c>
      <c r="CK20">
        <v>0</v>
      </c>
      <c r="CL20">
        <v>552.28277419354799</v>
      </c>
      <c r="CM20">
        <v>4.9993800000000004</v>
      </c>
      <c r="CN20">
        <v>7839.5522580645102</v>
      </c>
      <c r="CO20">
        <v>11164.3838709677</v>
      </c>
      <c r="CP20">
        <v>47.721548387096803</v>
      </c>
      <c r="CQ20">
        <v>50</v>
      </c>
      <c r="CR20">
        <v>48.602645161290297</v>
      </c>
      <c r="CS20">
        <v>49.811999999999998</v>
      </c>
      <c r="CT20">
        <v>49.375</v>
      </c>
      <c r="CU20">
        <v>1255.5038709677401</v>
      </c>
      <c r="CV20">
        <v>139.5</v>
      </c>
      <c r="CW20">
        <v>0</v>
      </c>
      <c r="CX20">
        <v>105.200000047684</v>
      </c>
      <c r="CY20">
        <v>0</v>
      </c>
      <c r="CZ20">
        <v>552.23442307692301</v>
      </c>
      <c r="DA20">
        <v>-4.2855726405740802</v>
      </c>
      <c r="DB20">
        <v>-56.896068298032397</v>
      </c>
      <c r="DC20">
        <v>7839.1457692307704</v>
      </c>
      <c r="DD20">
        <v>15</v>
      </c>
      <c r="DE20">
        <v>1608327007.5999999</v>
      </c>
      <c r="DF20" t="s">
        <v>302</v>
      </c>
      <c r="DG20">
        <v>1608327007.5999999</v>
      </c>
      <c r="DH20">
        <v>1608326999.5999999</v>
      </c>
      <c r="DI20">
        <v>16</v>
      </c>
      <c r="DJ20">
        <v>-3.1379999999999999</v>
      </c>
      <c r="DK20">
        <v>-0.03</v>
      </c>
      <c r="DL20">
        <v>2.9630000000000001</v>
      </c>
      <c r="DM20">
        <v>9.6000000000000002E-2</v>
      </c>
      <c r="DN20">
        <v>77</v>
      </c>
      <c r="DO20">
        <v>19</v>
      </c>
      <c r="DP20">
        <v>0.2</v>
      </c>
      <c r="DQ20">
        <v>0.09</v>
      </c>
      <c r="DR20">
        <v>0.59517787179453696</v>
      </c>
      <c r="DS20">
        <v>0.12752304938706299</v>
      </c>
      <c r="DT20">
        <v>2.0911609063908099E-2</v>
      </c>
      <c r="DU20">
        <v>1</v>
      </c>
      <c r="DV20">
        <v>-0.83334196774193503</v>
      </c>
      <c r="DW20">
        <v>-0.14561109677419101</v>
      </c>
      <c r="DX20">
        <v>2.4389792545618599E-2</v>
      </c>
      <c r="DY20">
        <v>1</v>
      </c>
      <c r="DZ20">
        <v>1.1550435483871</v>
      </c>
      <c r="EA20">
        <v>0.18616209677419099</v>
      </c>
      <c r="EB20">
        <v>1.39625144579905E-2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2.9630000000000001</v>
      </c>
      <c r="EJ20">
        <v>9.6100000000000005E-2</v>
      </c>
      <c r="EK20">
        <v>2.9630649999999998</v>
      </c>
      <c r="EL20">
        <v>0</v>
      </c>
      <c r="EM20">
        <v>0</v>
      </c>
      <c r="EN20">
        <v>0</v>
      </c>
      <c r="EO20">
        <v>9.6090000000000203E-2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1.4</v>
      </c>
      <c r="EX20">
        <v>1.5</v>
      </c>
      <c r="EY20">
        <v>2</v>
      </c>
      <c r="EZ20">
        <v>471.17099999999999</v>
      </c>
      <c r="FA20">
        <v>520.75300000000004</v>
      </c>
      <c r="FB20">
        <v>24.906600000000001</v>
      </c>
      <c r="FC20">
        <v>32.110999999999997</v>
      </c>
      <c r="FD20">
        <v>29.999400000000001</v>
      </c>
      <c r="FE20">
        <v>31.961400000000001</v>
      </c>
      <c r="FF20">
        <v>31.996600000000001</v>
      </c>
      <c r="FG20">
        <v>7.6940499999999998</v>
      </c>
      <c r="FH20">
        <v>0</v>
      </c>
      <c r="FI20">
        <v>100</v>
      </c>
      <c r="FJ20">
        <v>24.905100000000001</v>
      </c>
      <c r="FK20">
        <v>100.66200000000001</v>
      </c>
      <c r="FL20">
        <v>19.874300000000002</v>
      </c>
      <c r="FM20">
        <v>100.964</v>
      </c>
      <c r="FN20">
        <v>100.527</v>
      </c>
    </row>
    <row r="21" spans="1:170" x14ac:dyDescent="0.25">
      <c r="A21">
        <v>5</v>
      </c>
      <c r="B21">
        <v>1608327162.5999999</v>
      </c>
      <c r="C21">
        <v>377</v>
      </c>
      <c r="D21" t="s">
        <v>308</v>
      </c>
      <c r="E21" t="s">
        <v>309</v>
      </c>
      <c r="F21" t="s">
        <v>285</v>
      </c>
      <c r="G21" t="s">
        <v>286</v>
      </c>
      <c r="H21">
        <v>1608327154.8499999</v>
      </c>
      <c r="I21">
        <f t="shared" si="0"/>
        <v>1.0696069533001327E-3</v>
      </c>
      <c r="J21">
        <f t="shared" si="1"/>
        <v>1.7667711860862001</v>
      </c>
      <c r="K21">
        <f t="shared" si="2"/>
        <v>149.18366666666699</v>
      </c>
      <c r="L21">
        <f t="shared" si="3"/>
        <v>93.320512046011501</v>
      </c>
      <c r="M21">
        <f t="shared" si="4"/>
        <v>9.5676206238970014</v>
      </c>
      <c r="N21">
        <f t="shared" si="5"/>
        <v>15.294951716990527</v>
      </c>
      <c r="O21">
        <f t="shared" si="6"/>
        <v>5.4793156312959161E-2</v>
      </c>
      <c r="P21">
        <f t="shared" si="7"/>
        <v>2.9737522039748105</v>
      </c>
      <c r="Q21">
        <f t="shared" si="8"/>
        <v>5.4238399054333024E-2</v>
      </c>
      <c r="R21">
        <f t="shared" si="9"/>
        <v>3.3948373965667342E-2</v>
      </c>
      <c r="S21">
        <f t="shared" si="10"/>
        <v>231.29104006222241</v>
      </c>
      <c r="T21">
        <f t="shared" si="11"/>
        <v>29.074478792048193</v>
      </c>
      <c r="U21">
        <f t="shared" si="12"/>
        <v>28.8370866666667</v>
      </c>
      <c r="V21">
        <f t="shared" si="13"/>
        <v>3.9840147462039246</v>
      </c>
      <c r="W21">
        <f t="shared" si="14"/>
        <v>53.253268593503265</v>
      </c>
      <c r="X21">
        <f t="shared" si="15"/>
        <v>2.021401660058153</v>
      </c>
      <c r="Y21">
        <f t="shared" si="16"/>
        <v>3.795826459945705</v>
      </c>
      <c r="Z21">
        <f t="shared" si="17"/>
        <v>1.9626130861457716</v>
      </c>
      <c r="AA21">
        <f t="shared" si="18"/>
        <v>-47.169666640535851</v>
      </c>
      <c r="AB21">
        <f t="shared" si="19"/>
        <v>-133.4874805608801</v>
      </c>
      <c r="AC21">
        <f t="shared" si="20"/>
        <v>-9.8257867612002272</v>
      </c>
      <c r="AD21">
        <f t="shared" si="21"/>
        <v>40.808106099606221</v>
      </c>
      <c r="AE21">
        <v>9</v>
      </c>
      <c r="AF21">
        <v>2</v>
      </c>
      <c r="AG21">
        <f t="shared" si="22"/>
        <v>1</v>
      </c>
      <c r="AH21">
        <f t="shared" si="23"/>
        <v>0</v>
      </c>
      <c r="AI21">
        <f t="shared" si="24"/>
        <v>54037.707090419826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545.35615384615403</v>
      </c>
      <c r="AR21">
        <v>590.98</v>
      </c>
      <c r="AS21">
        <f t="shared" si="27"/>
        <v>7.7200321760205082E-2</v>
      </c>
      <c r="AT21">
        <v>0.5</v>
      </c>
      <c r="AU21">
        <f t="shared" si="28"/>
        <v>1180.1842818534124</v>
      </c>
      <c r="AV21">
        <f t="shared" si="29"/>
        <v>1.7667711860862001</v>
      </c>
      <c r="AW21">
        <f t="shared" si="30"/>
        <v>45.555303147709999</v>
      </c>
      <c r="AX21">
        <f t="shared" si="31"/>
        <v>0.27014450573623477</v>
      </c>
      <c r="AY21">
        <f t="shared" si="32"/>
        <v>1.9865699805970043E-3</v>
      </c>
      <c r="AZ21">
        <f t="shared" si="33"/>
        <v>4.5197807032386876</v>
      </c>
      <c r="BA21" t="s">
        <v>311</v>
      </c>
      <c r="BB21">
        <v>431.33</v>
      </c>
      <c r="BC21">
        <f t="shared" si="34"/>
        <v>159.65000000000003</v>
      </c>
      <c r="BD21">
        <f t="shared" si="35"/>
        <v>0.28577416945722506</v>
      </c>
      <c r="BE21">
        <f t="shared" si="36"/>
        <v>0.94360151903205858</v>
      </c>
      <c r="BF21">
        <f t="shared" si="37"/>
        <v>-0.3664656525338893</v>
      </c>
      <c r="BG21">
        <f t="shared" si="38"/>
        <v>1.0488874470486174</v>
      </c>
      <c r="BH21">
        <f t="shared" si="39"/>
        <v>1399.999</v>
      </c>
      <c r="BI21">
        <f t="shared" si="40"/>
        <v>1180.1842818534124</v>
      </c>
      <c r="BJ21">
        <f t="shared" si="41"/>
        <v>0.8429893748877052</v>
      </c>
      <c r="BK21">
        <f t="shared" si="42"/>
        <v>0.19597874977541047</v>
      </c>
      <c r="BL21">
        <v>6</v>
      </c>
      <c r="BM21">
        <v>0.5</v>
      </c>
      <c r="BN21" t="s">
        <v>290</v>
      </c>
      <c r="BO21">
        <v>2</v>
      </c>
      <c r="BP21">
        <v>1608327154.8499999</v>
      </c>
      <c r="BQ21">
        <v>149.18366666666699</v>
      </c>
      <c r="BR21">
        <v>151.495233333333</v>
      </c>
      <c r="BS21">
        <v>19.7163166666667</v>
      </c>
      <c r="BT21">
        <v>18.458116666666701</v>
      </c>
      <c r="BU21">
        <v>146.22059999999999</v>
      </c>
      <c r="BV21">
        <v>19.620229999999999</v>
      </c>
      <c r="BW21">
        <v>500.00869999999998</v>
      </c>
      <c r="BX21">
        <v>102.424366666667</v>
      </c>
      <c r="BY21">
        <v>9.9938163333333399E-2</v>
      </c>
      <c r="BZ21">
        <v>28.004460000000002</v>
      </c>
      <c r="CA21">
        <v>28.8370866666667</v>
      </c>
      <c r="CB21">
        <v>999.9</v>
      </c>
      <c r="CC21">
        <v>0</v>
      </c>
      <c r="CD21">
        <v>0</v>
      </c>
      <c r="CE21">
        <v>10011.461666666701</v>
      </c>
      <c r="CF21">
        <v>0</v>
      </c>
      <c r="CG21">
        <v>348.4932</v>
      </c>
      <c r="CH21">
        <v>1399.999</v>
      </c>
      <c r="CI21">
        <v>0.89999686666666701</v>
      </c>
      <c r="CJ21">
        <v>0.100002996666667</v>
      </c>
      <c r="CK21">
        <v>0</v>
      </c>
      <c r="CL21">
        <v>545.37716666666699</v>
      </c>
      <c r="CM21">
        <v>4.9993800000000004</v>
      </c>
      <c r="CN21">
        <v>7753.4646666666704</v>
      </c>
      <c r="CO21">
        <v>11164.323333333299</v>
      </c>
      <c r="CP21">
        <v>47.875</v>
      </c>
      <c r="CQ21">
        <v>50.108199999999997</v>
      </c>
      <c r="CR21">
        <v>48.745800000000003</v>
      </c>
      <c r="CS21">
        <v>49.895666666666699</v>
      </c>
      <c r="CT21">
        <v>49.5</v>
      </c>
      <c r="CU21">
        <v>1255.4949999999999</v>
      </c>
      <c r="CV21">
        <v>139.50399999999999</v>
      </c>
      <c r="CW21">
        <v>0</v>
      </c>
      <c r="CX21">
        <v>73.200000047683702</v>
      </c>
      <c r="CY21">
        <v>0</v>
      </c>
      <c r="CZ21">
        <v>545.35615384615403</v>
      </c>
      <c r="DA21">
        <v>-5.0633845949738703</v>
      </c>
      <c r="DB21">
        <v>-69.292649494617294</v>
      </c>
      <c r="DC21">
        <v>7753.3865384615401</v>
      </c>
      <c r="DD21">
        <v>15</v>
      </c>
      <c r="DE21">
        <v>1608327007.5999999</v>
      </c>
      <c r="DF21" t="s">
        <v>302</v>
      </c>
      <c r="DG21">
        <v>1608327007.5999999</v>
      </c>
      <c r="DH21">
        <v>1608326999.5999999</v>
      </c>
      <c r="DI21">
        <v>16</v>
      </c>
      <c r="DJ21">
        <v>-3.1379999999999999</v>
      </c>
      <c r="DK21">
        <v>-0.03</v>
      </c>
      <c r="DL21">
        <v>2.9630000000000001</v>
      </c>
      <c r="DM21">
        <v>9.6000000000000002E-2</v>
      </c>
      <c r="DN21">
        <v>77</v>
      </c>
      <c r="DO21">
        <v>19</v>
      </c>
      <c r="DP21">
        <v>0.2</v>
      </c>
      <c r="DQ21">
        <v>0.09</v>
      </c>
      <c r="DR21">
        <v>1.7707161026602101</v>
      </c>
      <c r="DS21">
        <v>-0.18574826966138699</v>
      </c>
      <c r="DT21">
        <v>2.17469717214532E-2</v>
      </c>
      <c r="DU21">
        <v>1</v>
      </c>
      <c r="DV21">
        <v>-2.3159867741935498</v>
      </c>
      <c r="DW21">
        <v>0.189479032258073</v>
      </c>
      <c r="DX21">
        <v>2.5180921142686101E-2</v>
      </c>
      <c r="DY21">
        <v>1</v>
      </c>
      <c r="DZ21">
        <v>1.2570832258064499</v>
      </c>
      <c r="EA21">
        <v>8.3069999999993593E-2</v>
      </c>
      <c r="EB21">
        <v>6.4076916416770597E-3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2.9630000000000001</v>
      </c>
      <c r="EJ21">
        <v>9.6100000000000005E-2</v>
      </c>
      <c r="EK21">
        <v>2.9630649999999998</v>
      </c>
      <c r="EL21">
        <v>0</v>
      </c>
      <c r="EM21">
        <v>0</v>
      </c>
      <c r="EN21">
        <v>0</v>
      </c>
      <c r="EO21">
        <v>9.6090000000000203E-2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2.6</v>
      </c>
      <c r="EX21">
        <v>2.7</v>
      </c>
      <c r="EY21">
        <v>2</v>
      </c>
      <c r="EZ21">
        <v>471.7</v>
      </c>
      <c r="FA21">
        <v>521.20100000000002</v>
      </c>
      <c r="FB21">
        <v>24.508400000000002</v>
      </c>
      <c r="FC21">
        <v>31.992999999999999</v>
      </c>
      <c r="FD21">
        <v>29.999700000000001</v>
      </c>
      <c r="FE21">
        <v>31.868500000000001</v>
      </c>
      <c r="FF21">
        <v>31.912199999999999</v>
      </c>
      <c r="FG21">
        <v>10.0619</v>
      </c>
      <c r="FH21">
        <v>0</v>
      </c>
      <c r="FI21">
        <v>100</v>
      </c>
      <c r="FJ21">
        <v>24.5076</v>
      </c>
      <c r="FK21">
        <v>151.923</v>
      </c>
      <c r="FL21">
        <v>19.759399999999999</v>
      </c>
      <c r="FM21">
        <v>100.97799999999999</v>
      </c>
      <c r="FN21">
        <v>100.536</v>
      </c>
    </row>
    <row r="22" spans="1:170" x14ac:dyDescent="0.25">
      <c r="A22">
        <v>6</v>
      </c>
      <c r="B22">
        <v>1608327236.5999999</v>
      </c>
      <c r="C22">
        <v>451</v>
      </c>
      <c r="D22" t="s">
        <v>312</v>
      </c>
      <c r="E22" t="s">
        <v>313</v>
      </c>
      <c r="F22" t="s">
        <v>285</v>
      </c>
      <c r="G22" t="s">
        <v>286</v>
      </c>
      <c r="H22">
        <v>1608327228.8499999</v>
      </c>
      <c r="I22">
        <f t="shared" si="0"/>
        <v>1.1752147998775951E-3</v>
      </c>
      <c r="J22">
        <f t="shared" si="1"/>
        <v>2.91088400541478</v>
      </c>
      <c r="K22">
        <f t="shared" si="2"/>
        <v>199.163166666667</v>
      </c>
      <c r="L22">
        <f t="shared" si="3"/>
        <v>117.06587527496777</v>
      </c>
      <c r="M22">
        <f t="shared" si="4"/>
        <v>12.002056485411995</v>
      </c>
      <c r="N22">
        <f t="shared" si="5"/>
        <v>20.418995463300426</v>
      </c>
      <c r="O22">
        <f t="shared" si="6"/>
        <v>6.0940076255396269E-2</v>
      </c>
      <c r="P22">
        <f t="shared" si="7"/>
        <v>2.97198497897846</v>
      </c>
      <c r="Q22">
        <f t="shared" si="8"/>
        <v>6.0254304538834506E-2</v>
      </c>
      <c r="R22">
        <f t="shared" si="9"/>
        <v>3.7719911071857168E-2</v>
      </c>
      <c r="S22">
        <f t="shared" si="10"/>
        <v>231.29280199501247</v>
      </c>
      <c r="T22">
        <f t="shared" si="11"/>
        <v>29.027155782639667</v>
      </c>
      <c r="U22">
        <f t="shared" si="12"/>
        <v>28.741309999999999</v>
      </c>
      <c r="V22">
        <f t="shared" si="13"/>
        <v>3.9619614245465962</v>
      </c>
      <c r="W22">
        <f t="shared" si="14"/>
        <v>53.29830045143008</v>
      </c>
      <c r="X22">
        <f t="shared" si="15"/>
        <v>2.0206521402259994</v>
      </c>
      <c r="Y22">
        <f t="shared" si="16"/>
        <v>3.7912130839282359</v>
      </c>
      <c r="Z22">
        <f t="shared" si="17"/>
        <v>1.9413092843205968</v>
      </c>
      <c r="AA22">
        <f t="shared" si="18"/>
        <v>-51.826972674601947</v>
      </c>
      <c r="AB22">
        <f t="shared" si="19"/>
        <v>-121.40458043379434</v>
      </c>
      <c r="AC22">
        <f t="shared" si="20"/>
        <v>-8.9365068346115972</v>
      </c>
      <c r="AD22">
        <f t="shared" si="21"/>
        <v>49.124742052004564</v>
      </c>
      <c r="AE22">
        <v>9</v>
      </c>
      <c r="AF22">
        <v>2</v>
      </c>
      <c r="AG22">
        <f t="shared" si="22"/>
        <v>1</v>
      </c>
      <c r="AH22">
        <f t="shared" si="23"/>
        <v>0</v>
      </c>
      <c r="AI22">
        <f t="shared" si="24"/>
        <v>53989.649418575595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539.52203999999995</v>
      </c>
      <c r="AR22">
        <v>592.70000000000005</v>
      </c>
      <c r="AS22">
        <f t="shared" si="27"/>
        <v>8.9721545469883757E-2</v>
      </c>
      <c r="AT22">
        <v>0.5</v>
      </c>
      <c r="AU22">
        <f t="shared" si="28"/>
        <v>1180.1930218534226</v>
      </c>
      <c r="AV22">
        <f t="shared" si="29"/>
        <v>2.91088400541478</v>
      </c>
      <c r="AW22">
        <f t="shared" si="30"/>
        <v>52.944370936730685</v>
      </c>
      <c r="AX22">
        <f t="shared" si="31"/>
        <v>0.30222709633878864</v>
      </c>
      <c r="AY22">
        <f t="shared" si="32"/>
        <v>2.955983826910208E-3</v>
      </c>
      <c r="AZ22">
        <f t="shared" si="33"/>
        <v>4.5037624430571954</v>
      </c>
      <c r="BA22" t="s">
        <v>315</v>
      </c>
      <c r="BB22">
        <v>413.57</v>
      </c>
      <c r="BC22">
        <f t="shared" si="34"/>
        <v>179.13000000000005</v>
      </c>
      <c r="BD22">
        <f t="shared" si="35"/>
        <v>0.29686797298051742</v>
      </c>
      <c r="BE22">
        <f t="shared" si="36"/>
        <v>0.93711449143587355</v>
      </c>
      <c r="BF22">
        <f t="shared" si="37"/>
        <v>-0.43312667126120058</v>
      </c>
      <c r="BG22">
        <f t="shared" si="38"/>
        <v>1.048212037513623</v>
      </c>
      <c r="BH22">
        <f t="shared" si="39"/>
        <v>1400.00933333333</v>
      </c>
      <c r="BI22">
        <f t="shared" si="40"/>
        <v>1180.1930218534226</v>
      </c>
      <c r="BJ22">
        <f t="shared" si="41"/>
        <v>0.84298939568028497</v>
      </c>
      <c r="BK22">
        <f t="shared" si="42"/>
        <v>0.19597879136056995</v>
      </c>
      <c r="BL22">
        <v>6</v>
      </c>
      <c r="BM22">
        <v>0.5</v>
      </c>
      <c r="BN22" t="s">
        <v>290</v>
      </c>
      <c r="BO22">
        <v>2</v>
      </c>
      <c r="BP22">
        <v>1608327228.8499999</v>
      </c>
      <c r="BQ22">
        <v>199.163166666667</v>
      </c>
      <c r="BR22">
        <v>202.93700000000001</v>
      </c>
      <c r="BS22">
        <v>19.709073333333301</v>
      </c>
      <c r="BT22">
        <v>18.326646666666701</v>
      </c>
      <c r="BU22">
        <v>196.20013333333301</v>
      </c>
      <c r="BV22">
        <v>19.6129833333333</v>
      </c>
      <c r="BW22">
        <v>500.01310000000001</v>
      </c>
      <c r="BX22">
        <v>102.423933333333</v>
      </c>
      <c r="BY22">
        <v>0.100021296666667</v>
      </c>
      <c r="BZ22">
        <v>27.983599999999999</v>
      </c>
      <c r="CA22">
        <v>28.741309999999999</v>
      </c>
      <c r="CB22">
        <v>999.9</v>
      </c>
      <c r="CC22">
        <v>0</v>
      </c>
      <c r="CD22">
        <v>0</v>
      </c>
      <c r="CE22">
        <v>10001.498666666699</v>
      </c>
      <c r="CF22">
        <v>0</v>
      </c>
      <c r="CG22">
        <v>348.71859999999998</v>
      </c>
      <c r="CH22">
        <v>1400.00933333333</v>
      </c>
      <c r="CI22">
        <v>0.89999613333333295</v>
      </c>
      <c r="CJ22">
        <v>0.100004066666667</v>
      </c>
      <c r="CK22">
        <v>0</v>
      </c>
      <c r="CL22">
        <v>539.60963333333302</v>
      </c>
      <c r="CM22">
        <v>4.9993800000000004</v>
      </c>
      <c r="CN22">
        <v>7682.62366666667</v>
      </c>
      <c r="CO22">
        <v>11164.4</v>
      </c>
      <c r="CP22">
        <v>48.061999999999998</v>
      </c>
      <c r="CQ22">
        <v>50.226900000000001</v>
      </c>
      <c r="CR22">
        <v>48.875</v>
      </c>
      <c r="CS22">
        <v>50</v>
      </c>
      <c r="CT22">
        <v>49.625</v>
      </c>
      <c r="CU22">
        <v>1255.5033333333299</v>
      </c>
      <c r="CV22">
        <v>139.506</v>
      </c>
      <c r="CW22">
        <v>0</v>
      </c>
      <c r="CX22">
        <v>73.400000095367403</v>
      </c>
      <c r="CY22">
        <v>0</v>
      </c>
      <c r="CZ22">
        <v>539.52203999999995</v>
      </c>
      <c r="DA22">
        <v>-4.3011538435560199</v>
      </c>
      <c r="DB22">
        <v>-44.907692333358703</v>
      </c>
      <c r="DC22">
        <v>7681.9943999999996</v>
      </c>
      <c r="DD22">
        <v>15</v>
      </c>
      <c r="DE22">
        <v>1608327007.5999999</v>
      </c>
      <c r="DF22" t="s">
        <v>302</v>
      </c>
      <c r="DG22">
        <v>1608327007.5999999</v>
      </c>
      <c r="DH22">
        <v>1608326999.5999999</v>
      </c>
      <c r="DI22">
        <v>16</v>
      </c>
      <c r="DJ22">
        <v>-3.1379999999999999</v>
      </c>
      <c r="DK22">
        <v>-0.03</v>
      </c>
      <c r="DL22">
        <v>2.9630000000000001</v>
      </c>
      <c r="DM22">
        <v>9.6000000000000002E-2</v>
      </c>
      <c r="DN22">
        <v>77</v>
      </c>
      <c r="DO22">
        <v>19</v>
      </c>
      <c r="DP22">
        <v>0.2</v>
      </c>
      <c r="DQ22">
        <v>0.09</v>
      </c>
      <c r="DR22">
        <v>2.9129432855541402</v>
      </c>
      <c r="DS22">
        <v>-4.4755336673303697E-2</v>
      </c>
      <c r="DT22">
        <v>3.1965771917584901E-2</v>
      </c>
      <c r="DU22">
        <v>1</v>
      </c>
      <c r="DV22">
        <v>-3.7778280645161302</v>
      </c>
      <c r="DW22">
        <v>-1.5687580645155502E-2</v>
      </c>
      <c r="DX22">
        <v>3.9048479497832002E-2</v>
      </c>
      <c r="DY22">
        <v>1</v>
      </c>
      <c r="DZ22">
        <v>1.38117516129032</v>
      </c>
      <c r="EA22">
        <v>0.103448709677414</v>
      </c>
      <c r="EB22">
        <v>7.8116686379715904E-3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2.9630000000000001</v>
      </c>
      <c r="EJ22">
        <v>9.6100000000000005E-2</v>
      </c>
      <c r="EK22">
        <v>2.9630649999999998</v>
      </c>
      <c r="EL22">
        <v>0</v>
      </c>
      <c r="EM22">
        <v>0</v>
      </c>
      <c r="EN22">
        <v>0</v>
      </c>
      <c r="EO22">
        <v>9.6090000000000203E-2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3.8</v>
      </c>
      <c r="EX22">
        <v>4</v>
      </c>
      <c r="EY22">
        <v>2</v>
      </c>
      <c r="EZ22">
        <v>471.93700000000001</v>
      </c>
      <c r="FA22">
        <v>521.09900000000005</v>
      </c>
      <c r="FB22">
        <v>24.547599999999999</v>
      </c>
      <c r="FC22">
        <v>31.931799999999999</v>
      </c>
      <c r="FD22">
        <v>30</v>
      </c>
      <c r="FE22">
        <v>31.807200000000002</v>
      </c>
      <c r="FF22">
        <v>31.853100000000001</v>
      </c>
      <c r="FG22">
        <v>12.414999999999999</v>
      </c>
      <c r="FH22">
        <v>0</v>
      </c>
      <c r="FI22">
        <v>100</v>
      </c>
      <c r="FJ22">
        <v>24.5519</v>
      </c>
      <c r="FK22">
        <v>203.36</v>
      </c>
      <c r="FL22">
        <v>19.695499999999999</v>
      </c>
      <c r="FM22">
        <v>100.985</v>
      </c>
      <c r="FN22">
        <v>100.541</v>
      </c>
    </row>
    <row r="23" spans="1:170" x14ac:dyDescent="0.25">
      <c r="A23">
        <v>7</v>
      </c>
      <c r="B23">
        <v>1608327312.5999999</v>
      </c>
      <c r="C23">
        <v>527</v>
      </c>
      <c r="D23" t="s">
        <v>316</v>
      </c>
      <c r="E23" t="s">
        <v>317</v>
      </c>
      <c r="F23" t="s">
        <v>285</v>
      </c>
      <c r="G23" t="s">
        <v>286</v>
      </c>
      <c r="H23">
        <v>1608327304.8499999</v>
      </c>
      <c r="I23">
        <f t="shared" si="0"/>
        <v>1.210739721118599E-3</v>
      </c>
      <c r="J23">
        <f t="shared" si="1"/>
        <v>3.9630238212186395</v>
      </c>
      <c r="K23">
        <f t="shared" si="2"/>
        <v>249.246733333333</v>
      </c>
      <c r="L23">
        <f t="shared" si="3"/>
        <v>140.01697999326819</v>
      </c>
      <c r="M23">
        <f t="shared" si="4"/>
        <v>14.354829353637756</v>
      </c>
      <c r="N23">
        <f t="shared" si="5"/>
        <v>25.553288780572689</v>
      </c>
      <c r="O23">
        <f t="shared" si="6"/>
        <v>6.2113152128733723E-2</v>
      </c>
      <c r="P23">
        <f t="shared" si="7"/>
        <v>2.9722764466621356</v>
      </c>
      <c r="Q23">
        <f t="shared" si="8"/>
        <v>6.1400959965927433E-2</v>
      </c>
      <c r="R23">
        <f t="shared" si="9"/>
        <v>3.843890709891324E-2</v>
      </c>
      <c r="S23">
        <f t="shared" si="10"/>
        <v>231.29438149275234</v>
      </c>
      <c r="T23">
        <f t="shared" si="11"/>
        <v>29.02295720232771</v>
      </c>
      <c r="U23">
        <f t="shared" si="12"/>
        <v>28.8034033333333</v>
      </c>
      <c r="V23">
        <f t="shared" si="13"/>
        <v>3.9762467243867134</v>
      </c>
      <c r="W23">
        <f t="shared" si="14"/>
        <v>53.099814608525861</v>
      </c>
      <c r="X23">
        <f t="shared" si="15"/>
        <v>2.0137140571671708</v>
      </c>
      <c r="Y23">
        <f t="shared" si="16"/>
        <v>3.7923184327725372</v>
      </c>
      <c r="Z23">
        <f t="shared" si="17"/>
        <v>1.9625326672195427</v>
      </c>
      <c r="AA23">
        <f t="shared" si="18"/>
        <v>-53.393621701330218</v>
      </c>
      <c r="AB23">
        <f t="shared" si="19"/>
        <v>-130.56520061517452</v>
      </c>
      <c r="AC23">
        <f t="shared" si="20"/>
        <v>-9.6130832121877283</v>
      </c>
      <c r="AD23">
        <f t="shared" si="21"/>
        <v>37.722475964059896</v>
      </c>
      <c r="AE23">
        <v>9</v>
      </c>
      <c r="AF23">
        <v>2</v>
      </c>
      <c r="AG23">
        <f t="shared" si="22"/>
        <v>1</v>
      </c>
      <c r="AH23">
        <f t="shared" si="23"/>
        <v>0</v>
      </c>
      <c r="AI23">
        <f t="shared" si="24"/>
        <v>53997.252879869593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538.25123076923103</v>
      </c>
      <c r="AR23">
        <v>597.72</v>
      </c>
      <c r="AS23">
        <f t="shared" si="27"/>
        <v>9.9492687597485419E-2</v>
      </c>
      <c r="AT23">
        <v>0.5</v>
      </c>
      <c r="AU23">
        <f t="shared" si="28"/>
        <v>1180.2026718533434</v>
      </c>
      <c r="AV23">
        <f t="shared" si="29"/>
        <v>3.9630238212186395</v>
      </c>
      <c r="AW23">
        <f t="shared" si="30"/>
        <v>58.71076786621115</v>
      </c>
      <c r="AX23">
        <f t="shared" si="31"/>
        <v>0.31479622565749854</v>
      </c>
      <c r="AY23">
        <f t="shared" si="32"/>
        <v>3.8474504501029602E-3</v>
      </c>
      <c r="AZ23">
        <f t="shared" si="33"/>
        <v>4.45753864685806</v>
      </c>
      <c r="BA23" t="s">
        <v>319</v>
      </c>
      <c r="BB23">
        <v>409.56</v>
      </c>
      <c r="BC23">
        <f t="shared" si="34"/>
        <v>188.16000000000003</v>
      </c>
      <c r="BD23">
        <f t="shared" si="35"/>
        <v>0.31605425824175698</v>
      </c>
      <c r="BE23">
        <f t="shared" si="36"/>
        <v>0.93403727230659195</v>
      </c>
      <c r="BF23">
        <f t="shared" si="37"/>
        <v>-0.50501293407540826</v>
      </c>
      <c r="BG23">
        <f t="shared" si="38"/>
        <v>1.0462407841033483</v>
      </c>
      <c r="BH23">
        <f t="shared" si="39"/>
        <v>1400.021</v>
      </c>
      <c r="BI23">
        <f t="shared" si="40"/>
        <v>1180.2026718533434</v>
      </c>
      <c r="BJ23">
        <f t="shared" si="41"/>
        <v>0.84298926362771942</v>
      </c>
      <c r="BK23">
        <f t="shared" si="42"/>
        <v>0.19597852725543896</v>
      </c>
      <c r="BL23">
        <v>6</v>
      </c>
      <c r="BM23">
        <v>0.5</v>
      </c>
      <c r="BN23" t="s">
        <v>290</v>
      </c>
      <c r="BO23">
        <v>2</v>
      </c>
      <c r="BP23">
        <v>1608327304.8499999</v>
      </c>
      <c r="BQ23">
        <v>249.246733333333</v>
      </c>
      <c r="BR23">
        <v>254.36449999999999</v>
      </c>
      <c r="BS23">
        <v>19.641763333333301</v>
      </c>
      <c r="BT23">
        <v>18.217410000000001</v>
      </c>
      <c r="BU23">
        <v>246.28366666666699</v>
      </c>
      <c r="BV23">
        <v>19.545666666666701</v>
      </c>
      <c r="BW23">
        <v>499.998966666667</v>
      </c>
      <c r="BX23">
        <v>102.42206666666701</v>
      </c>
      <c r="BY23">
        <v>9.9994260000000001E-2</v>
      </c>
      <c r="BZ23">
        <v>27.988600000000002</v>
      </c>
      <c r="CA23">
        <v>28.8034033333333</v>
      </c>
      <c r="CB23">
        <v>999.9</v>
      </c>
      <c r="CC23">
        <v>0</v>
      </c>
      <c r="CD23">
        <v>0</v>
      </c>
      <c r="CE23">
        <v>10003.330666666699</v>
      </c>
      <c r="CF23">
        <v>0</v>
      </c>
      <c r="CG23">
        <v>345.43076666666701</v>
      </c>
      <c r="CH23">
        <v>1400.021</v>
      </c>
      <c r="CI23">
        <v>0.90000053333333296</v>
      </c>
      <c r="CJ23">
        <v>9.9999840000000007E-2</v>
      </c>
      <c r="CK23">
        <v>0</v>
      </c>
      <c r="CL23">
        <v>538.23006666666697</v>
      </c>
      <c r="CM23">
        <v>4.9993800000000004</v>
      </c>
      <c r="CN23">
        <v>7674.2703333333302</v>
      </c>
      <c r="CO23">
        <v>11164.503333333299</v>
      </c>
      <c r="CP23">
        <v>48.237400000000001</v>
      </c>
      <c r="CQ23">
        <v>50.375</v>
      </c>
      <c r="CR23">
        <v>49.061999999999998</v>
      </c>
      <c r="CS23">
        <v>50.170466666666599</v>
      </c>
      <c r="CT23">
        <v>49.811999999999998</v>
      </c>
      <c r="CU23">
        <v>1255.52</v>
      </c>
      <c r="CV23">
        <v>139.501</v>
      </c>
      <c r="CW23">
        <v>0</v>
      </c>
      <c r="CX23">
        <v>75.700000047683702</v>
      </c>
      <c r="CY23">
        <v>0</v>
      </c>
      <c r="CZ23">
        <v>538.25123076923103</v>
      </c>
      <c r="DA23">
        <v>-1.25969231789488</v>
      </c>
      <c r="DB23">
        <v>-13.920000012186501</v>
      </c>
      <c r="DC23">
        <v>7674.0769230769201</v>
      </c>
      <c r="DD23">
        <v>15</v>
      </c>
      <c r="DE23">
        <v>1608327007.5999999</v>
      </c>
      <c r="DF23" t="s">
        <v>302</v>
      </c>
      <c r="DG23">
        <v>1608327007.5999999</v>
      </c>
      <c r="DH23">
        <v>1608326999.5999999</v>
      </c>
      <c r="DI23">
        <v>16</v>
      </c>
      <c r="DJ23">
        <v>-3.1379999999999999</v>
      </c>
      <c r="DK23">
        <v>-0.03</v>
      </c>
      <c r="DL23">
        <v>2.9630000000000001</v>
      </c>
      <c r="DM23">
        <v>9.6000000000000002E-2</v>
      </c>
      <c r="DN23">
        <v>77</v>
      </c>
      <c r="DO23">
        <v>19</v>
      </c>
      <c r="DP23">
        <v>0.2</v>
      </c>
      <c r="DQ23">
        <v>0.09</v>
      </c>
      <c r="DR23">
        <v>3.9647828725362699</v>
      </c>
      <c r="DS23">
        <v>-0.15673216478799501</v>
      </c>
      <c r="DT23">
        <v>2.8641373620961901E-2</v>
      </c>
      <c r="DU23">
        <v>1</v>
      </c>
      <c r="DV23">
        <v>-5.1197977419354803</v>
      </c>
      <c r="DW23">
        <v>0.169911774193546</v>
      </c>
      <c r="DX23">
        <v>3.4263398576293E-2</v>
      </c>
      <c r="DY23">
        <v>1</v>
      </c>
      <c r="DZ23">
        <v>1.4243535483870999</v>
      </c>
      <c r="EA23">
        <v>6.14516129030903E-4</v>
      </c>
      <c r="EB23">
        <v>1.8418128313493799E-3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2.964</v>
      </c>
      <c r="EJ23">
        <v>9.6100000000000005E-2</v>
      </c>
      <c r="EK23">
        <v>2.9630649999999998</v>
      </c>
      <c r="EL23">
        <v>0</v>
      </c>
      <c r="EM23">
        <v>0</v>
      </c>
      <c r="EN23">
        <v>0</v>
      </c>
      <c r="EO23">
        <v>9.6090000000000203E-2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5.0999999999999996</v>
      </c>
      <c r="EX23">
        <v>5.2</v>
      </c>
      <c r="EY23">
        <v>2</v>
      </c>
      <c r="EZ23">
        <v>471.93099999999998</v>
      </c>
      <c r="FA23">
        <v>520.83799999999997</v>
      </c>
      <c r="FB23">
        <v>24.516500000000001</v>
      </c>
      <c r="FC23">
        <v>31.9283</v>
      </c>
      <c r="FD23">
        <v>30</v>
      </c>
      <c r="FE23">
        <v>31.787600000000001</v>
      </c>
      <c r="FF23">
        <v>31.8325</v>
      </c>
      <c r="FG23">
        <v>14.722200000000001</v>
      </c>
      <c r="FH23">
        <v>0</v>
      </c>
      <c r="FI23">
        <v>100</v>
      </c>
      <c r="FJ23">
        <v>24.520199999999999</v>
      </c>
      <c r="FK23">
        <v>254.74</v>
      </c>
      <c r="FL23">
        <v>19.6783</v>
      </c>
      <c r="FM23">
        <v>100.97799999999999</v>
      </c>
      <c r="FN23">
        <v>100.533</v>
      </c>
    </row>
    <row r="24" spans="1:170" x14ac:dyDescent="0.25">
      <c r="A24">
        <v>8</v>
      </c>
      <c r="B24">
        <v>1608327428</v>
      </c>
      <c r="C24">
        <v>642.40000009536698</v>
      </c>
      <c r="D24" t="s">
        <v>320</v>
      </c>
      <c r="E24" t="s">
        <v>321</v>
      </c>
      <c r="F24" t="s">
        <v>285</v>
      </c>
      <c r="G24" t="s">
        <v>286</v>
      </c>
      <c r="H24">
        <v>1608327420</v>
      </c>
      <c r="I24">
        <f t="shared" si="0"/>
        <v>1.1620694074345175E-3</v>
      </c>
      <c r="J24">
        <f t="shared" si="1"/>
        <v>7.0805446466857136</v>
      </c>
      <c r="K24">
        <f t="shared" si="2"/>
        <v>399.71732258064498</v>
      </c>
      <c r="L24">
        <f t="shared" si="3"/>
        <v>195.47535818833498</v>
      </c>
      <c r="M24">
        <f t="shared" si="4"/>
        <v>20.040763717738852</v>
      </c>
      <c r="N24">
        <f t="shared" si="5"/>
        <v>40.9803081573478</v>
      </c>
      <c r="O24">
        <f t="shared" si="6"/>
        <v>5.8723789529899637E-2</v>
      </c>
      <c r="P24">
        <f t="shared" si="7"/>
        <v>2.9702389451331346</v>
      </c>
      <c r="Q24">
        <f t="shared" si="8"/>
        <v>5.8086340097815721E-2</v>
      </c>
      <c r="R24">
        <f t="shared" si="9"/>
        <v>3.6360658162033488E-2</v>
      </c>
      <c r="S24">
        <f t="shared" si="10"/>
        <v>231.28955513891813</v>
      </c>
      <c r="T24">
        <f t="shared" si="11"/>
        <v>29.046602324197668</v>
      </c>
      <c r="U24">
        <f t="shared" si="12"/>
        <v>28.826509677419399</v>
      </c>
      <c r="V24">
        <f t="shared" si="13"/>
        <v>3.9815740657934753</v>
      </c>
      <c r="W24">
        <f t="shared" si="14"/>
        <v>52.448627956791626</v>
      </c>
      <c r="X24">
        <f t="shared" si="15"/>
        <v>1.9902406631429217</v>
      </c>
      <c r="Y24">
        <f t="shared" si="16"/>
        <v>3.7946477165856982</v>
      </c>
      <c r="Z24">
        <f t="shared" si="17"/>
        <v>1.9913334026505536</v>
      </c>
      <c r="AA24">
        <f t="shared" si="18"/>
        <v>-51.247260867862224</v>
      </c>
      <c r="AB24">
        <f t="shared" si="19"/>
        <v>-132.48920543802063</v>
      </c>
      <c r="AC24">
        <f t="shared" si="20"/>
        <v>-9.7630676400641949</v>
      </c>
      <c r="AD24">
        <f t="shared" si="21"/>
        <v>37.790021192971068</v>
      </c>
      <c r="AE24">
        <v>9</v>
      </c>
      <c r="AF24">
        <v>2</v>
      </c>
      <c r="AG24">
        <f t="shared" si="22"/>
        <v>1</v>
      </c>
      <c r="AH24">
        <f t="shared" si="23"/>
        <v>0</v>
      </c>
      <c r="AI24">
        <f t="shared" si="24"/>
        <v>53935.70049247476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551.89757692307705</v>
      </c>
      <c r="AR24">
        <v>632.15</v>
      </c>
      <c r="AS24">
        <f t="shared" si="27"/>
        <v>0.12695155117760493</v>
      </c>
      <c r="AT24">
        <v>0.5</v>
      </c>
      <c r="AU24">
        <f t="shared" si="28"/>
        <v>1180.1769395987735</v>
      </c>
      <c r="AV24">
        <f t="shared" si="29"/>
        <v>7.0805446466857136</v>
      </c>
      <c r="AW24">
        <f t="shared" si="30"/>
        <v>74.912646573051433</v>
      </c>
      <c r="AX24">
        <f t="shared" si="31"/>
        <v>0.33974531361227556</v>
      </c>
      <c r="AY24">
        <f t="shared" si="32"/>
        <v>6.4891050397117038E-3</v>
      </c>
      <c r="AZ24">
        <f t="shared" si="33"/>
        <v>4.1602942339634579</v>
      </c>
      <c r="BA24" t="s">
        <v>323</v>
      </c>
      <c r="BB24">
        <v>417.38</v>
      </c>
      <c r="BC24">
        <f t="shared" si="34"/>
        <v>214.76999999999998</v>
      </c>
      <c r="BD24">
        <f t="shared" si="35"/>
        <v>0.37366682067757567</v>
      </c>
      <c r="BE24">
        <f t="shared" si="36"/>
        <v>0.9245017049249481</v>
      </c>
      <c r="BF24">
        <f t="shared" si="37"/>
        <v>-0.96310316178167477</v>
      </c>
      <c r="BG24">
        <f t="shared" si="38"/>
        <v>1.0327208130045937</v>
      </c>
      <c r="BH24">
        <f t="shared" si="39"/>
        <v>1399.9903225806499</v>
      </c>
      <c r="BI24">
        <f t="shared" si="40"/>
        <v>1180.1769395987735</v>
      </c>
      <c r="BJ24">
        <f t="shared" si="41"/>
        <v>0.84298935540019526</v>
      </c>
      <c r="BK24">
        <f t="shared" si="42"/>
        <v>0.19597871080039064</v>
      </c>
      <c r="BL24">
        <v>6</v>
      </c>
      <c r="BM24">
        <v>0.5</v>
      </c>
      <c r="BN24" t="s">
        <v>290</v>
      </c>
      <c r="BO24">
        <v>2</v>
      </c>
      <c r="BP24">
        <v>1608327420</v>
      </c>
      <c r="BQ24">
        <v>399.71732258064498</v>
      </c>
      <c r="BR24">
        <v>408.77135483871001</v>
      </c>
      <c r="BS24">
        <v>19.412583870967701</v>
      </c>
      <c r="BT24">
        <v>18.045174193548402</v>
      </c>
      <c r="BU24">
        <v>396.75412903225799</v>
      </c>
      <c r="BV24">
        <v>19.3164870967742</v>
      </c>
      <c r="BW24">
        <v>500.00112903225801</v>
      </c>
      <c r="BX24">
        <v>102.42325806451601</v>
      </c>
      <c r="BY24">
        <v>9.9964829032258104E-2</v>
      </c>
      <c r="BZ24">
        <v>27.999132258064499</v>
      </c>
      <c r="CA24">
        <v>28.826509677419399</v>
      </c>
      <c r="CB24">
        <v>999.9</v>
      </c>
      <c r="CC24">
        <v>0</v>
      </c>
      <c r="CD24">
        <v>0</v>
      </c>
      <c r="CE24">
        <v>9991.6861290322595</v>
      </c>
      <c r="CF24">
        <v>0</v>
      </c>
      <c r="CG24">
        <v>340.625032258065</v>
      </c>
      <c r="CH24">
        <v>1399.9903225806499</v>
      </c>
      <c r="CI24">
        <v>0.899997548387097</v>
      </c>
      <c r="CJ24">
        <v>0.100002719354839</v>
      </c>
      <c r="CK24">
        <v>0</v>
      </c>
      <c r="CL24">
        <v>551.85761290322603</v>
      </c>
      <c r="CM24">
        <v>4.9993800000000004</v>
      </c>
      <c r="CN24">
        <v>7870.6116129032298</v>
      </c>
      <c r="CO24">
        <v>11164.2580645161</v>
      </c>
      <c r="CP24">
        <v>48.375</v>
      </c>
      <c r="CQ24">
        <v>50.566064516129003</v>
      </c>
      <c r="CR24">
        <v>49.25</v>
      </c>
      <c r="CS24">
        <v>50.3648387096774</v>
      </c>
      <c r="CT24">
        <v>49.936999999999998</v>
      </c>
      <c r="CU24">
        <v>1255.4883870967701</v>
      </c>
      <c r="CV24">
        <v>139.50225806451601</v>
      </c>
      <c r="CW24">
        <v>0</v>
      </c>
      <c r="CX24">
        <v>114.799999952316</v>
      </c>
      <c r="CY24">
        <v>0</v>
      </c>
      <c r="CZ24">
        <v>551.89757692307705</v>
      </c>
      <c r="DA24">
        <v>3.3119658180838698</v>
      </c>
      <c r="DB24">
        <v>68.604444444013197</v>
      </c>
      <c r="DC24">
        <v>7871.22</v>
      </c>
      <c r="DD24">
        <v>15</v>
      </c>
      <c r="DE24">
        <v>1608327007.5999999</v>
      </c>
      <c r="DF24" t="s">
        <v>302</v>
      </c>
      <c r="DG24">
        <v>1608327007.5999999</v>
      </c>
      <c r="DH24">
        <v>1608326999.5999999</v>
      </c>
      <c r="DI24">
        <v>16</v>
      </c>
      <c r="DJ24">
        <v>-3.1379999999999999</v>
      </c>
      <c r="DK24">
        <v>-0.03</v>
      </c>
      <c r="DL24">
        <v>2.9630000000000001</v>
      </c>
      <c r="DM24">
        <v>9.6000000000000002E-2</v>
      </c>
      <c r="DN24">
        <v>77</v>
      </c>
      <c r="DO24">
        <v>19</v>
      </c>
      <c r="DP24">
        <v>0.2</v>
      </c>
      <c r="DQ24">
        <v>0.09</v>
      </c>
      <c r="DR24">
        <v>7.08682392102929</v>
      </c>
      <c r="DS24">
        <v>-0.16017121463213699</v>
      </c>
      <c r="DT24">
        <v>2.6877640922946699E-2</v>
      </c>
      <c r="DU24">
        <v>1</v>
      </c>
      <c r="DV24">
        <v>-9.0549146666666704</v>
      </c>
      <c r="DW24">
        <v>7.8595595105692306E-2</v>
      </c>
      <c r="DX24">
        <v>2.1711688669674999E-2</v>
      </c>
      <c r="DY24">
        <v>1</v>
      </c>
      <c r="DZ24">
        <v>1.3676140000000001</v>
      </c>
      <c r="EA24">
        <v>-2.1220912124584299E-2</v>
      </c>
      <c r="EB24">
        <v>2.7948316586155798E-3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2.9630000000000001</v>
      </c>
      <c r="EJ24">
        <v>9.6100000000000005E-2</v>
      </c>
      <c r="EK24">
        <v>2.9630649999999998</v>
      </c>
      <c r="EL24">
        <v>0</v>
      </c>
      <c r="EM24">
        <v>0</v>
      </c>
      <c r="EN24">
        <v>0</v>
      </c>
      <c r="EO24">
        <v>9.6090000000000203E-2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</v>
      </c>
      <c r="EX24">
        <v>7.1</v>
      </c>
      <c r="EY24">
        <v>2</v>
      </c>
      <c r="EZ24">
        <v>472.14499999999998</v>
      </c>
      <c r="FA24">
        <v>520.95399999999995</v>
      </c>
      <c r="FB24">
        <v>24.4481</v>
      </c>
      <c r="FC24">
        <v>31.936699999999998</v>
      </c>
      <c r="FD24">
        <v>30.000399999999999</v>
      </c>
      <c r="FE24">
        <v>31.770900000000001</v>
      </c>
      <c r="FF24">
        <v>31.813600000000001</v>
      </c>
      <c r="FG24">
        <v>21.3474</v>
      </c>
      <c r="FH24">
        <v>0</v>
      </c>
      <c r="FI24">
        <v>100</v>
      </c>
      <c r="FJ24">
        <v>24.449000000000002</v>
      </c>
      <c r="FK24">
        <v>408.79</v>
      </c>
      <c r="FL24">
        <v>19.607500000000002</v>
      </c>
      <c r="FM24">
        <v>100.977</v>
      </c>
      <c r="FN24">
        <v>100.533</v>
      </c>
    </row>
    <row r="25" spans="1:170" x14ac:dyDescent="0.25">
      <c r="A25">
        <v>9</v>
      </c>
      <c r="B25">
        <v>1608327533</v>
      </c>
      <c r="C25">
        <v>747.40000009536698</v>
      </c>
      <c r="D25" t="s">
        <v>324</v>
      </c>
      <c r="E25" t="s">
        <v>325</v>
      </c>
      <c r="F25" t="s">
        <v>285</v>
      </c>
      <c r="G25" t="s">
        <v>286</v>
      </c>
      <c r="H25">
        <v>1608327525.25</v>
      </c>
      <c r="I25">
        <f t="shared" si="0"/>
        <v>1.0833736672052454E-3</v>
      </c>
      <c r="J25">
        <f t="shared" si="1"/>
        <v>9.0585518897967781</v>
      </c>
      <c r="K25">
        <f t="shared" si="2"/>
        <v>499.68983333333301</v>
      </c>
      <c r="L25">
        <f t="shared" si="3"/>
        <v>216.06662911421802</v>
      </c>
      <c r="M25">
        <f t="shared" si="4"/>
        <v>22.152331029615475</v>
      </c>
      <c r="N25">
        <f t="shared" si="5"/>
        <v>51.23093115078813</v>
      </c>
      <c r="O25">
        <f t="shared" si="6"/>
        <v>5.3747277384009515E-2</v>
      </c>
      <c r="P25">
        <f t="shared" si="7"/>
        <v>2.971684769356767</v>
      </c>
      <c r="Q25">
        <f t="shared" si="8"/>
        <v>5.3213017392276213E-2</v>
      </c>
      <c r="R25">
        <f t="shared" si="9"/>
        <v>3.3305694319258977E-2</v>
      </c>
      <c r="S25">
        <f t="shared" si="10"/>
        <v>231.2930511559058</v>
      </c>
      <c r="T25">
        <f t="shared" si="11"/>
        <v>29.067206760604986</v>
      </c>
      <c r="U25">
        <f t="shared" si="12"/>
        <v>28.851756666666699</v>
      </c>
      <c r="V25">
        <f t="shared" si="13"/>
        <v>3.9874020640437742</v>
      </c>
      <c r="W25">
        <f t="shared" si="14"/>
        <v>51.665277747067087</v>
      </c>
      <c r="X25">
        <f t="shared" si="15"/>
        <v>1.9606156034572677</v>
      </c>
      <c r="Y25">
        <f t="shared" si="16"/>
        <v>3.7948418917936957</v>
      </c>
      <c r="Z25">
        <f t="shared" si="17"/>
        <v>2.0267864605865062</v>
      </c>
      <c r="AA25">
        <f t="shared" si="18"/>
        <v>-47.77677872375132</v>
      </c>
      <c r="AB25">
        <f t="shared" si="19"/>
        <v>-136.45788143241836</v>
      </c>
      <c r="AC25">
        <f t="shared" si="20"/>
        <v>-10.051933055785469</v>
      </c>
      <c r="AD25">
        <f t="shared" si="21"/>
        <v>37.006457943950664</v>
      </c>
      <c r="AE25">
        <v>9</v>
      </c>
      <c r="AF25">
        <v>2</v>
      </c>
      <c r="AG25">
        <f t="shared" si="22"/>
        <v>1</v>
      </c>
      <c r="AH25">
        <f t="shared" si="23"/>
        <v>0</v>
      </c>
      <c r="AI25">
        <f t="shared" si="24"/>
        <v>53977.943176293302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574.05700000000002</v>
      </c>
      <c r="AR25">
        <v>672.44</v>
      </c>
      <c r="AS25">
        <f t="shared" si="27"/>
        <v>0.14630747724704063</v>
      </c>
      <c r="AT25">
        <v>0.5</v>
      </c>
      <c r="AU25">
        <f t="shared" si="28"/>
        <v>1180.1954198604965</v>
      </c>
      <c r="AV25">
        <f t="shared" si="29"/>
        <v>9.0585518897967781</v>
      </c>
      <c r="AW25">
        <f t="shared" si="30"/>
        <v>86.335707269150575</v>
      </c>
      <c r="AX25">
        <f t="shared" si="31"/>
        <v>0.36370531199809653</v>
      </c>
      <c r="AY25">
        <f t="shared" si="32"/>
        <v>8.1650031913799905E-3</v>
      </c>
      <c r="AZ25">
        <f t="shared" si="33"/>
        <v>3.8511093926595676</v>
      </c>
      <c r="BA25" t="s">
        <v>327</v>
      </c>
      <c r="BB25">
        <v>427.87</v>
      </c>
      <c r="BC25">
        <f t="shared" si="34"/>
        <v>244.57000000000005</v>
      </c>
      <c r="BD25">
        <f t="shared" si="35"/>
        <v>0.40226928895612718</v>
      </c>
      <c r="BE25">
        <f t="shared" si="36"/>
        <v>0.91370787626887207</v>
      </c>
      <c r="BF25">
        <f t="shared" si="37"/>
        <v>-2.2860137985272138</v>
      </c>
      <c r="BG25">
        <f t="shared" si="38"/>
        <v>1.0168997373273114</v>
      </c>
      <c r="BH25">
        <f t="shared" si="39"/>
        <v>1400.0123333333299</v>
      </c>
      <c r="BI25">
        <f t="shared" si="40"/>
        <v>1180.1954198604965</v>
      </c>
      <c r="BJ25">
        <f t="shared" si="41"/>
        <v>0.84298930213745682</v>
      </c>
      <c r="BK25">
        <f t="shared" si="42"/>
        <v>0.19597860427491365</v>
      </c>
      <c r="BL25">
        <v>6</v>
      </c>
      <c r="BM25">
        <v>0.5</v>
      </c>
      <c r="BN25" t="s">
        <v>290</v>
      </c>
      <c r="BO25">
        <v>2</v>
      </c>
      <c r="BP25">
        <v>1608327525.25</v>
      </c>
      <c r="BQ25">
        <v>499.68983333333301</v>
      </c>
      <c r="BR25">
        <v>511.20949999999999</v>
      </c>
      <c r="BS25">
        <v>19.1232066666667</v>
      </c>
      <c r="BT25">
        <v>17.848043333333301</v>
      </c>
      <c r="BU25">
        <v>496.72680000000003</v>
      </c>
      <c r="BV25">
        <v>19.0271166666667</v>
      </c>
      <c r="BW25">
        <v>500.00940000000003</v>
      </c>
      <c r="BX25">
        <v>102.42546666666701</v>
      </c>
      <c r="BY25">
        <v>9.99955966666667E-2</v>
      </c>
      <c r="BZ25">
        <v>28.00001</v>
      </c>
      <c r="CA25">
        <v>28.851756666666699</v>
      </c>
      <c r="CB25">
        <v>999.9</v>
      </c>
      <c r="CC25">
        <v>0</v>
      </c>
      <c r="CD25">
        <v>0</v>
      </c>
      <c r="CE25">
        <v>9999.65</v>
      </c>
      <c r="CF25">
        <v>0</v>
      </c>
      <c r="CG25">
        <v>339.71483333333299</v>
      </c>
      <c r="CH25">
        <v>1400.0123333333299</v>
      </c>
      <c r="CI25">
        <v>0.89999936666666702</v>
      </c>
      <c r="CJ25">
        <v>0.100000883333333</v>
      </c>
      <c r="CK25">
        <v>0</v>
      </c>
      <c r="CL25">
        <v>574.02139999999997</v>
      </c>
      <c r="CM25">
        <v>4.9993800000000004</v>
      </c>
      <c r="CN25">
        <v>8188.1790000000001</v>
      </c>
      <c r="CO25">
        <v>11164.416666666701</v>
      </c>
      <c r="CP25">
        <v>48.561999999999998</v>
      </c>
      <c r="CQ25">
        <v>50.75</v>
      </c>
      <c r="CR25">
        <v>49.436999999999998</v>
      </c>
      <c r="CS25">
        <v>50.533066666666599</v>
      </c>
      <c r="CT25">
        <v>50.125</v>
      </c>
      <c r="CU25">
        <v>1255.511</v>
      </c>
      <c r="CV25">
        <v>139.50200000000001</v>
      </c>
      <c r="CW25">
        <v>0</v>
      </c>
      <c r="CX25">
        <v>104.5</v>
      </c>
      <c r="CY25">
        <v>0</v>
      </c>
      <c r="CZ25">
        <v>574.05700000000002</v>
      </c>
      <c r="DA25">
        <v>7.0077948669808601</v>
      </c>
      <c r="DB25">
        <v>92.819487262322198</v>
      </c>
      <c r="DC25">
        <v>8188.6365384615401</v>
      </c>
      <c r="DD25">
        <v>15</v>
      </c>
      <c r="DE25">
        <v>1608327007.5999999</v>
      </c>
      <c r="DF25" t="s">
        <v>302</v>
      </c>
      <c r="DG25">
        <v>1608327007.5999999</v>
      </c>
      <c r="DH25">
        <v>1608326999.5999999</v>
      </c>
      <c r="DI25">
        <v>16</v>
      </c>
      <c r="DJ25">
        <v>-3.1379999999999999</v>
      </c>
      <c r="DK25">
        <v>-0.03</v>
      </c>
      <c r="DL25">
        <v>2.9630000000000001</v>
      </c>
      <c r="DM25">
        <v>9.6000000000000002E-2</v>
      </c>
      <c r="DN25">
        <v>77</v>
      </c>
      <c r="DO25">
        <v>19</v>
      </c>
      <c r="DP25">
        <v>0.2</v>
      </c>
      <c r="DQ25">
        <v>0.09</v>
      </c>
      <c r="DR25">
        <v>9.0656258821468096</v>
      </c>
      <c r="DS25">
        <v>-0.15892957125711399</v>
      </c>
      <c r="DT25">
        <v>3.1936420326384399E-2</v>
      </c>
      <c r="DU25">
        <v>1</v>
      </c>
      <c r="DV25">
        <v>-11.52389</v>
      </c>
      <c r="DW25">
        <v>0.17610767519464601</v>
      </c>
      <c r="DX25">
        <v>3.6650614819763498E-2</v>
      </c>
      <c r="DY25">
        <v>1</v>
      </c>
      <c r="DZ25">
        <v>1.27548833333333</v>
      </c>
      <c r="EA25">
        <v>-4.2052324805337001E-2</v>
      </c>
      <c r="EB25">
        <v>3.4285527396977602E-3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2.964</v>
      </c>
      <c r="EJ25">
        <v>9.6100000000000005E-2</v>
      </c>
      <c r="EK25">
        <v>2.9630649999999998</v>
      </c>
      <c r="EL25">
        <v>0</v>
      </c>
      <c r="EM25">
        <v>0</v>
      </c>
      <c r="EN25">
        <v>0</v>
      </c>
      <c r="EO25">
        <v>9.6090000000000203E-2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8.8000000000000007</v>
      </c>
      <c r="EX25">
        <v>8.9</v>
      </c>
      <c r="EY25">
        <v>2</v>
      </c>
      <c r="EZ25">
        <v>472.10300000000001</v>
      </c>
      <c r="FA25">
        <v>520.72</v>
      </c>
      <c r="FB25">
        <v>24.354800000000001</v>
      </c>
      <c r="FC25">
        <v>31.997599999999998</v>
      </c>
      <c r="FD25">
        <v>30.000499999999999</v>
      </c>
      <c r="FE25">
        <v>31.8047</v>
      </c>
      <c r="FF25">
        <v>31.849399999999999</v>
      </c>
      <c r="FG25">
        <v>25.527699999999999</v>
      </c>
      <c r="FH25">
        <v>0</v>
      </c>
      <c r="FI25">
        <v>100</v>
      </c>
      <c r="FJ25">
        <v>24.352900000000002</v>
      </c>
      <c r="FK25">
        <v>511.22500000000002</v>
      </c>
      <c r="FL25">
        <v>19.371500000000001</v>
      </c>
      <c r="FM25">
        <v>100.96299999999999</v>
      </c>
      <c r="FN25">
        <v>100.51900000000001</v>
      </c>
    </row>
    <row r="26" spans="1:170" x14ac:dyDescent="0.25">
      <c r="A26">
        <v>10</v>
      </c>
      <c r="B26">
        <v>1608327644</v>
      </c>
      <c r="C26">
        <v>858.40000009536698</v>
      </c>
      <c r="D26" t="s">
        <v>328</v>
      </c>
      <c r="E26" t="s">
        <v>329</v>
      </c>
      <c r="F26" t="s">
        <v>285</v>
      </c>
      <c r="G26" t="s">
        <v>286</v>
      </c>
      <c r="H26">
        <v>1608327636.25</v>
      </c>
      <c r="I26">
        <f t="shared" si="0"/>
        <v>9.9843557873908811E-4</v>
      </c>
      <c r="J26">
        <f t="shared" si="1"/>
        <v>9.4724073071391501</v>
      </c>
      <c r="K26">
        <f t="shared" si="2"/>
        <v>601.10220000000004</v>
      </c>
      <c r="L26">
        <f t="shared" si="3"/>
        <v>272.79507990159925</v>
      </c>
      <c r="M26">
        <f t="shared" si="4"/>
        <v>27.969011222553945</v>
      </c>
      <c r="N26">
        <f t="shared" si="5"/>
        <v>61.629535927723701</v>
      </c>
      <c r="O26">
        <f t="shared" si="6"/>
        <v>4.8665424056599918E-2</v>
      </c>
      <c r="P26">
        <f t="shared" si="7"/>
        <v>2.9740516244492561</v>
      </c>
      <c r="Q26">
        <f t="shared" si="8"/>
        <v>4.8227318319856556E-2</v>
      </c>
      <c r="R26">
        <f t="shared" si="9"/>
        <v>3.0181107166904697E-2</v>
      </c>
      <c r="S26">
        <f t="shared" si="10"/>
        <v>231.2866622448966</v>
      </c>
      <c r="T26">
        <f t="shared" si="11"/>
        <v>29.076293615459626</v>
      </c>
      <c r="U26">
        <f t="shared" si="12"/>
        <v>28.8560366666667</v>
      </c>
      <c r="V26">
        <f t="shared" si="13"/>
        <v>3.9883907935044283</v>
      </c>
      <c r="W26">
        <f t="shared" si="14"/>
        <v>50.815275272271599</v>
      </c>
      <c r="X26">
        <f t="shared" si="15"/>
        <v>1.9270264932191685</v>
      </c>
      <c r="Y26">
        <f t="shared" si="16"/>
        <v>3.7922189398641128</v>
      </c>
      <c r="Z26">
        <f t="shared" si="17"/>
        <v>2.06136430028526</v>
      </c>
      <c r="AA26">
        <f t="shared" si="18"/>
        <v>-44.031009022393789</v>
      </c>
      <c r="AB26">
        <f t="shared" si="19"/>
        <v>-139.15440624717539</v>
      </c>
      <c r="AC26">
        <f t="shared" si="20"/>
        <v>-10.242024550655032</v>
      </c>
      <c r="AD26">
        <f t="shared" si="21"/>
        <v>37.859222424672396</v>
      </c>
      <c r="AE26">
        <v>9</v>
      </c>
      <c r="AF26">
        <v>2</v>
      </c>
      <c r="AG26">
        <f t="shared" si="22"/>
        <v>1</v>
      </c>
      <c r="AH26">
        <f t="shared" si="23"/>
        <v>0</v>
      </c>
      <c r="AI26">
        <f t="shared" si="24"/>
        <v>54049.4814845937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604.98680769230805</v>
      </c>
      <c r="AR26">
        <v>723.86</v>
      </c>
      <c r="AS26">
        <f t="shared" si="27"/>
        <v>0.16422124762756884</v>
      </c>
      <c r="AT26">
        <v>0.5</v>
      </c>
      <c r="AU26">
        <f t="shared" si="28"/>
        <v>1180.161816871107</v>
      </c>
      <c r="AV26">
        <f t="shared" si="29"/>
        <v>9.4724073071391501</v>
      </c>
      <c r="AW26">
        <f t="shared" si="30"/>
        <v>96.903822984495804</v>
      </c>
      <c r="AX26">
        <f t="shared" si="31"/>
        <v>0.38833476086536073</v>
      </c>
      <c r="AY26">
        <f t="shared" si="32"/>
        <v>8.5159125157944458E-3</v>
      </c>
      <c r="AZ26">
        <f t="shared" si="33"/>
        <v>3.5065067830796006</v>
      </c>
      <c r="BA26" t="s">
        <v>331</v>
      </c>
      <c r="BB26">
        <v>442.76</v>
      </c>
      <c r="BC26">
        <f t="shared" si="34"/>
        <v>281.10000000000002</v>
      </c>
      <c r="BD26">
        <f t="shared" si="35"/>
        <v>0.42288577839805036</v>
      </c>
      <c r="BE26">
        <f t="shared" si="36"/>
        <v>0.90029510662145484</v>
      </c>
      <c r="BF26">
        <f t="shared" si="37"/>
        <v>14.180138557533228</v>
      </c>
      <c r="BG26">
        <f t="shared" si="38"/>
        <v>0.99670813367067557</v>
      </c>
      <c r="BH26">
        <f t="shared" si="39"/>
        <v>1399.97233333333</v>
      </c>
      <c r="BI26">
        <f t="shared" si="40"/>
        <v>1180.161816871107</v>
      </c>
      <c r="BJ26">
        <f t="shared" si="41"/>
        <v>0.84298938541245694</v>
      </c>
      <c r="BK26">
        <f t="shared" si="42"/>
        <v>0.19597877082491383</v>
      </c>
      <c r="BL26">
        <v>6</v>
      </c>
      <c r="BM26">
        <v>0.5</v>
      </c>
      <c r="BN26" t="s">
        <v>290</v>
      </c>
      <c r="BO26">
        <v>2</v>
      </c>
      <c r="BP26">
        <v>1608327636.25</v>
      </c>
      <c r="BQ26">
        <v>601.10220000000004</v>
      </c>
      <c r="BR26">
        <v>613.18883333333304</v>
      </c>
      <c r="BS26">
        <v>18.795206666666701</v>
      </c>
      <c r="BT26">
        <v>17.6196466666667</v>
      </c>
      <c r="BU26">
        <v>596.84619999999995</v>
      </c>
      <c r="BV26">
        <v>18.724206666666699</v>
      </c>
      <c r="BW26">
        <v>500.01859999999999</v>
      </c>
      <c r="BX26">
        <v>102.427533333333</v>
      </c>
      <c r="BY26">
        <v>0.10001677</v>
      </c>
      <c r="BZ26">
        <v>27.988150000000001</v>
      </c>
      <c r="CA26">
        <v>28.8560366666667</v>
      </c>
      <c r="CB26">
        <v>999.9</v>
      </c>
      <c r="CC26">
        <v>0</v>
      </c>
      <c r="CD26">
        <v>0</v>
      </c>
      <c r="CE26">
        <v>10012.848</v>
      </c>
      <c r="CF26">
        <v>0</v>
      </c>
      <c r="CG26">
        <v>339.78623333333297</v>
      </c>
      <c r="CH26">
        <v>1399.97233333333</v>
      </c>
      <c r="CI26">
        <v>0.89999770000000001</v>
      </c>
      <c r="CJ26">
        <v>0.100002436666667</v>
      </c>
      <c r="CK26">
        <v>0</v>
      </c>
      <c r="CL26">
        <v>604.97500000000002</v>
      </c>
      <c r="CM26">
        <v>4.9993800000000004</v>
      </c>
      <c r="CN26">
        <v>8620.4369999999999</v>
      </c>
      <c r="CO26">
        <v>11164.11</v>
      </c>
      <c r="CP26">
        <v>48.789266666666599</v>
      </c>
      <c r="CQ26">
        <v>50.985300000000002</v>
      </c>
      <c r="CR26">
        <v>49.639466666666699</v>
      </c>
      <c r="CS26">
        <v>50.741599999999998</v>
      </c>
      <c r="CT26">
        <v>50.311999999999998</v>
      </c>
      <c r="CU26">
        <v>1255.472</v>
      </c>
      <c r="CV26">
        <v>139.50200000000001</v>
      </c>
      <c r="CW26">
        <v>0</v>
      </c>
      <c r="CX26">
        <v>110</v>
      </c>
      <c r="CY26">
        <v>0</v>
      </c>
      <c r="CZ26">
        <v>604.98680769230805</v>
      </c>
      <c r="DA26">
        <v>6.9815042917392702</v>
      </c>
      <c r="DB26">
        <v>97.388034214585105</v>
      </c>
      <c r="DC26">
        <v>8620.4723076923092</v>
      </c>
      <c r="DD26">
        <v>15</v>
      </c>
      <c r="DE26">
        <v>1608327670.5</v>
      </c>
      <c r="DF26" t="s">
        <v>332</v>
      </c>
      <c r="DG26">
        <v>1608327670.5</v>
      </c>
      <c r="DH26">
        <v>1608327661.5</v>
      </c>
      <c r="DI26">
        <v>17</v>
      </c>
      <c r="DJ26">
        <v>1.2929999999999999</v>
      </c>
      <c r="DK26">
        <v>-2.5000000000000001E-2</v>
      </c>
      <c r="DL26">
        <v>4.2560000000000002</v>
      </c>
      <c r="DM26">
        <v>7.0999999999999994E-2</v>
      </c>
      <c r="DN26">
        <v>613</v>
      </c>
      <c r="DO26">
        <v>18</v>
      </c>
      <c r="DP26">
        <v>0.1</v>
      </c>
      <c r="DQ26">
        <v>7.0000000000000007E-2</v>
      </c>
      <c r="DR26">
        <v>10.5403202111063</v>
      </c>
      <c r="DS26">
        <v>-0.22057711878144901</v>
      </c>
      <c r="DT26">
        <v>3.95553517305322E-2</v>
      </c>
      <c r="DU26">
        <v>1</v>
      </c>
      <c r="DV26">
        <v>-13.380903333333301</v>
      </c>
      <c r="DW26">
        <v>0.18923692992212501</v>
      </c>
      <c r="DX26">
        <v>4.6305906630675998E-2</v>
      </c>
      <c r="DY26">
        <v>1</v>
      </c>
      <c r="DZ26">
        <v>1.2008206666666701</v>
      </c>
      <c r="EA26">
        <v>-4.3574816462733999E-2</v>
      </c>
      <c r="EB26">
        <v>3.4173800230911E-3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4.2560000000000002</v>
      </c>
      <c r="EJ26">
        <v>7.0999999999999994E-2</v>
      </c>
      <c r="EK26">
        <v>2.9630649999999998</v>
      </c>
      <c r="EL26">
        <v>0</v>
      </c>
      <c r="EM26">
        <v>0</v>
      </c>
      <c r="EN26">
        <v>0</v>
      </c>
      <c r="EO26">
        <v>9.6090000000000203E-2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10.6</v>
      </c>
      <c r="EX26">
        <v>10.7</v>
      </c>
      <c r="EY26">
        <v>2</v>
      </c>
      <c r="EZ26">
        <v>472.27</v>
      </c>
      <c r="FA26">
        <v>520.52099999999996</v>
      </c>
      <c r="FB26">
        <v>24.4023</v>
      </c>
      <c r="FC26">
        <v>32.0976</v>
      </c>
      <c r="FD26">
        <v>30.000399999999999</v>
      </c>
      <c r="FE26">
        <v>31.8706</v>
      </c>
      <c r="FF26">
        <v>31.9099</v>
      </c>
      <c r="FG26">
        <v>29.549399999999999</v>
      </c>
      <c r="FH26">
        <v>0</v>
      </c>
      <c r="FI26">
        <v>100</v>
      </c>
      <c r="FJ26">
        <v>24.406400000000001</v>
      </c>
      <c r="FK26">
        <v>613.21500000000003</v>
      </c>
      <c r="FL26">
        <v>19.0871</v>
      </c>
      <c r="FM26">
        <v>100.95</v>
      </c>
      <c r="FN26">
        <v>100.505</v>
      </c>
    </row>
    <row r="27" spans="1:170" x14ac:dyDescent="0.25">
      <c r="A27">
        <v>11</v>
      </c>
      <c r="B27">
        <v>1608327785</v>
      </c>
      <c r="C27">
        <v>999.40000009536698</v>
      </c>
      <c r="D27" t="s">
        <v>333</v>
      </c>
      <c r="E27" t="s">
        <v>334</v>
      </c>
      <c r="F27" t="s">
        <v>285</v>
      </c>
      <c r="G27" t="s">
        <v>286</v>
      </c>
      <c r="H27">
        <v>1608327777.25</v>
      </c>
      <c r="I27">
        <f t="shared" si="0"/>
        <v>8.9468513018391908E-4</v>
      </c>
      <c r="J27">
        <f t="shared" si="1"/>
        <v>10.439594740340871</v>
      </c>
      <c r="K27">
        <f t="shared" si="2"/>
        <v>699.85119999999995</v>
      </c>
      <c r="L27">
        <f t="shared" si="3"/>
        <v>288.57248033060046</v>
      </c>
      <c r="M27">
        <f t="shared" si="4"/>
        <v>29.586510716820406</v>
      </c>
      <c r="N27">
        <f t="shared" si="5"/>
        <v>71.753741054094277</v>
      </c>
      <c r="O27">
        <f t="shared" si="6"/>
        <v>4.2621980224606844E-2</v>
      </c>
      <c r="P27">
        <f t="shared" si="7"/>
        <v>2.972323854600158</v>
      </c>
      <c r="Q27">
        <f t="shared" si="8"/>
        <v>4.2285329469652612E-2</v>
      </c>
      <c r="R27">
        <f t="shared" si="9"/>
        <v>2.6458355865445076E-2</v>
      </c>
      <c r="S27">
        <f t="shared" si="10"/>
        <v>231.29231422319975</v>
      </c>
      <c r="T27">
        <f t="shared" si="11"/>
        <v>29.10998291620637</v>
      </c>
      <c r="U27">
        <f t="shared" si="12"/>
        <v>28.872796666666702</v>
      </c>
      <c r="V27">
        <f t="shared" si="13"/>
        <v>3.9922646052953494</v>
      </c>
      <c r="W27">
        <f t="shared" si="14"/>
        <v>49.692093876977005</v>
      </c>
      <c r="X27">
        <f t="shared" si="15"/>
        <v>1.8851439433676755</v>
      </c>
      <c r="Y27">
        <f t="shared" si="16"/>
        <v>3.7936496458264304</v>
      </c>
      <c r="Z27">
        <f t="shared" si="17"/>
        <v>2.1071206619276737</v>
      </c>
      <c r="AA27">
        <f t="shared" si="18"/>
        <v>-39.45561424111083</v>
      </c>
      <c r="AB27">
        <f t="shared" si="19"/>
        <v>-140.72247472385098</v>
      </c>
      <c r="AC27">
        <f t="shared" si="20"/>
        <v>-10.364656548582623</v>
      </c>
      <c r="AD27">
        <f t="shared" si="21"/>
        <v>40.749568709655335</v>
      </c>
      <c r="AE27">
        <v>9</v>
      </c>
      <c r="AF27">
        <v>2</v>
      </c>
      <c r="AG27">
        <f t="shared" si="22"/>
        <v>1</v>
      </c>
      <c r="AH27">
        <f t="shared" si="23"/>
        <v>0</v>
      </c>
      <c r="AI27">
        <f t="shared" si="24"/>
        <v>53997.672921362297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642.54292307692299</v>
      </c>
      <c r="AR27">
        <v>779.96</v>
      </c>
      <c r="AS27">
        <f t="shared" si="27"/>
        <v>0.17618477476162497</v>
      </c>
      <c r="AT27">
        <v>0.5</v>
      </c>
      <c r="AU27">
        <f t="shared" si="28"/>
        <v>1180.1897418534634</v>
      </c>
      <c r="AV27">
        <f t="shared" si="29"/>
        <v>10.439594740340871</v>
      </c>
      <c r="AW27">
        <f t="shared" si="30"/>
        <v>103.96573192221638</v>
      </c>
      <c r="AX27">
        <f t="shared" si="31"/>
        <v>0.40690548233242735</v>
      </c>
      <c r="AY27">
        <f t="shared" si="32"/>
        <v>9.3352296071092661E-3</v>
      </c>
      <c r="AZ27">
        <f t="shared" si="33"/>
        <v>3.1823683265808502</v>
      </c>
      <c r="BA27" t="s">
        <v>336</v>
      </c>
      <c r="BB27">
        <v>462.59</v>
      </c>
      <c r="BC27">
        <f t="shared" si="34"/>
        <v>317.37000000000006</v>
      </c>
      <c r="BD27">
        <f t="shared" si="35"/>
        <v>0.43298697710267831</v>
      </c>
      <c r="BE27">
        <f t="shared" si="36"/>
        <v>0.88663292242515601</v>
      </c>
      <c r="BF27">
        <f t="shared" si="37"/>
        <v>2.1310564489192125</v>
      </c>
      <c r="BG27">
        <f t="shared" si="38"/>
        <v>0.97467878779091532</v>
      </c>
      <c r="BH27">
        <f t="shared" si="39"/>
        <v>1400.0053333333301</v>
      </c>
      <c r="BI27">
        <f t="shared" si="40"/>
        <v>1180.1897418534634</v>
      </c>
      <c r="BJ27">
        <f t="shared" si="41"/>
        <v>0.84298946136405151</v>
      </c>
      <c r="BK27">
        <f t="shared" si="42"/>
        <v>0.19597892272810302</v>
      </c>
      <c r="BL27">
        <v>6</v>
      </c>
      <c r="BM27">
        <v>0.5</v>
      </c>
      <c r="BN27" t="s">
        <v>290</v>
      </c>
      <c r="BO27">
        <v>2</v>
      </c>
      <c r="BP27">
        <v>1608327777.25</v>
      </c>
      <c r="BQ27">
        <v>699.85119999999995</v>
      </c>
      <c r="BR27">
        <v>713.12990000000002</v>
      </c>
      <c r="BS27">
        <v>18.386780000000002</v>
      </c>
      <c r="BT27">
        <v>17.332913333333298</v>
      </c>
      <c r="BU27">
        <v>695.59486666666703</v>
      </c>
      <c r="BV27">
        <v>18.315383333333301</v>
      </c>
      <c r="BW27">
        <v>500.007133333333</v>
      </c>
      <c r="BX27">
        <v>102.4272</v>
      </c>
      <c r="BY27">
        <v>9.9938703333333295E-2</v>
      </c>
      <c r="BZ27">
        <v>27.994620000000001</v>
      </c>
      <c r="CA27">
        <v>28.872796666666702</v>
      </c>
      <c r="CB27">
        <v>999.9</v>
      </c>
      <c r="CC27">
        <v>0</v>
      </c>
      <c r="CD27">
        <v>0</v>
      </c>
      <c r="CE27">
        <v>10003.097666666699</v>
      </c>
      <c r="CF27">
        <v>0</v>
      </c>
      <c r="CG27">
        <v>340.13563333333298</v>
      </c>
      <c r="CH27">
        <v>1400.0053333333301</v>
      </c>
      <c r="CI27">
        <v>0.89999553333333304</v>
      </c>
      <c r="CJ27">
        <v>0.10000458</v>
      </c>
      <c r="CK27">
        <v>0</v>
      </c>
      <c r="CL27">
        <v>642.54603333333296</v>
      </c>
      <c r="CM27">
        <v>4.9993800000000004</v>
      </c>
      <c r="CN27">
        <v>9138.7283333333307</v>
      </c>
      <c r="CO27">
        <v>11164.356666666699</v>
      </c>
      <c r="CP27">
        <v>48.936999999999998</v>
      </c>
      <c r="CQ27">
        <v>51.186999999999998</v>
      </c>
      <c r="CR27">
        <v>49.811999999999998</v>
      </c>
      <c r="CS27">
        <v>50.936999999999998</v>
      </c>
      <c r="CT27">
        <v>50.445399999999999</v>
      </c>
      <c r="CU27">
        <v>1255.4966666666701</v>
      </c>
      <c r="CV27">
        <v>139.50866666666701</v>
      </c>
      <c r="CW27">
        <v>0</v>
      </c>
      <c r="CX27">
        <v>140</v>
      </c>
      <c r="CY27">
        <v>0</v>
      </c>
      <c r="CZ27">
        <v>642.54292307692299</v>
      </c>
      <c r="DA27">
        <v>7.1563760715633897</v>
      </c>
      <c r="DB27">
        <v>95.463931737726597</v>
      </c>
      <c r="DC27">
        <v>9138.7738461538502</v>
      </c>
      <c r="DD27">
        <v>15</v>
      </c>
      <c r="DE27">
        <v>1608327670.5</v>
      </c>
      <c r="DF27" t="s">
        <v>332</v>
      </c>
      <c r="DG27">
        <v>1608327670.5</v>
      </c>
      <c r="DH27">
        <v>1608327661.5</v>
      </c>
      <c r="DI27">
        <v>17</v>
      </c>
      <c r="DJ27">
        <v>1.2929999999999999</v>
      </c>
      <c r="DK27">
        <v>-2.5000000000000001E-2</v>
      </c>
      <c r="DL27">
        <v>4.2560000000000002</v>
      </c>
      <c r="DM27">
        <v>7.0999999999999994E-2</v>
      </c>
      <c r="DN27">
        <v>613</v>
      </c>
      <c r="DO27">
        <v>18</v>
      </c>
      <c r="DP27">
        <v>0.1</v>
      </c>
      <c r="DQ27">
        <v>7.0000000000000007E-2</v>
      </c>
      <c r="DR27">
        <v>10.450359986480001</v>
      </c>
      <c r="DS27">
        <v>-0.20819035573650599</v>
      </c>
      <c r="DT27">
        <v>2.9473680730913301E-2</v>
      </c>
      <c r="DU27">
        <v>1</v>
      </c>
      <c r="DV27">
        <v>-13.283103333333299</v>
      </c>
      <c r="DW27">
        <v>0.18734682981089901</v>
      </c>
      <c r="DX27">
        <v>2.6583384325969999E-2</v>
      </c>
      <c r="DY27">
        <v>1</v>
      </c>
      <c r="DZ27">
        <v>1.054292</v>
      </c>
      <c r="EA27">
        <v>-5.8789588431587603E-2</v>
      </c>
      <c r="EB27">
        <v>4.5492625043333599E-3</v>
      </c>
      <c r="EC27">
        <v>1</v>
      </c>
      <c r="ED27">
        <v>3</v>
      </c>
      <c r="EE27">
        <v>3</v>
      </c>
      <c r="EF27" t="s">
        <v>303</v>
      </c>
      <c r="EG27">
        <v>100</v>
      </c>
      <c r="EH27">
        <v>100</v>
      </c>
      <c r="EI27">
        <v>4.2569999999999997</v>
      </c>
      <c r="EJ27">
        <v>7.1400000000000005E-2</v>
      </c>
      <c r="EK27">
        <v>4.2563333333333704</v>
      </c>
      <c r="EL27">
        <v>0</v>
      </c>
      <c r="EM27">
        <v>0</v>
      </c>
      <c r="EN27">
        <v>0</v>
      </c>
      <c r="EO27">
        <v>7.1395238095238497E-2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1.9</v>
      </c>
      <c r="EX27">
        <v>2.1</v>
      </c>
      <c r="EY27">
        <v>2</v>
      </c>
      <c r="EZ27">
        <v>471.87200000000001</v>
      </c>
      <c r="FA27">
        <v>520.54</v>
      </c>
      <c r="FB27">
        <v>24.374700000000001</v>
      </c>
      <c r="FC27">
        <v>32.196899999999999</v>
      </c>
      <c r="FD27">
        <v>30.0001</v>
      </c>
      <c r="FE27">
        <v>31.956199999999999</v>
      </c>
      <c r="FF27">
        <v>31.990100000000002</v>
      </c>
      <c r="FG27">
        <v>33.374499999999998</v>
      </c>
      <c r="FH27">
        <v>0</v>
      </c>
      <c r="FI27">
        <v>100</v>
      </c>
      <c r="FJ27">
        <v>24.383600000000001</v>
      </c>
      <c r="FK27">
        <v>713.13499999999999</v>
      </c>
      <c r="FL27">
        <v>19.0871</v>
      </c>
      <c r="FM27">
        <v>100.93</v>
      </c>
      <c r="FN27">
        <v>100.49299999999999</v>
      </c>
    </row>
    <row r="28" spans="1:170" x14ac:dyDescent="0.25">
      <c r="A28">
        <v>12</v>
      </c>
      <c r="B28">
        <v>1608327905.5</v>
      </c>
      <c r="C28">
        <v>1119.9000000953699</v>
      </c>
      <c r="D28" t="s">
        <v>337</v>
      </c>
      <c r="E28" t="s">
        <v>338</v>
      </c>
      <c r="F28" t="s">
        <v>285</v>
      </c>
      <c r="G28" t="s">
        <v>286</v>
      </c>
      <c r="H28">
        <v>1608327897.5</v>
      </c>
      <c r="I28">
        <f t="shared" si="0"/>
        <v>8.0858225691687706E-4</v>
      </c>
      <c r="J28">
        <f t="shared" si="1"/>
        <v>11.140003070073343</v>
      </c>
      <c r="K28">
        <f t="shared" si="2"/>
        <v>799.96993548387104</v>
      </c>
      <c r="L28">
        <f t="shared" si="3"/>
        <v>310.55519536357946</v>
      </c>
      <c r="M28">
        <f t="shared" si="4"/>
        <v>31.839215354346674</v>
      </c>
      <c r="N28">
        <f t="shared" si="5"/>
        <v>82.015742879633834</v>
      </c>
      <c r="O28">
        <f t="shared" si="6"/>
        <v>3.811800440504888E-2</v>
      </c>
      <c r="P28">
        <f t="shared" si="7"/>
        <v>2.970072123717963</v>
      </c>
      <c r="Q28">
        <f t="shared" si="8"/>
        <v>3.7848298393243912E-2</v>
      </c>
      <c r="R28">
        <f t="shared" si="9"/>
        <v>2.3679259283356891E-2</v>
      </c>
      <c r="S28">
        <f t="shared" si="10"/>
        <v>231.29501753608417</v>
      </c>
      <c r="T28">
        <f t="shared" si="11"/>
        <v>29.13999547158782</v>
      </c>
      <c r="U28">
        <f t="shared" si="12"/>
        <v>28.827693548387099</v>
      </c>
      <c r="V28">
        <f t="shared" si="13"/>
        <v>3.9818471836917717</v>
      </c>
      <c r="W28">
        <f t="shared" si="14"/>
        <v>48.848090923352103</v>
      </c>
      <c r="X28">
        <f t="shared" si="15"/>
        <v>1.8538949871915327</v>
      </c>
      <c r="Y28">
        <f t="shared" si="16"/>
        <v>3.7952250582330698</v>
      </c>
      <c r="Z28">
        <f t="shared" si="17"/>
        <v>2.1279521965002388</v>
      </c>
      <c r="AA28">
        <f t="shared" si="18"/>
        <v>-35.658477530034276</v>
      </c>
      <c r="AB28">
        <f t="shared" si="19"/>
        <v>-132.25346053950889</v>
      </c>
      <c r="AC28">
        <f t="shared" si="20"/>
        <v>-9.7464270350586162</v>
      </c>
      <c r="AD28">
        <f t="shared" si="21"/>
        <v>53.636652431482389</v>
      </c>
      <c r="AE28">
        <v>9</v>
      </c>
      <c r="AF28">
        <v>2</v>
      </c>
      <c r="AG28">
        <f t="shared" si="22"/>
        <v>1</v>
      </c>
      <c r="AH28">
        <f t="shared" si="23"/>
        <v>0</v>
      </c>
      <c r="AI28">
        <f t="shared" si="24"/>
        <v>53930.351977199352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674.91934615384605</v>
      </c>
      <c r="AR28">
        <v>825.53</v>
      </c>
      <c r="AS28">
        <f t="shared" si="27"/>
        <v>0.18244116367200935</v>
      </c>
      <c r="AT28">
        <v>0.5</v>
      </c>
      <c r="AU28">
        <f t="shared" si="28"/>
        <v>1180.2039599179636</v>
      </c>
      <c r="AV28">
        <f t="shared" si="29"/>
        <v>11.140003070073343</v>
      </c>
      <c r="AW28">
        <f t="shared" si="30"/>
        <v>107.65889190887339</v>
      </c>
      <c r="AX28">
        <f t="shared" si="31"/>
        <v>0.42326747665136333</v>
      </c>
      <c r="AY28">
        <f t="shared" si="32"/>
        <v>9.9285809468933409E-3</v>
      </c>
      <c r="AZ28">
        <f t="shared" si="33"/>
        <v>2.9514978256392865</v>
      </c>
      <c r="BA28" t="s">
        <v>340</v>
      </c>
      <c r="BB28">
        <v>476.11</v>
      </c>
      <c r="BC28">
        <f t="shared" si="34"/>
        <v>349.41999999999996</v>
      </c>
      <c r="BD28">
        <f t="shared" si="35"/>
        <v>0.43103043284916132</v>
      </c>
      <c r="BE28">
        <f t="shared" si="36"/>
        <v>0.87457869252002007</v>
      </c>
      <c r="BF28">
        <f t="shared" si="37"/>
        <v>1.368527423830459</v>
      </c>
      <c r="BG28">
        <f t="shared" si="38"/>
        <v>0.95678436191318517</v>
      </c>
      <c r="BH28">
        <f t="shared" si="39"/>
        <v>1400.02225806452</v>
      </c>
      <c r="BI28">
        <f t="shared" si="40"/>
        <v>1180.2039599179636</v>
      </c>
      <c r="BJ28">
        <f t="shared" si="41"/>
        <v>0.84298942614637629</v>
      </c>
      <c r="BK28">
        <f t="shared" si="42"/>
        <v>0.1959788522927525</v>
      </c>
      <c r="BL28">
        <v>6</v>
      </c>
      <c r="BM28">
        <v>0.5</v>
      </c>
      <c r="BN28" t="s">
        <v>290</v>
      </c>
      <c r="BO28">
        <v>2</v>
      </c>
      <c r="BP28">
        <v>1608327897.5</v>
      </c>
      <c r="BQ28">
        <v>799.96993548387104</v>
      </c>
      <c r="BR28">
        <v>814.113838709677</v>
      </c>
      <c r="BS28">
        <v>18.082629032258101</v>
      </c>
      <c r="BT28">
        <v>17.1298967741936</v>
      </c>
      <c r="BU28">
        <v>795.71348387096805</v>
      </c>
      <c r="BV28">
        <v>18.0112290322581</v>
      </c>
      <c r="BW28">
        <v>500.01096774193502</v>
      </c>
      <c r="BX28">
        <v>102.423483870968</v>
      </c>
      <c r="BY28">
        <v>0.100047629032258</v>
      </c>
      <c r="BZ28">
        <v>28.001741935483899</v>
      </c>
      <c r="CA28">
        <v>28.827693548387099</v>
      </c>
      <c r="CB28">
        <v>999.9</v>
      </c>
      <c r="CC28">
        <v>0</v>
      </c>
      <c r="CD28">
        <v>0</v>
      </c>
      <c r="CE28">
        <v>9990.7206451612892</v>
      </c>
      <c r="CF28">
        <v>0</v>
      </c>
      <c r="CG28">
        <v>340.66341935483899</v>
      </c>
      <c r="CH28">
        <v>1400.02225806452</v>
      </c>
      <c r="CI28">
        <v>0.89999629032258099</v>
      </c>
      <c r="CJ28">
        <v>0.10000379677419299</v>
      </c>
      <c r="CK28">
        <v>0</v>
      </c>
      <c r="CL28">
        <v>674.93716129032305</v>
      </c>
      <c r="CM28">
        <v>4.9993800000000004</v>
      </c>
      <c r="CN28">
        <v>9582.6277419354792</v>
      </c>
      <c r="CO28">
        <v>11164.4967741936</v>
      </c>
      <c r="CP28">
        <v>49</v>
      </c>
      <c r="CQ28">
        <v>51.25</v>
      </c>
      <c r="CR28">
        <v>49.917000000000002</v>
      </c>
      <c r="CS28">
        <v>51</v>
      </c>
      <c r="CT28">
        <v>50.554000000000002</v>
      </c>
      <c r="CU28">
        <v>1255.5135483870999</v>
      </c>
      <c r="CV28">
        <v>139.50870967741901</v>
      </c>
      <c r="CW28">
        <v>0</v>
      </c>
      <c r="CX28">
        <v>119.700000047684</v>
      </c>
      <c r="CY28">
        <v>0</v>
      </c>
      <c r="CZ28">
        <v>674.91934615384605</v>
      </c>
      <c r="DA28">
        <v>1.46499145930473</v>
      </c>
      <c r="DB28">
        <v>18.197264961258401</v>
      </c>
      <c r="DC28">
        <v>9582.6803846153798</v>
      </c>
      <c r="DD28">
        <v>15</v>
      </c>
      <c r="DE28">
        <v>1608327670.5</v>
      </c>
      <c r="DF28" t="s">
        <v>332</v>
      </c>
      <c r="DG28">
        <v>1608327670.5</v>
      </c>
      <c r="DH28">
        <v>1608327661.5</v>
      </c>
      <c r="DI28">
        <v>17</v>
      </c>
      <c r="DJ28">
        <v>1.2929999999999999</v>
      </c>
      <c r="DK28">
        <v>-2.5000000000000001E-2</v>
      </c>
      <c r="DL28">
        <v>4.2560000000000002</v>
      </c>
      <c r="DM28">
        <v>7.0999999999999994E-2</v>
      </c>
      <c r="DN28">
        <v>613</v>
      </c>
      <c r="DO28">
        <v>18</v>
      </c>
      <c r="DP28">
        <v>0.1</v>
      </c>
      <c r="DQ28">
        <v>7.0000000000000007E-2</v>
      </c>
      <c r="DR28">
        <v>11.1436621330725</v>
      </c>
      <c r="DS28">
        <v>-0.69316758661630196</v>
      </c>
      <c r="DT28">
        <v>5.42479899554743E-2</v>
      </c>
      <c r="DU28">
        <v>0</v>
      </c>
      <c r="DV28">
        <v>-14.139836666666699</v>
      </c>
      <c r="DW28">
        <v>0.91696818687430304</v>
      </c>
      <c r="DX28">
        <v>7.0996330812858804E-2</v>
      </c>
      <c r="DY28">
        <v>0</v>
      </c>
      <c r="DZ28">
        <v>0.95236019999999999</v>
      </c>
      <c r="EA28">
        <v>-8.9512258064516098E-2</v>
      </c>
      <c r="EB28">
        <v>6.5466250918571403E-3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4.2560000000000002</v>
      </c>
      <c r="EJ28">
        <v>7.1400000000000005E-2</v>
      </c>
      <c r="EK28">
        <v>4.2563333333333704</v>
      </c>
      <c r="EL28">
        <v>0</v>
      </c>
      <c r="EM28">
        <v>0</v>
      </c>
      <c r="EN28">
        <v>0</v>
      </c>
      <c r="EO28">
        <v>7.1395238095238497E-2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3.9</v>
      </c>
      <c r="EX28">
        <v>4.0999999999999996</v>
      </c>
      <c r="EY28">
        <v>2</v>
      </c>
      <c r="EZ28">
        <v>471.69900000000001</v>
      </c>
      <c r="FA28">
        <v>520.928</v>
      </c>
      <c r="FB28">
        <v>24.3156</v>
      </c>
      <c r="FC28">
        <v>32.205399999999997</v>
      </c>
      <c r="FD28">
        <v>30.0002</v>
      </c>
      <c r="FE28">
        <v>31.980799999999999</v>
      </c>
      <c r="FF28">
        <v>32.015500000000003</v>
      </c>
      <c r="FG28">
        <v>37.147300000000001</v>
      </c>
      <c r="FH28">
        <v>0</v>
      </c>
      <c r="FI28">
        <v>100</v>
      </c>
      <c r="FJ28">
        <v>24.317499999999999</v>
      </c>
      <c r="FK28">
        <v>814.04700000000003</v>
      </c>
      <c r="FL28">
        <v>18.3492</v>
      </c>
      <c r="FM28">
        <v>100.931</v>
      </c>
      <c r="FN28">
        <v>100.496</v>
      </c>
    </row>
    <row r="29" spans="1:170" x14ac:dyDescent="0.25">
      <c r="A29">
        <v>13</v>
      </c>
      <c r="B29">
        <v>1608328026</v>
      </c>
      <c r="C29">
        <v>1240.4000000953699</v>
      </c>
      <c r="D29" t="s">
        <v>341</v>
      </c>
      <c r="E29" t="s">
        <v>342</v>
      </c>
      <c r="F29" t="s">
        <v>285</v>
      </c>
      <c r="G29" t="s">
        <v>286</v>
      </c>
      <c r="H29">
        <v>1608328018</v>
      </c>
      <c r="I29">
        <f t="shared" si="0"/>
        <v>7.1557341548071835E-4</v>
      </c>
      <c r="J29">
        <f t="shared" si="1"/>
        <v>11.346779830190503</v>
      </c>
      <c r="K29">
        <f t="shared" si="2"/>
        <v>900.00041935483898</v>
      </c>
      <c r="L29">
        <f t="shared" si="3"/>
        <v>325.97281842732679</v>
      </c>
      <c r="M29">
        <f t="shared" si="4"/>
        <v>33.418468001192259</v>
      </c>
      <c r="N29">
        <f t="shared" si="5"/>
        <v>92.267310386110196</v>
      </c>
      <c r="O29">
        <f t="shared" si="6"/>
        <v>3.3023267183878866E-2</v>
      </c>
      <c r="P29">
        <f t="shared" si="7"/>
        <v>2.9728346360436531</v>
      </c>
      <c r="Q29">
        <f t="shared" si="8"/>
        <v>3.2820819510607023E-2</v>
      </c>
      <c r="R29">
        <f t="shared" si="9"/>
        <v>2.0531097702743781E-2</v>
      </c>
      <c r="S29">
        <f t="shared" si="10"/>
        <v>231.29185209654017</v>
      </c>
      <c r="T29">
        <f t="shared" si="11"/>
        <v>29.161878109904254</v>
      </c>
      <c r="U29">
        <f t="shared" si="12"/>
        <v>28.8992</v>
      </c>
      <c r="V29">
        <f t="shared" si="13"/>
        <v>3.9983739787359225</v>
      </c>
      <c r="W29">
        <f t="shared" si="14"/>
        <v>48.134423900575371</v>
      </c>
      <c r="X29">
        <f t="shared" si="15"/>
        <v>1.8267076905772985</v>
      </c>
      <c r="Y29">
        <f t="shared" si="16"/>
        <v>3.7950130957222554</v>
      </c>
      <c r="Z29">
        <f t="shared" si="17"/>
        <v>2.1716662881586242</v>
      </c>
      <c r="AA29">
        <f t="shared" si="18"/>
        <v>-31.55678762269968</v>
      </c>
      <c r="AB29">
        <f t="shared" si="19"/>
        <v>-143.99046549467886</v>
      </c>
      <c r="AC29">
        <f t="shared" si="20"/>
        <v>-10.605251824274749</v>
      </c>
      <c r="AD29">
        <f t="shared" si="21"/>
        <v>45.139347154886877</v>
      </c>
      <c r="AE29">
        <v>9</v>
      </c>
      <c r="AF29">
        <v>2</v>
      </c>
      <c r="AG29">
        <f t="shared" si="22"/>
        <v>1</v>
      </c>
      <c r="AH29">
        <f t="shared" si="23"/>
        <v>0</v>
      </c>
      <c r="AI29">
        <f t="shared" si="24"/>
        <v>54011.362064791589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695.92657692307705</v>
      </c>
      <c r="AR29">
        <v>851.31</v>
      </c>
      <c r="AS29">
        <f t="shared" si="27"/>
        <v>0.18252272741647924</v>
      </c>
      <c r="AT29">
        <v>0.5</v>
      </c>
      <c r="AU29">
        <f t="shared" si="28"/>
        <v>1180.1893663694909</v>
      </c>
      <c r="AV29">
        <f t="shared" si="29"/>
        <v>11.346779830190503</v>
      </c>
      <c r="AW29">
        <f t="shared" si="30"/>
        <v>107.70569100884298</v>
      </c>
      <c r="AX29">
        <f t="shared" si="31"/>
        <v>0.42785824200350048</v>
      </c>
      <c r="AY29">
        <f t="shared" si="32"/>
        <v>1.0103910143411192E-2</v>
      </c>
      <c r="AZ29">
        <f t="shared" si="33"/>
        <v>2.8318356415406845</v>
      </c>
      <c r="BA29" t="s">
        <v>344</v>
      </c>
      <c r="BB29">
        <v>487.07</v>
      </c>
      <c r="BC29">
        <f t="shared" si="34"/>
        <v>364.23999999999995</v>
      </c>
      <c r="BD29">
        <f t="shared" si="35"/>
        <v>0.426596263663856</v>
      </c>
      <c r="BE29">
        <f t="shared" si="36"/>
        <v>0.86874281534120601</v>
      </c>
      <c r="BF29">
        <f t="shared" si="37"/>
        <v>1.1439292004326558</v>
      </c>
      <c r="BG29">
        <f t="shared" si="38"/>
        <v>0.94666107248751274</v>
      </c>
      <c r="BH29">
        <f t="shared" si="39"/>
        <v>1400.0051612903201</v>
      </c>
      <c r="BI29">
        <f t="shared" si="40"/>
        <v>1180.1893663694909</v>
      </c>
      <c r="BJ29">
        <f t="shared" si="41"/>
        <v>0.84298929675499545</v>
      </c>
      <c r="BK29">
        <f t="shared" si="42"/>
        <v>0.19597859350999089</v>
      </c>
      <c r="BL29">
        <v>6</v>
      </c>
      <c r="BM29">
        <v>0.5</v>
      </c>
      <c r="BN29" t="s">
        <v>290</v>
      </c>
      <c r="BO29">
        <v>2</v>
      </c>
      <c r="BP29">
        <v>1608328018</v>
      </c>
      <c r="BQ29">
        <v>900.00041935483898</v>
      </c>
      <c r="BR29">
        <v>914.38903225806496</v>
      </c>
      <c r="BS29">
        <v>17.818203225806499</v>
      </c>
      <c r="BT29">
        <v>16.974835483871001</v>
      </c>
      <c r="BU29">
        <v>895.744129032258</v>
      </c>
      <c r="BV29">
        <v>17.746803225806499</v>
      </c>
      <c r="BW29">
        <v>500.01190322580601</v>
      </c>
      <c r="BX29">
        <v>102.419193548387</v>
      </c>
      <c r="BY29">
        <v>9.99924451612903E-2</v>
      </c>
      <c r="BZ29">
        <v>28.000783870967702</v>
      </c>
      <c r="CA29">
        <v>28.8992</v>
      </c>
      <c r="CB29">
        <v>999.9</v>
      </c>
      <c r="CC29">
        <v>0</v>
      </c>
      <c r="CD29">
        <v>0</v>
      </c>
      <c r="CE29">
        <v>10006.7712903226</v>
      </c>
      <c r="CF29">
        <v>0</v>
      </c>
      <c r="CG29">
        <v>345.37725806451601</v>
      </c>
      <c r="CH29">
        <v>1400.0051612903201</v>
      </c>
      <c r="CI29">
        <v>0.899997612903226</v>
      </c>
      <c r="CJ29">
        <v>0.10000247096774199</v>
      </c>
      <c r="CK29">
        <v>0</v>
      </c>
      <c r="CL29">
        <v>695.93012903225804</v>
      </c>
      <c r="CM29">
        <v>4.9993800000000004</v>
      </c>
      <c r="CN29">
        <v>9872.0551612903291</v>
      </c>
      <c r="CO29">
        <v>11164.370967741899</v>
      </c>
      <c r="CP29">
        <v>49.120935483871001</v>
      </c>
      <c r="CQ29">
        <v>51.362806451612897</v>
      </c>
      <c r="CR29">
        <v>50</v>
      </c>
      <c r="CS29">
        <v>51.061999999999998</v>
      </c>
      <c r="CT29">
        <v>50.625</v>
      </c>
      <c r="CU29">
        <v>1255.50419354839</v>
      </c>
      <c r="CV29">
        <v>139.500967741935</v>
      </c>
      <c r="CW29">
        <v>0</v>
      </c>
      <c r="CX29">
        <v>119.700000047684</v>
      </c>
      <c r="CY29">
        <v>0</v>
      </c>
      <c r="CZ29">
        <v>695.92657692307705</v>
      </c>
      <c r="DA29">
        <v>-4.9056751994926104</v>
      </c>
      <c r="DB29">
        <v>-68.222905955249104</v>
      </c>
      <c r="DC29">
        <v>9871.6053846153809</v>
      </c>
      <c r="DD29">
        <v>15</v>
      </c>
      <c r="DE29">
        <v>1608327670.5</v>
      </c>
      <c r="DF29" t="s">
        <v>332</v>
      </c>
      <c r="DG29">
        <v>1608327670.5</v>
      </c>
      <c r="DH29">
        <v>1608327661.5</v>
      </c>
      <c r="DI29">
        <v>17</v>
      </c>
      <c r="DJ29">
        <v>1.2929999999999999</v>
      </c>
      <c r="DK29">
        <v>-2.5000000000000001E-2</v>
      </c>
      <c r="DL29">
        <v>4.2560000000000002</v>
      </c>
      <c r="DM29">
        <v>7.0999999999999994E-2</v>
      </c>
      <c r="DN29">
        <v>613</v>
      </c>
      <c r="DO29">
        <v>18</v>
      </c>
      <c r="DP29">
        <v>0.1</v>
      </c>
      <c r="DQ29">
        <v>7.0000000000000007E-2</v>
      </c>
      <c r="DR29">
        <v>11.366084558655301</v>
      </c>
      <c r="DS29">
        <v>-0.85035958485898899</v>
      </c>
      <c r="DT29">
        <v>8.91636374291538E-2</v>
      </c>
      <c r="DU29">
        <v>0</v>
      </c>
      <c r="DV29">
        <v>-14.39592</v>
      </c>
      <c r="DW29">
        <v>1.1255866518354001</v>
      </c>
      <c r="DX29">
        <v>0.113818154380866</v>
      </c>
      <c r="DY29">
        <v>0</v>
      </c>
      <c r="DZ29">
        <v>0.84378169999999997</v>
      </c>
      <c r="EA29">
        <v>-6.5033939933258997E-2</v>
      </c>
      <c r="EB29">
        <v>5.1015334893866199E-3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4.2560000000000002</v>
      </c>
      <c r="EJ29">
        <v>7.1400000000000005E-2</v>
      </c>
      <c r="EK29">
        <v>4.2563333333333704</v>
      </c>
      <c r="EL29">
        <v>0</v>
      </c>
      <c r="EM29">
        <v>0</v>
      </c>
      <c r="EN29">
        <v>0</v>
      </c>
      <c r="EO29">
        <v>7.1395238095238497E-2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5.9</v>
      </c>
      <c r="EX29">
        <v>6.1</v>
      </c>
      <c r="EY29">
        <v>2</v>
      </c>
      <c r="EZ29">
        <v>471.92099999999999</v>
      </c>
      <c r="FA29">
        <v>521.14</v>
      </c>
      <c r="FB29">
        <v>24.281199999999998</v>
      </c>
      <c r="FC29">
        <v>32.231000000000002</v>
      </c>
      <c r="FD29">
        <v>30.000699999999998</v>
      </c>
      <c r="FE29">
        <v>32.012500000000003</v>
      </c>
      <c r="FF29">
        <v>32.046700000000001</v>
      </c>
      <c r="FG29">
        <v>40.817599999999999</v>
      </c>
      <c r="FH29">
        <v>0</v>
      </c>
      <c r="FI29">
        <v>100</v>
      </c>
      <c r="FJ29">
        <v>24.2728</v>
      </c>
      <c r="FK29">
        <v>914.18100000000004</v>
      </c>
      <c r="FL29">
        <v>18.048200000000001</v>
      </c>
      <c r="FM29">
        <v>100.923</v>
      </c>
      <c r="FN29">
        <v>100.492</v>
      </c>
    </row>
    <row r="30" spans="1:170" x14ac:dyDescent="0.25">
      <c r="A30">
        <v>14</v>
      </c>
      <c r="B30">
        <v>1608328146.5</v>
      </c>
      <c r="C30">
        <v>1360.9000000953699</v>
      </c>
      <c r="D30" t="s">
        <v>345</v>
      </c>
      <c r="E30" t="s">
        <v>346</v>
      </c>
      <c r="F30" t="s">
        <v>285</v>
      </c>
      <c r="G30" t="s">
        <v>286</v>
      </c>
      <c r="H30">
        <v>1608328138.5</v>
      </c>
      <c r="I30">
        <f t="shared" si="0"/>
        <v>6.6389475837124021E-4</v>
      </c>
      <c r="J30">
        <f t="shared" si="1"/>
        <v>13.282328753222149</v>
      </c>
      <c r="K30">
        <f t="shared" si="2"/>
        <v>1199.7425806451599</v>
      </c>
      <c r="L30">
        <f t="shared" si="3"/>
        <v>468.70345843826851</v>
      </c>
      <c r="M30">
        <f t="shared" si="4"/>
        <v>48.045944967439908</v>
      </c>
      <c r="N30">
        <f t="shared" si="5"/>
        <v>122.98344500558797</v>
      </c>
      <c r="O30">
        <f t="shared" si="6"/>
        <v>3.0430010821227326E-2</v>
      </c>
      <c r="P30">
        <f t="shared" si="7"/>
        <v>2.9752649489927823</v>
      </c>
      <c r="Q30">
        <f t="shared" si="8"/>
        <v>3.0258160671405257E-2</v>
      </c>
      <c r="R30">
        <f t="shared" si="9"/>
        <v>1.8926709423483831E-2</v>
      </c>
      <c r="S30">
        <f t="shared" si="10"/>
        <v>231.28711295149276</v>
      </c>
      <c r="T30">
        <f t="shared" si="11"/>
        <v>29.168148747423526</v>
      </c>
      <c r="U30">
        <f t="shared" si="12"/>
        <v>28.8336838709677</v>
      </c>
      <c r="V30">
        <f t="shared" si="13"/>
        <v>3.9832293958692735</v>
      </c>
      <c r="W30">
        <f t="shared" si="14"/>
        <v>47.381879511965394</v>
      </c>
      <c r="X30">
        <f t="shared" si="15"/>
        <v>1.7975132539931724</v>
      </c>
      <c r="Y30">
        <f t="shared" si="16"/>
        <v>3.7936723331948969</v>
      </c>
      <c r="Z30">
        <f t="shared" si="17"/>
        <v>2.1857161418761013</v>
      </c>
      <c r="AA30">
        <f t="shared" si="18"/>
        <v>-29.277758844171693</v>
      </c>
      <c r="AB30">
        <f t="shared" si="19"/>
        <v>-134.57147488893006</v>
      </c>
      <c r="AC30">
        <f t="shared" si="20"/>
        <v>-9.8998942398574421</v>
      </c>
      <c r="AD30">
        <f t="shared" si="21"/>
        <v>57.537984978533558</v>
      </c>
      <c r="AE30">
        <v>9</v>
      </c>
      <c r="AF30">
        <v>2</v>
      </c>
      <c r="AG30">
        <f t="shared" si="22"/>
        <v>1</v>
      </c>
      <c r="AH30">
        <f t="shared" si="23"/>
        <v>0</v>
      </c>
      <c r="AI30">
        <f t="shared" si="24"/>
        <v>54083.454808996532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731.23707692307698</v>
      </c>
      <c r="AR30">
        <v>903.97</v>
      </c>
      <c r="AS30">
        <f t="shared" si="27"/>
        <v>0.19108258357790975</v>
      </c>
      <c r="AT30">
        <v>0.5</v>
      </c>
      <c r="AU30">
        <f t="shared" si="28"/>
        <v>1180.1646792727424</v>
      </c>
      <c r="AV30">
        <f t="shared" si="29"/>
        <v>13.282328753222149</v>
      </c>
      <c r="AW30">
        <f t="shared" si="30"/>
        <v>112.75445798141543</v>
      </c>
      <c r="AX30">
        <f t="shared" si="31"/>
        <v>0.44678473843158517</v>
      </c>
      <c r="AY30">
        <f t="shared" si="32"/>
        <v>1.1744188312413672E-2</v>
      </c>
      <c r="AZ30">
        <f t="shared" si="33"/>
        <v>2.6086153301547612</v>
      </c>
      <c r="BA30" t="s">
        <v>348</v>
      </c>
      <c r="BB30">
        <v>500.09</v>
      </c>
      <c r="BC30">
        <f t="shared" si="34"/>
        <v>403.88000000000005</v>
      </c>
      <c r="BD30">
        <f t="shared" si="35"/>
        <v>0.42768377507408889</v>
      </c>
      <c r="BE30">
        <f t="shared" si="36"/>
        <v>0.85377209910245866</v>
      </c>
      <c r="BF30">
        <f t="shared" si="37"/>
        <v>0.91638868597499923</v>
      </c>
      <c r="BG30">
        <f t="shared" si="38"/>
        <v>0.9259825456777413</v>
      </c>
      <c r="BH30">
        <f t="shared" si="39"/>
        <v>1399.97580645161</v>
      </c>
      <c r="BI30">
        <f t="shared" si="40"/>
        <v>1180.1646792727424</v>
      </c>
      <c r="BJ30">
        <f t="shared" si="41"/>
        <v>0.8429893386972146</v>
      </c>
      <c r="BK30">
        <f t="shared" si="42"/>
        <v>0.19597867739442917</v>
      </c>
      <c r="BL30">
        <v>6</v>
      </c>
      <c r="BM30">
        <v>0.5</v>
      </c>
      <c r="BN30" t="s">
        <v>290</v>
      </c>
      <c r="BO30">
        <v>2</v>
      </c>
      <c r="BP30">
        <v>1608328138.5</v>
      </c>
      <c r="BQ30">
        <v>1199.7425806451599</v>
      </c>
      <c r="BR30">
        <v>1216.63709677419</v>
      </c>
      <c r="BS30">
        <v>17.535312903225801</v>
      </c>
      <c r="BT30">
        <v>16.752612903225799</v>
      </c>
      <c r="BU30">
        <v>1195.4851612903201</v>
      </c>
      <c r="BV30">
        <v>17.4639225806452</v>
      </c>
      <c r="BW30">
        <v>500.00241935483899</v>
      </c>
      <c r="BX30">
        <v>102.408290322581</v>
      </c>
      <c r="BY30">
        <v>9.9903509677419303E-2</v>
      </c>
      <c r="BZ30">
        <v>27.994722580645199</v>
      </c>
      <c r="CA30">
        <v>28.8336838709677</v>
      </c>
      <c r="CB30">
        <v>999.9</v>
      </c>
      <c r="CC30">
        <v>0</v>
      </c>
      <c r="CD30">
        <v>0</v>
      </c>
      <c r="CE30">
        <v>10021.6048387097</v>
      </c>
      <c r="CF30">
        <v>0</v>
      </c>
      <c r="CG30">
        <v>336.83454838709702</v>
      </c>
      <c r="CH30">
        <v>1399.97580645161</v>
      </c>
      <c r="CI30">
        <v>0.89999703225806504</v>
      </c>
      <c r="CJ30">
        <v>0.100003277419355</v>
      </c>
      <c r="CK30">
        <v>0</v>
      </c>
      <c r="CL30">
        <v>731.233838709677</v>
      </c>
      <c r="CM30">
        <v>4.9993800000000004</v>
      </c>
      <c r="CN30">
        <v>10342.796774193501</v>
      </c>
      <c r="CO30">
        <v>11164.1387096774</v>
      </c>
      <c r="CP30">
        <v>48.936999999999998</v>
      </c>
      <c r="CQ30">
        <v>51.125</v>
      </c>
      <c r="CR30">
        <v>49.872967741935497</v>
      </c>
      <c r="CS30">
        <v>50.852645161290297</v>
      </c>
      <c r="CT30">
        <v>50.491870967741903</v>
      </c>
      <c r="CU30">
        <v>1255.47580645161</v>
      </c>
      <c r="CV30">
        <v>139.5</v>
      </c>
      <c r="CW30">
        <v>0</v>
      </c>
      <c r="CX30">
        <v>119.60000014305101</v>
      </c>
      <c r="CY30">
        <v>0</v>
      </c>
      <c r="CZ30">
        <v>731.23707692307698</v>
      </c>
      <c r="DA30">
        <v>-4.9197948792776396</v>
      </c>
      <c r="DB30">
        <v>-70.338461643076798</v>
      </c>
      <c r="DC30">
        <v>10342.6769230769</v>
      </c>
      <c r="DD30">
        <v>15</v>
      </c>
      <c r="DE30">
        <v>1608327670.5</v>
      </c>
      <c r="DF30" t="s">
        <v>332</v>
      </c>
      <c r="DG30">
        <v>1608327670.5</v>
      </c>
      <c r="DH30">
        <v>1608327661.5</v>
      </c>
      <c r="DI30">
        <v>17</v>
      </c>
      <c r="DJ30">
        <v>1.2929999999999999</v>
      </c>
      <c r="DK30">
        <v>-2.5000000000000001E-2</v>
      </c>
      <c r="DL30">
        <v>4.2560000000000002</v>
      </c>
      <c r="DM30">
        <v>7.0999999999999994E-2</v>
      </c>
      <c r="DN30">
        <v>613</v>
      </c>
      <c r="DO30">
        <v>18</v>
      </c>
      <c r="DP30">
        <v>0.1</v>
      </c>
      <c r="DQ30">
        <v>7.0000000000000007E-2</v>
      </c>
      <c r="DR30">
        <v>13.2919795520087</v>
      </c>
      <c r="DS30">
        <v>-2.2219825783430802</v>
      </c>
      <c r="DT30">
        <v>0.16192242273260701</v>
      </c>
      <c r="DU30">
        <v>0</v>
      </c>
      <c r="DV30">
        <v>-16.883713333333301</v>
      </c>
      <c r="DW30">
        <v>2.7657610678531799</v>
      </c>
      <c r="DX30">
        <v>0.201373117592416</v>
      </c>
      <c r="DY30">
        <v>0</v>
      </c>
      <c r="DZ30">
        <v>0.782515566666667</v>
      </c>
      <c r="EA30">
        <v>-4.8782976640710997E-2</v>
      </c>
      <c r="EB30">
        <v>3.6926348468569502E-3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4.26</v>
      </c>
      <c r="EJ30">
        <v>7.1400000000000005E-2</v>
      </c>
      <c r="EK30">
        <v>4.2563333333333704</v>
      </c>
      <c r="EL30">
        <v>0</v>
      </c>
      <c r="EM30">
        <v>0</v>
      </c>
      <c r="EN30">
        <v>0</v>
      </c>
      <c r="EO30">
        <v>7.1395238095238497E-2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7.9</v>
      </c>
      <c r="EX30">
        <v>8.1</v>
      </c>
      <c r="EY30">
        <v>2</v>
      </c>
      <c r="EZ30">
        <v>471.89299999999997</v>
      </c>
      <c r="FA30">
        <v>524.16099999999994</v>
      </c>
      <c r="FB30">
        <v>24.890499999999999</v>
      </c>
      <c r="FC30">
        <v>31.7956</v>
      </c>
      <c r="FD30">
        <v>29.999400000000001</v>
      </c>
      <c r="FE30">
        <v>31.662299999999998</v>
      </c>
      <c r="FF30">
        <v>31.689900000000002</v>
      </c>
      <c r="FG30">
        <v>51.481200000000001</v>
      </c>
      <c r="FH30">
        <v>0</v>
      </c>
      <c r="FI30">
        <v>100</v>
      </c>
      <c r="FJ30">
        <v>24.544599999999999</v>
      </c>
      <c r="FK30">
        <v>1216.47</v>
      </c>
      <c r="FL30">
        <v>17.781400000000001</v>
      </c>
      <c r="FM30">
        <v>101.024</v>
      </c>
      <c r="FN30">
        <v>100.59099999999999</v>
      </c>
    </row>
    <row r="31" spans="1:170" x14ac:dyDescent="0.25">
      <c r="A31">
        <v>15</v>
      </c>
      <c r="B31">
        <v>1608328267</v>
      </c>
      <c r="C31">
        <v>1481.4000000953699</v>
      </c>
      <c r="D31" t="s">
        <v>349</v>
      </c>
      <c r="E31" t="s">
        <v>350</v>
      </c>
      <c r="F31" t="s">
        <v>285</v>
      </c>
      <c r="G31" t="s">
        <v>286</v>
      </c>
      <c r="H31">
        <v>1608328259</v>
      </c>
      <c r="I31">
        <f t="shared" si="0"/>
        <v>5.6384172227722082E-4</v>
      </c>
      <c r="J31">
        <f t="shared" si="1"/>
        <v>13.169597838052074</v>
      </c>
      <c r="K31">
        <f t="shared" si="2"/>
        <v>1399.91709677419</v>
      </c>
      <c r="L31">
        <f t="shared" si="3"/>
        <v>529.45854587703809</v>
      </c>
      <c r="M31">
        <f t="shared" si="4"/>
        <v>54.272218820242237</v>
      </c>
      <c r="N31">
        <f t="shared" si="5"/>
        <v>143.49868860927208</v>
      </c>
      <c r="O31">
        <f t="shared" si="6"/>
        <v>2.5309145023774054E-2</v>
      </c>
      <c r="P31">
        <f t="shared" si="7"/>
        <v>2.9700139265932299</v>
      </c>
      <c r="Q31">
        <f t="shared" si="8"/>
        <v>2.5189935857145854E-2</v>
      </c>
      <c r="R31">
        <f t="shared" si="9"/>
        <v>1.5754373446678304E-2</v>
      </c>
      <c r="S31">
        <f t="shared" si="10"/>
        <v>231.29275128541718</v>
      </c>
      <c r="T31">
        <f t="shared" si="11"/>
        <v>29.19834279610912</v>
      </c>
      <c r="U31">
        <f t="shared" si="12"/>
        <v>28.846577419354801</v>
      </c>
      <c r="V31">
        <f t="shared" si="13"/>
        <v>3.9862058838937493</v>
      </c>
      <c r="W31">
        <f t="shared" si="14"/>
        <v>46.281674262476756</v>
      </c>
      <c r="X31">
        <f t="shared" si="15"/>
        <v>1.7560369315188704</v>
      </c>
      <c r="Y31">
        <f t="shared" si="16"/>
        <v>3.7942381288107194</v>
      </c>
      <c r="Z31">
        <f t="shared" si="17"/>
        <v>2.2301689523748789</v>
      </c>
      <c r="AA31">
        <f t="shared" si="18"/>
        <v>-24.865419952425437</v>
      </c>
      <c r="AB31">
        <f t="shared" si="19"/>
        <v>-135.98888210118128</v>
      </c>
      <c r="AC31">
        <f t="shared" si="20"/>
        <v>-10.022625946227002</v>
      </c>
      <c r="AD31">
        <f t="shared" si="21"/>
        <v>60.415823285583457</v>
      </c>
      <c r="AE31">
        <v>8</v>
      </c>
      <c r="AF31">
        <v>2</v>
      </c>
      <c r="AG31">
        <f t="shared" si="22"/>
        <v>1</v>
      </c>
      <c r="AH31">
        <f t="shared" si="23"/>
        <v>0</v>
      </c>
      <c r="AI31">
        <f t="shared" si="24"/>
        <v>53929.054580014592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740.18788461538497</v>
      </c>
      <c r="AR31">
        <v>914.57</v>
      </c>
      <c r="AS31">
        <f t="shared" si="27"/>
        <v>0.19067115189063177</v>
      </c>
      <c r="AT31">
        <v>0.5</v>
      </c>
      <c r="AU31">
        <f t="shared" si="28"/>
        <v>1180.1932547634981</v>
      </c>
      <c r="AV31">
        <f t="shared" si="29"/>
        <v>13.169597838052074</v>
      </c>
      <c r="AW31">
        <f t="shared" si="30"/>
        <v>112.51440366965501</v>
      </c>
      <c r="AX31">
        <f t="shared" si="31"/>
        <v>0.44996009053434949</v>
      </c>
      <c r="AY31">
        <f t="shared" si="32"/>
        <v>1.1648384925418982E-2</v>
      </c>
      <c r="AZ31">
        <f t="shared" si="33"/>
        <v>2.5667909509386919</v>
      </c>
      <c r="BA31" t="s">
        <v>352</v>
      </c>
      <c r="BB31">
        <v>503.05</v>
      </c>
      <c r="BC31">
        <f t="shared" si="34"/>
        <v>411.52000000000004</v>
      </c>
      <c r="BD31">
        <f t="shared" si="35"/>
        <v>0.4237512523926299</v>
      </c>
      <c r="BE31">
        <f t="shared" si="36"/>
        <v>0.85084613070535664</v>
      </c>
      <c r="BF31">
        <f t="shared" si="37"/>
        <v>0.87588236657767105</v>
      </c>
      <c r="BG31">
        <f t="shared" si="38"/>
        <v>0.92182013807835705</v>
      </c>
      <c r="BH31">
        <f t="shared" si="39"/>
        <v>1400.0096774193601</v>
      </c>
      <c r="BI31">
        <f t="shared" si="40"/>
        <v>1180.1932547634981</v>
      </c>
      <c r="BJ31">
        <f t="shared" si="41"/>
        <v>0.84298935485856785</v>
      </c>
      <c r="BK31">
        <f t="shared" si="42"/>
        <v>0.19597870971713571</v>
      </c>
      <c r="BL31">
        <v>6</v>
      </c>
      <c r="BM31">
        <v>0.5</v>
      </c>
      <c r="BN31" t="s">
        <v>290</v>
      </c>
      <c r="BO31">
        <v>2</v>
      </c>
      <c r="BP31">
        <v>1608328259</v>
      </c>
      <c r="BQ31">
        <v>1399.91709677419</v>
      </c>
      <c r="BR31">
        <v>1416.6677419354801</v>
      </c>
      <c r="BS31">
        <v>17.131209677419399</v>
      </c>
      <c r="BT31">
        <v>16.4661935483871</v>
      </c>
      <c r="BU31">
        <v>1395.6619354838699</v>
      </c>
      <c r="BV31">
        <v>17.059812903225801</v>
      </c>
      <c r="BW31">
        <v>500.002096774194</v>
      </c>
      <c r="BX31">
        <v>102.40516129032299</v>
      </c>
      <c r="BY31">
        <v>9.9972006451612902E-2</v>
      </c>
      <c r="BZ31">
        <v>27.9972806451613</v>
      </c>
      <c r="CA31">
        <v>28.846577419354801</v>
      </c>
      <c r="CB31">
        <v>999.9</v>
      </c>
      <c r="CC31">
        <v>0</v>
      </c>
      <c r="CD31">
        <v>0</v>
      </c>
      <c r="CE31">
        <v>9992.17903225806</v>
      </c>
      <c r="CF31">
        <v>0</v>
      </c>
      <c r="CG31">
        <v>335.51193548387101</v>
      </c>
      <c r="CH31">
        <v>1400.0096774193601</v>
      </c>
      <c r="CI31">
        <v>0.89999916129032298</v>
      </c>
      <c r="CJ31">
        <v>0.10000107419354801</v>
      </c>
      <c r="CK31">
        <v>0</v>
      </c>
      <c r="CL31">
        <v>740.22935483871004</v>
      </c>
      <c r="CM31">
        <v>4.9993800000000004</v>
      </c>
      <c r="CN31">
        <v>10455.5225806452</v>
      </c>
      <c r="CO31">
        <v>11164.396774193499</v>
      </c>
      <c r="CP31">
        <v>48.8241935483871</v>
      </c>
      <c r="CQ31">
        <v>50.936999999999998</v>
      </c>
      <c r="CR31">
        <v>49.75</v>
      </c>
      <c r="CS31">
        <v>50.664999999999999</v>
      </c>
      <c r="CT31">
        <v>50.375</v>
      </c>
      <c r="CU31">
        <v>1255.5061290322601</v>
      </c>
      <c r="CV31">
        <v>139.50419354838701</v>
      </c>
      <c r="CW31">
        <v>0</v>
      </c>
      <c r="CX31">
        <v>119.700000047684</v>
      </c>
      <c r="CY31">
        <v>0</v>
      </c>
      <c r="CZ31">
        <v>740.18788461538497</v>
      </c>
      <c r="DA31">
        <v>-11.502940169933501</v>
      </c>
      <c r="DB31">
        <v>-171.68888886978999</v>
      </c>
      <c r="DC31">
        <v>10454.742307692301</v>
      </c>
      <c r="DD31">
        <v>15</v>
      </c>
      <c r="DE31">
        <v>1608327670.5</v>
      </c>
      <c r="DF31" t="s">
        <v>332</v>
      </c>
      <c r="DG31">
        <v>1608327670.5</v>
      </c>
      <c r="DH31">
        <v>1608327661.5</v>
      </c>
      <c r="DI31">
        <v>17</v>
      </c>
      <c r="DJ31">
        <v>1.2929999999999999</v>
      </c>
      <c r="DK31">
        <v>-2.5000000000000001E-2</v>
      </c>
      <c r="DL31">
        <v>4.2560000000000002</v>
      </c>
      <c r="DM31">
        <v>7.0999999999999994E-2</v>
      </c>
      <c r="DN31">
        <v>613</v>
      </c>
      <c r="DO31">
        <v>18</v>
      </c>
      <c r="DP31">
        <v>0.1</v>
      </c>
      <c r="DQ31">
        <v>7.0000000000000007E-2</v>
      </c>
      <c r="DR31">
        <v>13.1890464627313</v>
      </c>
      <c r="DS31">
        <v>-1.03487496507698</v>
      </c>
      <c r="DT31">
        <v>0.10379740231986</v>
      </c>
      <c r="DU31">
        <v>0</v>
      </c>
      <c r="DV31">
        <v>-16.759070000000001</v>
      </c>
      <c r="DW31">
        <v>1.57692814238043</v>
      </c>
      <c r="DX31">
        <v>0.142696921597256</v>
      </c>
      <c r="DY31">
        <v>0</v>
      </c>
      <c r="DZ31">
        <v>0.66541076666666699</v>
      </c>
      <c r="EA31">
        <v>-7.7111519466075307E-2</v>
      </c>
      <c r="EB31">
        <v>5.8290665157944097E-3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4.25</v>
      </c>
      <c r="EJ31">
        <v>7.1400000000000005E-2</v>
      </c>
      <c r="EK31">
        <v>4.2563333333333704</v>
      </c>
      <c r="EL31">
        <v>0</v>
      </c>
      <c r="EM31">
        <v>0</v>
      </c>
      <c r="EN31">
        <v>0</v>
      </c>
      <c r="EO31">
        <v>7.1395238095238497E-2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9.9</v>
      </c>
      <c r="EX31">
        <v>10.1</v>
      </c>
      <c r="EY31">
        <v>2</v>
      </c>
      <c r="EZ31">
        <v>472.32100000000003</v>
      </c>
      <c r="FA31">
        <v>525.11900000000003</v>
      </c>
      <c r="FB31">
        <v>24.661300000000001</v>
      </c>
      <c r="FC31">
        <v>31.395800000000001</v>
      </c>
      <c r="FD31">
        <v>29.999400000000001</v>
      </c>
      <c r="FE31">
        <v>31.3352</v>
      </c>
      <c r="FF31">
        <v>31.383800000000001</v>
      </c>
      <c r="FG31">
        <v>58.241500000000002</v>
      </c>
      <c r="FH31">
        <v>0</v>
      </c>
      <c r="FI31">
        <v>100</v>
      </c>
      <c r="FJ31">
        <v>24.662400000000002</v>
      </c>
      <c r="FK31">
        <v>1416.29</v>
      </c>
      <c r="FL31">
        <v>17.496300000000002</v>
      </c>
      <c r="FM31">
        <v>101.07299999999999</v>
      </c>
      <c r="FN31">
        <v>100.63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2020-12-18T13:53:15Z</dcterms:created>
  <dcterms:modified xsi:type="dcterms:W3CDTF">2021-05-04T23:52:29Z</dcterms:modified>
</cp:coreProperties>
</file>