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90763E5-0320-4D1D-A77B-9CA139FEA926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I29" i="1" s="1"/>
  <c r="Y29" i="1"/>
  <c r="X29" i="1"/>
  <c r="W29" i="1"/>
  <c r="P29" i="1"/>
  <c r="N29" i="1"/>
  <c r="K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K28" i="1" s="1"/>
  <c r="Y28" i="1"/>
  <c r="X28" i="1"/>
  <c r="W28" i="1"/>
  <c r="S28" i="1"/>
  <c r="P28" i="1"/>
  <c r="N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M27" i="1"/>
  <c r="AN27" i="1" s="1"/>
  <c r="AI27" i="1"/>
  <c r="AG27" i="1" s="1"/>
  <c r="Y27" i="1"/>
  <c r="X27" i="1"/>
  <c r="W27" i="1" s="1"/>
  <c r="P27" i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N25" i="1"/>
  <c r="AM25" i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Y24" i="1"/>
  <c r="X24" i="1"/>
  <c r="W24" i="1"/>
  <c r="P24" i="1"/>
  <c r="N24" i="1"/>
  <c r="K24" i="1"/>
  <c r="J24" i="1"/>
  <c r="AV24" i="1" s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S23" i="1"/>
  <c r="AW23" i="1" s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I21" i="1" s="1"/>
  <c r="Y21" i="1"/>
  <c r="X21" i="1"/>
  <c r="W21" i="1"/>
  <c r="P21" i="1"/>
  <c r="K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K17" i="1" s="1"/>
  <c r="Y17" i="1"/>
  <c r="X17" i="1"/>
  <c r="W17" i="1"/>
  <c r="P17" i="1"/>
  <c r="AU17" i="1" l="1"/>
  <c r="AW17" i="1" s="1"/>
  <c r="S17" i="1"/>
  <c r="AU22" i="1"/>
  <c r="AW22" i="1" s="1"/>
  <c r="S22" i="1"/>
  <c r="J26" i="1"/>
  <c r="AV26" i="1" s="1"/>
  <c r="AY26" i="1" s="1"/>
  <c r="I26" i="1"/>
  <c r="AH26" i="1"/>
  <c r="N26" i="1"/>
  <c r="K26" i="1"/>
  <c r="AU25" i="1"/>
  <c r="AW25" i="1" s="1"/>
  <c r="S25" i="1"/>
  <c r="N27" i="1"/>
  <c r="J27" i="1"/>
  <c r="AV27" i="1" s="1"/>
  <c r="AY27" i="1" s="1"/>
  <c r="K27" i="1"/>
  <c r="AH27" i="1"/>
  <c r="I27" i="1"/>
  <c r="N30" i="1"/>
  <c r="K30" i="1"/>
  <c r="J30" i="1"/>
  <c r="AV30" i="1" s="1"/>
  <c r="I30" i="1"/>
  <c r="AH30" i="1"/>
  <c r="AW19" i="1"/>
  <c r="AA29" i="1"/>
  <c r="AA21" i="1"/>
  <c r="K31" i="1"/>
  <c r="J31" i="1"/>
  <c r="AV31" i="1" s="1"/>
  <c r="I31" i="1"/>
  <c r="AH31" i="1"/>
  <c r="N31" i="1"/>
  <c r="S20" i="1"/>
  <c r="AU20" i="1"/>
  <c r="AW20" i="1" s="1"/>
  <c r="N22" i="1"/>
  <c r="K22" i="1"/>
  <c r="J22" i="1"/>
  <c r="AV22" i="1" s="1"/>
  <c r="I22" i="1"/>
  <c r="AH22" i="1"/>
  <c r="S29" i="1"/>
  <c r="AU29" i="1"/>
  <c r="AW29" i="1" s="1"/>
  <c r="J18" i="1"/>
  <c r="AV18" i="1" s="1"/>
  <c r="AY18" i="1" s="1"/>
  <c r="I18" i="1"/>
  <c r="AH18" i="1"/>
  <c r="N18" i="1"/>
  <c r="K18" i="1"/>
  <c r="K23" i="1"/>
  <c r="J23" i="1"/>
  <c r="AV23" i="1" s="1"/>
  <c r="AY23" i="1" s="1"/>
  <c r="I23" i="1"/>
  <c r="T23" i="1" s="1"/>
  <c r="U23" i="1" s="1"/>
  <c r="N23" i="1"/>
  <c r="AH23" i="1"/>
  <c r="AU30" i="1"/>
  <c r="AW30" i="1" s="1"/>
  <c r="S30" i="1"/>
  <c r="S31" i="1"/>
  <c r="AU31" i="1"/>
  <c r="AW31" i="1" s="1"/>
  <c r="S18" i="1"/>
  <c r="AU18" i="1"/>
  <c r="AW18" i="1" s="1"/>
  <c r="N19" i="1"/>
  <c r="I19" i="1"/>
  <c r="J19" i="1"/>
  <c r="AV19" i="1" s="1"/>
  <c r="AY19" i="1" s="1"/>
  <c r="K19" i="1"/>
  <c r="AH19" i="1"/>
  <c r="S21" i="1"/>
  <c r="AU21" i="1"/>
  <c r="AW21" i="1" s="1"/>
  <c r="S24" i="1"/>
  <c r="AU24" i="1"/>
  <c r="AW24" i="1" s="1"/>
  <c r="N17" i="1"/>
  <c r="J21" i="1"/>
  <c r="AV21" i="1" s="1"/>
  <c r="AY21" i="1" s="1"/>
  <c r="I24" i="1"/>
  <c r="N25" i="1"/>
  <c r="J29" i="1"/>
  <c r="AV29" i="1" s="1"/>
  <c r="AH17" i="1"/>
  <c r="I17" i="1"/>
  <c r="S19" i="1"/>
  <c r="AH20" i="1"/>
  <c r="I25" i="1"/>
  <c r="S27" i="1"/>
  <c r="AH28" i="1"/>
  <c r="AH25" i="1"/>
  <c r="J17" i="1"/>
  <c r="AV17" i="1" s="1"/>
  <c r="AY17" i="1" s="1"/>
  <c r="I20" i="1"/>
  <c r="N21" i="1"/>
  <c r="J25" i="1"/>
  <c r="AV25" i="1" s="1"/>
  <c r="AY25" i="1" s="1"/>
  <c r="I28" i="1"/>
  <c r="J20" i="1"/>
  <c r="AV20" i="1" s="1"/>
  <c r="AY20" i="1" s="1"/>
  <c r="J28" i="1"/>
  <c r="AV28" i="1" s="1"/>
  <c r="AY28" i="1" s="1"/>
  <c r="AH21" i="1"/>
  <c r="AH29" i="1"/>
  <c r="AC23" i="1" l="1"/>
  <c r="V23" i="1"/>
  <c r="Z23" i="1" s="1"/>
  <c r="AB23" i="1"/>
  <c r="AA24" i="1"/>
  <c r="AA27" i="1"/>
  <c r="Q27" i="1"/>
  <c r="O27" i="1" s="1"/>
  <c r="R27" i="1" s="1"/>
  <c r="L27" i="1" s="1"/>
  <c r="M27" i="1" s="1"/>
  <c r="T18" i="1"/>
  <c r="U18" i="1" s="1"/>
  <c r="AA18" i="1"/>
  <c r="AY22" i="1"/>
  <c r="T22" i="1"/>
  <c r="U22" i="1" s="1"/>
  <c r="Q22" i="1" s="1"/>
  <c r="O22" i="1" s="1"/>
  <c r="R22" i="1" s="1"/>
  <c r="L22" i="1" s="1"/>
  <c r="M22" i="1" s="1"/>
  <c r="AA25" i="1"/>
  <c r="T31" i="1"/>
  <c r="U31" i="1" s="1"/>
  <c r="AA19" i="1"/>
  <c r="T29" i="1"/>
  <c r="U29" i="1" s="1"/>
  <c r="T27" i="1"/>
  <c r="U27" i="1" s="1"/>
  <c r="AA23" i="1"/>
  <c r="Q23" i="1"/>
  <c r="O23" i="1" s="1"/>
  <c r="R23" i="1" s="1"/>
  <c r="L23" i="1" s="1"/>
  <c r="M23" i="1" s="1"/>
  <c r="T19" i="1"/>
  <c r="U19" i="1" s="1"/>
  <c r="T30" i="1"/>
  <c r="U30" i="1" s="1"/>
  <c r="T20" i="1"/>
  <c r="U20" i="1" s="1"/>
  <c r="AA30" i="1"/>
  <c r="T17" i="1"/>
  <c r="U17" i="1" s="1"/>
  <c r="Q17" i="1" s="1"/>
  <c r="O17" i="1" s="1"/>
  <c r="R17" i="1" s="1"/>
  <c r="L17" i="1" s="1"/>
  <c r="M17" i="1" s="1"/>
  <c r="AA31" i="1"/>
  <c r="Q31" i="1"/>
  <c r="O31" i="1" s="1"/>
  <c r="R31" i="1" s="1"/>
  <c r="L31" i="1" s="1"/>
  <c r="M31" i="1" s="1"/>
  <c r="AA28" i="1"/>
  <c r="AA20" i="1"/>
  <c r="AA17" i="1"/>
  <c r="T24" i="1"/>
  <c r="U24" i="1" s="1"/>
  <c r="AY24" i="1"/>
  <c r="AY30" i="1"/>
  <c r="T26" i="1"/>
  <c r="U26" i="1" s="1"/>
  <c r="Q26" i="1"/>
  <c r="O26" i="1" s="1"/>
  <c r="R26" i="1" s="1"/>
  <c r="L26" i="1" s="1"/>
  <c r="M26" i="1" s="1"/>
  <c r="AA26" i="1"/>
  <c r="AY31" i="1"/>
  <c r="AY29" i="1"/>
  <c r="T21" i="1"/>
  <c r="U21" i="1" s="1"/>
  <c r="AA22" i="1"/>
  <c r="T25" i="1"/>
  <c r="U25" i="1" s="1"/>
  <c r="T28" i="1"/>
  <c r="U28" i="1" s="1"/>
  <c r="Q28" i="1" s="1"/>
  <c r="O28" i="1" s="1"/>
  <c r="R28" i="1" s="1"/>
  <c r="L28" i="1" s="1"/>
  <c r="M28" i="1" s="1"/>
  <c r="AB21" i="1" l="1"/>
  <c r="V21" i="1"/>
  <c r="Z21" i="1" s="1"/>
  <c r="AC21" i="1"/>
  <c r="AD21" i="1" s="1"/>
  <c r="Q21" i="1"/>
  <c r="O21" i="1" s="1"/>
  <c r="R21" i="1" s="1"/>
  <c r="L21" i="1" s="1"/>
  <c r="M21" i="1" s="1"/>
  <c r="AC25" i="1"/>
  <c r="V25" i="1"/>
  <c r="Z25" i="1" s="1"/>
  <c r="AB25" i="1"/>
  <c r="V27" i="1"/>
  <c r="Z27" i="1" s="1"/>
  <c r="AC27" i="1"/>
  <c r="AB27" i="1"/>
  <c r="Q25" i="1"/>
  <c r="O25" i="1" s="1"/>
  <c r="R25" i="1" s="1"/>
  <c r="L25" i="1" s="1"/>
  <c r="M25" i="1" s="1"/>
  <c r="V18" i="1"/>
  <c r="Z18" i="1" s="1"/>
  <c r="AC18" i="1"/>
  <c r="AB18" i="1"/>
  <c r="V24" i="1"/>
  <c r="Z24" i="1" s="1"/>
  <c r="AC24" i="1"/>
  <c r="AD24" i="1" s="1"/>
  <c r="AB24" i="1"/>
  <c r="V22" i="1"/>
  <c r="Z22" i="1" s="1"/>
  <c r="AC22" i="1"/>
  <c r="AD22" i="1" s="1"/>
  <c r="AB22" i="1"/>
  <c r="V29" i="1"/>
  <c r="Z29" i="1" s="1"/>
  <c r="AB29" i="1"/>
  <c r="AC29" i="1"/>
  <c r="Q29" i="1"/>
  <c r="O29" i="1" s="1"/>
  <c r="R29" i="1" s="1"/>
  <c r="L29" i="1" s="1"/>
  <c r="M29" i="1" s="1"/>
  <c r="Q24" i="1"/>
  <c r="O24" i="1" s="1"/>
  <c r="R24" i="1" s="1"/>
  <c r="L24" i="1" s="1"/>
  <c r="M24" i="1" s="1"/>
  <c r="V28" i="1"/>
  <c r="Z28" i="1" s="1"/>
  <c r="AC28" i="1"/>
  <c r="AD28" i="1" s="1"/>
  <c r="AB28" i="1"/>
  <c r="V19" i="1"/>
  <c r="Z19" i="1" s="1"/>
  <c r="AC19" i="1"/>
  <c r="AD19" i="1" s="1"/>
  <c r="AB19" i="1"/>
  <c r="Q19" i="1"/>
  <c r="O19" i="1" s="1"/>
  <c r="R19" i="1" s="1"/>
  <c r="L19" i="1" s="1"/>
  <c r="M19" i="1" s="1"/>
  <c r="V20" i="1"/>
  <c r="Z20" i="1" s="1"/>
  <c r="AC20" i="1"/>
  <c r="AB20" i="1"/>
  <c r="V30" i="1"/>
  <c r="Z30" i="1" s="1"/>
  <c r="AC30" i="1"/>
  <c r="AB30" i="1"/>
  <c r="AC17" i="1"/>
  <c r="V17" i="1"/>
  <c r="Z17" i="1" s="1"/>
  <c r="AB17" i="1"/>
  <c r="V31" i="1"/>
  <c r="Z31" i="1" s="1"/>
  <c r="AC31" i="1"/>
  <c r="AD31" i="1" s="1"/>
  <c r="AB31" i="1"/>
  <c r="Q18" i="1"/>
  <c r="O18" i="1" s="1"/>
  <c r="R18" i="1" s="1"/>
  <c r="L18" i="1" s="1"/>
  <c r="M18" i="1" s="1"/>
  <c r="Q20" i="1"/>
  <c r="O20" i="1" s="1"/>
  <c r="R20" i="1" s="1"/>
  <c r="L20" i="1" s="1"/>
  <c r="M20" i="1" s="1"/>
  <c r="Q30" i="1"/>
  <c r="O30" i="1" s="1"/>
  <c r="R30" i="1" s="1"/>
  <c r="L30" i="1" s="1"/>
  <c r="M30" i="1" s="1"/>
  <c r="AC26" i="1"/>
  <c r="AD26" i="1" s="1"/>
  <c r="V26" i="1"/>
  <c r="Z26" i="1" s="1"/>
  <c r="AB26" i="1"/>
  <c r="AD23" i="1"/>
  <c r="AD17" i="1" l="1"/>
  <c r="AD29" i="1"/>
  <c r="AD30" i="1"/>
  <c r="AD18" i="1"/>
  <c r="AD25" i="1"/>
  <c r="AD20" i="1"/>
  <c r="AD27" i="1"/>
</calcChain>
</file>

<file path=xl/sharedStrings.xml><?xml version="1.0" encoding="utf-8"?>
<sst xmlns="http://schemas.openxmlformats.org/spreadsheetml/2006/main" count="693" uniqueCount="354">
  <si>
    <t>File opened</t>
  </si>
  <si>
    <t>2020-12-18 13:23:16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</si>
  <si>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</si>
  <si>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</si>
  <si>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</si>
  <si>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</si>
  <si>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</si>
  <si>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</si>
  <si>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</si>
  <si>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</si>
  <si>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</si>
  <si>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</si>
  <si>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</si>
  <si>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</si>
  <si>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</si>
  <si>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</si>
  <si>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</si>
  <si>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</si>
  <si>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</si>
  <si>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</si>
  <si>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</si>
  <si>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</si>
  <si>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</si>
  <si>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13:23:16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</si>
  <si>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</si>
  <si>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</si>
  <si>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</si>
  <si>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</si>
  <si>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</si>
  <si>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</si>
  <si>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</si>
  <si>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</si>
  <si>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</si>
  <si>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</si>
  <si>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</si>
  <si>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</si>
  <si>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</si>
  <si>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</si>
  <si>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</si>
  <si>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</si>
  <si>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</si>
  <si>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</si>
  <si>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</si>
  <si>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</si>
  <si>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</si>
  <si>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</si>
  <si>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</si>
  <si>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</si>
  <si>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</si>
  <si>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</si>
  <si>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</si>
  <si>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</si>
  <si>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</si>
  <si>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</si>
  <si>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</si>
  <si>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</si>
  <si>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</si>
  <si>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</si>
  <si>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</si>
  <si>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</si>
  <si>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</si>
  <si>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</si>
  <si>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</si>
  <si>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</si>
  <si>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</si>
  <si>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</si>
  <si>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</si>
  <si>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</si>
  <si>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</si>
  <si>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</si>
  <si>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</si>
  <si>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</si>
  <si>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</si>
  <si>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</si>
  <si>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</si>
  <si>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</si>
  <si>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</si>
  <si>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</si>
  <si>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</si>
  <si>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</si>
  <si>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</si>
  <si>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</si>
  <si>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</si>
  <si>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</si>
  <si>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</si>
  <si>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</si>
  <si>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</si>
  <si>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</si>
  <si>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</si>
  <si>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</si>
  <si>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</si>
  <si>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</si>
  <si>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</si>
  <si>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</si>
  <si>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</si>
  <si>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</si>
  <si>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</si>
  <si>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</si>
  <si>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</si>
  <si>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</si>
  <si>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</si>
  <si>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</si>
  <si>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</si>
  <si>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</si>
  <si>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</si>
  <si>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</si>
  <si>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</si>
  <si>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</si>
  <si>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</si>
  <si>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</si>
  <si>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</si>
  <si>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</si>
  <si>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</si>
  <si>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</si>
  <si>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</si>
  <si>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</si>
  <si>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</si>
  <si>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</si>
  <si>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</si>
  <si>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</si>
  <si>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</si>
  <si>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</si>
  <si>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</si>
  <si>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</si>
  <si>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</si>
  <si>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</si>
  <si>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</si>
  <si>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</si>
  <si>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</si>
  <si>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</si>
  <si>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</si>
  <si>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</si>
  <si>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</si>
  <si>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</si>
  <si>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</si>
  <si>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</si>
  <si>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</si>
  <si>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</si>
  <si>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</si>
  <si>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</si>
  <si>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</si>
  <si>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</si>
  <si>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</si>
  <si>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</si>
  <si>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</si>
  <si>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</si>
  <si>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</si>
  <si>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</si>
  <si>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</si>
  <si>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</si>
  <si>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</si>
  <si>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</si>
  <si>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</si>
  <si>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</si>
  <si>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</si>
  <si>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</si>
  <si>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</si>
  <si>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</si>
  <si>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</si>
  <si>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</si>
  <si>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</si>
  <si>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</si>
  <si>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</si>
  <si>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</si>
  <si>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</si>
  <si>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</si>
  <si>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</si>
  <si>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</si>
  <si>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</si>
  <si>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</si>
  <si>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</si>
  <si>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</si>
  <si>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</si>
  <si>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</si>
  <si>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</si>
  <si>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</si>
  <si>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</si>
  <si>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</si>
  <si>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</si>
  <si>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</si>
  <si>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</si>
  <si>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</si>
  <si>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</si>
  <si>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</si>
  <si>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</si>
  <si>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</si>
  <si>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</si>
  <si>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</si>
  <si>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</si>
  <si>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</si>
  <si>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</si>
  <si>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</si>
  <si>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</si>
  <si>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</si>
  <si>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</si>
  <si>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</si>
  <si>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</si>
  <si>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</si>
  <si>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</si>
  <si>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</si>
  <si>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</si>
  <si>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</si>
  <si>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</si>
  <si>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</si>
  <si>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</si>
  <si>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</si>
  <si>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</si>
  <si>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</si>
  <si>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</si>
  <si>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</si>
  <si>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</si>
  <si>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</si>
  <si>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</si>
  <si>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</si>
  <si>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</si>
  <si>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</si>
  <si>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</si>
  <si>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</si>
  <si>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</si>
  <si>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</si>
  <si>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</si>
  <si>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</si>
  <si>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</si>
  <si>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</si>
  <si>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</si>
  <si>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</si>
  <si>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</si>
  <si>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</si>
  <si>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</si>
  <si>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</si>
  <si>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</si>
  <si>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</si>
  <si>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</si>
  <si>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</si>
  <si>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</si>
  <si>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</si>
  <si>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</si>
  <si>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</si>
  <si>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</si>
  <si>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</si>
  <si>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</si>
  <si>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</si>
  <si>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</si>
  <si>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</si>
  <si>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</si>
  <si>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</si>
  <si>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</si>
  <si>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</si>
  <si>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</si>
  <si>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</si>
  <si>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</si>
  <si>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</si>
  <si>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</si>
  <si>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</si>
  <si>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</si>
  <si>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</si>
  <si>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</si>
  <si>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</si>
  <si>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</si>
  <si>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</si>
  <si>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</si>
  <si>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</si>
  <si>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</si>
  <si>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</si>
  <si>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</si>
  <si>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</si>
  <si>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</si>
  <si>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</si>
  <si>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</si>
  <si>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</si>
  <si>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</si>
  <si>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</si>
  <si>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</si>
  <si>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</si>
  <si>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</si>
  <si>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</si>
  <si>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</si>
  <si>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</si>
  <si>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</si>
  <si>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</si>
  <si>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</si>
  <si>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</si>
  <si>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</si>
  <si>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13:27:16</t>
  </si>
  <si>
    <t>13:27:16</t>
  </si>
  <si>
    <t>1149</t>
  </si>
  <si>
    <t>_1</t>
  </si>
  <si>
    <t>RECT-4143-20200907-06_33_50</t>
  </si>
  <si>
    <t>RECT-8679-20201218-13_27_20</t>
  </si>
  <si>
    <t>DARK-8680-20201218-13_27_22</t>
  </si>
  <si>
    <t>0: Broadleaf</t>
  </si>
  <si>
    <t>13:27:38</t>
  </si>
  <si>
    <t>1/3</t>
  </si>
  <si>
    <t>20201218 13:29:01</t>
  </si>
  <si>
    <t>13:29:01</t>
  </si>
  <si>
    <t>RECT-8681-20201218-13_29_04</t>
  </si>
  <si>
    <t>DARK-8682-20201218-13_29_06</t>
  </si>
  <si>
    <t>3/3</t>
  </si>
  <si>
    <t>20201218 13:30:09</t>
  </si>
  <si>
    <t>13:30:09</t>
  </si>
  <si>
    <t>RECT-8683-20201218-13_30_12</t>
  </si>
  <si>
    <t>DARK-8684-20201218-13_30_14</t>
  </si>
  <si>
    <t>20201218 13:31:09</t>
  </si>
  <si>
    <t>13:31:09</t>
  </si>
  <si>
    <t>RECT-8685-20201218-13_31_13</t>
  </si>
  <si>
    <t>DARK-8686-20201218-13_31_15</t>
  </si>
  <si>
    <t>2/3</t>
  </si>
  <si>
    <t>20201218 13:33:10</t>
  </si>
  <si>
    <t>13:33:10</t>
  </si>
  <si>
    <t>RECT-8687-20201218-13_33_13</t>
  </si>
  <si>
    <t>DARK-8688-20201218-13_33_15</t>
  </si>
  <si>
    <t>0/3</t>
  </si>
  <si>
    <t>20201218 13:35:10</t>
  </si>
  <si>
    <t>13:35:10</t>
  </si>
  <si>
    <t>RECT-8689-20201218-13_35_14</t>
  </si>
  <si>
    <t>DARK-8690-20201218-13_35_16</t>
  </si>
  <si>
    <t>20201218 13:36:26</t>
  </si>
  <si>
    <t>13:36:26</t>
  </si>
  <si>
    <t>RECT-8691-20201218-13_36_29</t>
  </si>
  <si>
    <t>DARK-8692-20201218-13_36_31</t>
  </si>
  <si>
    <t>20201218 13:37:43</t>
  </si>
  <si>
    <t>13:37:43</t>
  </si>
  <si>
    <t>RECT-8693-20201218-13_37_46</t>
  </si>
  <si>
    <t>DARK-8694-20201218-13_37_48</t>
  </si>
  <si>
    <t>13:38:05</t>
  </si>
  <si>
    <t>20201218 13:40:06</t>
  </si>
  <si>
    <t>13:40:06</t>
  </si>
  <si>
    <t>RECT-8695-20201218-13_40_09</t>
  </si>
  <si>
    <t>DARK-8696-20201218-13_40_11</t>
  </si>
  <si>
    <t>20201218 13:42:06</t>
  </si>
  <si>
    <t>13:42:06</t>
  </si>
  <si>
    <t>RECT-8697-20201218-13_42_10</t>
  </si>
  <si>
    <t>DARK-8698-20201218-13_42_12</t>
  </si>
  <si>
    <t>20201218 13:44:07</t>
  </si>
  <si>
    <t>13:44:07</t>
  </si>
  <si>
    <t>RECT-8699-20201218-13_44_10</t>
  </si>
  <si>
    <t>DARK-8700-20201218-13_44_12</t>
  </si>
  <si>
    <t>20201218 13:45:15</t>
  </si>
  <si>
    <t>13:45:15</t>
  </si>
  <si>
    <t>RECT-8701-20201218-13_45_18</t>
  </si>
  <si>
    <t>DARK-8702-20201218-13_45_20</t>
  </si>
  <si>
    <t>20201218 13:46:19</t>
  </si>
  <si>
    <t>13:46:19</t>
  </si>
  <si>
    <t>RECT-8703-20201218-13_46_22</t>
  </si>
  <si>
    <t>DARK-8704-20201218-13_46_24</t>
  </si>
  <si>
    <t>20201218 13:48:19</t>
  </si>
  <si>
    <t>13:48:19</t>
  </si>
  <si>
    <t>RECT-8705-20201218-13_48_23</t>
  </si>
  <si>
    <t>DARK-8706-20201218-13_48_25</t>
  </si>
  <si>
    <t>13:48:41</t>
  </si>
  <si>
    <t>20201218 13:50:42</t>
  </si>
  <si>
    <t>13:50:42</t>
  </si>
  <si>
    <t>RECT-8707-20201218-13_50_46</t>
  </si>
  <si>
    <t>DARK-8708-20201218-13_50_48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</si>
</sst>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1608326836.5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1608326828.75</v>
      </c>
      <c r="I17">
        <f t="shared" ref="I17:I31" si="0">BW17*AG17*(BS17-BT17)/(100*BL17*(1000-AG17*BS17))</f>
        <v>5.9859799170746818E-4</v>
      </c>
      <c r="J17">
        <f t="shared" ref="J17:J31" si="1">BW17*AG17*(BR17-BQ17*(1000-AG17*BT17)/(1000-AG17*BS17))/(100*BL17)</f>
        <v>2.1944928743599643</v>
      </c>
      <c r="K17">
        <f t="shared" ref="K17:K31" si="2">BQ17 - IF(AG17&gt;1, J17*BL17*100/(AI17*CE17), 0)</f>
        <v>401.13403333333298</v>
      </c>
      <c r="L17">
        <f t="shared" ref="L17:L31" si="3">((R17-I17/2)*K17-J17)/(R17+I17/2)</f>
        <v>239.73146451707407</v>
      </c>
      <c r="M17">
        <f t="shared" ref="M17:M31" si="4">L17*(BX17+BY17)/1000</f>
        <v>24.611234187377104</v>
      </c>
      <c r="N17">
        <f t="shared" ref="N17:N31" si="5">(BQ17 - IF(AG17&gt;1, J17*BL17*100/(AI17*CE17), 0))*(BX17+BY17)/1000</f>
        <v>41.181092581156207</v>
      </c>
      <c r="O17">
        <f t="shared" ref="O17:O31" si="6">2/((1/Q17-1/P17)+SIGN(Q17)*SQRT((1/Q17-1/P17)*(1/Q17-1/P17) + 4*BM17/((BM17+1)*(BM17+1))*(2*1/Q17*1/P17-1/P17*1/P17)))</f>
        <v>2.3745464179178489E-2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2.9747072110810184</v>
      </c>
      <c r="Q17">
        <f t="shared" ref="Q17:Q31" si="8">I17*(1000-(1000*0.61365*EXP(17.502*U17/(240.97+U17))/(BX17+BY17)+BS17)/2)/(1000*0.61365*EXP(17.502*U17/(240.97+U17))/(BX17+BY17)-BS17)</f>
        <v>2.3640662073681342E-2</v>
      </c>
      <c r="R17">
        <f t="shared" ref="R17:R31" si="9">1/((BM17+1)/(O17/1.6)+1/(P17/1.37)) + BM17/((BM17+1)/(O17/1.6) + BM17/(P17/1.37))</f>
        <v>1.4784791170582103E-2</v>
      </c>
      <c r="S17">
        <f t="shared" ref="S17:S31" si="10">(BI17*BK17)</f>
        <v>231.29662988445531</v>
      </c>
      <c r="T17">
        <f t="shared" ref="T17:T31" si="11">(BZ17+(S17+2*0.95*0.0000000567*(((BZ17+$B$7)+273)^4-(BZ17+273)^4)-44100*I17)/(1.84*29.3*P17+8*0.95*0.0000000567*(BZ17+273)^3))</f>
        <v>29.195817577510116</v>
      </c>
      <c r="U17">
        <f t="shared" ref="U17:U31" si="12">($C$7*CA17+$D$7*CB17+$E$7*T17)</f>
        <v>29.046603333333302</v>
      </c>
      <c r="V17">
        <f t="shared" ref="V17:V31" si="13">0.61365*EXP(17.502*U17/(240.97+U17))</f>
        <v>4.0326311456451096</v>
      </c>
      <c r="W17">
        <f t="shared" ref="W17:W31" si="14">(X17/Y17*100)</f>
        <v>39.600574996546705</v>
      </c>
      <c r="X17">
        <f t="shared" ref="X17:X31" si="15">BS17*(BX17+BY17)/1000</f>
        <v>1.5032523513765756</v>
      </c>
      <c r="Y17">
        <f t="shared" ref="Y17:Y31" si="16">0.61365*EXP(17.502*BZ17/(240.97+BZ17))</f>
        <v>3.7960366775170917</v>
      </c>
      <c r="Z17">
        <f t="shared" ref="Z17:Z31" si="17">(V17-BS17*(BX17+BY17)/1000)</f>
        <v>2.529378794268534</v>
      </c>
      <c r="AA17">
        <f t="shared" ref="AA17:AA31" si="18">(-I17*44100)</f>
        <v>-26.398171434299346</v>
      </c>
      <c r="AB17">
        <f t="shared" ref="AB17:AB31" si="19">2*29.3*P17*0.92*(BZ17-U17)</f>
        <v>-166.97868951910871</v>
      </c>
      <c r="AC17">
        <f t="shared" ref="AC17:AC31" si="20">2*0.95*0.0000000567*(((BZ17+$B$7)+273)^4-(U17+273)^4)</f>
        <v>-12.299958684742624</v>
      </c>
      <c r="AD17">
        <f t="shared" ref="AD17:AD31" si="21">S17+AC17+AA17+AB17</f>
        <v>25.619810246304638</v>
      </c>
      <c r="AE17">
        <v>2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54068.512182777893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927.97846153846103</v>
      </c>
      <c r="AR17">
        <v>1094.8499999999999</v>
      </c>
      <c r="AS17">
        <f t="shared" ref="AS17:AS31" si="27">1-AQ17/AR17</f>
        <v>0.152414977815718</v>
      </c>
      <c r="AT17">
        <v>0.5</v>
      </c>
      <c r="AU17">
        <f t="shared" ref="AU17:AU31" si="28">BI17</f>
        <v>1180.2131807473329</v>
      </c>
      <c r="AV17">
        <f t="shared" ref="AV17:AV31" si="29">J17</f>
        <v>2.1944928743599643</v>
      </c>
      <c r="AW17">
        <f t="shared" ref="AW17:AW31" si="30">AS17*AT17*AU17</f>
        <v>89.941082880711363</v>
      </c>
      <c r="AX17">
        <f t="shared" ref="AX17:AX31" si="31">BC17/AR17</f>
        <v>0.38447275882540988</v>
      </c>
      <c r="AY17">
        <f t="shared" ref="AY17:AY31" si="32">(AV17-AO17)/AU17</f>
        <v>2.3489318704445861E-3</v>
      </c>
      <c r="AZ17">
        <f t="shared" ref="AZ17:AZ31" si="33">(AL17-AR17)/AR17</f>
        <v>1.9794766406357036</v>
      </c>
      <c r="BA17" t="s">
        <v>289</v>
      </c>
      <c r="BB17">
        <v>673.91</v>
      </c>
      <c r="BC17">
        <f t="shared" ref="BC17:BC31" si="34">AR17-BB17</f>
        <v>420.93999999999994</v>
      </c>
      <c r="BD17">
        <f t="shared" ref="BD17:BD31" si="35">(AR17-AQ17)/(AR17-BB17)</f>
        <v>0.39642594778718798</v>
      </c>
      <c r="BE17">
        <f t="shared" ref="BE17:BE31" si="36">(AL17-AR17)/(AL17-BB17)</f>
        <v>0.83735998794515043</v>
      </c>
      <c r="BF17">
        <f t="shared" ref="BF17:BF31" si="37">(AR17-AQ17)/(AR17-AK17)</f>
        <v>0.43986130965053788</v>
      </c>
      <c r="BG17">
        <f t="shared" ref="BG17:BG31" si="38">(AL17-AR17)/(AL17-AK17)</f>
        <v>0.85102779449184796</v>
      </c>
      <c r="BH17">
        <f t="shared" ref="BH17:BH31" si="39">$B$11*CF17+$C$11*CG17+$F$11*CH17*(1-CK17)</f>
        <v>1400.0333333333299</v>
      </c>
      <c r="BI17">
        <f t="shared" ref="BI17:BI31" si="40">BH17*BJ17</f>
        <v>1180.2131807473329</v>
      </c>
      <c r="BJ17">
        <f t="shared" ref="BJ17:BJ31" si="41">($B$11*$D$9+$C$11*$D$9+$F$11*((CU17+CM17)/MAX(CU17+CM17+CV17, 0.1)*$I$9+CV17/MAX(CU17+CM17+CV17, 0.1)*$J$9))/($B$11+$C$11+$F$11)</f>
        <v>0.84298934364467681</v>
      </c>
      <c r="BK17">
        <f t="shared" ref="BK17:BK31" si="42">($B$11*$K$9+$C$11*$K$9+$F$11*((CU17+CM17)/MAX(CU17+CM17+CV17, 0.1)*$P$9+CV17/MAX(CU17+CM17+CV17, 0.1)*$Q$9))/($B$11+$C$11+$F$11)</f>
        <v>0.19597868728935394</v>
      </c>
      <c r="BL17">
        <v>6</v>
      </c>
      <c r="BM17">
        <v>0.5</v>
      </c>
      <c r="BN17" t="s">
        <v>290</v>
      </c>
      <c r="BO17">
        <v>2</v>
      </c>
      <c r="BP17">
        <v>1608326828.75</v>
      </c>
      <c r="BQ17">
        <v>401.13403333333298</v>
      </c>
      <c r="BR17">
        <v>404.05549999999999</v>
      </c>
      <c r="BS17">
        <v>14.64278</v>
      </c>
      <c r="BT17">
        <v>13.9349966666667</v>
      </c>
      <c r="BU17">
        <v>398.15603333333303</v>
      </c>
      <c r="BV17">
        <v>14.59178</v>
      </c>
      <c r="BW17">
        <v>500.01136666666702</v>
      </c>
      <c r="BX17">
        <v>102.561733333333</v>
      </c>
      <c r="BY17">
        <v>9.9943710000000005E-2</v>
      </c>
      <c r="BZ17">
        <v>28.005410000000001</v>
      </c>
      <c r="CA17">
        <v>29.046603333333302</v>
      </c>
      <c r="CB17">
        <v>999.9</v>
      </c>
      <c r="CC17">
        <v>0</v>
      </c>
      <c r="CD17">
        <v>0</v>
      </c>
      <c r="CE17">
        <v>10003.455333333301</v>
      </c>
      <c r="CF17">
        <v>0</v>
      </c>
      <c r="CG17">
        <v>568.01163333333295</v>
      </c>
      <c r="CH17">
        <v>1400.0333333333299</v>
      </c>
      <c r="CI17">
        <v>0.89999736666666696</v>
      </c>
      <c r="CJ17">
        <v>0.10000265</v>
      </c>
      <c r="CK17">
        <v>0</v>
      </c>
      <c r="CL17">
        <v>928.07920000000001</v>
      </c>
      <c r="CM17">
        <v>4.9997499999999997</v>
      </c>
      <c r="CN17">
        <v>12678.61</v>
      </c>
      <c r="CO17">
        <v>12178.323333333299</v>
      </c>
      <c r="CP17">
        <v>47.047600000000003</v>
      </c>
      <c r="CQ17">
        <v>49.309933333333298</v>
      </c>
      <c r="CR17">
        <v>48.118699999999997</v>
      </c>
      <c r="CS17">
        <v>48.693399999999997</v>
      </c>
      <c r="CT17">
        <v>48.2976666666667</v>
      </c>
      <c r="CU17">
        <v>1255.52733333333</v>
      </c>
      <c r="CV17">
        <v>139.506</v>
      </c>
      <c r="CW17">
        <v>0</v>
      </c>
      <c r="CX17">
        <v>358.799999952316</v>
      </c>
      <c r="CY17">
        <v>0</v>
      </c>
      <c r="CZ17">
        <v>927.97846153846103</v>
      </c>
      <c r="DA17">
        <v>-19.4384956881823</v>
      </c>
      <c r="DB17">
        <v>-253.15213634030599</v>
      </c>
      <c r="DC17">
        <v>12677.311538461499</v>
      </c>
      <c r="DD17">
        <v>15</v>
      </c>
      <c r="DE17">
        <v>1608326858.5</v>
      </c>
      <c r="DF17" t="s">
        <v>291</v>
      </c>
      <c r="DG17">
        <v>1608326858.5</v>
      </c>
      <c r="DH17">
        <v>1608326854.5</v>
      </c>
      <c r="DI17">
        <v>13</v>
      </c>
      <c r="DJ17">
        <v>-0.53400000000000003</v>
      </c>
      <c r="DK17">
        <v>-3.7999999999999999E-2</v>
      </c>
      <c r="DL17">
        <v>2.9780000000000002</v>
      </c>
      <c r="DM17">
        <v>5.0999999999999997E-2</v>
      </c>
      <c r="DN17">
        <v>404</v>
      </c>
      <c r="DO17">
        <v>14</v>
      </c>
      <c r="DP17">
        <v>0.43</v>
      </c>
      <c r="DQ17">
        <v>0.1</v>
      </c>
      <c r="DR17">
        <v>1.7202581537322701</v>
      </c>
      <c r="DS17">
        <v>2.1926294724185702</v>
      </c>
      <c r="DT17">
        <v>0.16607865403578101</v>
      </c>
      <c r="DU17">
        <v>0</v>
      </c>
      <c r="DV17">
        <v>-2.3877503333333299</v>
      </c>
      <c r="DW17">
        <v>-2.6627973303670802</v>
      </c>
      <c r="DX17">
        <v>0.201229264364196</v>
      </c>
      <c r="DY17">
        <v>0</v>
      </c>
      <c r="DZ17">
        <v>0.74517756666666701</v>
      </c>
      <c r="EA17">
        <v>-2.9836164627364201E-2</v>
      </c>
      <c r="EB17">
        <v>2.3572903891733101E-3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2.9780000000000002</v>
      </c>
      <c r="EJ17">
        <v>5.0999999999999997E-2</v>
      </c>
      <c r="EK17">
        <v>3.5117000000000802</v>
      </c>
      <c r="EL17">
        <v>0</v>
      </c>
      <c r="EM17">
        <v>0</v>
      </c>
      <c r="EN17">
        <v>0</v>
      </c>
      <c r="EO17">
        <v>8.8390000000003993E-2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15.9</v>
      </c>
      <c r="EX17">
        <v>16</v>
      </c>
      <c r="EY17">
        <v>2</v>
      </c>
      <c r="EZ17">
        <v>495.13900000000001</v>
      </c>
      <c r="FA17">
        <v>471.041</v>
      </c>
      <c r="FB17">
        <v>24.269300000000001</v>
      </c>
      <c r="FC17">
        <v>31.889099999999999</v>
      </c>
      <c r="FD17">
        <v>30.000800000000002</v>
      </c>
      <c r="FE17">
        <v>31.8279</v>
      </c>
      <c r="FF17">
        <v>31.810400000000001</v>
      </c>
      <c r="FG17">
        <v>17.753599999999999</v>
      </c>
      <c r="FH17">
        <v>0</v>
      </c>
      <c r="FI17">
        <v>100</v>
      </c>
      <c r="FJ17">
        <v>24.264500000000002</v>
      </c>
      <c r="FK17">
        <v>403.40899999999999</v>
      </c>
      <c r="FL17">
        <v>15.225899999999999</v>
      </c>
      <c r="FM17">
        <v>101.65300000000001</v>
      </c>
      <c r="FN17">
        <v>101.075</v>
      </c>
    </row>
    <row r="18" spans="1:170" x14ac:dyDescent="0.25">
      <c r="A18">
        <v>2</v>
      </c>
      <c r="B18">
        <v>1608326941</v>
      </c>
      <c r="C18">
        <v>104.5</v>
      </c>
      <c r="D18" t="s">
        <v>293</v>
      </c>
      <c r="E18" t="s">
        <v>294</v>
      </c>
      <c r="F18" t="s">
        <v>285</v>
      </c>
      <c r="G18" t="s">
        <v>286</v>
      </c>
      <c r="H18">
        <v>1608326933.25</v>
      </c>
      <c r="I18">
        <f t="shared" si="0"/>
        <v>6.2381796282283202E-4</v>
      </c>
      <c r="J18">
        <f t="shared" si="1"/>
        <v>-0.79333481473667389</v>
      </c>
      <c r="K18">
        <f t="shared" si="2"/>
        <v>124.610333333333</v>
      </c>
      <c r="L18">
        <f t="shared" si="3"/>
        <v>170.74251804371858</v>
      </c>
      <c r="M18">
        <f t="shared" si="4"/>
        <v>17.529384463972693</v>
      </c>
      <c r="N18">
        <f t="shared" si="5"/>
        <v>12.793195662163575</v>
      </c>
      <c r="O18">
        <f t="shared" si="6"/>
        <v>2.4415047550312326E-2</v>
      </c>
      <c r="P18">
        <f t="shared" si="7"/>
        <v>2.9734113802071254</v>
      </c>
      <c r="Q18">
        <f t="shared" si="8"/>
        <v>2.4304218455327774E-2</v>
      </c>
      <c r="R18">
        <f t="shared" si="9"/>
        <v>1.5200052026775993E-2</v>
      </c>
      <c r="S18">
        <f t="shared" si="10"/>
        <v>231.28990208618572</v>
      </c>
      <c r="T18">
        <f t="shared" si="11"/>
        <v>29.195706166274828</v>
      </c>
      <c r="U18">
        <f t="shared" si="12"/>
        <v>29.070913333333301</v>
      </c>
      <c r="V18">
        <f t="shared" si="13"/>
        <v>4.0383054084207615</v>
      </c>
      <c r="W18">
        <f t="shared" si="14"/>
        <v>38.814532840638016</v>
      </c>
      <c r="X18">
        <f t="shared" si="15"/>
        <v>1.4739218843786766</v>
      </c>
      <c r="Y18">
        <f t="shared" si="16"/>
        <v>3.797345418094304</v>
      </c>
      <c r="Z18">
        <f t="shared" si="17"/>
        <v>2.5643835240420847</v>
      </c>
      <c r="AA18">
        <f t="shared" si="18"/>
        <v>-27.510372160486892</v>
      </c>
      <c r="AB18">
        <f t="shared" si="19"/>
        <v>-169.85498354223495</v>
      </c>
      <c r="AC18">
        <f t="shared" si="20"/>
        <v>-12.519167965994066</v>
      </c>
      <c r="AD18">
        <f t="shared" si="21"/>
        <v>21.405378417469819</v>
      </c>
      <c r="AE18">
        <v>2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54029.533046054035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893.2518</v>
      </c>
      <c r="AR18">
        <v>1034.53</v>
      </c>
      <c r="AS18">
        <f t="shared" si="27"/>
        <v>0.13656269030380941</v>
      </c>
      <c r="AT18">
        <v>0.5</v>
      </c>
      <c r="AU18">
        <f t="shared" si="28"/>
        <v>1180.1783907473457</v>
      </c>
      <c r="AV18">
        <f t="shared" si="29"/>
        <v>-0.79333481473667389</v>
      </c>
      <c r="AW18">
        <f t="shared" si="30"/>
        <v>80.584168039438964</v>
      </c>
      <c r="AX18">
        <f t="shared" si="31"/>
        <v>0.36551864131537992</v>
      </c>
      <c r="AY18">
        <f t="shared" si="32"/>
        <v>-1.8267351496236992E-4</v>
      </c>
      <c r="AZ18">
        <f t="shared" si="33"/>
        <v>2.1532000038664902</v>
      </c>
      <c r="BA18" t="s">
        <v>296</v>
      </c>
      <c r="BB18">
        <v>656.39</v>
      </c>
      <c r="BC18">
        <f t="shared" si="34"/>
        <v>378.14</v>
      </c>
      <c r="BD18">
        <f t="shared" si="35"/>
        <v>0.37361347649018878</v>
      </c>
      <c r="BE18">
        <f t="shared" si="36"/>
        <v>0.85487912990417125</v>
      </c>
      <c r="BF18">
        <f t="shared" si="37"/>
        <v>0.44280469369697328</v>
      </c>
      <c r="BG18">
        <f t="shared" si="38"/>
        <v>0.87471424981211776</v>
      </c>
      <c r="BH18">
        <f t="shared" si="39"/>
        <v>1399.992</v>
      </c>
      <c r="BI18">
        <f t="shared" si="40"/>
        <v>1180.1783907473457</v>
      </c>
      <c r="BJ18">
        <f t="shared" si="41"/>
        <v>0.84298938190171491</v>
      </c>
      <c r="BK18">
        <f t="shared" si="42"/>
        <v>0.1959787638034296</v>
      </c>
      <c r="BL18">
        <v>6</v>
      </c>
      <c r="BM18">
        <v>0.5</v>
      </c>
      <c r="BN18" t="s">
        <v>290</v>
      </c>
      <c r="BO18">
        <v>2</v>
      </c>
      <c r="BP18">
        <v>1608326933.25</v>
      </c>
      <c r="BQ18">
        <v>124.610333333333</v>
      </c>
      <c r="BR18">
        <v>123.751633333333</v>
      </c>
      <c r="BS18">
        <v>14.356529999999999</v>
      </c>
      <c r="BT18">
        <v>13.6187133333333</v>
      </c>
      <c r="BU18">
        <v>121.632633333333</v>
      </c>
      <c r="BV18">
        <v>14.3058933333333</v>
      </c>
      <c r="BW18">
        <v>500.01209999999998</v>
      </c>
      <c r="BX18">
        <v>102.5656</v>
      </c>
      <c r="BY18">
        <v>0.10000821999999999</v>
      </c>
      <c r="BZ18">
        <v>28.011323333333301</v>
      </c>
      <c r="CA18">
        <v>29.070913333333301</v>
      </c>
      <c r="CB18">
        <v>999.9</v>
      </c>
      <c r="CC18">
        <v>0</v>
      </c>
      <c r="CD18">
        <v>0</v>
      </c>
      <c r="CE18">
        <v>9995.7483333333294</v>
      </c>
      <c r="CF18">
        <v>0</v>
      </c>
      <c r="CG18">
        <v>476.917466666667</v>
      </c>
      <c r="CH18">
        <v>1399.992</v>
      </c>
      <c r="CI18">
        <v>0.89999733333333298</v>
      </c>
      <c r="CJ18">
        <v>0.10000255666666701</v>
      </c>
      <c r="CK18">
        <v>0</v>
      </c>
      <c r="CL18">
        <v>893.32083333333298</v>
      </c>
      <c r="CM18">
        <v>4.9997499999999997</v>
      </c>
      <c r="CN18">
        <v>12220.7833333333</v>
      </c>
      <c r="CO18">
        <v>12177.9533333333</v>
      </c>
      <c r="CP18">
        <v>47.451700000000002</v>
      </c>
      <c r="CQ18">
        <v>49.631133333333302</v>
      </c>
      <c r="CR18">
        <v>48.495800000000003</v>
      </c>
      <c r="CS18">
        <v>49.0103333333333</v>
      </c>
      <c r="CT18">
        <v>48.649833333333298</v>
      </c>
      <c r="CU18">
        <v>1255.48833333333</v>
      </c>
      <c r="CV18">
        <v>139.50366666666699</v>
      </c>
      <c r="CW18">
        <v>0</v>
      </c>
      <c r="CX18">
        <v>103.700000047684</v>
      </c>
      <c r="CY18">
        <v>0</v>
      </c>
      <c r="CZ18">
        <v>893.2518</v>
      </c>
      <c r="DA18">
        <v>-11.335615369733601</v>
      </c>
      <c r="DB18">
        <v>-143.092307386318</v>
      </c>
      <c r="DC18">
        <v>12219.504000000001</v>
      </c>
      <c r="DD18">
        <v>15</v>
      </c>
      <c r="DE18">
        <v>1608326858.5</v>
      </c>
      <c r="DF18" t="s">
        <v>291</v>
      </c>
      <c r="DG18">
        <v>1608326858.5</v>
      </c>
      <c r="DH18">
        <v>1608326854.5</v>
      </c>
      <c r="DI18">
        <v>13</v>
      </c>
      <c r="DJ18">
        <v>-0.53400000000000003</v>
      </c>
      <c r="DK18">
        <v>-3.7999999999999999E-2</v>
      </c>
      <c r="DL18">
        <v>2.9780000000000002</v>
      </c>
      <c r="DM18">
        <v>5.0999999999999997E-2</v>
      </c>
      <c r="DN18">
        <v>404</v>
      </c>
      <c r="DO18">
        <v>14</v>
      </c>
      <c r="DP18">
        <v>0.43</v>
      </c>
      <c r="DQ18">
        <v>0.1</v>
      </c>
      <c r="DR18">
        <v>-0.79663286297795399</v>
      </c>
      <c r="DS18">
        <v>0.14851891357048899</v>
      </c>
      <c r="DT18">
        <v>2.7134356632298299E-2</v>
      </c>
      <c r="DU18">
        <v>1</v>
      </c>
      <c r="DV18">
        <v>0.85927580000000003</v>
      </c>
      <c r="DW18">
        <v>-4.1359234705230598E-2</v>
      </c>
      <c r="DX18">
        <v>2.7785544844277098E-2</v>
      </c>
      <c r="DY18">
        <v>1</v>
      </c>
      <c r="DZ18">
        <v>0.73724496666666695</v>
      </c>
      <c r="EA18">
        <v>7.3487652947719903E-2</v>
      </c>
      <c r="EB18">
        <v>5.3173619366708004E-3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2.9780000000000002</v>
      </c>
      <c r="EJ18">
        <v>5.0599999999999999E-2</v>
      </c>
      <c r="EK18">
        <v>2.9777000000000302</v>
      </c>
      <c r="EL18">
        <v>0</v>
      </c>
      <c r="EM18">
        <v>0</v>
      </c>
      <c r="EN18">
        <v>0</v>
      </c>
      <c r="EO18">
        <v>5.06500000000027E-2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1.4</v>
      </c>
      <c r="EX18">
        <v>1.4</v>
      </c>
      <c r="EY18">
        <v>2</v>
      </c>
      <c r="EZ18">
        <v>495.49</v>
      </c>
      <c r="FA18">
        <v>468.89100000000002</v>
      </c>
      <c r="FB18">
        <v>24.273</v>
      </c>
      <c r="FC18">
        <v>32.096400000000003</v>
      </c>
      <c r="FD18">
        <v>30.001100000000001</v>
      </c>
      <c r="FE18">
        <v>32.007100000000001</v>
      </c>
      <c r="FF18">
        <v>31.9834</v>
      </c>
      <c r="FG18">
        <v>0</v>
      </c>
      <c r="FH18">
        <v>0</v>
      </c>
      <c r="FI18">
        <v>100</v>
      </c>
      <c r="FJ18">
        <v>24.255199999999999</v>
      </c>
      <c r="FK18">
        <v>0</v>
      </c>
      <c r="FL18">
        <v>15.225899999999999</v>
      </c>
      <c r="FM18">
        <v>101.619</v>
      </c>
      <c r="FN18">
        <v>101.038</v>
      </c>
    </row>
    <row r="19" spans="1:170" x14ac:dyDescent="0.25">
      <c r="A19">
        <v>3</v>
      </c>
      <c r="B19">
        <v>1608327009</v>
      </c>
      <c r="C19">
        <v>172.5</v>
      </c>
      <c r="D19" t="s">
        <v>298</v>
      </c>
      <c r="E19" t="s">
        <v>299</v>
      </c>
      <c r="F19" t="s">
        <v>285</v>
      </c>
      <c r="G19" t="s">
        <v>286</v>
      </c>
      <c r="H19">
        <v>1608327001.25</v>
      </c>
      <c r="I19">
        <f t="shared" si="0"/>
        <v>7.0668785689215891E-4</v>
      </c>
      <c r="J19">
        <f t="shared" si="1"/>
        <v>-0.84014586831445215</v>
      </c>
      <c r="K19">
        <f t="shared" si="2"/>
        <v>122.25903333333299</v>
      </c>
      <c r="L19">
        <f t="shared" si="3"/>
        <v>165.10201287294757</v>
      </c>
      <c r="M19">
        <f t="shared" si="4"/>
        <v>16.950715829512866</v>
      </c>
      <c r="N19">
        <f t="shared" si="5"/>
        <v>12.552107000773178</v>
      </c>
      <c r="O19">
        <f t="shared" si="6"/>
        <v>2.7706061426037671E-2</v>
      </c>
      <c r="P19">
        <f t="shared" si="7"/>
        <v>2.9733362176765121</v>
      </c>
      <c r="Q19">
        <f t="shared" si="8"/>
        <v>2.7563430931715361E-2</v>
      </c>
      <c r="R19">
        <f t="shared" si="9"/>
        <v>1.7239897768608698E-2</v>
      </c>
      <c r="S19">
        <f t="shared" si="10"/>
        <v>231.29048645211427</v>
      </c>
      <c r="T19">
        <f t="shared" si="11"/>
        <v>29.143917249691071</v>
      </c>
      <c r="U19">
        <f t="shared" si="12"/>
        <v>29.034036666666701</v>
      </c>
      <c r="V19">
        <f t="shared" si="13"/>
        <v>4.0297006527134052</v>
      </c>
      <c r="W19">
        <f t="shared" si="14"/>
        <v>38.725207281348659</v>
      </c>
      <c r="X19">
        <f t="shared" si="15"/>
        <v>1.4679086186266987</v>
      </c>
      <c r="Y19">
        <f t="shared" si="16"/>
        <v>3.7905765305837167</v>
      </c>
      <c r="Z19">
        <f t="shared" si="17"/>
        <v>2.5617920340867064</v>
      </c>
      <c r="AA19">
        <f t="shared" si="18"/>
        <v>-31.164934488944208</v>
      </c>
      <c r="AB19">
        <f t="shared" si="19"/>
        <v>-168.8450839746053</v>
      </c>
      <c r="AC19">
        <f t="shared" si="20"/>
        <v>-12.440870392303356</v>
      </c>
      <c r="AD19">
        <f t="shared" si="21"/>
        <v>18.839597596261399</v>
      </c>
      <c r="AE19">
        <v>1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54032.876358483983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882.36284000000001</v>
      </c>
      <c r="AR19">
        <v>1015.62</v>
      </c>
      <c r="AS19">
        <f t="shared" si="27"/>
        <v>0.13120769579173308</v>
      </c>
      <c r="AT19">
        <v>0.5</v>
      </c>
      <c r="AU19">
        <f t="shared" si="28"/>
        <v>1180.1829807473148</v>
      </c>
      <c r="AV19">
        <f t="shared" si="29"/>
        <v>-0.84014586831445215</v>
      </c>
      <c r="AW19">
        <f t="shared" si="30"/>
        <v>77.424544758237232</v>
      </c>
      <c r="AX19">
        <f t="shared" si="31"/>
        <v>0.36467379531714617</v>
      </c>
      <c r="AY19">
        <f t="shared" si="32"/>
        <v>-2.2233703822103367E-4</v>
      </c>
      <c r="AZ19">
        <f t="shared" si="33"/>
        <v>2.211909966325988</v>
      </c>
      <c r="BA19" t="s">
        <v>301</v>
      </c>
      <c r="BB19">
        <v>645.25</v>
      </c>
      <c r="BC19">
        <f t="shared" si="34"/>
        <v>370.37</v>
      </c>
      <c r="BD19">
        <f t="shared" si="35"/>
        <v>0.35979469179469181</v>
      </c>
      <c r="BE19">
        <f t="shared" si="36"/>
        <v>0.85846615943718163</v>
      </c>
      <c r="BF19">
        <f t="shared" si="37"/>
        <v>0.44397878960290715</v>
      </c>
      <c r="BG19">
        <f t="shared" si="38"/>
        <v>0.88213982789743439</v>
      </c>
      <c r="BH19">
        <f t="shared" si="39"/>
        <v>1399.9976666666701</v>
      </c>
      <c r="BI19">
        <f t="shared" si="40"/>
        <v>1180.1829807473148</v>
      </c>
      <c r="BJ19">
        <f t="shared" si="41"/>
        <v>0.8429892483730177</v>
      </c>
      <c r="BK19">
        <f t="shared" si="42"/>
        <v>0.19597849674603562</v>
      </c>
      <c r="BL19">
        <v>6</v>
      </c>
      <c r="BM19">
        <v>0.5</v>
      </c>
      <c r="BN19" t="s">
        <v>290</v>
      </c>
      <c r="BO19">
        <v>2</v>
      </c>
      <c r="BP19">
        <v>1608327001.25</v>
      </c>
      <c r="BQ19">
        <v>122.25903333333299</v>
      </c>
      <c r="BR19">
        <v>121.354566666667</v>
      </c>
      <c r="BS19">
        <v>14.297606666666701</v>
      </c>
      <c r="BT19">
        <v>13.461733333333299</v>
      </c>
      <c r="BU19">
        <v>119.28149999999999</v>
      </c>
      <c r="BV19">
        <v>14.246969999999999</v>
      </c>
      <c r="BW19">
        <v>500.01636666666701</v>
      </c>
      <c r="BX19">
        <v>102.5681</v>
      </c>
      <c r="BY19">
        <v>0.100035503333333</v>
      </c>
      <c r="BZ19">
        <v>27.980720000000002</v>
      </c>
      <c r="CA19">
        <v>29.034036666666701</v>
      </c>
      <c r="CB19">
        <v>999.9</v>
      </c>
      <c r="CC19">
        <v>0</v>
      </c>
      <c r="CD19">
        <v>0</v>
      </c>
      <c r="CE19">
        <v>9995.0796666666702</v>
      </c>
      <c r="CF19">
        <v>0</v>
      </c>
      <c r="CG19">
        <v>420.56143333333301</v>
      </c>
      <c r="CH19">
        <v>1399.9976666666701</v>
      </c>
      <c r="CI19">
        <v>0.89999993333333295</v>
      </c>
      <c r="CJ19">
        <v>9.9999786666666701E-2</v>
      </c>
      <c r="CK19">
        <v>0</v>
      </c>
      <c r="CL19">
        <v>882.464333333333</v>
      </c>
      <c r="CM19">
        <v>4.9997499999999997</v>
      </c>
      <c r="CN19">
        <v>12083.3</v>
      </c>
      <c r="CO19">
        <v>12178.0233333333</v>
      </c>
      <c r="CP19">
        <v>47.7665333333333</v>
      </c>
      <c r="CQ19">
        <v>49.860300000000002</v>
      </c>
      <c r="CR19">
        <v>48.789333333333303</v>
      </c>
      <c r="CS19">
        <v>49.210099999999997</v>
      </c>
      <c r="CT19">
        <v>48.914266666666599</v>
      </c>
      <c r="CU19">
        <v>1255.49966666667</v>
      </c>
      <c r="CV19">
        <v>139.49799999999999</v>
      </c>
      <c r="CW19">
        <v>0</v>
      </c>
      <c r="CX19">
        <v>67.5</v>
      </c>
      <c r="CY19">
        <v>0</v>
      </c>
      <c r="CZ19">
        <v>882.36284000000001</v>
      </c>
      <c r="DA19">
        <v>-11.519923104462301</v>
      </c>
      <c r="DB19">
        <v>-142.03846172011899</v>
      </c>
      <c r="DC19">
        <v>12081.956</v>
      </c>
      <c r="DD19">
        <v>15</v>
      </c>
      <c r="DE19">
        <v>1608326858.5</v>
      </c>
      <c r="DF19" t="s">
        <v>291</v>
      </c>
      <c r="DG19">
        <v>1608326858.5</v>
      </c>
      <c r="DH19">
        <v>1608326854.5</v>
      </c>
      <c r="DI19">
        <v>13</v>
      </c>
      <c r="DJ19">
        <v>-0.53400000000000003</v>
      </c>
      <c r="DK19">
        <v>-3.7999999999999999E-2</v>
      </c>
      <c r="DL19">
        <v>2.9780000000000002</v>
      </c>
      <c r="DM19">
        <v>5.0999999999999997E-2</v>
      </c>
      <c r="DN19">
        <v>404</v>
      </c>
      <c r="DO19">
        <v>14</v>
      </c>
      <c r="DP19">
        <v>0.43</v>
      </c>
      <c r="DQ19">
        <v>0.1</v>
      </c>
      <c r="DR19">
        <v>-0.840231498488624</v>
      </c>
      <c r="DS19">
        <v>-9.7968494073403904E-3</v>
      </c>
      <c r="DT19">
        <v>1.02655620362155E-2</v>
      </c>
      <c r="DU19">
        <v>1</v>
      </c>
      <c r="DV19">
        <v>0.90490316666666704</v>
      </c>
      <c r="DW19">
        <v>-4.1007350389322503E-2</v>
      </c>
      <c r="DX19">
        <v>1.22502701931653E-2</v>
      </c>
      <c r="DY19">
        <v>1</v>
      </c>
      <c r="DZ19">
        <v>0.83431483333333301</v>
      </c>
      <c r="EA19">
        <v>0.19187119021134399</v>
      </c>
      <c r="EB19">
        <v>1.3936372476564899E-2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2.9780000000000002</v>
      </c>
      <c r="EJ19">
        <v>5.0700000000000002E-2</v>
      </c>
      <c r="EK19">
        <v>2.9777000000000302</v>
      </c>
      <c r="EL19">
        <v>0</v>
      </c>
      <c r="EM19">
        <v>0</v>
      </c>
      <c r="EN19">
        <v>0</v>
      </c>
      <c r="EO19">
        <v>5.06500000000027E-2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2.5</v>
      </c>
      <c r="EX19">
        <v>2.6</v>
      </c>
      <c r="EY19">
        <v>2</v>
      </c>
      <c r="EZ19">
        <v>495.988</v>
      </c>
      <c r="FA19">
        <v>468.02499999999998</v>
      </c>
      <c r="FB19">
        <v>24.144300000000001</v>
      </c>
      <c r="FC19">
        <v>32.247500000000002</v>
      </c>
      <c r="FD19">
        <v>30.001000000000001</v>
      </c>
      <c r="FE19">
        <v>32.138100000000001</v>
      </c>
      <c r="FF19">
        <v>32.107700000000001</v>
      </c>
      <c r="FG19">
        <v>0</v>
      </c>
      <c r="FH19">
        <v>0</v>
      </c>
      <c r="FI19">
        <v>100</v>
      </c>
      <c r="FJ19">
        <v>24.1431</v>
      </c>
      <c r="FK19">
        <v>0</v>
      </c>
      <c r="FL19">
        <v>14.3329</v>
      </c>
      <c r="FM19">
        <v>101.59399999999999</v>
      </c>
      <c r="FN19">
        <v>101.01</v>
      </c>
    </row>
    <row r="20" spans="1:170" x14ac:dyDescent="0.25">
      <c r="A20">
        <v>4</v>
      </c>
      <c r="B20">
        <v>1608327069.5</v>
      </c>
      <c r="C20">
        <v>233</v>
      </c>
      <c r="D20" t="s">
        <v>302</v>
      </c>
      <c r="E20" t="s">
        <v>303</v>
      </c>
      <c r="F20" t="s">
        <v>285</v>
      </c>
      <c r="G20" t="s">
        <v>286</v>
      </c>
      <c r="H20">
        <v>1608327061.5</v>
      </c>
      <c r="I20">
        <f t="shared" si="0"/>
        <v>8.3265568953376945E-4</v>
      </c>
      <c r="J20">
        <f t="shared" si="1"/>
        <v>-0.62687953858936363</v>
      </c>
      <c r="K20">
        <f t="shared" si="2"/>
        <v>119.225806451613</v>
      </c>
      <c r="L20">
        <f t="shared" si="3"/>
        <v>144.63510111912586</v>
      </c>
      <c r="M20">
        <f t="shared" si="4"/>
        <v>14.850169321849238</v>
      </c>
      <c r="N20">
        <f t="shared" si="5"/>
        <v>12.241312099489745</v>
      </c>
      <c r="O20">
        <f t="shared" si="6"/>
        <v>3.2727055641423884E-2</v>
      </c>
      <c r="P20">
        <f t="shared" si="7"/>
        <v>2.9741500265798089</v>
      </c>
      <c r="Q20">
        <f t="shared" si="8"/>
        <v>3.2528299069130323E-2</v>
      </c>
      <c r="R20">
        <f t="shared" si="9"/>
        <v>2.0347943631951713E-2</v>
      </c>
      <c r="S20">
        <f t="shared" si="10"/>
        <v>231.29080855916621</v>
      </c>
      <c r="T20">
        <f t="shared" si="11"/>
        <v>29.110206956764205</v>
      </c>
      <c r="U20">
        <f t="shared" si="12"/>
        <v>29.014738709677399</v>
      </c>
      <c r="V20">
        <f t="shared" si="13"/>
        <v>4.0252040669068849</v>
      </c>
      <c r="W20">
        <f t="shared" si="14"/>
        <v>38.711228894976628</v>
      </c>
      <c r="X20">
        <f t="shared" si="15"/>
        <v>1.4672815580203871</v>
      </c>
      <c r="Y20">
        <f t="shared" si="16"/>
        <v>3.7903254427833191</v>
      </c>
      <c r="Z20">
        <f t="shared" si="17"/>
        <v>2.5579225088864979</v>
      </c>
      <c r="AA20">
        <f t="shared" si="18"/>
        <v>-36.720115908439233</v>
      </c>
      <c r="AB20">
        <f t="shared" si="19"/>
        <v>-165.9791866077704</v>
      </c>
      <c r="AC20">
        <f t="shared" si="20"/>
        <v>-12.225114345716936</v>
      </c>
      <c r="AD20">
        <f t="shared" si="21"/>
        <v>16.366391697239635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54057.059445241146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874.58569230769206</v>
      </c>
      <c r="AR20">
        <v>1001.64</v>
      </c>
      <c r="AS20">
        <f t="shared" si="27"/>
        <v>0.12684627979344665</v>
      </c>
      <c r="AT20">
        <v>0.5</v>
      </c>
      <c r="AU20">
        <f t="shared" si="28"/>
        <v>1180.1834523602404</v>
      </c>
      <c r="AV20">
        <f t="shared" si="29"/>
        <v>-0.62687953858936363</v>
      </c>
      <c r="AW20">
        <f t="shared" si="30"/>
        <v>74.850940202841429</v>
      </c>
      <c r="AX20">
        <f t="shared" si="31"/>
        <v>0.36508126672257496</v>
      </c>
      <c r="AY20">
        <f t="shared" si="32"/>
        <v>-4.1630865671673152E-5</v>
      </c>
      <c r="AZ20">
        <f t="shared" si="33"/>
        <v>2.2567389481250748</v>
      </c>
      <c r="BA20" t="s">
        <v>305</v>
      </c>
      <c r="BB20">
        <v>635.96</v>
      </c>
      <c r="BC20">
        <f t="shared" si="34"/>
        <v>365.67999999999995</v>
      </c>
      <c r="BD20">
        <f t="shared" si="35"/>
        <v>0.34744669572387865</v>
      </c>
      <c r="BE20">
        <f t="shared" si="36"/>
        <v>0.86075274549525538</v>
      </c>
      <c r="BF20">
        <f t="shared" si="37"/>
        <v>0.44399266690321887</v>
      </c>
      <c r="BG20">
        <f t="shared" si="38"/>
        <v>0.88762949376907518</v>
      </c>
      <c r="BH20">
        <f t="shared" si="39"/>
        <v>1399.9980645161299</v>
      </c>
      <c r="BI20">
        <f t="shared" si="40"/>
        <v>1180.1834523602404</v>
      </c>
      <c r="BJ20">
        <f t="shared" si="41"/>
        <v>0.84298934568037254</v>
      </c>
      <c r="BK20">
        <f t="shared" si="42"/>
        <v>0.19597869136074514</v>
      </c>
      <c r="BL20">
        <v>6</v>
      </c>
      <c r="BM20">
        <v>0.5</v>
      </c>
      <c r="BN20" t="s">
        <v>290</v>
      </c>
      <c r="BO20">
        <v>2</v>
      </c>
      <c r="BP20">
        <v>1608327061.5</v>
      </c>
      <c r="BQ20">
        <v>119.225806451613</v>
      </c>
      <c r="BR20">
        <v>118.59270967741899</v>
      </c>
      <c r="BS20">
        <v>14.290774193548399</v>
      </c>
      <c r="BT20">
        <v>13.305912903225799</v>
      </c>
      <c r="BU20">
        <v>116.24812903225801</v>
      </c>
      <c r="BV20">
        <v>14.2401258064516</v>
      </c>
      <c r="BW20">
        <v>500.02354838709698</v>
      </c>
      <c r="BX20">
        <v>102.57335483871</v>
      </c>
      <c r="BY20">
        <v>9.99879870967742E-2</v>
      </c>
      <c r="BZ20">
        <v>27.979583870967701</v>
      </c>
      <c r="CA20">
        <v>29.014738709677399</v>
      </c>
      <c r="CB20">
        <v>999.9</v>
      </c>
      <c r="CC20">
        <v>0</v>
      </c>
      <c r="CD20">
        <v>0</v>
      </c>
      <c r="CE20">
        <v>9999.17</v>
      </c>
      <c r="CF20">
        <v>0</v>
      </c>
      <c r="CG20">
        <v>356.14477419354802</v>
      </c>
      <c r="CH20">
        <v>1399.9980645161299</v>
      </c>
      <c r="CI20">
        <v>0.89999677419354795</v>
      </c>
      <c r="CJ20">
        <v>0.100002983870968</v>
      </c>
      <c r="CK20">
        <v>0</v>
      </c>
      <c r="CL20">
        <v>874.71774193548401</v>
      </c>
      <c r="CM20">
        <v>4.9997499999999997</v>
      </c>
      <c r="CN20">
        <v>11988.1129032258</v>
      </c>
      <c r="CO20">
        <v>12178.0258064516</v>
      </c>
      <c r="CP20">
        <v>48.007935483871002</v>
      </c>
      <c r="CQ20">
        <v>50.033999999999999</v>
      </c>
      <c r="CR20">
        <v>49.008000000000003</v>
      </c>
      <c r="CS20">
        <v>49.390999999999998</v>
      </c>
      <c r="CT20">
        <v>49.133000000000003</v>
      </c>
      <c r="CU20">
        <v>1255.49548387097</v>
      </c>
      <c r="CV20">
        <v>139.502580645161</v>
      </c>
      <c r="CW20">
        <v>0</v>
      </c>
      <c r="CX20">
        <v>60</v>
      </c>
      <c r="CY20">
        <v>0</v>
      </c>
      <c r="CZ20">
        <v>874.58569230769206</v>
      </c>
      <c r="DA20">
        <v>-12.528136762580599</v>
      </c>
      <c r="DB20">
        <v>-144.00000004619599</v>
      </c>
      <c r="DC20">
        <v>11986.4</v>
      </c>
      <c r="DD20">
        <v>15</v>
      </c>
      <c r="DE20">
        <v>1608326858.5</v>
      </c>
      <c r="DF20" t="s">
        <v>291</v>
      </c>
      <c r="DG20">
        <v>1608326858.5</v>
      </c>
      <c r="DH20">
        <v>1608326854.5</v>
      </c>
      <c r="DI20">
        <v>13</v>
      </c>
      <c r="DJ20">
        <v>-0.53400000000000003</v>
      </c>
      <c r="DK20">
        <v>-3.7999999999999999E-2</v>
      </c>
      <c r="DL20">
        <v>2.9780000000000002</v>
      </c>
      <c r="DM20">
        <v>5.0999999999999997E-2</v>
      </c>
      <c r="DN20">
        <v>404</v>
      </c>
      <c r="DO20">
        <v>14</v>
      </c>
      <c r="DP20">
        <v>0.43</v>
      </c>
      <c r="DQ20">
        <v>0.1</v>
      </c>
      <c r="DR20">
        <v>-0.628073396599514</v>
      </c>
      <c r="DS20">
        <v>0.160760053592023</v>
      </c>
      <c r="DT20">
        <v>1.6298144394764898E-2</v>
      </c>
      <c r="DU20">
        <v>1</v>
      </c>
      <c r="DV20">
        <v>0.63168340000000001</v>
      </c>
      <c r="DW20">
        <v>-0.21088290100111301</v>
      </c>
      <c r="DX20">
        <v>2.05097926636684E-2</v>
      </c>
      <c r="DY20">
        <v>0</v>
      </c>
      <c r="DZ20">
        <v>0.98551783333333298</v>
      </c>
      <c r="EA20">
        <v>0.15302226473860001</v>
      </c>
      <c r="EB20">
        <v>1.10482926013731E-2</v>
      </c>
      <c r="EC20">
        <v>1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2.9780000000000002</v>
      </c>
      <c r="EJ20">
        <v>5.0599999999999999E-2</v>
      </c>
      <c r="EK20">
        <v>2.9777000000000302</v>
      </c>
      <c r="EL20">
        <v>0</v>
      </c>
      <c r="EM20">
        <v>0</v>
      </c>
      <c r="EN20">
        <v>0</v>
      </c>
      <c r="EO20">
        <v>5.06500000000027E-2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3.5</v>
      </c>
      <c r="EX20">
        <v>3.6</v>
      </c>
      <c r="EY20">
        <v>2</v>
      </c>
      <c r="EZ20">
        <v>496.30200000000002</v>
      </c>
      <c r="FA20">
        <v>467.87799999999999</v>
      </c>
      <c r="FB20">
        <v>24.212900000000001</v>
      </c>
      <c r="FC20">
        <v>32.350299999999997</v>
      </c>
      <c r="FD20">
        <v>30.000499999999999</v>
      </c>
      <c r="FE20">
        <v>32.237200000000001</v>
      </c>
      <c r="FF20">
        <v>32.2044</v>
      </c>
      <c r="FG20">
        <v>0</v>
      </c>
      <c r="FH20">
        <v>0</v>
      </c>
      <c r="FI20">
        <v>100</v>
      </c>
      <c r="FJ20">
        <v>24.219100000000001</v>
      </c>
      <c r="FK20">
        <v>0</v>
      </c>
      <c r="FL20">
        <v>14.277799999999999</v>
      </c>
      <c r="FM20">
        <v>101.58</v>
      </c>
      <c r="FN20">
        <v>100.997</v>
      </c>
    </row>
    <row r="21" spans="1:170" x14ac:dyDescent="0.25">
      <c r="A21">
        <v>5</v>
      </c>
      <c r="B21">
        <v>1608327190</v>
      </c>
      <c r="C21">
        <v>353.5</v>
      </c>
      <c r="D21" t="s">
        <v>307</v>
      </c>
      <c r="E21" t="s">
        <v>308</v>
      </c>
      <c r="F21" t="s">
        <v>285</v>
      </c>
      <c r="G21" t="s">
        <v>286</v>
      </c>
      <c r="H21">
        <v>1608327182</v>
      </c>
      <c r="I21">
        <f t="shared" si="0"/>
        <v>1.1659464527583956E-3</v>
      </c>
      <c r="J21">
        <f t="shared" si="1"/>
        <v>1.1911154959535479</v>
      </c>
      <c r="K21">
        <f t="shared" si="2"/>
        <v>148.85158064516099</v>
      </c>
      <c r="L21">
        <f t="shared" si="3"/>
        <v>102.3851386236699</v>
      </c>
      <c r="M21">
        <f t="shared" si="4"/>
        <v>10.511944858050224</v>
      </c>
      <c r="N21">
        <f t="shared" si="5"/>
        <v>15.282682905054044</v>
      </c>
      <c r="O21">
        <f t="shared" si="6"/>
        <v>4.6398975297695849E-2</v>
      </c>
      <c r="P21">
        <f t="shared" si="7"/>
        <v>2.9751382492100023</v>
      </c>
      <c r="Q21">
        <f t="shared" si="8"/>
        <v>4.6000690229374183E-2</v>
      </c>
      <c r="R21">
        <f t="shared" si="9"/>
        <v>2.8785930632519309E-2</v>
      </c>
      <c r="S21">
        <f t="shared" si="10"/>
        <v>231.28986058139921</v>
      </c>
      <c r="T21">
        <f t="shared" si="11"/>
        <v>29.009193000790233</v>
      </c>
      <c r="U21">
        <f t="shared" si="12"/>
        <v>28.911048387096798</v>
      </c>
      <c r="V21">
        <f t="shared" si="13"/>
        <v>4.0011181839554322</v>
      </c>
      <c r="W21">
        <f t="shared" si="14"/>
        <v>38.767686117126047</v>
      </c>
      <c r="X21">
        <f t="shared" si="15"/>
        <v>1.4681122540617926</v>
      </c>
      <c r="Y21">
        <f t="shared" si="16"/>
        <v>3.7869483611332639</v>
      </c>
      <c r="Z21">
        <f t="shared" si="17"/>
        <v>2.5330059298936396</v>
      </c>
      <c r="AA21">
        <f t="shared" si="18"/>
        <v>-51.418238566645243</v>
      </c>
      <c r="AB21">
        <f t="shared" si="19"/>
        <v>-151.85484345632037</v>
      </c>
      <c r="AC21">
        <f t="shared" si="20"/>
        <v>-11.174455223045248</v>
      </c>
      <c r="AD21">
        <f t="shared" si="21"/>
        <v>16.842323335388357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54088.736298907221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862.75573076923104</v>
      </c>
      <c r="AR21">
        <v>992.89</v>
      </c>
      <c r="AS21">
        <f t="shared" si="27"/>
        <v>0.13106614955409857</v>
      </c>
      <c r="AT21">
        <v>0.5</v>
      </c>
      <c r="AU21">
        <f t="shared" si="28"/>
        <v>1180.178807198944</v>
      </c>
      <c r="AV21">
        <f t="shared" si="29"/>
        <v>1.1911154959535479</v>
      </c>
      <c r="AW21">
        <f t="shared" si="30"/>
        <v>77.340746022457225</v>
      </c>
      <c r="AX21">
        <f t="shared" si="31"/>
        <v>0.37020213719545964</v>
      </c>
      <c r="AY21">
        <f t="shared" si="32"/>
        <v>1.4988093032851689E-3</v>
      </c>
      <c r="AZ21">
        <f t="shared" si="33"/>
        <v>2.2854394746648672</v>
      </c>
      <c r="BA21" t="s">
        <v>310</v>
      </c>
      <c r="BB21">
        <v>625.32000000000005</v>
      </c>
      <c r="BC21">
        <f t="shared" si="34"/>
        <v>367.56999999999994</v>
      </c>
      <c r="BD21">
        <f t="shared" si="35"/>
        <v>0.3540394189699077</v>
      </c>
      <c r="BE21">
        <f t="shared" si="36"/>
        <v>0.86059785494318797</v>
      </c>
      <c r="BF21">
        <f t="shared" si="37"/>
        <v>0.4690992604752135</v>
      </c>
      <c r="BG21">
        <f t="shared" si="38"/>
        <v>0.89106544343837824</v>
      </c>
      <c r="BH21">
        <f t="shared" si="39"/>
        <v>1399.9925806451599</v>
      </c>
      <c r="BI21">
        <f t="shared" si="40"/>
        <v>1180.178807198944</v>
      </c>
      <c r="BJ21">
        <f t="shared" si="41"/>
        <v>0.84298932973993412</v>
      </c>
      <c r="BK21">
        <f t="shared" si="42"/>
        <v>0.19597865947986848</v>
      </c>
      <c r="BL21">
        <v>6</v>
      </c>
      <c r="BM21">
        <v>0.5</v>
      </c>
      <c r="BN21" t="s">
        <v>290</v>
      </c>
      <c r="BO21">
        <v>2</v>
      </c>
      <c r="BP21">
        <v>1608327182</v>
      </c>
      <c r="BQ21">
        <v>148.85158064516099</v>
      </c>
      <c r="BR21">
        <v>150.48912903225801</v>
      </c>
      <c r="BS21">
        <v>14.299245161290299</v>
      </c>
      <c r="BT21">
        <v>12.9201612903226</v>
      </c>
      <c r="BU21">
        <v>145.873903225806</v>
      </c>
      <c r="BV21">
        <v>14.248609677419401</v>
      </c>
      <c r="BW21">
        <v>500.016419354839</v>
      </c>
      <c r="BX21">
        <v>102.57067741935499</v>
      </c>
      <c r="BY21">
        <v>9.9934735483870996E-2</v>
      </c>
      <c r="BZ21">
        <v>27.9642967741935</v>
      </c>
      <c r="CA21">
        <v>28.911048387096798</v>
      </c>
      <c r="CB21">
        <v>999.9</v>
      </c>
      <c r="CC21">
        <v>0</v>
      </c>
      <c r="CD21">
        <v>0</v>
      </c>
      <c r="CE21">
        <v>10005.021935483899</v>
      </c>
      <c r="CF21">
        <v>0</v>
      </c>
      <c r="CG21">
        <v>206.720612903226</v>
      </c>
      <c r="CH21">
        <v>1399.9925806451599</v>
      </c>
      <c r="CI21">
        <v>0.89999712903225804</v>
      </c>
      <c r="CJ21">
        <v>0.10000264838709701</v>
      </c>
      <c r="CK21">
        <v>0</v>
      </c>
      <c r="CL21">
        <v>862.75487096774202</v>
      </c>
      <c r="CM21">
        <v>4.9997499999999997</v>
      </c>
      <c r="CN21">
        <v>11838.7193548387</v>
      </c>
      <c r="CO21">
        <v>12177.9709677419</v>
      </c>
      <c r="CP21">
        <v>48.197193548387098</v>
      </c>
      <c r="CQ21">
        <v>50.28</v>
      </c>
      <c r="CR21">
        <v>49.284064516129</v>
      </c>
      <c r="CS21">
        <v>49.624870967741899</v>
      </c>
      <c r="CT21">
        <v>49.3546774193548</v>
      </c>
      <c r="CU21">
        <v>1255.49129032258</v>
      </c>
      <c r="CV21">
        <v>139.50129032258101</v>
      </c>
      <c r="CW21">
        <v>0</v>
      </c>
      <c r="CX21">
        <v>119.700000047684</v>
      </c>
      <c r="CY21">
        <v>0</v>
      </c>
      <c r="CZ21">
        <v>862.75573076923104</v>
      </c>
      <c r="DA21">
        <v>-2.5918290701027402</v>
      </c>
      <c r="DB21">
        <v>-47.4324786895505</v>
      </c>
      <c r="DC21">
        <v>11838.561538461499</v>
      </c>
      <c r="DD21">
        <v>15</v>
      </c>
      <c r="DE21">
        <v>1608326858.5</v>
      </c>
      <c r="DF21" t="s">
        <v>291</v>
      </c>
      <c r="DG21">
        <v>1608326858.5</v>
      </c>
      <c r="DH21">
        <v>1608326854.5</v>
      </c>
      <c r="DI21">
        <v>13</v>
      </c>
      <c r="DJ21">
        <v>-0.53400000000000003</v>
      </c>
      <c r="DK21">
        <v>-3.7999999999999999E-2</v>
      </c>
      <c r="DL21">
        <v>2.9780000000000002</v>
      </c>
      <c r="DM21">
        <v>5.0999999999999997E-2</v>
      </c>
      <c r="DN21">
        <v>404</v>
      </c>
      <c r="DO21">
        <v>14</v>
      </c>
      <c r="DP21">
        <v>0.43</v>
      </c>
      <c r="DQ21">
        <v>0.1</v>
      </c>
      <c r="DR21">
        <v>1.1584430900482099</v>
      </c>
      <c r="DS21">
        <v>1.98364589028204</v>
      </c>
      <c r="DT21">
        <v>0.20546414376463701</v>
      </c>
      <c r="DU21">
        <v>0</v>
      </c>
      <c r="DV21">
        <v>-1.63984</v>
      </c>
      <c r="DW21">
        <v>-1.58596057842047</v>
      </c>
      <c r="DX21">
        <v>0.18731636388740799</v>
      </c>
      <c r="DY21">
        <v>0</v>
      </c>
      <c r="DZ21">
        <v>1.3779049999999999</v>
      </c>
      <c r="EA21">
        <v>0.29002812013347901</v>
      </c>
      <c r="EB21">
        <v>2.0926110763031601E-2</v>
      </c>
      <c r="EC21">
        <v>0</v>
      </c>
      <c r="ED21">
        <v>0</v>
      </c>
      <c r="EE21">
        <v>3</v>
      </c>
      <c r="EF21" t="s">
        <v>311</v>
      </c>
      <c r="EG21">
        <v>100</v>
      </c>
      <c r="EH21">
        <v>100</v>
      </c>
      <c r="EI21">
        <v>2.9769999999999999</v>
      </c>
      <c r="EJ21">
        <v>5.0599999999999999E-2</v>
      </c>
      <c r="EK21">
        <v>2.9777000000000302</v>
      </c>
      <c r="EL21">
        <v>0</v>
      </c>
      <c r="EM21">
        <v>0</v>
      </c>
      <c r="EN21">
        <v>0</v>
      </c>
      <c r="EO21">
        <v>5.06500000000027E-2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5.5</v>
      </c>
      <c r="EX21">
        <v>5.6</v>
      </c>
      <c r="EY21">
        <v>2</v>
      </c>
      <c r="EZ21">
        <v>496.95699999999999</v>
      </c>
      <c r="FA21">
        <v>467.714</v>
      </c>
      <c r="FB21">
        <v>24.320599999999999</v>
      </c>
      <c r="FC21">
        <v>32.451900000000002</v>
      </c>
      <c r="FD21">
        <v>29.999400000000001</v>
      </c>
      <c r="FE21">
        <v>32.354399999999998</v>
      </c>
      <c r="FF21">
        <v>32.3123</v>
      </c>
      <c r="FG21">
        <v>6.7134900000000002</v>
      </c>
      <c r="FH21">
        <v>0</v>
      </c>
      <c r="FI21">
        <v>100</v>
      </c>
      <c r="FJ21">
        <v>24.331399999999999</v>
      </c>
      <c r="FK21">
        <v>151.20699999999999</v>
      </c>
      <c r="FL21">
        <v>14.258900000000001</v>
      </c>
      <c r="FM21">
        <v>101.572</v>
      </c>
      <c r="FN21">
        <v>100.986</v>
      </c>
    </row>
    <row r="22" spans="1:170" x14ac:dyDescent="0.25">
      <c r="A22">
        <v>6</v>
      </c>
      <c r="B22">
        <v>1608327310.5999999</v>
      </c>
      <c r="C22">
        <v>474.09999990463302</v>
      </c>
      <c r="D22" t="s">
        <v>312</v>
      </c>
      <c r="E22" t="s">
        <v>313</v>
      </c>
      <c r="F22" t="s">
        <v>285</v>
      </c>
      <c r="G22" t="s">
        <v>286</v>
      </c>
      <c r="H22">
        <v>1608327302.8499999</v>
      </c>
      <c r="I22">
        <f t="shared" si="0"/>
        <v>1.5906976016613803E-3</v>
      </c>
      <c r="J22">
        <f t="shared" si="1"/>
        <v>2.8649040250631019</v>
      </c>
      <c r="K22">
        <f t="shared" si="2"/>
        <v>199.82990000000001</v>
      </c>
      <c r="L22">
        <f t="shared" si="3"/>
        <v>120.94576629214197</v>
      </c>
      <c r="M22">
        <f t="shared" si="4"/>
        <v>12.417146630881463</v>
      </c>
      <c r="N22">
        <f t="shared" si="5"/>
        <v>20.51594897121748</v>
      </c>
      <c r="O22">
        <f t="shared" si="6"/>
        <v>6.3929805190223843E-2</v>
      </c>
      <c r="P22">
        <f t="shared" si="7"/>
        <v>2.9746019428047763</v>
      </c>
      <c r="Q22">
        <f t="shared" si="8"/>
        <v>6.3176199087243701E-2</v>
      </c>
      <c r="R22">
        <f t="shared" si="9"/>
        <v>3.955209266972555E-2</v>
      </c>
      <c r="S22">
        <f t="shared" si="10"/>
        <v>231.29685245470384</v>
      </c>
      <c r="T22">
        <f t="shared" si="11"/>
        <v>28.945784895388567</v>
      </c>
      <c r="U22">
        <f t="shared" si="12"/>
        <v>28.83502</v>
      </c>
      <c r="V22">
        <f t="shared" si="13"/>
        <v>3.9835377524950912</v>
      </c>
      <c r="W22">
        <f t="shared" si="14"/>
        <v>38.639709046784468</v>
      </c>
      <c r="X22">
        <f t="shared" si="15"/>
        <v>1.4671301286570166</v>
      </c>
      <c r="Y22">
        <f t="shared" si="16"/>
        <v>3.7969492132578799</v>
      </c>
      <c r="Z22">
        <f t="shared" si="17"/>
        <v>2.5164076238380746</v>
      </c>
      <c r="AA22">
        <f t="shared" si="18"/>
        <v>-70.149764233266865</v>
      </c>
      <c r="AB22">
        <f t="shared" si="19"/>
        <v>-132.38060559768132</v>
      </c>
      <c r="AC22">
        <f t="shared" si="20"/>
        <v>-9.741673409311506</v>
      </c>
      <c r="AD22">
        <f t="shared" si="21"/>
        <v>19.024809214444133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54064.799908031673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858.52383999999995</v>
      </c>
      <c r="AR22">
        <v>1005.11</v>
      </c>
      <c r="AS22">
        <f t="shared" si="27"/>
        <v>0.14584091293490276</v>
      </c>
      <c r="AT22">
        <v>0.5</v>
      </c>
      <c r="AU22">
        <f t="shared" si="28"/>
        <v>1180.2135507473542</v>
      </c>
      <c r="AV22">
        <f t="shared" si="29"/>
        <v>2.8649040250631019</v>
      </c>
      <c r="AW22">
        <f t="shared" si="30"/>
        <v>86.061710849568669</v>
      </c>
      <c r="AX22">
        <f t="shared" si="31"/>
        <v>0.37540169732666079</v>
      </c>
      <c r="AY22">
        <f t="shared" si="32"/>
        <v>2.9169733754533765E-3</v>
      </c>
      <c r="AZ22">
        <f t="shared" si="33"/>
        <v>2.245495517903513</v>
      </c>
      <c r="BA22" t="s">
        <v>315</v>
      </c>
      <c r="BB22">
        <v>627.79</v>
      </c>
      <c r="BC22">
        <f t="shared" si="34"/>
        <v>377.32000000000005</v>
      </c>
      <c r="BD22">
        <f t="shared" si="35"/>
        <v>0.38849295028092878</v>
      </c>
      <c r="BE22">
        <f t="shared" si="36"/>
        <v>0.85676595970830849</v>
      </c>
      <c r="BF22">
        <f t="shared" si="37"/>
        <v>0.50610987376601158</v>
      </c>
      <c r="BG22">
        <f t="shared" si="38"/>
        <v>0.8862668943002201</v>
      </c>
      <c r="BH22">
        <f t="shared" si="39"/>
        <v>1400.0336666666699</v>
      </c>
      <c r="BI22">
        <f t="shared" si="40"/>
        <v>1180.2135507473542</v>
      </c>
      <c r="BJ22">
        <f t="shared" si="41"/>
        <v>0.84298940721712523</v>
      </c>
      <c r="BK22">
        <f t="shared" si="42"/>
        <v>0.19597881443425069</v>
      </c>
      <c r="BL22">
        <v>6</v>
      </c>
      <c r="BM22">
        <v>0.5</v>
      </c>
      <c r="BN22" t="s">
        <v>290</v>
      </c>
      <c r="BO22">
        <v>2</v>
      </c>
      <c r="BP22">
        <v>1608327302.8499999</v>
      </c>
      <c r="BQ22">
        <v>199.82990000000001</v>
      </c>
      <c r="BR22">
        <v>203.6491</v>
      </c>
      <c r="BS22">
        <v>14.2901733333333</v>
      </c>
      <c r="BT22">
        <v>12.4086766666667</v>
      </c>
      <c r="BU22">
        <v>196.85210000000001</v>
      </c>
      <c r="BV22">
        <v>14.23953</v>
      </c>
      <c r="BW22">
        <v>500.01670000000001</v>
      </c>
      <c r="BX22">
        <v>102.5671</v>
      </c>
      <c r="BY22">
        <v>9.9963193333333394E-2</v>
      </c>
      <c r="BZ22">
        <v>28.009533333333302</v>
      </c>
      <c r="CA22">
        <v>28.83502</v>
      </c>
      <c r="CB22">
        <v>999.9</v>
      </c>
      <c r="CC22">
        <v>0</v>
      </c>
      <c r="CD22">
        <v>0</v>
      </c>
      <c r="CE22">
        <v>10002.3363333333</v>
      </c>
      <c r="CF22">
        <v>0</v>
      </c>
      <c r="CG22">
        <v>221.911</v>
      </c>
      <c r="CH22">
        <v>1400.0336666666699</v>
      </c>
      <c r="CI22">
        <v>0.89999569999999995</v>
      </c>
      <c r="CJ22">
        <v>0.10000407</v>
      </c>
      <c r="CK22">
        <v>0</v>
      </c>
      <c r="CL22">
        <v>858.50066666666703</v>
      </c>
      <c r="CM22">
        <v>4.9997499999999997</v>
      </c>
      <c r="CN22">
        <v>11789.756666666701</v>
      </c>
      <c r="CO22">
        <v>12178.3166666667</v>
      </c>
      <c r="CP22">
        <v>48.279066666666701</v>
      </c>
      <c r="CQ22">
        <v>50.345599999999997</v>
      </c>
      <c r="CR22">
        <v>49.374933333333303</v>
      </c>
      <c r="CS22">
        <v>49.649799999999999</v>
      </c>
      <c r="CT22">
        <v>49.420533333333303</v>
      </c>
      <c r="CU22">
        <v>1255.5246666666701</v>
      </c>
      <c r="CV22">
        <v>139.50899999999999</v>
      </c>
      <c r="CW22">
        <v>0</v>
      </c>
      <c r="CX22">
        <v>120.09999990463299</v>
      </c>
      <c r="CY22">
        <v>0</v>
      </c>
      <c r="CZ22">
        <v>858.52383999999995</v>
      </c>
      <c r="DA22">
        <v>1.0905384689603701</v>
      </c>
      <c r="DB22">
        <v>11.284615489371401</v>
      </c>
      <c r="DC22">
        <v>11789.772000000001</v>
      </c>
      <c r="DD22">
        <v>15</v>
      </c>
      <c r="DE22">
        <v>1608326858.5</v>
      </c>
      <c r="DF22" t="s">
        <v>291</v>
      </c>
      <c r="DG22">
        <v>1608326858.5</v>
      </c>
      <c r="DH22">
        <v>1608326854.5</v>
      </c>
      <c r="DI22">
        <v>13</v>
      </c>
      <c r="DJ22">
        <v>-0.53400000000000003</v>
      </c>
      <c r="DK22">
        <v>-3.7999999999999999E-2</v>
      </c>
      <c r="DL22">
        <v>2.9780000000000002</v>
      </c>
      <c r="DM22">
        <v>5.0999999999999997E-2</v>
      </c>
      <c r="DN22">
        <v>404</v>
      </c>
      <c r="DO22">
        <v>14</v>
      </c>
      <c r="DP22">
        <v>0.43</v>
      </c>
      <c r="DQ22">
        <v>0.1</v>
      </c>
      <c r="DR22">
        <v>2.8632196868019699</v>
      </c>
      <c r="DS22">
        <v>0.27790862340806</v>
      </c>
      <c r="DT22">
        <v>2.6704348284512801E-2</v>
      </c>
      <c r="DU22">
        <v>1</v>
      </c>
      <c r="DV22">
        <v>-3.8191953333333299</v>
      </c>
      <c r="DW22">
        <v>-0.32142060066740902</v>
      </c>
      <c r="DX22">
        <v>3.1911121648868501E-2</v>
      </c>
      <c r="DY22">
        <v>0</v>
      </c>
      <c r="DZ22">
        <v>1.88150033333333</v>
      </c>
      <c r="EA22">
        <v>0.136210812013347</v>
      </c>
      <c r="EB22">
        <v>9.91421890799047E-3</v>
      </c>
      <c r="EC22">
        <v>1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2.9780000000000002</v>
      </c>
      <c r="EJ22">
        <v>5.0599999999999999E-2</v>
      </c>
      <c r="EK22">
        <v>2.9777000000000302</v>
      </c>
      <c r="EL22">
        <v>0</v>
      </c>
      <c r="EM22">
        <v>0</v>
      </c>
      <c r="EN22">
        <v>0</v>
      </c>
      <c r="EO22">
        <v>5.06500000000027E-2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7.6</v>
      </c>
      <c r="EY22">
        <v>2</v>
      </c>
      <c r="EZ22">
        <v>497.59800000000001</v>
      </c>
      <c r="FA22">
        <v>468.87400000000002</v>
      </c>
      <c r="FB22">
        <v>24.345600000000001</v>
      </c>
      <c r="FC22">
        <v>32.253500000000003</v>
      </c>
      <c r="FD22">
        <v>29.999700000000001</v>
      </c>
      <c r="FE22">
        <v>32.246000000000002</v>
      </c>
      <c r="FF22">
        <v>32.2226</v>
      </c>
      <c r="FG22">
        <v>9.5158000000000005</v>
      </c>
      <c r="FH22">
        <v>0</v>
      </c>
      <c r="FI22">
        <v>100</v>
      </c>
      <c r="FJ22">
        <v>24.355499999999999</v>
      </c>
      <c r="FK22">
        <v>203.95599999999999</v>
      </c>
      <c r="FL22">
        <v>14.2318</v>
      </c>
      <c r="FM22">
        <v>101.611</v>
      </c>
      <c r="FN22">
        <v>101.029</v>
      </c>
    </row>
    <row r="23" spans="1:170" x14ac:dyDescent="0.25">
      <c r="A23">
        <v>7</v>
      </c>
      <c r="B23">
        <v>1608327386.0999999</v>
      </c>
      <c r="C23">
        <v>549.59999990463302</v>
      </c>
      <c r="D23" t="s">
        <v>316</v>
      </c>
      <c r="E23" t="s">
        <v>317</v>
      </c>
      <c r="F23" t="s">
        <v>285</v>
      </c>
      <c r="G23" t="s">
        <v>286</v>
      </c>
      <c r="H23">
        <v>1608327378.0999999</v>
      </c>
      <c r="I23">
        <f t="shared" si="0"/>
        <v>1.795784225654024E-3</v>
      </c>
      <c r="J23">
        <f t="shared" si="1"/>
        <v>5.2885922947094786</v>
      </c>
      <c r="K23">
        <f t="shared" si="2"/>
        <v>249.11883870967699</v>
      </c>
      <c r="L23">
        <f t="shared" si="3"/>
        <v>123.8863466616699</v>
      </c>
      <c r="M23">
        <f t="shared" si="4"/>
        <v>12.718638582164079</v>
      </c>
      <c r="N23">
        <f t="shared" si="5"/>
        <v>25.57547751577308</v>
      </c>
      <c r="O23">
        <f t="shared" si="6"/>
        <v>7.2682198936204881E-2</v>
      </c>
      <c r="P23">
        <f t="shared" si="7"/>
        <v>2.9725905417690859</v>
      </c>
      <c r="Q23">
        <f t="shared" si="8"/>
        <v>7.170916497066343E-2</v>
      </c>
      <c r="R23">
        <f t="shared" si="9"/>
        <v>4.4904566033408089E-2</v>
      </c>
      <c r="S23">
        <f t="shared" si="10"/>
        <v>231.29244953979506</v>
      </c>
      <c r="T23">
        <f t="shared" si="11"/>
        <v>28.870305273693617</v>
      </c>
      <c r="U23">
        <f t="shared" si="12"/>
        <v>28.778770967741899</v>
      </c>
      <c r="V23">
        <f t="shared" si="13"/>
        <v>3.9705743937038083</v>
      </c>
      <c r="W23">
        <f t="shared" si="14"/>
        <v>38.707680601316866</v>
      </c>
      <c r="X23">
        <f t="shared" si="15"/>
        <v>1.4677007007987868</v>
      </c>
      <c r="Y23">
        <f t="shared" si="16"/>
        <v>3.7917557394251475</v>
      </c>
      <c r="Z23">
        <f t="shared" si="17"/>
        <v>2.5028736929050215</v>
      </c>
      <c r="AA23">
        <f t="shared" si="18"/>
        <v>-79.194084351342454</v>
      </c>
      <c r="AB23">
        <f t="shared" si="19"/>
        <v>-127.03934024218451</v>
      </c>
      <c r="AC23">
        <f t="shared" si="20"/>
        <v>-9.3512316106012641</v>
      </c>
      <c r="AD23">
        <f t="shared" si="21"/>
        <v>15.707793335666835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54009.96058693494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860.86036000000001</v>
      </c>
      <c r="AR23">
        <v>1022.31</v>
      </c>
      <c r="AS23">
        <f t="shared" si="27"/>
        <v>0.15792630415431708</v>
      </c>
      <c r="AT23">
        <v>0.5</v>
      </c>
      <c r="AU23">
        <f t="shared" si="28"/>
        <v>1180.1926071989292</v>
      </c>
      <c r="AV23">
        <f t="shared" si="29"/>
        <v>5.2885922947094786</v>
      </c>
      <c r="AW23">
        <f t="shared" si="30"/>
        <v>93.191728322587281</v>
      </c>
      <c r="AX23">
        <f t="shared" si="31"/>
        <v>0.37980651661433418</v>
      </c>
      <c r="AY23">
        <f t="shared" si="32"/>
        <v>4.9706630415596994E-3</v>
      </c>
      <c r="AZ23">
        <f t="shared" si="33"/>
        <v>2.1908912169498489</v>
      </c>
      <c r="BA23" t="s">
        <v>319</v>
      </c>
      <c r="BB23">
        <v>634.03</v>
      </c>
      <c r="BC23">
        <f t="shared" si="34"/>
        <v>388.28</v>
      </c>
      <c r="BD23">
        <f t="shared" si="35"/>
        <v>0.41580725249819706</v>
      </c>
      <c r="BE23">
        <f t="shared" si="36"/>
        <v>0.85225547459142703</v>
      </c>
      <c r="BF23">
        <f t="shared" si="37"/>
        <v>0.52618068957563968</v>
      </c>
      <c r="BG23">
        <f t="shared" si="38"/>
        <v>0.87951279895027579</v>
      </c>
      <c r="BH23">
        <f t="shared" si="39"/>
        <v>1400.00903225806</v>
      </c>
      <c r="BI23">
        <f t="shared" si="40"/>
        <v>1180.1926071989292</v>
      </c>
      <c r="BJ23">
        <f t="shared" si="41"/>
        <v>0.84298928078728808</v>
      </c>
      <c r="BK23">
        <f t="shared" si="42"/>
        <v>0.19597856157457627</v>
      </c>
      <c r="BL23">
        <v>6</v>
      </c>
      <c r="BM23">
        <v>0.5</v>
      </c>
      <c r="BN23" t="s">
        <v>290</v>
      </c>
      <c r="BO23">
        <v>2</v>
      </c>
      <c r="BP23">
        <v>1608327378.0999999</v>
      </c>
      <c r="BQ23">
        <v>249.11883870967699</v>
      </c>
      <c r="BR23">
        <v>256.001709677419</v>
      </c>
      <c r="BS23">
        <v>14.2961903225806</v>
      </c>
      <c r="BT23">
        <v>12.1721419354839</v>
      </c>
      <c r="BU23">
        <v>246.141032258065</v>
      </c>
      <c r="BV23">
        <v>14.245551612903199</v>
      </c>
      <c r="BW23">
        <v>500.02006451612903</v>
      </c>
      <c r="BX23">
        <v>102.563677419355</v>
      </c>
      <c r="BY23">
        <v>0.100085980645161</v>
      </c>
      <c r="BZ23">
        <v>27.986054838709698</v>
      </c>
      <c r="CA23">
        <v>28.778770967741899</v>
      </c>
      <c r="CB23">
        <v>999.9</v>
      </c>
      <c r="CC23">
        <v>0</v>
      </c>
      <c r="CD23">
        <v>0</v>
      </c>
      <c r="CE23">
        <v>9991.2945161290299</v>
      </c>
      <c r="CF23">
        <v>0</v>
      </c>
      <c r="CG23">
        <v>225.60219354838699</v>
      </c>
      <c r="CH23">
        <v>1400.00903225806</v>
      </c>
      <c r="CI23">
        <v>0.89999809677419396</v>
      </c>
      <c r="CJ23">
        <v>0.100001651612903</v>
      </c>
      <c r="CK23">
        <v>0</v>
      </c>
      <c r="CL23">
        <v>860.88348387096801</v>
      </c>
      <c r="CM23">
        <v>4.9997499999999997</v>
      </c>
      <c r="CN23">
        <v>11827.370967741899</v>
      </c>
      <c r="CO23">
        <v>12178.1225806452</v>
      </c>
      <c r="CP23">
        <v>48.395000000000003</v>
      </c>
      <c r="CQ23">
        <v>50.433</v>
      </c>
      <c r="CR23">
        <v>49.499935483870999</v>
      </c>
      <c r="CS23">
        <v>49.715451612903202</v>
      </c>
      <c r="CT23">
        <v>49.514000000000003</v>
      </c>
      <c r="CU23">
        <v>1255.5083870967701</v>
      </c>
      <c r="CV23">
        <v>139.50064516129001</v>
      </c>
      <c r="CW23">
        <v>0</v>
      </c>
      <c r="CX23">
        <v>74.599999904632597</v>
      </c>
      <c r="CY23">
        <v>0</v>
      </c>
      <c r="CZ23">
        <v>860.86036000000001</v>
      </c>
      <c r="DA23">
        <v>-0.603076899355526</v>
      </c>
      <c r="DB23">
        <v>-15.446153891515801</v>
      </c>
      <c r="DC23">
        <v>11827.016</v>
      </c>
      <c r="DD23">
        <v>15</v>
      </c>
      <c r="DE23">
        <v>1608326858.5</v>
      </c>
      <c r="DF23" t="s">
        <v>291</v>
      </c>
      <c r="DG23">
        <v>1608326858.5</v>
      </c>
      <c r="DH23">
        <v>1608326854.5</v>
      </c>
      <c r="DI23">
        <v>13</v>
      </c>
      <c r="DJ23">
        <v>-0.53400000000000003</v>
      </c>
      <c r="DK23">
        <v>-3.7999999999999999E-2</v>
      </c>
      <c r="DL23">
        <v>2.9780000000000002</v>
      </c>
      <c r="DM23">
        <v>5.0999999999999997E-2</v>
      </c>
      <c r="DN23">
        <v>404</v>
      </c>
      <c r="DO23">
        <v>14</v>
      </c>
      <c r="DP23">
        <v>0.43</v>
      </c>
      <c r="DQ23">
        <v>0.1</v>
      </c>
      <c r="DR23">
        <v>5.2908647829742899</v>
      </c>
      <c r="DS23">
        <v>-0.17161799124930199</v>
      </c>
      <c r="DT23">
        <v>2.9845724090078799E-2</v>
      </c>
      <c r="DU23">
        <v>1</v>
      </c>
      <c r="DV23">
        <v>-6.8826780000000003</v>
      </c>
      <c r="DW23">
        <v>0.103414104560621</v>
      </c>
      <c r="DX23">
        <v>3.3579207892186297E-2</v>
      </c>
      <c r="DY23">
        <v>1</v>
      </c>
      <c r="DZ23">
        <v>2.123497</v>
      </c>
      <c r="EA23">
        <v>0.13787399332591899</v>
      </c>
      <c r="EB23">
        <v>1.0047317436344299E-2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2.9769999999999999</v>
      </c>
      <c r="EJ23">
        <v>5.0599999999999999E-2</v>
      </c>
      <c r="EK23">
        <v>2.9777000000000302</v>
      </c>
      <c r="EL23">
        <v>0</v>
      </c>
      <c r="EM23">
        <v>0</v>
      </c>
      <c r="EN23">
        <v>0</v>
      </c>
      <c r="EO23">
        <v>5.06500000000027E-2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8.8000000000000007</v>
      </c>
      <c r="EX23">
        <v>8.9</v>
      </c>
      <c r="EY23">
        <v>2</v>
      </c>
      <c r="EZ23">
        <v>497.80799999999999</v>
      </c>
      <c r="FA23">
        <v>468.74099999999999</v>
      </c>
      <c r="FB23">
        <v>24.251200000000001</v>
      </c>
      <c r="FC23">
        <v>32.177500000000002</v>
      </c>
      <c r="FD23">
        <v>29.9999</v>
      </c>
      <c r="FE23">
        <v>32.195099999999996</v>
      </c>
      <c r="FF23">
        <v>32.181199999999997</v>
      </c>
      <c r="FG23">
        <v>11.975899999999999</v>
      </c>
      <c r="FH23">
        <v>0</v>
      </c>
      <c r="FI23">
        <v>100</v>
      </c>
      <c r="FJ23">
        <v>24.264399999999998</v>
      </c>
      <c r="FK23">
        <v>256.36500000000001</v>
      </c>
      <c r="FL23">
        <v>14.196899999999999</v>
      </c>
      <c r="FM23">
        <v>101.621</v>
      </c>
      <c r="FN23">
        <v>101.04300000000001</v>
      </c>
    </row>
    <row r="24" spans="1:170" x14ac:dyDescent="0.25">
      <c r="A24">
        <v>8</v>
      </c>
      <c r="B24">
        <v>1608327463.0999999</v>
      </c>
      <c r="C24">
        <v>626.59999990463302</v>
      </c>
      <c r="D24" t="s">
        <v>320</v>
      </c>
      <c r="E24" t="s">
        <v>321</v>
      </c>
      <c r="F24" t="s">
        <v>285</v>
      </c>
      <c r="G24" t="s">
        <v>286</v>
      </c>
      <c r="H24">
        <v>1608327455.3499999</v>
      </c>
      <c r="I24">
        <f t="shared" si="0"/>
        <v>1.8965425343174845E-3</v>
      </c>
      <c r="J24">
        <f t="shared" si="1"/>
        <v>11.251055577998194</v>
      </c>
      <c r="K24">
        <f t="shared" si="2"/>
        <v>397.67840000000001</v>
      </c>
      <c r="L24">
        <f t="shared" si="3"/>
        <v>149.39772728753593</v>
      </c>
      <c r="M24">
        <f t="shared" si="4"/>
        <v>15.337611210424969</v>
      </c>
      <c r="N24">
        <f t="shared" si="5"/>
        <v>40.82683717299583</v>
      </c>
      <c r="O24">
        <f t="shared" si="6"/>
        <v>7.6779279161014069E-2</v>
      </c>
      <c r="P24">
        <f t="shared" si="7"/>
        <v>2.9735680499160679</v>
      </c>
      <c r="Q24">
        <f t="shared" si="8"/>
        <v>7.5694688067915863E-2</v>
      </c>
      <c r="R24">
        <f t="shared" si="9"/>
        <v>4.7405349848089792E-2</v>
      </c>
      <c r="S24">
        <f t="shared" si="10"/>
        <v>231.29081214572844</v>
      </c>
      <c r="T24">
        <f t="shared" si="11"/>
        <v>28.841023799090326</v>
      </c>
      <c r="U24">
        <f t="shared" si="12"/>
        <v>28.748713333333299</v>
      </c>
      <c r="V24">
        <f t="shared" si="13"/>
        <v>3.9636622947407996</v>
      </c>
      <c r="W24">
        <f t="shared" si="14"/>
        <v>38.494924186742232</v>
      </c>
      <c r="X24">
        <f t="shared" si="15"/>
        <v>1.459363055246353</v>
      </c>
      <c r="Y24">
        <f t="shared" si="16"/>
        <v>3.7910532000708868</v>
      </c>
      <c r="Z24">
        <f t="shared" si="17"/>
        <v>2.5042992394944465</v>
      </c>
      <c r="AA24">
        <f t="shared" si="18"/>
        <v>-83.637525763401072</v>
      </c>
      <c r="AB24">
        <f t="shared" si="19"/>
        <v>-122.77204241149295</v>
      </c>
      <c r="AC24">
        <f t="shared" si="20"/>
        <v>-9.0326541742638486</v>
      </c>
      <c r="AD24">
        <f t="shared" si="21"/>
        <v>15.848589796570565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54039.177093033737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879.77653846153896</v>
      </c>
      <c r="AR24">
        <v>1084.0899999999999</v>
      </c>
      <c r="AS24">
        <f t="shared" si="27"/>
        <v>0.18846540558298752</v>
      </c>
      <c r="AT24">
        <v>0.5</v>
      </c>
      <c r="AU24">
        <f t="shared" si="28"/>
        <v>1180.1841607473223</v>
      </c>
      <c r="AV24">
        <f t="shared" si="29"/>
        <v>11.251055577998194</v>
      </c>
      <c r="AW24">
        <f t="shared" si="30"/>
        <v>111.21194325893092</v>
      </c>
      <c r="AX24">
        <f t="shared" si="31"/>
        <v>0.41128504090988749</v>
      </c>
      <c r="AY24">
        <f t="shared" si="32"/>
        <v>1.0022845121327608E-2</v>
      </c>
      <c r="AZ24">
        <f t="shared" si="33"/>
        <v>2.0090490641920873</v>
      </c>
      <c r="BA24" t="s">
        <v>323</v>
      </c>
      <c r="BB24">
        <v>638.22</v>
      </c>
      <c r="BC24">
        <f t="shared" si="34"/>
        <v>445.86999999999989</v>
      </c>
      <c r="BD24">
        <f t="shared" si="35"/>
        <v>0.45823549810137709</v>
      </c>
      <c r="BE24">
        <f t="shared" si="36"/>
        <v>0.83007096415205084</v>
      </c>
      <c r="BF24">
        <f t="shared" si="37"/>
        <v>0.55427621625343904</v>
      </c>
      <c r="BG24">
        <f t="shared" si="38"/>
        <v>0.85525303088518512</v>
      </c>
      <c r="BH24">
        <f t="shared" si="39"/>
        <v>1399.999</v>
      </c>
      <c r="BI24">
        <f t="shared" si="40"/>
        <v>1180.1841607473223</v>
      </c>
      <c r="BJ24">
        <f t="shared" si="41"/>
        <v>0.84298928838329323</v>
      </c>
      <c r="BK24">
        <f t="shared" si="42"/>
        <v>0.19597857676658639</v>
      </c>
      <c r="BL24">
        <v>6</v>
      </c>
      <c r="BM24">
        <v>0.5</v>
      </c>
      <c r="BN24" t="s">
        <v>290</v>
      </c>
      <c r="BO24">
        <v>2</v>
      </c>
      <c r="BP24">
        <v>1608327455.3499999</v>
      </c>
      <c r="BQ24">
        <v>397.67840000000001</v>
      </c>
      <c r="BR24">
        <v>412.08453333333301</v>
      </c>
      <c r="BS24">
        <v>14.21509</v>
      </c>
      <c r="BT24">
        <v>11.97162</v>
      </c>
      <c r="BU24">
        <v>394.50740000000002</v>
      </c>
      <c r="BV24">
        <v>14.201090000000001</v>
      </c>
      <c r="BW24">
        <v>500.00659999999999</v>
      </c>
      <c r="BX24">
        <v>102.56296666666699</v>
      </c>
      <c r="BY24">
        <v>9.9982020000000005E-2</v>
      </c>
      <c r="BZ24">
        <v>27.982876666666701</v>
      </c>
      <c r="CA24">
        <v>28.748713333333299</v>
      </c>
      <c r="CB24">
        <v>999.9</v>
      </c>
      <c r="CC24">
        <v>0</v>
      </c>
      <c r="CD24">
        <v>0</v>
      </c>
      <c r="CE24">
        <v>9996.8909999999996</v>
      </c>
      <c r="CF24">
        <v>0</v>
      </c>
      <c r="CG24">
        <v>212.18406666666701</v>
      </c>
      <c r="CH24">
        <v>1399.999</v>
      </c>
      <c r="CI24">
        <v>0.89999953333333305</v>
      </c>
      <c r="CJ24">
        <v>0.100000186666667</v>
      </c>
      <c r="CK24">
        <v>0</v>
      </c>
      <c r="CL24">
        <v>879.77739999999994</v>
      </c>
      <c r="CM24">
        <v>4.9997499999999997</v>
      </c>
      <c r="CN24">
        <v>12090.54</v>
      </c>
      <c r="CO24">
        <v>12178.0366666667</v>
      </c>
      <c r="CP24">
        <v>48.537333333333301</v>
      </c>
      <c r="CQ24">
        <v>50.5</v>
      </c>
      <c r="CR24">
        <v>49.620800000000003</v>
      </c>
      <c r="CS24">
        <v>49.807866666666598</v>
      </c>
      <c r="CT24">
        <v>49.6332666666667</v>
      </c>
      <c r="CU24">
        <v>1255.499</v>
      </c>
      <c r="CV24">
        <v>139.5</v>
      </c>
      <c r="CW24">
        <v>0</v>
      </c>
      <c r="CX24">
        <v>76.400000095367403</v>
      </c>
      <c r="CY24">
        <v>0</v>
      </c>
      <c r="CZ24">
        <v>879.77653846153896</v>
      </c>
      <c r="DA24">
        <v>1.48294016970937</v>
      </c>
      <c r="DB24">
        <v>33.685470119252003</v>
      </c>
      <c r="DC24">
        <v>12090.7038461538</v>
      </c>
      <c r="DD24">
        <v>15</v>
      </c>
      <c r="DE24">
        <v>1608327485.0999999</v>
      </c>
      <c r="DF24" t="s">
        <v>324</v>
      </c>
      <c r="DG24">
        <v>1608327481.0999999</v>
      </c>
      <c r="DH24">
        <v>1608327485.0999999</v>
      </c>
      <c r="DI24">
        <v>14</v>
      </c>
      <c r="DJ24">
        <v>0.193</v>
      </c>
      <c r="DK24">
        <v>-3.6999999999999998E-2</v>
      </c>
      <c r="DL24">
        <v>3.1709999999999998</v>
      </c>
      <c r="DM24">
        <v>1.4E-2</v>
      </c>
      <c r="DN24">
        <v>414</v>
      </c>
      <c r="DO24">
        <v>12</v>
      </c>
      <c r="DP24">
        <v>0.08</v>
      </c>
      <c r="DQ24">
        <v>0.03</v>
      </c>
      <c r="DR24">
        <v>11.402031699172801</v>
      </c>
      <c r="DS24">
        <v>4.7444391255019001E-2</v>
      </c>
      <c r="DT24">
        <v>5.47262240663699E-2</v>
      </c>
      <c r="DU24">
        <v>1</v>
      </c>
      <c r="DV24">
        <v>-14.601103333333301</v>
      </c>
      <c r="DW24">
        <v>7.6023136818675896E-2</v>
      </c>
      <c r="DX24">
        <v>6.5507432063511201E-2</v>
      </c>
      <c r="DY24">
        <v>1</v>
      </c>
      <c r="DZ24">
        <v>2.2795506666666698</v>
      </c>
      <c r="EA24">
        <v>7.6160889877640497E-2</v>
      </c>
      <c r="EB24">
        <v>5.5239055829086397E-3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3.1709999999999998</v>
      </c>
      <c r="EJ24">
        <v>1.4E-2</v>
      </c>
      <c r="EK24">
        <v>2.9777000000000302</v>
      </c>
      <c r="EL24">
        <v>0</v>
      </c>
      <c r="EM24">
        <v>0</v>
      </c>
      <c r="EN24">
        <v>0</v>
      </c>
      <c r="EO24">
        <v>5.06500000000027E-2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10.1</v>
      </c>
      <c r="EY24">
        <v>2</v>
      </c>
      <c r="EZ24">
        <v>497.95100000000002</v>
      </c>
      <c r="FA24">
        <v>468.89100000000002</v>
      </c>
      <c r="FB24">
        <v>24.333200000000001</v>
      </c>
      <c r="FC24">
        <v>32.154200000000003</v>
      </c>
      <c r="FD24">
        <v>30.0001</v>
      </c>
      <c r="FE24">
        <v>32.175400000000003</v>
      </c>
      <c r="FF24">
        <v>32.167099999999998</v>
      </c>
      <c r="FG24">
        <v>18.7502</v>
      </c>
      <c r="FH24">
        <v>0</v>
      </c>
      <c r="FI24">
        <v>100</v>
      </c>
      <c r="FJ24">
        <v>24.339500000000001</v>
      </c>
      <c r="FK24">
        <v>412.71199999999999</v>
      </c>
      <c r="FL24">
        <v>14.2006</v>
      </c>
      <c r="FM24">
        <v>101.617</v>
      </c>
      <c r="FN24">
        <v>101.041</v>
      </c>
    </row>
    <row r="25" spans="1:170" x14ac:dyDescent="0.25">
      <c r="A25">
        <v>9</v>
      </c>
      <c r="B25">
        <v>1608327606.0999999</v>
      </c>
      <c r="C25">
        <v>769.59999990463302</v>
      </c>
      <c r="D25" t="s">
        <v>325</v>
      </c>
      <c r="E25" t="s">
        <v>326</v>
      </c>
      <c r="F25" t="s">
        <v>285</v>
      </c>
      <c r="G25" t="s">
        <v>286</v>
      </c>
      <c r="H25">
        <v>1608327598.0999999</v>
      </c>
      <c r="I25">
        <f t="shared" si="0"/>
        <v>1.7704540391907464E-3</v>
      </c>
      <c r="J25">
        <f t="shared" si="1"/>
        <v>12.965364847248161</v>
      </c>
      <c r="K25">
        <f t="shared" si="2"/>
        <v>499.945516129032</v>
      </c>
      <c r="L25">
        <f t="shared" si="3"/>
        <v>184.57475827097386</v>
      </c>
      <c r="M25">
        <f t="shared" si="4"/>
        <v>18.949272590603936</v>
      </c>
      <c r="N25">
        <f t="shared" si="5"/>
        <v>51.326649181742525</v>
      </c>
      <c r="O25">
        <f t="shared" si="6"/>
        <v>6.9618459460379589E-2</v>
      </c>
      <c r="P25">
        <f t="shared" si="7"/>
        <v>2.9748847912494805</v>
      </c>
      <c r="Q25">
        <f t="shared" si="8"/>
        <v>6.8725863999405001E-2</v>
      </c>
      <c r="R25">
        <f t="shared" si="9"/>
        <v>4.3032907622069565E-2</v>
      </c>
      <c r="S25">
        <f t="shared" si="10"/>
        <v>231.29206763726407</v>
      </c>
      <c r="T25">
        <f t="shared" si="11"/>
        <v>28.885287181125847</v>
      </c>
      <c r="U25">
        <f t="shared" si="12"/>
        <v>28.788170967741902</v>
      </c>
      <c r="V25">
        <f t="shared" si="13"/>
        <v>3.9727381885123734</v>
      </c>
      <c r="W25">
        <f t="shared" si="14"/>
        <v>36.827559178911656</v>
      </c>
      <c r="X25">
        <f t="shared" si="15"/>
        <v>1.3971550217424262</v>
      </c>
      <c r="Y25">
        <f t="shared" si="16"/>
        <v>3.7937757833879764</v>
      </c>
      <c r="Z25">
        <f t="shared" si="17"/>
        <v>2.5755831667699471</v>
      </c>
      <c r="AA25">
        <f t="shared" si="18"/>
        <v>-78.077023128311922</v>
      </c>
      <c r="AB25">
        <f t="shared" si="19"/>
        <v>-127.17981300308789</v>
      </c>
      <c r="AC25">
        <f t="shared" si="20"/>
        <v>-9.3552149573488901</v>
      </c>
      <c r="AD25">
        <f t="shared" si="21"/>
        <v>16.680016548515354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54075.616787389816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910.00684000000001</v>
      </c>
      <c r="AR25">
        <v>1157.54</v>
      </c>
      <c r="AS25">
        <f t="shared" si="27"/>
        <v>0.21384415225391773</v>
      </c>
      <c r="AT25">
        <v>0.5</v>
      </c>
      <c r="AU25">
        <f t="shared" si="28"/>
        <v>1180.1853394571124</v>
      </c>
      <c r="AV25">
        <f t="shared" si="29"/>
        <v>12.965364847248161</v>
      </c>
      <c r="AW25">
        <f t="shared" si="30"/>
        <v>126.18786670935415</v>
      </c>
      <c r="AX25">
        <f t="shared" si="31"/>
        <v>0.43976018107365616</v>
      </c>
      <c r="AY25">
        <f t="shared" si="32"/>
        <v>1.1475411424187188E-2</v>
      </c>
      <c r="AZ25">
        <f t="shared" si="33"/>
        <v>1.8181142768284466</v>
      </c>
      <c r="BA25" t="s">
        <v>328</v>
      </c>
      <c r="BB25">
        <v>648.5</v>
      </c>
      <c r="BC25">
        <f t="shared" si="34"/>
        <v>509.03999999999996</v>
      </c>
      <c r="BD25">
        <f t="shared" si="35"/>
        <v>0.48627447744774471</v>
      </c>
      <c r="BE25">
        <f t="shared" si="36"/>
        <v>0.80523266936539151</v>
      </c>
      <c r="BF25">
        <f t="shared" si="37"/>
        <v>0.55994986444677208</v>
      </c>
      <c r="BG25">
        <f t="shared" si="38"/>
        <v>0.82641068766114978</v>
      </c>
      <c r="BH25">
        <f t="shared" si="39"/>
        <v>1399.9996774193601</v>
      </c>
      <c r="BI25">
        <f t="shared" si="40"/>
        <v>1180.1853394571124</v>
      </c>
      <c r="BJ25">
        <f t="shared" si="41"/>
        <v>0.84298972242091186</v>
      </c>
      <c r="BK25">
        <f t="shared" si="42"/>
        <v>0.19597944484182364</v>
      </c>
      <c r="BL25">
        <v>6</v>
      </c>
      <c r="BM25">
        <v>0.5</v>
      </c>
      <c r="BN25" t="s">
        <v>290</v>
      </c>
      <c r="BO25">
        <v>2</v>
      </c>
      <c r="BP25">
        <v>1608327598.0999999</v>
      </c>
      <c r="BQ25">
        <v>499.945516129032</v>
      </c>
      <c r="BR25">
        <v>516.56567741935498</v>
      </c>
      <c r="BS25">
        <v>13.6089419354839</v>
      </c>
      <c r="BT25">
        <v>11.513364516129</v>
      </c>
      <c r="BU25">
        <v>496.77454838709701</v>
      </c>
      <c r="BV25">
        <v>13.594887096774199</v>
      </c>
      <c r="BW25">
        <v>500.01303225806498</v>
      </c>
      <c r="BX25">
        <v>102.564516129032</v>
      </c>
      <c r="BY25">
        <v>9.9969351612903198E-2</v>
      </c>
      <c r="BZ25">
        <v>27.995190322580601</v>
      </c>
      <c r="CA25">
        <v>28.788170967741902</v>
      </c>
      <c r="CB25">
        <v>999.9</v>
      </c>
      <c r="CC25">
        <v>0</v>
      </c>
      <c r="CD25">
        <v>0</v>
      </c>
      <c r="CE25">
        <v>10004.188709677401</v>
      </c>
      <c r="CF25">
        <v>0</v>
      </c>
      <c r="CG25">
        <v>203.35599999999999</v>
      </c>
      <c r="CH25">
        <v>1399.9996774193601</v>
      </c>
      <c r="CI25">
        <v>0.89998687096774199</v>
      </c>
      <c r="CJ25">
        <v>0.100013077419355</v>
      </c>
      <c r="CK25">
        <v>0</v>
      </c>
      <c r="CL25">
        <v>909.97345161290298</v>
      </c>
      <c r="CM25">
        <v>4.9997499999999997</v>
      </c>
      <c r="CN25">
        <v>12497.938709677401</v>
      </c>
      <c r="CO25">
        <v>12178</v>
      </c>
      <c r="CP25">
        <v>48.683129032258002</v>
      </c>
      <c r="CQ25">
        <v>50.691064516129003</v>
      </c>
      <c r="CR25">
        <v>49.792000000000002</v>
      </c>
      <c r="CS25">
        <v>50.012</v>
      </c>
      <c r="CT25">
        <v>49.762</v>
      </c>
      <c r="CU25">
        <v>1255.4793548387099</v>
      </c>
      <c r="CV25">
        <v>139.520322580645</v>
      </c>
      <c r="CW25">
        <v>0</v>
      </c>
      <c r="CX25">
        <v>142.299999952316</v>
      </c>
      <c r="CY25">
        <v>0</v>
      </c>
      <c r="CZ25">
        <v>910.00684000000001</v>
      </c>
      <c r="DA25">
        <v>4.23046153315076</v>
      </c>
      <c r="DB25">
        <v>63.238461455127002</v>
      </c>
      <c r="DC25">
        <v>12498.592000000001</v>
      </c>
      <c r="DD25">
        <v>15</v>
      </c>
      <c r="DE25">
        <v>1608327485.0999999</v>
      </c>
      <c r="DF25" t="s">
        <v>324</v>
      </c>
      <c r="DG25">
        <v>1608327481.0999999</v>
      </c>
      <c r="DH25">
        <v>1608327485.0999999</v>
      </c>
      <c r="DI25">
        <v>14</v>
      </c>
      <c r="DJ25">
        <v>0.193</v>
      </c>
      <c r="DK25">
        <v>-3.6999999999999998E-2</v>
      </c>
      <c r="DL25">
        <v>3.1709999999999998</v>
      </c>
      <c r="DM25">
        <v>1.4E-2</v>
      </c>
      <c r="DN25">
        <v>414</v>
      </c>
      <c r="DO25">
        <v>12</v>
      </c>
      <c r="DP25">
        <v>0.08</v>
      </c>
      <c r="DQ25">
        <v>0.03</v>
      </c>
      <c r="DR25">
        <v>12.986903971455799</v>
      </c>
      <c r="DS25">
        <v>-1.5659960251196099</v>
      </c>
      <c r="DT25">
        <v>0.119918572042491</v>
      </c>
      <c r="DU25">
        <v>0</v>
      </c>
      <c r="DV25">
        <v>-16.626103333333301</v>
      </c>
      <c r="DW25">
        <v>1.9558932146830299</v>
      </c>
      <c r="DX25">
        <v>0.14511565613522101</v>
      </c>
      <c r="DY25">
        <v>0</v>
      </c>
      <c r="DZ25">
        <v>2.09608666666667</v>
      </c>
      <c r="EA25">
        <v>-0.13094763070077101</v>
      </c>
      <c r="EB25">
        <v>9.4740868806562299E-3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3.1709999999999998</v>
      </c>
      <c r="EJ25">
        <v>1.41E-2</v>
      </c>
      <c r="EK25">
        <v>3.17100000000011</v>
      </c>
      <c r="EL25">
        <v>0</v>
      </c>
      <c r="EM25">
        <v>0</v>
      </c>
      <c r="EN25">
        <v>0</v>
      </c>
      <c r="EO25">
        <v>1.40550000000026E-2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497.94499999999999</v>
      </c>
      <c r="FA25">
        <v>467.82600000000002</v>
      </c>
      <c r="FB25">
        <v>24.202999999999999</v>
      </c>
      <c r="FC25">
        <v>32.2333</v>
      </c>
      <c r="FD25">
        <v>30.0001</v>
      </c>
      <c r="FE25">
        <v>32.223599999999998</v>
      </c>
      <c r="FF25">
        <v>32.208799999999997</v>
      </c>
      <c r="FG25">
        <v>22.6236</v>
      </c>
      <c r="FH25">
        <v>0</v>
      </c>
      <c r="FI25">
        <v>100</v>
      </c>
      <c r="FJ25">
        <v>24.207999999999998</v>
      </c>
      <c r="FK25">
        <v>516.25599999999997</v>
      </c>
      <c r="FL25">
        <v>14.2006</v>
      </c>
      <c r="FM25">
        <v>101.604</v>
      </c>
      <c r="FN25">
        <v>101.02</v>
      </c>
    </row>
    <row r="26" spans="1:170" x14ac:dyDescent="0.25">
      <c r="A26">
        <v>10</v>
      </c>
      <c r="B26">
        <v>1608327726.5999999</v>
      </c>
      <c r="C26">
        <v>890.09999990463302</v>
      </c>
      <c r="D26" t="s">
        <v>329</v>
      </c>
      <c r="E26" t="s">
        <v>330</v>
      </c>
      <c r="F26" t="s">
        <v>285</v>
      </c>
      <c r="G26" t="s">
        <v>286</v>
      </c>
      <c r="H26">
        <v>1608327718.5999999</v>
      </c>
      <c r="I26">
        <f t="shared" si="0"/>
        <v>1.5875815421164858E-3</v>
      </c>
      <c r="J26">
        <f t="shared" si="1"/>
        <v>14.291473252870267</v>
      </c>
      <c r="K26">
        <f t="shared" si="2"/>
        <v>599.98796774193499</v>
      </c>
      <c r="L26">
        <f t="shared" si="3"/>
        <v>200.41710161024082</v>
      </c>
      <c r="M26">
        <f t="shared" si="4"/>
        <v>20.576108948745187</v>
      </c>
      <c r="N26">
        <f t="shared" si="5"/>
        <v>61.598624533563488</v>
      </c>
      <c r="O26">
        <f t="shared" si="6"/>
        <v>6.0347999605443986E-2</v>
      </c>
      <c r="P26">
        <f t="shared" si="7"/>
        <v>2.9737423081693848</v>
      </c>
      <c r="Q26">
        <f t="shared" si="8"/>
        <v>5.967580205196673E-2</v>
      </c>
      <c r="R26">
        <f t="shared" si="9"/>
        <v>3.7357146567113669E-2</v>
      </c>
      <c r="S26">
        <f t="shared" si="10"/>
        <v>231.29928256224127</v>
      </c>
      <c r="T26">
        <f t="shared" si="11"/>
        <v>28.936890550275116</v>
      </c>
      <c r="U26">
        <f t="shared" si="12"/>
        <v>28.822193548387101</v>
      </c>
      <c r="V26">
        <f t="shared" si="13"/>
        <v>3.9805784773049098</v>
      </c>
      <c r="W26">
        <f t="shared" si="14"/>
        <v>34.779750081432717</v>
      </c>
      <c r="X26">
        <f t="shared" si="15"/>
        <v>1.3198024981445433</v>
      </c>
      <c r="Y26">
        <f t="shared" si="16"/>
        <v>3.7947440538082646</v>
      </c>
      <c r="Z26">
        <f t="shared" si="17"/>
        <v>2.6607759791603662</v>
      </c>
      <c r="AA26">
        <f t="shared" si="18"/>
        <v>-70.01234600733703</v>
      </c>
      <c r="AB26">
        <f t="shared" si="19"/>
        <v>-131.88369448913218</v>
      </c>
      <c r="AC26">
        <f t="shared" si="20"/>
        <v>-9.7068108546568652</v>
      </c>
      <c r="AD26">
        <f t="shared" si="21"/>
        <v>19.696431211115197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54041.364582281654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938.50842307692301</v>
      </c>
      <c r="AR26">
        <v>1215.5</v>
      </c>
      <c r="AS26">
        <f t="shared" si="27"/>
        <v>0.22788282757966016</v>
      </c>
      <c r="AT26">
        <v>0.5</v>
      </c>
      <c r="AU26">
        <f t="shared" si="28"/>
        <v>1180.2254717151</v>
      </c>
      <c r="AV26">
        <f t="shared" si="29"/>
        <v>14.291473252870267</v>
      </c>
      <c r="AW26">
        <f t="shared" si="30"/>
        <v>134.4765588379876</v>
      </c>
      <c r="AX26">
        <f t="shared" si="31"/>
        <v>0.4587988482106129</v>
      </c>
      <c r="AY26">
        <f t="shared" si="32"/>
        <v>1.2598627202206189E-2</v>
      </c>
      <c r="AZ26">
        <f t="shared" si="33"/>
        <v>1.6837350884409708</v>
      </c>
      <c r="BA26" t="s">
        <v>332</v>
      </c>
      <c r="BB26">
        <v>657.83</v>
      </c>
      <c r="BC26">
        <f t="shared" si="34"/>
        <v>557.66999999999996</v>
      </c>
      <c r="BD26">
        <f t="shared" si="35"/>
        <v>0.49669441950091814</v>
      </c>
      <c r="BE26">
        <f t="shared" si="36"/>
        <v>0.78586157242968224</v>
      </c>
      <c r="BF26">
        <f t="shared" si="37"/>
        <v>0.55395758657292737</v>
      </c>
      <c r="BG26">
        <f t="shared" si="38"/>
        <v>0.80365095705168632</v>
      </c>
      <c r="BH26">
        <f t="shared" si="39"/>
        <v>1400.04774193548</v>
      </c>
      <c r="BI26">
        <f t="shared" si="40"/>
        <v>1180.2254717151</v>
      </c>
      <c r="BJ26">
        <f t="shared" si="41"/>
        <v>0.84298944697665157</v>
      </c>
      <c r="BK26">
        <f t="shared" si="42"/>
        <v>0.19597889395330359</v>
      </c>
      <c r="BL26">
        <v>6</v>
      </c>
      <c r="BM26">
        <v>0.5</v>
      </c>
      <c r="BN26" t="s">
        <v>290</v>
      </c>
      <c r="BO26">
        <v>2</v>
      </c>
      <c r="BP26">
        <v>1608327718.5999999</v>
      </c>
      <c r="BQ26">
        <v>599.98796774193499</v>
      </c>
      <c r="BR26">
        <v>618.28035483870997</v>
      </c>
      <c r="BS26">
        <v>12.8552483870968</v>
      </c>
      <c r="BT26">
        <v>10.9746838709677</v>
      </c>
      <c r="BU26">
        <v>596.81696774193495</v>
      </c>
      <c r="BV26">
        <v>12.8411967741936</v>
      </c>
      <c r="BW26">
        <v>500.011387096774</v>
      </c>
      <c r="BX26">
        <v>102.566419354839</v>
      </c>
      <c r="BY26">
        <v>0.100013716129032</v>
      </c>
      <c r="BZ26">
        <v>27.9995677419355</v>
      </c>
      <c r="CA26">
        <v>28.822193548387101</v>
      </c>
      <c r="CB26">
        <v>999.9</v>
      </c>
      <c r="CC26">
        <v>0</v>
      </c>
      <c r="CD26">
        <v>0</v>
      </c>
      <c r="CE26">
        <v>9997.5400000000009</v>
      </c>
      <c r="CF26">
        <v>0</v>
      </c>
      <c r="CG26">
        <v>208.87603225806501</v>
      </c>
      <c r="CH26">
        <v>1400.04774193548</v>
      </c>
      <c r="CI26">
        <v>0.89999583870967703</v>
      </c>
      <c r="CJ26">
        <v>0.100003938709677</v>
      </c>
      <c r="CK26">
        <v>0</v>
      </c>
      <c r="CL26">
        <v>938.49858064516104</v>
      </c>
      <c r="CM26">
        <v>4.9997499999999997</v>
      </c>
      <c r="CN26">
        <v>12881.912903225801</v>
      </c>
      <c r="CO26">
        <v>12178.4516129032</v>
      </c>
      <c r="CP26">
        <v>48.8241935483871</v>
      </c>
      <c r="CQ26">
        <v>50.822161290322597</v>
      </c>
      <c r="CR26">
        <v>49.936999999999998</v>
      </c>
      <c r="CS26">
        <v>50.145000000000003</v>
      </c>
      <c r="CT26">
        <v>49.908999999999999</v>
      </c>
      <c r="CU26">
        <v>1255.53548387097</v>
      </c>
      <c r="CV26">
        <v>139.512258064516</v>
      </c>
      <c r="CW26">
        <v>0</v>
      </c>
      <c r="CX26">
        <v>119.60000014305101</v>
      </c>
      <c r="CY26">
        <v>0</v>
      </c>
      <c r="CZ26">
        <v>938.50842307692301</v>
      </c>
      <c r="DA26">
        <v>3.5802735017918801</v>
      </c>
      <c r="DB26">
        <v>48.909401685477299</v>
      </c>
      <c r="DC26">
        <v>12882.1538461538</v>
      </c>
      <c r="DD26">
        <v>15</v>
      </c>
      <c r="DE26">
        <v>1608327485.0999999</v>
      </c>
      <c r="DF26" t="s">
        <v>324</v>
      </c>
      <c r="DG26">
        <v>1608327481.0999999</v>
      </c>
      <c r="DH26">
        <v>1608327485.0999999</v>
      </c>
      <c r="DI26">
        <v>14</v>
      </c>
      <c r="DJ26">
        <v>0.193</v>
      </c>
      <c r="DK26">
        <v>-3.6999999999999998E-2</v>
      </c>
      <c r="DL26">
        <v>3.1709999999999998</v>
      </c>
      <c r="DM26">
        <v>1.4E-2</v>
      </c>
      <c r="DN26">
        <v>414</v>
      </c>
      <c r="DO26">
        <v>12</v>
      </c>
      <c r="DP26">
        <v>0.08</v>
      </c>
      <c r="DQ26">
        <v>0.03</v>
      </c>
      <c r="DR26">
        <v>14.290754660046399</v>
      </c>
      <c r="DS26">
        <v>-1.1835875751951499</v>
      </c>
      <c r="DT26">
        <v>0.100467684171925</v>
      </c>
      <c r="DU26">
        <v>0</v>
      </c>
      <c r="DV26">
        <v>-18.28642</v>
      </c>
      <c r="DW26">
        <v>1.3102985539488201</v>
      </c>
      <c r="DX26">
        <v>0.11938319647253499</v>
      </c>
      <c r="DY26">
        <v>0</v>
      </c>
      <c r="DZ26">
        <v>1.8802256666666699</v>
      </c>
      <c r="EA26">
        <v>-8.0941401557282494E-2</v>
      </c>
      <c r="EB26">
        <v>5.8545621432254799E-3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3.1709999999999998</v>
      </c>
      <c r="EJ26">
        <v>1.4E-2</v>
      </c>
      <c r="EK26">
        <v>3.17100000000011</v>
      </c>
      <c r="EL26">
        <v>0</v>
      </c>
      <c r="EM26">
        <v>0</v>
      </c>
      <c r="EN26">
        <v>0</v>
      </c>
      <c r="EO26">
        <v>1.40550000000026E-2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4.0999999999999996</v>
      </c>
      <c r="EX26">
        <v>4</v>
      </c>
      <c r="EY26">
        <v>2</v>
      </c>
      <c r="EZ26">
        <v>497.67500000000001</v>
      </c>
      <c r="FA26">
        <v>466.91800000000001</v>
      </c>
      <c r="FB26">
        <v>24.178999999999998</v>
      </c>
      <c r="FC26">
        <v>32.3264</v>
      </c>
      <c r="FD26">
        <v>30.000699999999998</v>
      </c>
      <c r="FE26">
        <v>32.294899999999998</v>
      </c>
      <c r="FF26">
        <v>32.279200000000003</v>
      </c>
      <c r="FG26">
        <v>26.703099999999999</v>
      </c>
      <c r="FH26">
        <v>0</v>
      </c>
      <c r="FI26">
        <v>100</v>
      </c>
      <c r="FJ26">
        <v>24.142499999999998</v>
      </c>
      <c r="FK26">
        <v>618.12599999999998</v>
      </c>
      <c r="FL26">
        <v>13.524699999999999</v>
      </c>
      <c r="FM26">
        <v>101.586</v>
      </c>
      <c r="FN26">
        <v>101.004</v>
      </c>
    </row>
    <row r="27" spans="1:170" x14ac:dyDescent="0.25">
      <c r="A27">
        <v>11</v>
      </c>
      <c r="B27">
        <v>1608327847.0999999</v>
      </c>
      <c r="C27">
        <v>1010.59999990463</v>
      </c>
      <c r="D27" t="s">
        <v>333</v>
      </c>
      <c r="E27" t="s">
        <v>334</v>
      </c>
      <c r="F27" t="s">
        <v>285</v>
      </c>
      <c r="G27" t="s">
        <v>286</v>
      </c>
      <c r="H27">
        <v>1608327839.0999999</v>
      </c>
      <c r="I27">
        <f t="shared" si="0"/>
        <v>1.4652917464664911E-3</v>
      </c>
      <c r="J27">
        <f t="shared" si="1"/>
        <v>15.966410222316538</v>
      </c>
      <c r="K27">
        <f t="shared" si="2"/>
        <v>699.88251612903196</v>
      </c>
      <c r="L27">
        <f t="shared" si="3"/>
        <v>205.39354690866304</v>
      </c>
      <c r="M27">
        <f t="shared" si="4"/>
        <v>21.087360142140472</v>
      </c>
      <c r="N27">
        <f t="shared" si="5"/>
        <v>71.855590873862297</v>
      </c>
      <c r="O27">
        <f t="shared" si="6"/>
        <v>5.4274758528090689E-2</v>
      </c>
      <c r="P27">
        <f t="shared" si="7"/>
        <v>2.9741273263019696</v>
      </c>
      <c r="Q27">
        <f t="shared" si="8"/>
        <v>5.3730460386575744E-2</v>
      </c>
      <c r="R27">
        <f t="shared" si="9"/>
        <v>3.3629985761374874E-2</v>
      </c>
      <c r="S27">
        <f t="shared" si="10"/>
        <v>231.29006467905126</v>
      </c>
      <c r="T27">
        <f t="shared" si="11"/>
        <v>28.95653047587944</v>
      </c>
      <c r="U27">
        <f t="shared" si="12"/>
        <v>28.841899999999999</v>
      </c>
      <c r="V27">
        <f t="shared" si="13"/>
        <v>3.9851258730343875</v>
      </c>
      <c r="W27">
        <f t="shared" si="14"/>
        <v>33.139788498275777</v>
      </c>
      <c r="X27">
        <f t="shared" si="15"/>
        <v>1.2567244728204203</v>
      </c>
      <c r="Y27">
        <f t="shared" si="16"/>
        <v>3.792192194847007</v>
      </c>
      <c r="Z27">
        <f t="shared" si="17"/>
        <v>2.7284014002139672</v>
      </c>
      <c r="AA27">
        <f t="shared" si="18"/>
        <v>-64.619366019172261</v>
      </c>
      <c r="AB27">
        <f t="shared" si="19"/>
        <v>-136.91065498195252</v>
      </c>
      <c r="AC27">
        <f t="shared" si="20"/>
        <v>-10.075908163493164</v>
      </c>
      <c r="AD27">
        <f t="shared" si="21"/>
        <v>19.684135514433308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54054.763725804318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973.68773076923105</v>
      </c>
      <c r="AR27">
        <v>1284.8800000000001</v>
      </c>
      <c r="AS27">
        <f t="shared" si="27"/>
        <v>0.24219558965099386</v>
      </c>
      <c r="AT27">
        <v>0.5</v>
      </c>
      <c r="AU27">
        <f t="shared" si="28"/>
        <v>1180.1798901056115</v>
      </c>
      <c r="AV27">
        <f t="shared" si="29"/>
        <v>15.966410222316538</v>
      </c>
      <c r="AW27">
        <f t="shared" si="30"/>
        <v>142.91718218918686</v>
      </c>
      <c r="AX27">
        <f t="shared" si="31"/>
        <v>0.48327470269597167</v>
      </c>
      <c r="AY27">
        <f t="shared" si="32"/>
        <v>1.4018335544297626E-2</v>
      </c>
      <c r="AZ27">
        <f t="shared" si="33"/>
        <v>1.5388207459062322</v>
      </c>
      <c r="BA27" t="s">
        <v>336</v>
      </c>
      <c r="BB27">
        <v>663.93</v>
      </c>
      <c r="BC27">
        <f t="shared" si="34"/>
        <v>620.95000000000016</v>
      </c>
      <c r="BD27">
        <f t="shared" si="35"/>
        <v>0.50115511592039452</v>
      </c>
      <c r="BE27">
        <f t="shared" si="36"/>
        <v>0.76100302138059761</v>
      </c>
      <c r="BF27">
        <f t="shared" si="37"/>
        <v>0.54652368742434665</v>
      </c>
      <c r="BG27">
        <f t="shared" si="38"/>
        <v>0.77640682127382954</v>
      </c>
      <c r="BH27">
        <f t="shared" si="39"/>
        <v>1399.9938709677399</v>
      </c>
      <c r="BI27">
        <f t="shared" si="40"/>
        <v>1180.1798901056115</v>
      </c>
      <c r="BJ27">
        <f t="shared" si="41"/>
        <v>0.84298932629599099</v>
      </c>
      <c r="BK27">
        <f t="shared" si="42"/>
        <v>0.19597865259198211</v>
      </c>
      <c r="BL27">
        <v>6</v>
      </c>
      <c r="BM27">
        <v>0.5</v>
      </c>
      <c r="BN27" t="s">
        <v>290</v>
      </c>
      <c r="BO27">
        <v>2</v>
      </c>
      <c r="BP27">
        <v>1608327839.0999999</v>
      </c>
      <c r="BQ27">
        <v>699.88251612903196</v>
      </c>
      <c r="BR27">
        <v>720.27241935483903</v>
      </c>
      <c r="BS27">
        <v>12.2406548387097</v>
      </c>
      <c r="BT27">
        <v>10.503864516128999</v>
      </c>
      <c r="BU27">
        <v>696.71141935483899</v>
      </c>
      <c r="BV27">
        <v>12.2266032258065</v>
      </c>
      <c r="BW27">
        <v>500.01048387096802</v>
      </c>
      <c r="BX27">
        <v>102.568096774194</v>
      </c>
      <c r="BY27">
        <v>9.9978535483871006E-2</v>
      </c>
      <c r="BZ27">
        <v>27.988029032258101</v>
      </c>
      <c r="CA27">
        <v>28.841899999999999</v>
      </c>
      <c r="CB27">
        <v>999.9</v>
      </c>
      <c r="CC27">
        <v>0</v>
      </c>
      <c r="CD27">
        <v>0</v>
      </c>
      <c r="CE27">
        <v>9999.5541935483907</v>
      </c>
      <c r="CF27">
        <v>0</v>
      </c>
      <c r="CG27">
        <v>200.16703225806501</v>
      </c>
      <c r="CH27">
        <v>1399.9938709677399</v>
      </c>
      <c r="CI27">
        <v>0.89999722580645203</v>
      </c>
      <c r="CJ27">
        <v>0.10000257419354799</v>
      </c>
      <c r="CK27">
        <v>0</v>
      </c>
      <c r="CL27">
        <v>973.63361290322598</v>
      </c>
      <c r="CM27">
        <v>4.9997499999999997</v>
      </c>
      <c r="CN27">
        <v>13359.5290322581</v>
      </c>
      <c r="CO27">
        <v>12177.987096774201</v>
      </c>
      <c r="CP27">
        <v>49.007935483871002</v>
      </c>
      <c r="CQ27">
        <v>51</v>
      </c>
      <c r="CR27">
        <v>50.082322580645098</v>
      </c>
      <c r="CS27">
        <v>50.320193548387103</v>
      </c>
      <c r="CT27">
        <v>50.066129032257997</v>
      </c>
      <c r="CU27">
        <v>1255.4929032258101</v>
      </c>
      <c r="CV27">
        <v>139.50129032258101</v>
      </c>
      <c r="CW27">
        <v>0</v>
      </c>
      <c r="CX27">
        <v>119.700000047684</v>
      </c>
      <c r="CY27">
        <v>0</v>
      </c>
      <c r="CZ27">
        <v>973.68773076923105</v>
      </c>
      <c r="DA27">
        <v>8.4487179484560002</v>
      </c>
      <c r="DB27">
        <v>108.776068507483</v>
      </c>
      <c r="DC27">
        <v>13360.4576923077</v>
      </c>
      <c r="DD27">
        <v>15</v>
      </c>
      <c r="DE27">
        <v>1608327485.0999999</v>
      </c>
      <c r="DF27" t="s">
        <v>324</v>
      </c>
      <c r="DG27">
        <v>1608327481.0999999</v>
      </c>
      <c r="DH27">
        <v>1608327485.0999999</v>
      </c>
      <c r="DI27">
        <v>14</v>
      </c>
      <c r="DJ27">
        <v>0.193</v>
      </c>
      <c r="DK27">
        <v>-3.6999999999999998E-2</v>
      </c>
      <c r="DL27">
        <v>3.1709999999999998</v>
      </c>
      <c r="DM27">
        <v>1.4E-2</v>
      </c>
      <c r="DN27">
        <v>414</v>
      </c>
      <c r="DO27">
        <v>12</v>
      </c>
      <c r="DP27">
        <v>0.08</v>
      </c>
      <c r="DQ27">
        <v>0.03</v>
      </c>
      <c r="DR27">
        <v>15.9670206177759</v>
      </c>
      <c r="DS27">
        <v>-0.39385022936061698</v>
      </c>
      <c r="DT27">
        <v>4.0784107109326097E-2</v>
      </c>
      <c r="DU27">
        <v>1</v>
      </c>
      <c r="DV27">
        <v>-20.387363333333301</v>
      </c>
      <c r="DW27">
        <v>0.37773437152393002</v>
      </c>
      <c r="DX27">
        <v>4.71777948003319E-2</v>
      </c>
      <c r="DY27">
        <v>0</v>
      </c>
      <c r="DZ27">
        <v>1.73700233333333</v>
      </c>
      <c r="EA27">
        <v>-5.5448008898774701E-2</v>
      </c>
      <c r="EB27">
        <v>4.0314138821124397E-3</v>
      </c>
      <c r="EC27">
        <v>1</v>
      </c>
      <c r="ED27">
        <v>2</v>
      </c>
      <c r="EE27">
        <v>3</v>
      </c>
      <c r="EF27" t="s">
        <v>306</v>
      </c>
      <c r="EG27">
        <v>100</v>
      </c>
      <c r="EH27">
        <v>100</v>
      </c>
      <c r="EI27">
        <v>3.1709999999999998</v>
      </c>
      <c r="EJ27">
        <v>1.4E-2</v>
      </c>
      <c r="EK27">
        <v>3.17100000000011</v>
      </c>
      <c r="EL27">
        <v>0</v>
      </c>
      <c r="EM27">
        <v>0</v>
      </c>
      <c r="EN27">
        <v>0</v>
      </c>
      <c r="EO27">
        <v>1.40550000000026E-2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497.25900000000001</v>
      </c>
      <c r="FA27">
        <v>466.25700000000001</v>
      </c>
      <c r="FB27">
        <v>24.136600000000001</v>
      </c>
      <c r="FC27">
        <v>32.4422</v>
      </c>
      <c r="FD27">
        <v>30.000599999999999</v>
      </c>
      <c r="FE27">
        <v>32.379600000000003</v>
      </c>
      <c r="FF27">
        <v>32.356999999999999</v>
      </c>
      <c r="FG27">
        <v>30.796099999999999</v>
      </c>
      <c r="FH27">
        <v>0</v>
      </c>
      <c r="FI27">
        <v>100</v>
      </c>
      <c r="FJ27">
        <v>24.140699999999999</v>
      </c>
      <c r="FK27">
        <v>720.31399999999996</v>
      </c>
      <c r="FL27">
        <v>12.778600000000001</v>
      </c>
      <c r="FM27">
        <v>101.56699999999999</v>
      </c>
      <c r="FN27">
        <v>100.99</v>
      </c>
    </row>
    <row r="28" spans="1:170" x14ac:dyDescent="0.25">
      <c r="A28">
        <v>12</v>
      </c>
      <c r="B28">
        <v>1608327915.0999999</v>
      </c>
      <c r="C28">
        <v>1078.5999999046301</v>
      </c>
      <c r="D28" t="s">
        <v>337</v>
      </c>
      <c r="E28" t="s">
        <v>338</v>
      </c>
      <c r="F28" t="s">
        <v>285</v>
      </c>
      <c r="G28" t="s">
        <v>286</v>
      </c>
      <c r="H28">
        <v>1608327907.3499999</v>
      </c>
      <c r="I28">
        <f t="shared" si="0"/>
        <v>1.4368993284051752E-3</v>
      </c>
      <c r="J28">
        <f t="shared" si="1"/>
        <v>18.90231759769889</v>
      </c>
      <c r="K28">
        <f t="shared" si="2"/>
        <v>797.27723333333302</v>
      </c>
      <c r="L28">
        <f t="shared" si="3"/>
        <v>198.35487136485287</v>
      </c>
      <c r="M28">
        <f t="shared" si="4"/>
        <v>20.3651529203519</v>
      </c>
      <c r="N28">
        <f t="shared" si="5"/>
        <v>81.856687789042311</v>
      </c>
      <c r="O28">
        <f t="shared" si="6"/>
        <v>5.2850567003605617E-2</v>
      </c>
      <c r="P28">
        <f t="shared" si="7"/>
        <v>2.973801482271222</v>
      </c>
      <c r="Q28">
        <f t="shared" si="8"/>
        <v>5.2334256747558795E-2</v>
      </c>
      <c r="R28">
        <f t="shared" si="9"/>
        <v>3.2754878419485434E-2</v>
      </c>
      <c r="S28">
        <f t="shared" si="10"/>
        <v>231.29137346839585</v>
      </c>
      <c r="T28">
        <f t="shared" si="11"/>
        <v>28.960223605897156</v>
      </c>
      <c r="U28">
        <f t="shared" si="12"/>
        <v>28.8341733333333</v>
      </c>
      <c r="V28">
        <f t="shared" si="13"/>
        <v>3.9833423533245416</v>
      </c>
      <c r="W28">
        <f t="shared" si="14"/>
        <v>32.601875178160974</v>
      </c>
      <c r="X28">
        <f t="shared" si="15"/>
        <v>1.2360596452992811</v>
      </c>
      <c r="Y28">
        <f t="shared" si="16"/>
        <v>3.7913759210000313</v>
      </c>
      <c r="Z28">
        <f t="shared" si="17"/>
        <v>2.7472827080252604</v>
      </c>
      <c r="AA28">
        <f t="shared" si="18"/>
        <v>-63.367260382668228</v>
      </c>
      <c r="AB28">
        <f t="shared" si="19"/>
        <v>-136.24886149973099</v>
      </c>
      <c r="AC28">
        <f t="shared" si="20"/>
        <v>-10.027732262819383</v>
      </c>
      <c r="AD28">
        <f t="shared" si="21"/>
        <v>21.647519323177249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54045.917380227678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1008.8908</v>
      </c>
      <c r="AR28">
        <v>1352.04</v>
      </c>
      <c r="AS28">
        <f t="shared" si="27"/>
        <v>0.25380107097423155</v>
      </c>
      <c r="AT28">
        <v>0.5</v>
      </c>
      <c r="AU28">
        <f t="shared" si="28"/>
        <v>1180.1847107473673</v>
      </c>
      <c r="AV28">
        <f t="shared" si="29"/>
        <v>18.90231759769889</v>
      </c>
      <c r="AW28">
        <f t="shared" si="30"/>
        <v>149.76607176754774</v>
      </c>
      <c r="AX28">
        <f t="shared" si="31"/>
        <v>0.50629419247951246</v>
      </c>
      <c r="AY28">
        <f t="shared" si="32"/>
        <v>1.6505945976184617E-2</v>
      </c>
      <c r="AZ28">
        <f t="shared" si="33"/>
        <v>1.4127096831454691</v>
      </c>
      <c r="BA28" t="s">
        <v>340</v>
      </c>
      <c r="BB28">
        <v>667.51</v>
      </c>
      <c r="BC28">
        <f t="shared" si="34"/>
        <v>684.53</v>
      </c>
      <c r="BD28">
        <f t="shared" si="35"/>
        <v>0.50129168918820211</v>
      </c>
      <c r="BE28">
        <f t="shared" si="36"/>
        <v>0.73616822826133044</v>
      </c>
      <c r="BF28">
        <f t="shared" si="37"/>
        <v>0.53906551045760154</v>
      </c>
      <c r="BG28">
        <f t="shared" si="38"/>
        <v>0.75003443501207034</v>
      </c>
      <c r="BH28">
        <f t="shared" si="39"/>
        <v>1399.99933333333</v>
      </c>
      <c r="BI28">
        <f t="shared" si="40"/>
        <v>1180.1847107473673</v>
      </c>
      <c r="BJ28">
        <f t="shared" si="41"/>
        <v>0.8429894805288265</v>
      </c>
      <c r="BK28">
        <f t="shared" si="42"/>
        <v>0.19597896105765308</v>
      </c>
      <c r="BL28">
        <v>6</v>
      </c>
      <c r="BM28">
        <v>0.5</v>
      </c>
      <c r="BN28" t="s">
        <v>290</v>
      </c>
      <c r="BO28">
        <v>2</v>
      </c>
      <c r="BP28">
        <v>1608327907.3499999</v>
      </c>
      <c r="BQ28">
        <v>797.27723333333302</v>
      </c>
      <c r="BR28">
        <v>821.33426666666696</v>
      </c>
      <c r="BS28">
        <v>12.0391166666667</v>
      </c>
      <c r="BT28">
        <v>10.33563</v>
      </c>
      <c r="BU28">
        <v>794.10623333333297</v>
      </c>
      <c r="BV28">
        <v>12.0250566666667</v>
      </c>
      <c r="BW28">
        <v>500.00990000000002</v>
      </c>
      <c r="BX28">
        <v>102.570266666667</v>
      </c>
      <c r="BY28">
        <v>0.100027136666667</v>
      </c>
      <c r="BZ28">
        <v>27.9843366666667</v>
      </c>
      <c r="CA28">
        <v>28.8341733333333</v>
      </c>
      <c r="CB28">
        <v>999.9</v>
      </c>
      <c r="CC28">
        <v>0</v>
      </c>
      <c r="CD28">
        <v>0</v>
      </c>
      <c r="CE28">
        <v>9997.4996666666702</v>
      </c>
      <c r="CF28">
        <v>0</v>
      </c>
      <c r="CG28">
        <v>197.832766666667</v>
      </c>
      <c r="CH28">
        <v>1399.99933333333</v>
      </c>
      <c r="CI28">
        <v>0.89999240000000003</v>
      </c>
      <c r="CJ28">
        <v>0.10000745666666699</v>
      </c>
      <c r="CK28">
        <v>0</v>
      </c>
      <c r="CL28">
        <v>1008.628</v>
      </c>
      <c r="CM28">
        <v>4.9997499999999997</v>
      </c>
      <c r="CN28">
        <v>13834.06</v>
      </c>
      <c r="CO28">
        <v>12178.02</v>
      </c>
      <c r="CP28">
        <v>49.137466666666697</v>
      </c>
      <c r="CQ28">
        <v>51.103999999999999</v>
      </c>
      <c r="CR28">
        <v>50.1871333333333</v>
      </c>
      <c r="CS28">
        <v>50.416400000000003</v>
      </c>
      <c r="CT28">
        <v>50.170533333333303</v>
      </c>
      <c r="CU28">
        <v>1255.49033333333</v>
      </c>
      <c r="CV28">
        <v>139.50899999999999</v>
      </c>
      <c r="CW28">
        <v>0</v>
      </c>
      <c r="CX28">
        <v>67.299999952316298</v>
      </c>
      <c r="CY28">
        <v>0</v>
      </c>
      <c r="CZ28">
        <v>1008.8908</v>
      </c>
      <c r="DA28">
        <v>24.534615424398101</v>
      </c>
      <c r="DB28">
        <v>341.83846204843502</v>
      </c>
      <c r="DC28">
        <v>13837.335999999999</v>
      </c>
      <c r="DD28">
        <v>15</v>
      </c>
      <c r="DE28">
        <v>1608327485.0999999</v>
      </c>
      <c r="DF28" t="s">
        <v>324</v>
      </c>
      <c r="DG28">
        <v>1608327481.0999999</v>
      </c>
      <c r="DH28">
        <v>1608327485.0999999</v>
      </c>
      <c r="DI28">
        <v>14</v>
      </c>
      <c r="DJ28">
        <v>0.193</v>
      </c>
      <c r="DK28">
        <v>-3.6999999999999998E-2</v>
      </c>
      <c r="DL28">
        <v>3.1709999999999998</v>
      </c>
      <c r="DM28">
        <v>1.4E-2</v>
      </c>
      <c r="DN28">
        <v>414</v>
      </c>
      <c r="DO28">
        <v>12</v>
      </c>
      <c r="DP28">
        <v>0.08</v>
      </c>
      <c r="DQ28">
        <v>0.03</v>
      </c>
      <c r="DR28">
        <v>18.908003167021</v>
      </c>
      <c r="DS28">
        <v>0.145419033918358</v>
      </c>
      <c r="DT28">
        <v>8.0331978687161798E-2</v>
      </c>
      <c r="DU28">
        <v>1</v>
      </c>
      <c r="DV28">
        <v>-24.0601533333333</v>
      </c>
      <c r="DW28">
        <v>3.9126140155806899E-2</v>
      </c>
      <c r="DX28">
        <v>0.101050966458626</v>
      </c>
      <c r="DY28">
        <v>1</v>
      </c>
      <c r="DZ28">
        <v>1.7033876666666701</v>
      </c>
      <c r="EA28">
        <v>1.14503225806451E-2</v>
      </c>
      <c r="EB28">
        <v>1.0535770287717701E-3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3.1709999999999998</v>
      </c>
      <c r="EJ28">
        <v>1.41E-2</v>
      </c>
      <c r="EK28">
        <v>3.17100000000011</v>
      </c>
      <c r="EL28">
        <v>0</v>
      </c>
      <c r="EM28">
        <v>0</v>
      </c>
      <c r="EN28">
        <v>0</v>
      </c>
      <c r="EO28">
        <v>1.40550000000026E-2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7.2</v>
      </c>
      <c r="EX28">
        <v>7.2</v>
      </c>
      <c r="EY28">
        <v>2</v>
      </c>
      <c r="EZ28">
        <v>497.38799999999998</v>
      </c>
      <c r="FA28">
        <v>465.91399999999999</v>
      </c>
      <c r="FB28">
        <v>24.011199999999999</v>
      </c>
      <c r="FC28">
        <v>32.509700000000002</v>
      </c>
      <c r="FD28">
        <v>30.000599999999999</v>
      </c>
      <c r="FE28">
        <v>32.436599999999999</v>
      </c>
      <c r="FF28">
        <v>32.411099999999998</v>
      </c>
      <c r="FG28">
        <v>34.8399</v>
      </c>
      <c r="FH28">
        <v>0</v>
      </c>
      <c r="FI28">
        <v>100</v>
      </c>
      <c r="FJ28">
        <v>24.012799999999999</v>
      </c>
      <c r="FK28">
        <v>822.54100000000005</v>
      </c>
      <c r="FL28">
        <v>12.189399999999999</v>
      </c>
      <c r="FM28">
        <v>101.554</v>
      </c>
      <c r="FN28">
        <v>100.98099999999999</v>
      </c>
    </row>
    <row r="29" spans="1:170" x14ac:dyDescent="0.25">
      <c r="A29">
        <v>13</v>
      </c>
      <c r="B29">
        <v>1608327979.0999999</v>
      </c>
      <c r="C29">
        <v>1142.5999999046301</v>
      </c>
      <c r="D29" t="s">
        <v>341</v>
      </c>
      <c r="E29" t="s">
        <v>342</v>
      </c>
      <c r="F29" t="s">
        <v>285</v>
      </c>
      <c r="G29" t="s">
        <v>286</v>
      </c>
      <c r="H29">
        <v>1608327971.3499999</v>
      </c>
      <c r="I29">
        <f t="shared" si="0"/>
        <v>1.4463148808708595E-3</v>
      </c>
      <c r="J29">
        <f t="shared" si="1"/>
        <v>20.983106300474137</v>
      </c>
      <c r="K29">
        <f t="shared" si="2"/>
        <v>896.68349999999998</v>
      </c>
      <c r="L29">
        <f t="shared" si="3"/>
        <v>229.95652192166699</v>
      </c>
      <c r="M29">
        <f t="shared" si="4"/>
        <v>23.610334828589487</v>
      </c>
      <c r="N29">
        <f t="shared" si="5"/>
        <v>92.065219517815038</v>
      </c>
      <c r="O29">
        <f t="shared" si="6"/>
        <v>5.275129392834068E-2</v>
      </c>
      <c r="P29">
        <f t="shared" si="7"/>
        <v>2.9731727822979788</v>
      </c>
      <c r="Q29">
        <f t="shared" si="8"/>
        <v>5.2236803687868573E-2</v>
      </c>
      <c r="R29">
        <f t="shared" si="9"/>
        <v>3.2693808907876709E-2</v>
      </c>
      <c r="S29">
        <f t="shared" si="10"/>
        <v>231.29154937408526</v>
      </c>
      <c r="T29">
        <f t="shared" si="11"/>
        <v>28.965971391347477</v>
      </c>
      <c r="U29">
        <f t="shared" si="12"/>
        <v>28.844926666666701</v>
      </c>
      <c r="V29">
        <f t="shared" si="13"/>
        <v>3.9858246978168377</v>
      </c>
      <c r="W29">
        <f t="shared" si="14"/>
        <v>32.032797907423166</v>
      </c>
      <c r="X29">
        <f t="shared" si="15"/>
        <v>1.2150484808082371</v>
      </c>
      <c r="Y29">
        <f t="shared" si="16"/>
        <v>3.7931387833176635</v>
      </c>
      <c r="Z29">
        <f t="shared" si="17"/>
        <v>2.7707762170086006</v>
      </c>
      <c r="AA29">
        <f t="shared" si="18"/>
        <v>-63.782486246404908</v>
      </c>
      <c r="AB29">
        <f t="shared" si="19"/>
        <v>-136.66566207491965</v>
      </c>
      <c r="AC29">
        <f t="shared" si="20"/>
        <v>-10.061472905267323</v>
      </c>
      <c r="AD29">
        <f t="shared" si="21"/>
        <v>20.781928147493375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54026.10797617054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1048.5555999999999</v>
      </c>
      <c r="AR29">
        <v>1423.63</v>
      </c>
      <c r="AS29">
        <f t="shared" si="27"/>
        <v>0.26346339990025514</v>
      </c>
      <c r="AT29">
        <v>0.5</v>
      </c>
      <c r="AU29">
        <f t="shared" si="28"/>
        <v>1180.1843007473999</v>
      </c>
      <c r="AV29">
        <f t="shared" si="29"/>
        <v>20.983106300474137</v>
      </c>
      <c r="AW29">
        <f t="shared" si="30"/>
        <v>155.46768419190761</v>
      </c>
      <c r="AX29">
        <f t="shared" si="31"/>
        <v>0.52701193428067694</v>
      </c>
      <c r="AY29">
        <f t="shared" si="32"/>
        <v>1.8269056592801709E-2</v>
      </c>
      <c r="AZ29">
        <f t="shared" si="33"/>
        <v>1.2913818899573624</v>
      </c>
      <c r="BA29" t="s">
        <v>344</v>
      </c>
      <c r="BB29">
        <v>673.36</v>
      </c>
      <c r="BC29">
        <f t="shared" si="34"/>
        <v>750.2700000000001</v>
      </c>
      <c r="BD29">
        <f t="shared" si="35"/>
        <v>0.49991922907753228</v>
      </c>
      <c r="BE29">
        <f t="shared" si="36"/>
        <v>0.71017723044593462</v>
      </c>
      <c r="BF29">
        <f t="shared" si="37"/>
        <v>0.52965158554376024</v>
      </c>
      <c r="BG29">
        <f t="shared" si="38"/>
        <v>0.72192247651773822</v>
      </c>
      <c r="BH29">
        <f t="shared" si="39"/>
        <v>1399.99866666667</v>
      </c>
      <c r="BI29">
        <f t="shared" si="40"/>
        <v>1180.1843007473999</v>
      </c>
      <c r="BJ29">
        <f t="shared" si="41"/>
        <v>0.84298958909536847</v>
      </c>
      <c r="BK29">
        <f t="shared" si="42"/>
        <v>0.19597917819073721</v>
      </c>
      <c r="BL29">
        <v>6</v>
      </c>
      <c r="BM29">
        <v>0.5</v>
      </c>
      <c r="BN29" t="s">
        <v>290</v>
      </c>
      <c r="BO29">
        <v>2</v>
      </c>
      <c r="BP29">
        <v>1608327971.3499999</v>
      </c>
      <c r="BQ29">
        <v>896.68349999999998</v>
      </c>
      <c r="BR29">
        <v>923.41790000000003</v>
      </c>
      <c r="BS29">
        <v>11.834153333333299</v>
      </c>
      <c r="BT29">
        <v>10.1192166666667</v>
      </c>
      <c r="BU29">
        <v>893.51243333333298</v>
      </c>
      <c r="BV29">
        <v>11.8200966666667</v>
      </c>
      <c r="BW29">
        <v>500.029766666667</v>
      </c>
      <c r="BX29">
        <v>102.572966666667</v>
      </c>
      <c r="BY29">
        <v>0.100071833333333</v>
      </c>
      <c r="BZ29">
        <v>27.99231</v>
      </c>
      <c r="CA29">
        <v>28.844926666666701</v>
      </c>
      <c r="CB29">
        <v>999.9</v>
      </c>
      <c r="CC29">
        <v>0</v>
      </c>
      <c r="CD29">
        <v>0</v>
      </c>
      <c r="CE29">
        <v>9993.6813333333303</v>
      </c>
      <c r="CF29">
        <v>0</v>
      </c>
      <c r="CG29">
        <v>195.7159</v>
      </c>
      <c r="CH29">
        <v>1399.99866666667</v>
      </c>
      <c r="CI29">
        <v>0.89998806666666697</v>
      </c>
      <c r="CJ29">
        <v>0.100011823333333</v>
      </c>
      <c r="CK29">
        <v>0</v>
      </c>
      <c r="CL29">
        <v>1048.4110000000001</v>
      </c>
      <c r="CM29">
        <v>4.9997499999999997</v>
      </c>
      <c r="CN29">
        <v>14372.5466666667</v>
      </c>
      <c r="CO29">
        <v>12177.9866666667</v>
      </c>
      <c r="CP29">
        <v>49.249933333333303</v>
      </c>
      <c r="CQ29">
        <v>51.170466666666599</v>
      </c>
      <c r="CR29">
        <v>50.293399999999998</v>
      </c>
      <c r="CS29">
        <v>50.495800000000003</v>
      </c>
      <c r="CT29">
        <v>50.303899999999999</v>
      </c>
      <c r="CU29">
        <v>1255.4846666666699</v>
      </c>
      <c r="CV29">
        <v>139.51400000000001</v>
      </c>
      <c r="CW29">
        <v>0</v>
      </c>
      <c r="CX29">
        <v>63</v>
      </c>
      <c r="CY29">
        <v>0</v>
      </c>
      <c r="CZ29">
        <v>1048.5555999999999</v>
      </c>
      <c r="DA29">
        <v>31.157692339475499</v>
      </c>
      <c r="DB29">
        <v>436.71538528021102</v>
      </c>
      <c r="DC29">
        <v>14374.52</v>
      </c>
      <c r="DD29">
        <v>15</v>
      </c>
      <c r="DE29">
        <v>1608327485.0999999</v>
      </c>
      <c r="DF29" t="s">
        <v>324</v>
      </c>
      <c r="DG29">
        <v>1608327481.0999999</v>
      </c>
      <c r="DH29">
        <v>1608327485.0999999</v>
      </c>
      <c r="DI29">
        <v>14</v>
      </c>
      <c r="DJ29">
        <v>0.193</v>
      </c>
      <c r="DK29">
        <v>-3.6999999999999998E-2</v>
      </c>
      <c r="DL29">
        <v>3.1709999999999998</v>
      </c>
      <c r="DM29">
        <v>1.4E-2</v>
      </c>
      <c r="DN29">
        <v>414</v>
      </c>
      <c r="DO29">
        <v>12</v>
      </c>
      <c r="DP29">
        <v>0.08</v>
      </c>
      <c r="DQ29">
        <v>0.03</v>
      </c>
      <c r="DR29">
        <v>20.989540882811301</v>
      </c>
      <c r="DS29">
        <v>2.2477383594158601E-2</v>
      </c>
      <c r="DT29">
        <v>4.9722310379383003E-2</v>
      </c>
      <c r="DU29">
        <v>1</v>
      </c>
      <c r="DV29">
        <v>-26.736750000000001</v>
      </c>
      <c r="DW29">
        <v>-0.195889655172472</v>
      </c>
      <c r="DX29">
        <v>4.6381747487562498E-2</v>
      </c>
      <c r="DY29">
        <v>1</v>
      </c>
      <c r="DZ29">
        <v>1.7152366666666701</v>
      </c>
      <c r="EA29">
        <v>-3.8789232480532898E-2</v>
      </c>
      <c r="EB29">
        <v>2.8694219317176401E-3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3.1709999999999998</v>
      </c>
      <c r="EJ29">
        <v>1.4E-2</v>
      </c>
      <c r="EK29">
        <v>3.17100000000011</v>
      </c>
      <c r="EL29">
        <v>0</v>
      </c>
      <c r="EM29">
        <v>0</v>
      </c>
      <c r="EN29">
        <v>0</v>
      </c>
      <c r="EO29">
        <v>1.40550000000026E-2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8.3000000000000007</v>
      </c>
      <c r="EX29">
        <v>8.1999999999999993</v>
      </c>
      <c r="EY29">
        <v>2</v>
      </c>
      <c r="EZ29">
        <v>497.46100000000001</v>
      </c>
      <c r="FA29">
        <v>465.59300000000002</v>
      </c>
      <c r="FB29">
        <v>24.0169</v>
      </c>
      <c r="FC29">
        <v>32.576000000000001</v>
      </c>
      <c r="FD29">
        <v>30.000399999999999</v>
      </c>
      <c r="FE29">
        <v>32.497</v>
      </c>
      <c r="FF29">
        <v>32.470399999999998</v>
      </c>
      <c r="FG29">
        <v>38.8369</v>
      </c>
      <c r="FH29">
        <v>0</v>
      </c>
      <c r="FI29">
        <v>100</v>
      </c>
      <c r="FJ29">
        <v>24.021000000000001</v>
      </c>
      <c r="FK29">
        <v>925.14099999999996</v>
      </c>
      <c r="FL29">
        <v>11.994</v>
      </c>
      <c r="FM29">
        <v>101.542</v>
      </c>
      <c r="FN29">
        <v>100.96299999999999</v>
      </c>
    </row>
    <row r="30" spans="1:170" x14ac:dyDescent="0.25">
      <c r="A30">
        <v>14</v>
      </c>
      <c r="B30">
        <v>1608328099.5999999</v>
      </c>
      <c r="C30">
        <v>1263.0999999046301</v>
      </c>
      <c r="D30" t="s">
        <v>345</v>
      </c>
      <c r="E30" t="s">
        <v>346</v>
      </c>
      <c r="F30" t="s">
        <v>285</v>
      </c>
      <c r="G30" t="s">
        <v>286</v>
      </c>
      <c r="H30">
        <v>1608328091.5999999</v>
      </c>
      <c r="I30">
        <f t="shared" si="0"/>
        <v>1.2311931052831392E-3</v>
      </c>
      <c r="J30">
        <f t="shared" si="1"/>
        <v>21.427451214280474</v>
      </c>
      <c r="K30">
        <f t="shared" si="2"/>
        <v>1202.0635806451601</v>
      </c>
      <c r="L30">
        <f t="shared" si="3"/>
        <v>383.72897121758223</v>
      </c>
      <c r="M30">
        <f t="shared" si="4"/>
        <v>39.398738088099748</v>
      </c>
      <c r="N30">
        <f t="shared" si="5"/>
        <v>123.41989198472078</v>
      </c>
      <c r="O30">
        <f t="shared" si="6"/>
        <v>4.4112254636914906E-2</v>
      </c>
      <c r="P30">
        <f t="shared" si="7"/>
        <v>2.9745892365681601</v>
      </c>
      <c r="Q30">
        <f t="shared" si="8"/>
        <v>4.3752029931695371E-2</v>
      </c>
      <c r="R30">
        <f t="shared" si="9"/>
        <v>2.7377138134342303E-2</v>
      </c>
      <c r="S30">
        <f t="shared" si="10"/>
        <v>231.29029061873581</v>
      </c>
      <c r="T30">
        <f t="shared" si="11"/>
        <v>29.022855489391922</v>
      </c>
      <c r="U30">
        <f t="shared" si="12"/>
        <v>28.8454870967742</v>
      </c>
      <c r="V30">
        <f t="shared" si="13"/>
        <v>3.9859541068264761</v>
      </c>
      <c r="W30">
        <f t="shared" si="14"/>
        <v>30.821021136604603</v>
      </c>
      <c r="X30">
        <f t="shared" si="15"/>
        <v>1.1692344787917337</v>
      </c>
      <c r="Y30">
        <f t="shared" si="16"/>
        <v>3.7936266732028932</v>
      </c>
      <c r="Z30">
        <f t="shared" si="17"/>
        <v>2.8167196280347424</v>
      </c>
      <c r="AA30">
        <f t="shared" si="18"/>
        <v>-54.295615942986437</v>
      </c>
      <c r="AB30">
        <f t="shared" si="19"/>
        <v>-136.46685694980832</v>
      </c>
      <c r="AC30">
        <f t="shared" si="20"/>
        <v>-10.042190685975282</v>
      </c>
      <c r="AD30">
        <f t="shared" si="21"/>
        <v>30.485627039965777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54067.259540272629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1141.8834615384601</v>
      </c>
      <c r="AR30">
        <v>1568.43</v>
      </c>
      <c r="AS30">
        <f t="shared" si="27"/>
        <v>0.27195765093854363</v>
      </c>
      <c r="AT30">
        <v>0.5</v>
      </c>
      <c r="AU30">
        <f t="shared" si="28"/>
        <v>1180.1809846182982</v>
      </c>
      <c r="AV30">
        <f t="shared" si="29"/>
        <v>21.427451214280474</v>
      </c>
      <c r="AW30">
        <f t="shared" si="30"/>
        <v>160.47962412956494</v>
      </c>
      <c r="AX30">
        <f t="shared" si="31"/>
        <v>0.56168270181009039</v>
      </c>
      <c r="AY30">
        <f t="shared" si="32"/>
        <v>1.864561366510558E-2</v>
      </c>
      <c r="AZ30">
        <f t="shared" si="33"/>
        <v>1.0798377995830224</v>
      </c>
      <c r="BA30" t="s">
        <v>348</v>
      </c>
      <c r="BB30">
        <v>687.47</v>
      </c>
      <c r="BC30">
        <f t="shared" si="34"/>
        <v>880.96</v>
      </c>
      <c r="BD30">
        <f t="shared" si="35"/>
        <v>0.48418377504261256</v>
      </c>
      <c r="BE30">
        <f t="shared" si="36"/>
        <v>0.65782778750956461</v>
      </c>
      <c r="BF30">
        <f t="shared" si="37"/>
        <v>0.50008206782048781</v>
      </c>
      <c r="BG30">
        <f t="shared" si="38"/>
        <v>0.66506241799030008</v>
      </c>
      <c r="BH30">
        <f t="shared" si="39"/>
        <v>1399.9951612903201</v>
      </c>
      <c r="BI30">
        <f t="shared" si="40"/>
        <v>1180.1809846182982</v>
      </c>
      <c r="BJ30">
        <f t="shared" si="41"/>
        <v>0.8429893311420964</v>
      </c>
      <c r="BK30">
        <f t="shared" si="42"/>
        <v>0.19597866228419297</v>
      </c>
      <c r="BL30">
        <v>6</v>
      </c>
      <c r="BM30">
        <v>0.5</v>
      </c>
      <c r="BN30" t="s">
        <v>290</v>
      </c>
      <c r="BO30">
        <v>2</v>
      </c>
      <c r="BP30">
        <v>1608328091.5999999</v>
      </c>
      <c r="BQ30">
        <v>1202.0635806451601</v>
      </c>
      <c r="BR30">
        <v>1229.5516129032301</v>
      </c>
      <c r="BS30">
        <v>11.387906451612899</v>
      </c>
      <c r="BT30">
        <v>9.9273461290322604</v>
      </c>
      <c r="BU30">
        <v>1196.8125806451601</v>
      </c>
      <c r="BV30">
        <v>11.407906451612901</v>
      </c>
      <c r="BW30">
        <v>500.01593548387098</v>
      </c>
      <c r="BX30">
        <v>102.57335483871</v>
      </c>
      <c r="BY30">
        <v>9.9992870967741898E-2</v>
      </c>
      <c r="BZ30">
        <v>27.994516129032299</v>
      </c>
      <c r="CA30">
        <v>28.8454870967742</v>
      </c>
      <c r="CB30">
        <v>999.9</v>
      </c>
      <c r="CC30">
        <v>0</v>
      </c>
      <c r="CD30">
        <v>0</v>
      </c>
      <c r="CE30">
        <v>10001.654516129</v>
      </c>
      <c r="CF30">
        <v>0</v>
      </c>
      <c r="CG30">
        <v>188.94754838709699</v>
      </c>
      <c r="CH30">
        <v>1399.9951612903201</v>
      </c>
      <c r="CI30">
        <v>0.89999712903225804</v>
      </c>
      <c r="CJ30">
        <v>0.10000266451612901</v>
      </c>
      <c r="CK30">
        <v>0</v>
      </c>
      <c r="CL30">
        <v>1141.90032258065</v>
      </c>
      <c r="CM30">
        <v>4.9997499999999997</v>
      </c>
      <c r="CN30">
        <v>15638.0935483871</v>
      </c>
      <c r="CO30">
        <v>12177.9935483871</v>
      </c>
      <c r="CP30">
        <v>49.316193548387098</v>
      </c>
      <c r="CQ30">
        <v>51.27</v>
      </c>
      <c r="CR30">
        <v>50.399000000000001</v>
      </c>
      <c r="CS30">
        <v>50.598451612903197</v>
      </c>
      <c r="CT30">
        <v>50.366806451612902</v>
      </c>
      <c r="CU30">
        <v>1255.4935483871</v>
      </c>
      <c r="CV30">
        <v>139.501612903226</v>
      </c>
      <c r="CW30">
        <v>0</v>
      </c>
      <c r="CX30">
        <v>119.60000014305101</v>
      </c>
      <c r="CY30">
        <v>0</v>
      </c>
      <c r="CZ30">
        <v>1141.8834615384601</v>
      </c>
      <c r="DA30">
        <v>-7.6762393322507503</v>
      </c>
      <c r="DB30">
        <v>-118.994871668456</v>
      </c>
      <c r="DC30">
        <v>15637.623076923101</v>
      </c>
      <c r="DD30">
        <v>15</v>
      </c>
      <c r="DE30">
        <v>1608328121.5999999</v>
      </c>
      <c r="DF30" t="s">
        <v>349</v>
      </c>
      <c r="DG30">
        <v>1608328120.5999999</v>
      </c>
      <c r="DH30">
        <v>1608328121.5999999</v>
      </c>
      <c r="DI30">
        <v>15</v>
      </c>
      <c r="DJ30">
        <v>2.08</v>
      </c>
      <c r="DK30">
        <v>-3.5000000000000003E-2</v>
      </c>
      <c r="DL30">
        <v>5.2510000000000003</v>
      </c>
      <c r="DM30">
        <v>-0.02</v>
      </c>
      <c r="DN30">
        <v>1230</v>
      </c>
      <c r="DO30">
        <v>10</v>
      </c>
      <c r="DP30">
        <v>0.09</v>
      </c>
      <c r="DQ30">
        <v>0.05</v>
      </c>
      <c r="DR30">
        <v>23.134665884785498</v>
      </c>
      <c r="DS30">
        <v>-1.8498283459545599</v>
      </c>
      <c r="DT30">
        <v>0.16492350437835601</v>
      </c>
      <c r="DU30">
        <v>0</v>
      </c>
      <c r="DV30">
        <v>-29.557756666666702</v>
      </c>
      <c r="DW30">
        <v>2.3271644048943498</v>
      </c>
      <c r="DX30">
        <v>0.204296499698083</v>
      </c>
      <c r="DY30">
        <v>0</v>
      </c>
      <c r="DZ30">
        <v>1.4940389999999999</v>
      </c>
      <c r="EA30">
        <v>-0.140271323692992</v>
      </c>
      <c r="EB30">
        <v>1.0122749412420799E-2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5.2510000000000003</v>
      </c>
      <c r="EJ30">
        <v>-0.02</v>
      </c>
      <c r="EK30">
        <v>3.17100000000011</v>
      </c>
      <c r="EL30">
        <v>0</v>
      </c>
      <c r="EM30">
        <v>0</v>
      </c>
      <c r="EN30">
        <v>0</v>
      </c>
      <c r="EO30">
        <v>1.40550000000026E-2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10.199999999999999</v>
      </c>
      <c r="EY30">
        <v>2</v>
      </c>
      <c r="EZ30">
        <v>497.53300000000002</v>
      </c>
      <c r="FA30">
        <v>466.09899999999999</v>
      </c>
      <c r="FB30">
        <v>24.132000000000001</v>
      </c>
      <c r="FC30">
        <v>32.648699999999998</v>
      </c>
      <c r="FD30">
        <v>30.000299999999999</v>
      </c>
      <c r="FE30">
        <v>32.5807</v>
      </c>
      <c r="FF30">
        <v>32.553800000000003</v>
      </c>
      <c r="FG30">
        <v>49.943800000000003</v>
      </c>
      <c r="FH30">
        <v>0</v>
      </c>
      <c r="FI30">
        <v>100</v>
      </c>
      <c r="FJ30">
        <v>24.130600000000001</v>
      </c>
      <c r="FK30">
        <v>1229.1500000000001</v>
      </c>
      <c r="FL30">
        <v>11.781000000000001</v>
      </c>
      <c r="FM30">
        <v>101.53700000000001</v>
      </c>
      <c r="FN30">
        <v>100.958</v>
      </c>
    </row>
    <row r="31" spans="1:170" x14ac:dyDescent="0.25">
      <c r="A31">
        <v>15</v>
      </c>
      <c r="B31">
        <v>1608328242.5999999</v>
      </c>
      <c r="C31">
        <v>1406.0999999046301</v>
      </c>
      <c r="D31" t="s">
        <v>350</v>
      </c>
      <c r="E31" t="s">
        <v>351</v>
      </c>
      <c r="F31" t="s">
        <v>285</v>
      </c>
      <c r="G31" t="s">
        <v>286</v>
      </c>
      <c r="H31">
        <v>1608328234.5999999</v>
      </c>
      <c r="I31">
        <f t="shared" si="0"/>
        <v>9.9438061417218707E-4</v>
      </c>
      <c r="J31">
        <f t="shared" si="1"/>
        <v>19.167652705033987</v>
      </c>
      <c r="K31">
        <f t="shared" si="2"/>
        <v>1400.0935483871001</v>
      </c>
      <c r="L31">
        <f t="shared" si="3"/>
        <v>462.16726997066792</v>
      </c>
      <c r="M31">
        <f t="shared" si="4"/>
        <v>47.450148480186606</v>
      </c>
      <c r="N31">
        <f t="shared" si="5"/>
        <v>143.74589261012704</v>
      </c>
      <c r="O31">
        <f t="shared" si="6"/>
        <v>3.4466291619232932E-2</v>
      </c>
      <c r="P31">
        <f t="shared" si="7"/>
        <v>2.9740223764171509</v>
      </c>
      <c r="Q31">
        <f t="shared" si="8"/>
        <v>3.4245915768489663E-2</v>
      </c>
      <c r="R31">
        <f t="shared" si="9"/>
        <v>2.1423379636097906E-2</v>
      </c>
      <c r="S31">
        <f t="shared" si="10"/>
        <v>231.2915379870179</v>
      </c>
      <c r="T31">
        <f t="shared" si="11"/>
        <v>29.091555713894341</v>
      </c>
      <c r="U31">
        <f t="shared" si="12"/>
        <v>28.8794838709677</v>
      </c>
      <c r="V31">
        <f t="shared" si="13"/>
        <v>3.9938111634416105</v>
      </c>
      <c r="W31">
        <f t="shared" si="14"/>
        <v>28.625176726952112</v>
      </c>
      <c r="X31">
        <f t="shared" si="15"/>
        <v>1.0864280841747915</v>
      </c>
      <c r="Y31">
        <f t="shared" si="16"/>
        <v>3.7953585214091001</v>
      </c>
      <c r="Z31">
        <f t="shared" si="17"/>
        <v>2.9073830792668192</v>
      </c>
      <c r="AA31">
        <f t="shared" si="18"/>
        <v>-43.852185084993451</v>
      </c>
      <c r="AB31">
        <f t="shared" si="19"/>
        <v>-140.63646863613917</v>
      </c>
      <c r="AC31">
        <f t="shared" si="20"/>
        <v>-10.35314851891042</v>
      </c>
      <c r="AD31">
        <f t="shared" si="21"/>
        <v>36.449735746974852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54049.129583719594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1138.3134615384599</v>
      </c>
      <c r="AR31">
        <v>1553.94</v>
      </c>
      <c r="AS31">
        <f t="shared" si="27"/>
        <v>0.2674662718390286</v>
      </c>
      <c r="AT31">
        <v>0.5</v>
      </c>
      <c r="AU31">
        <f t="shared" si="28"/>
        <v>1180.1879813924836</v>
      </c>
      <c r="AV31">
        <f t="shared" si="29"/>
        <v>19.167652705033987</v>
      </c>
      <c r="AW31">
        <f t="shared" si="30"/>
        <v>157.83023972613822</v>
      </c>
      <c r="AX31">
        <f t="shared" si="31"/>
        <v>0.55122462900755498</v>
      </c>
      <c r="AY31">
        <f t="shared" si="32"/>
        <v>1.6730724677905085E-2</v>
      </c>
      <c r="AZ31">
        <f t="shared" si="33"/>
        <v>1.0992316305648866</v>
      </c>
      <c r="BA31" t="s">
        <v>353</v>
      </c>
      <c r="BB31">
        <v>697.37</v>
      </c>
      <c r="BC31">
        <f t="shared" si="34"/>
        <v>856.57</v>
      </c>
      <c r="BD31">
        <f t="shared" si="35"/>
        <v>0.48522191818711852</v>
      </c>
      <c r="BE31">
        <f t="shared" si="36"/>
        <v>0.66601682061519618</v>
      </c>
      <c r="BF31">
        <f t="shared" si="37"/>
        <v>0.49570046660465034</v>
      </c>
      <c r="BG31">
        <f t="shared" si="38"/>
        <v>0.67075235064266603</v>
      </c>
      <c r="BH31">
        <f t="shared" si="39"/>
        <v>1400.0035483871</v>
      </c>
      <c r="BI31">
        <f t="shared" si="40"/>
        <v>1180.1879813924836</v>
      </c>
      <c r="BJ31">
        <f t="shared" si="41"/>
        <v>0.84298927867157269</v>
      </c>
      <c r="BK31">
        <f t="shared" si="42"/>
        <v>0.19597855734314543</v>
      </c>
      <c r="BL31">
        <v>6</v>
      </c>
      <c r="BM31">
        <v>0.5</v>
      </c>
      <c r="BN31" t="s">
        <v>290</v>
      </c>
      <c r="BO31">
        <v>2</v>
      </c>
      <c r="BP31">
        <v>1608328234.5999999</v>
      </c>
      <c r="BQ31">
        <v>1400.0935483871001</v>
      </c>
      <c r="BR31">
        <v>1424.76451612903</v>
      </c>
      <c r="BS31">
        <v>10.5818741935484</v>
      </c>
      <c r="BT31">
        <v>9.4012867741935509</v>
      </c>
      <c r="BU31">
        <v>1394.8425806451601</v>
      </c>
      <c r="BV31">
        <v>10.602354838709701</v>
      </c>
      <c r="BW31">
        <v>500.01796774193599</v>
      </c>
      <c r="BX31">
        <v>102.56877419354799</v>
      </c>
      <c r="BY31">
        <v>0.100003029032258</v>
      </c>
      <c r="BZ31">
        <v>28.0023451612903</v>
      </c>
      <c r="CA31">
        <v>28.8794838709677</v>
      </c>
      <c r="CB31">
        <v>999.9</v>
      </c>
      <c r="CC31">
        <v>0</v>
      </c>
      <c r="CD31">
        <v>0</v>
      </c>
      <c r="CE31">
        <v>9998.8945161290303</v>
      </c>
      <c r="CF31">
        <v>0</v>
      </c>
      <c r="CG31">
        <v>191.724548387097</v>
      </c>
      <c r="CH31">
        <v>1400.0035483871</v>
      </c>
      <c r="CI31">
        <v>0.90000100000000005</v>
      </c>
      <c r="CJ31">
        <v>9.9998699999999996E-2</v>
      </c>
      <c r="CK31">
        <v>0</v>
      </c>
      <c r="CL31">
        <v>1138.4748387096799</v>
      </c>
      <c r="CM31">
        <v>4.9997499999999997</v>
      </c>
      <c r="CN31">
        <v>15588.445161290299</v>
      </c>
      <c r="CO31">
        <v>12178.087096774199</v>
      </c>
      <c r="CP31">
        <v>49.375</v>
      </c>
      <c r="CQ31">
        <v>51.390999999999998</v>
      </c>
      <c r="CR31">
        <v>50.5</v>
      </c>
      <c r="CS31">
        <v>50.695129032258002</v>
      </c>
      <c r="CT31">
        <v>50.436999999999998</v>
      </c>
      <c r="CU31">
        <v>1255.5035483871</v>
      </c>
      <c r="CV31">
        <v>139.5</v>
      </c>
      <c r="CW31">
        <v>0</v>
      </c>
      <c r="CX31">
        <v>142.299999952316</v>
      </c>
      <c r="CY31">
        <v>0</v>
      </c>
      <c r="CZ31">
        <v>1138.3134615384599</v>
      </c>
      <c r="DA31">
        <v>-20.935726455848702</v>
      </c>
      <c r="DB31">
        <v>-290.87179448899099</v>
      </c>
      <c r="DC31">
        <v>15586.246153846199</v>
      </c>
      <c r="DD31">
        <v>15</v>
      </c>
      <c r="DE31">
        <v>1608328121.5999999</v>
      </c>
      <c r="DF31" t="s">
        <v>349</v>
      </c>
      <c r="DG31">
        <v>1608328120.5999999</v>
      </c>
      <c r="DH31">
        <v>1608328121.5999999</v>
      </c>
      <c r="DI31">
        <v>15</v>
      </c>
      <c r="DJ31">
        <v>2.08</v>
      </c>
      <c r="DK31">
        <v>-3.5000000000000003E-2</v>
      </c>
      <c r="DL31">
        <v>5.2510000000000003</v>
      </c>
      <c r="DM31">
        <v>-0.02</v>
      </c>
      <c r="DN31">
        <v>1230</v>
      </c>
      <c r="DO31">
        <v>10</v>
      </c>
      <c r="DP31">
        <v>0.09</v>
      </c>
      <c r="DQ31">
        <v>0.05</v>
      </c>
      <c r="DR31">
        <v>19.170958353737898</v>
      </c>
      <c r="DS31">
        <v>-2.2071592004513798</v>
      </c>
      <c r="DT31">
        <v>0.21394164954468101</v>
      </c>
      <c r="DU31">
        <v>0</v>
      </c>
      <c r="DV31">
        <v>-24.653839999999999</v>
      </c>
      <c r="DW31">
        <v>2.52851612903227</v>
      </c>
      <c r="DX31">
        <v>0.25183202417484502</v>
      </c>
      <c r="DY31">
        <v>0</v>
      </c>
      <c r="DZ31">
        <v>1.1801153333333301</v>
      </c>
      <c r="EA31">
        <v>-0.123368542825361</v>
      </c>
      <c r="EB31">
        <v>8.91309812703878E-3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5.26</v>
      </c>
      <c r="EJ31">
        <v>-2.0500000000000001E-2</v>
      </c>
      <c r="EK31">
        <v>5.2510000000002002</v>
      </c>
      <c r="EL31">
        <v>0</v>
      </c>
      <c r="EM31">
        <v>0</v>
      </c>
      <c r="EN31">
        <v>0</v>
      </c>
      <c r="EO31">
        <v>-2.04700000000013E-2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</v>
      </c>
      <c r="EY31">
        <v>2</v>
      </c>
      <c r="EZ31">
        <v>497.34</v>
      </c>
      <c r="FA31">
        <v>465.57900000000001</v>
      </c>
      <c r="FB31">
        <v>23.970400000000001</v>
      </c>
      <c r="FC31">
        <v>32.740299999999998</v>
      </c>
      <c r="FD31">
        <v>30.0001</v>
      </c>
      <c r="FE31">
        <v>32.681699999999999</v>
      </c>
      <c r="FF31">
        <v>32.654800000000002</v>
      </c>
      <c r="FG31">
        <v>56.490499999999997</v>
      </c>
      <c r="FH31">
        <v>0</v>
      </c>
      <c r="FI31">
        <v>100</v>
      </c>
      <c r="FJ31">
        <v>23.972799999999999</v>
      </c>
      <c r="FK31">
        <v>1424.4</v>
      </c>
      <c r="FL31">
        <v>11.781000000000001</v>
      </c>
      <c r="FM31">
        <v>101.51600000000001</v>
      </c>
      <c r="FN31">
        <v>100.93600000000001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2020-12-18T13:56:16Z</dcterms:created>
  <dcterms:modified xsi:type="dcterms:W3CDTF">2021-05-04T23:52:28Z</dcterms:modified>
</cp:coreProperties>
</file>