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F65FEA3D-8179-4B6D-B33F-A8CCFADB3ECE}" xr6:coauthVersionLast="46" xr6:coauthVersionMax="46" xr10:uidLastSave="{00000000-0000-0000-0000-000000000000}"/>
  <bookViews>
    <workbookView xWindow="2460" yWindow="246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T31" i="1" s="1"/>
  <c r="BI31" i="1"/>
  <c r="BH31" i="1"/>
  <c r="BG31" i="1"/>
  <c r="BF31" i="1"/>
  <c r="BJ31" i="1" s="1"/>
  <c r="BK31" i="1" s="1"/>
  <c r="BE31" i="1"/>
  <c r="BA31" i="1"/>
  <c r="AU31" i="1"/>
  <c r="AO31" i="1"/>
  <c r="AJ31" i="1"/>
  <c r="AH31" i="1"/>
  <c r="L31" i="1" s="1"/>
  <c r="Z31" i="1"/>
  <c r="Y31" i="1"/>
  <c r="X31" i="1"/>
  <c r="Q31" i="1"/>
  <c r="BO30" i="1"/>
  <c r="BN30" i="1"/>
  <c r="BL30" i="1"/>
  <c r="BM30" i="1" s="1"/>
  <c r="BJ30" i="1"/>
  <c r="BK30" i="1" s="1"/>
  <c r="BI30" i="1"/>
  <c r="BH30" i="1"/>
  <c r="BG30" i="1"/>
  <c r="BF30" i="1"/>
  <c r="BE30" i="1"/>
  <c r="BA30" i="1"/>
  <c r="AU30" i="1"/>
  <c r="AO30" i="1"/>
  <c r="AJ30" i="1"/>
  <c r="AH30" i="1" s="1"/>
  <c r="AI30" i="1"/>
  <c r="Z30" i="1"/>
  <c r="Y30" i="1"/>
  <c r="X30" i="1" s="1"/>
  <c r="Q30" i="1"/>
  <c r="BO29" i="1"/>
  <c r="BN29" i="1"/>
  <c r="BL29" i="1"/>
  <c r="BM29" i="1" s="1"/>
  <c r="T29" i="1" s="1"/>
  <c r="BI29" i="1"/>
  <c r="BH29" i="1"/>
  <c r="BG29" i="1"/>
  <c r="BF29" i="1"/>
  <c r="BJ29" i="1" s="1"/>
  <c r="BK29" i="1" s="1"/>
  <c r="BE29" i="1"/>
  <c r="BA29" i="1"/>
  <c r="AU29" i="1"/>
  <c r="AO29" i="1"/>
  <c r="AJ29" i="1"/>
  <c r="AH29" i="1"/>
  <c r="L29" i="1" s="1"/>
  <c r="Z29" i="1"/>
  <c r="Y29" i="1"/>
  <c r="X29" i="1"/>
  <c r="Q29" i="1"/>
  <c r="BO28" i="1"/>
  <c r="BN28" i="1"/>
  <c r="BL28" i="1"/>
  <c r="BM28" i="1" s="1"/>
  <c r="BJ28" i="1"/>
  <c r="BK28" i="1" s="1"/>
  <c r="BI28" i="1"/>
  <c r="BH28" i="1"/>
  <c r="BG28" i="1"/>
  <c r="BF28" i="1"/>
  <c r="BE28" i="1"/>
  <c r="BA28" i="1"/>
  <c r="AU28" i="1"/>
  <c r="AO28" i="1"/>
  <c r="AJ28" i="1"/>
  <c r="AH28" i="1" s="1"/>
  <c r="AI28" i="1"/>
  <c r="Z28" i="1"/>
  <c r="Y28" i="1"/>
  <c r="X28" i="1" s="1"/>
  <c r="Q28" i="1"/>
  <c r="BO27" i="1"/>
  <c r="BN27" i="1"/>
  <c r="BL27" i="1"/>
  <c r="BM27" i="1" s="1"/>
  <c r="T27" i="1" s="1"/>
  <c r="BI27" i="1"/>
  <c r="BH27" i="1"/>
  <c r="BG27" i="1"/>
  <c r="BF27" i="1"/>
  <c r="BJ27" i="1" s="1"/>
  <c r="BK27" i="1" s="1"/>
  <c r="BE27" i="1"/>
  <c r="BA27" i="1"/>
  <c r="AW27" i="1"/>
  <c r="AU27" i="1"/>
  <c r="AO27" i="1"/>
  <c r="AJ27" i="1"/>
  <c r="AH27" i="1"/>
  <c r="L27" i="1" s="1"/>
  <c r="Z27" i="1"/>
  <c r="Y27" i="1"/>
  <c r="X27" i="1"/>
  <c r="Q27" i="1"/>
  <c r="BO26" i="1"/>
  <c r="BN26" i="1"/>
  <c r="BL26" i="1"/>
  <c r="BM26" i="1" s="1"/>
  <c r="AW26" i="1" s="1"/>
  <c r="BJ26" i="1"/>
  <c r="BK26" i="1" s="1"/>
  <c r="BI26" i="1"/>
  <c r="BH26" i="1"/>
  <c r="BG26" i="1"/>
  <c r="BF26" i="1"/>
  <c r="BE26" i="1"/>
  <c r="BA26" i="1"/>
  <c r="AU26" i="1"/>
  <c r="AY26" i="1" s="1"/>
  <c r="AO26" i="1"/>
  <c r="AJ26" i="1"/>
  <c r="AH26" i="1" s="1"/>
  <c r="L26" i="1" s="1"/>
  <c r="Z26" i="1"/>
  <c r="Y26" i="1"/>
  <c r="X26" i="1" s="1"/>
  <c r="T26" i="1"/>
  <c r="Q26" i="1"/>
  <c r="BO25" i="1"/>
  <c r="BN25" i="1"/>
  <c r="BL25" i="1"/>
  <c r="BM25" i="1" s="1"/>
  <c r="T25" i="1" s="1"/>
  <c r="BI25" i="1"/>
  <c r="BH25" i="1"/>
  <c r="BG25" i="1"/>
  <c r="BF25" i="1"/>
  <c r="BJ25" i="1" s="1"/>
  <c r="BK25" i="1" s="1"/>
  <c r="BE25" i="1"/>
  <c r="BA25" i="1"/>
  <c r="AW25" i="1"/>
  <c r="AU25" i="1"/>
  <c r="AY25" i="1" s="1"/>
  <c r="AO25" i="1"/>
  <c r="AJ25" i="1"/>
  <c r="AH25" i="1"/>
  <c r="Z25" i="1"/>
  <c r="Y25" i="1"/>
  <c r="X25" i="1"/>
  <c r="Q25" i="1"/>
  <c r="BO24" i="1"/>
  <c r="BN24" i="1"/>
  <c r="BL24" i="1"/>
  <c r="BM24" i="1" s="1"/>
  <c r="BJ24" i="1"/>
  <c r="BK24" i="1" s="1"/>
  <c r="BI24" i="1"/>
  <c r="BH24" i="1"/>
  <c r="BG24" i="1"/>
  <c r="BF24" i="1"/>
  <c r="BE24" i="1"/>
  <c r="BA24" i="1"/>
  <c r="AU24" i="1"/>
  <c r="AO24" i="1"/>
  <c r="AJ24" i="1"/>
  <c r="AH24" i="1" s="1"/>
  <c r="AI24" i="1"/>
  <c r="Z24" i="1"/>
  <c r="Y24" i="1"/>
  <c r="Q24" i="1"/>
  <c r="L24" i="1"/>
  <c r="J24" i="1"/>
  <c r="I24" i="1" s="1"/>
  <c r="BO23" i="1"/>
  <c r="BN23" i="1"/>
  <c r="BL23" i="1"/>
  <c r="BM23" i="1" s="1"/>
  <c r="T23" i="1" s="1"/>
  <c r="BK23" i="1"/>
  <c r="BI23" i="1"/>
  <c r="BH23" i="1"/>
  <c r="BG23" i="1"/>
  <c r="BF23" i="1"/>
  <c r="BJ23" i="1" s="1"/>
  <c r="BE23" i="1"/>
  <c r="BA23" i="1"/>
  <c r="AW23" i="1"/>
  <c r="AU23" i="1"/>
  <c r="AY23" i="1" s="1"/>
  <c r="AO23" i="1"/>
  <c r="AJ23" i="1"/>
  <c r="AH23" i="1"/>
  <c r="Z23" i="1"/>
  <c r="Y23" i="1"/>
  <c r="X23" i="1"/>
  <c r="Q23" i="1"/>
  <c r="BO22" i="1"/>
  <c r="BN22" i="1"/>
  <c r="BM22" i="1"/>
  <c r="AW22" i="1" s="1"/>
  <c r="BL22" i="1"/>
  <c r="BJ22" i="1"/>
  <c r="BK22" i="1" s="1"/>
  <c r="BI22" i="1"/>
  <c r="BH22" i="1"/>
  <c r="BG22" i="1"/>
  <c r="BF22" i="1"/>
  <c r="BE22" i="1"/>
  <c r="BA22" i="1"/>
  <c r="AU22" i="1"/>
  <c r="AO22" i="1"/>
  <c r="AJ22" i="1"/>
  <c r="AH22" i="1" s="1"/>
  <c r="AI22" i="1"/>
  <c r="Z22" i="1"/>
  <c r="Y22" i="1"/>
  <c r="X22" i="1" s="1"/>
  <c r="T22" i="1"/>
  <c r="Q22" i="1"/>
  <c r="L22" i="1"/>
  <c r="J22" i="1"/>
  <c r="I22" i="1"/>
  <c r="BO21" i="1"/>
  <c r="BN21" i="1"/>
  <c r="BL21" i="1"/>
  <c r="BM21" i="1" s="1"/>
  <c r="T21" i="1" s="1"/>
  <c r="BI21" i="1"/>
  <c r="BH21" i="1"/>
  <c r="BG21" i="1"/>
  <c r="BF21" i="1"/>
  <c r="BJ21" i="1" s="1"/>
  <c r="BK21" i="1" s="1"/>
  <c r="BE21" i="1"/>
  <c r="BA21" i="1"/>
  <c r="AU21" i="1"/>
  <c r="AO21" i="1"/>
  <c r="AJ21" i="1"/>
  <c r="AH21" i="1"/>
  <c r="Z21" i="1"/>
  <c r="Y21" i="1"/>
  <c r="X21" i="1"/>
  <c r="Q21" i="1"/>
  <c r="BO20" i="1"/>
  <c r="BN20" i="1"/>
  <c r="BL20" i="1"/>
  <c r="BM20" i="1" s="1"/>
  <c r="BJ20" i="1"/>
  <c r="BK20" i="1" s="1"/>
  <c r="BI20" i="1"/>
  <c r="BH20" i="1"/>
  <c r="BG20" i="1"/>
  <c r="BF20" i="1"/>
  <c r="BE20" i="1"/>
  <c r="BA20" i="1"/>
  <c r="AU20" i="1"/>
  <c r="AO20" i="1"/>
  <c r="AJ20" i="1"/>
  <c r="AH20" i="1" s="1"/>
  <c r="AI20" i="1"/>
  <c r="Z20" i="1"/>
  <c r="Y20" i="1"/>
  <c r="Q20" i="1"/>
  <c r="L20" i="1"/>
  <c r="J20" i="1"/>
  <c r="I20" i="1" s="1"/>
  <c r="BO19" i="1"/>
  <c r="BN19" i="1"/>
  <c r="BL19" i="1"/>
  <c r="BM19" i="1" s="1"/>
  <c r="T19" i="1" s="1"/>
  <c r="BK19" i="1"/>
  <c r="BI19" i="1"/>
  <c r="BH19" i="1"/>
  <c r="BG19" i="1"/>
  <c r="BF19" i="1"/>
  <c r="BJ19" i="1" s="1"/>
  <c r="BE19" i="1"/>
  <c r="BA19" i="1"/>
  <c r="AW19" i="1"/>
  <c r="AU19" i="1"/>
  <c r="AY19" i="1" s="1"/>
  <c r="AO19" i="1"/>
  <c r="AJ19" i="1"/>
  <c r="AH19" i="1"/>
  <c r="Z19" i="1"/>
  <c r="Y19" i="1"/>
  <c r="X19" i="1"/>
  <c r="Q19" i="1"/>
  <c r="BO18" i="1"/>
  <c r="BN18" i="1"/>
  <c r="BM18" i="1"/>
  <c r="AW18" i="1" s="1"/>
  <c r="BL18" i="1"/>
  <c r="BJ18" i="1"/>
  <c r="BK18" i="1" s="1"/>
  <c r="BI18" i="1"/>
  <c r="BH18" i="1"/>
  <c r="BG18" i="1"/>
  <c r="BF18" i="1"/>
  <c r="BE18" i="1"/>
  <c r="BA18" i="1"/>
  <c r="AU18" i="1"/>
  <c r="AO18" i="1"/>
  <c r="AJ18" i="1"/>
  <c r="AH18" i="1" s="1"/>
  <c r="AI18" i="1"/>
  <c r="Z18" i="1"/>
  <c r="Y18" i="1"/>
  <c r="X18" i="1" s="1"/>
  <c r="T18" i="1"/>
  <c r="Q18" i="1"/>
  <c r="L18" i="1"/>
  <c r="J18" i="1"/>
  <c r="I18" i="1"/>
  <c r="BO17" i="1"/>
  <c r="BN17" i="1"/>
  <c r="BL17" i="1"/>
  <c r="BM17" i="1" s="1"/>
  <c r="T17" i="1" s="1"/>
  <c r="BI17" i="1"/>
  <c r="BH17" i="1"/>
  <c r="BG17" i="1"/>
  <c r="BF17" i="1"/>
  <c r="BJ17" i="1" s="1"/>
  <c r="BK17" i="1" s="1"/>
  <c r="BE17" i="1"/>
  <c r="BA17" i="1"/>
  <c r="AU17" i="1"/>
  <c r="AO17" i="1"/>
  <c r="AJ17" i="1"/>
  <c r="AH17" i="1"/>
  <c r="Z17" i="1"/>
  <c r="Y17" i="1"/>
  <c r="X17" i="1"/>
  <c r="Q17" i="1"/>
  <c r="AB24" i="1" l="1"/>
  <c r="AW24" i="1"/>
  <c r="T24" i="1"/>
  <c r="U21" i="1"/>
  <c r="V21" i="1" s="1"/>
  <c r="AB20" i="1"/>
  <c r="AW20" i="1"/>
  <c r="T20" i="1"/>
  <c r="U18" i="1"/>
  <c r="V18" i="1" s="1"/>
  <c r="R18" i="1" s="1"/>
  <c r="P18" i="1" s="1"/>
  <c r="S18" i="1" s="1"/>
  <c r="M18" i="1" s="1"/>
  <c r="N18" i="1" s="1"/>
  <c r="O20" i="1"/>
  <c r="K20" i="1"/>
  <c r="AX20" i="1" s="1"/>
  <c r="AZ20" i="1" s="1"/>
  <c r="O24" i="1"/>
  <c r="K24" i="1"/>
  <c r="AX24" i="1" s="1"/>
  <c r="AW28" i="1"/>
  <c r="AY28" i="1" s="1"/>
  <c r="T28" i="1"/>
  <c r="L17" i="1"/>
  <c r="K17" i="1"/>
  <c r="AX17" i="1" s="1"/>
  <c r="J17" i="1"/>
  <c r="I17" i="1" s="1"/>
  <c r="U17" i="1" s="1"/>
  <c r="V17" i="1" s="1"/>
  <c r="AI17" i="1"/>
  <c r="O17" i="1"/>
  <c r="L21" i="1"/>
  <c r="K21" i="1"/>
  <c r="AX21" i="1" s="1"/>
  <c r="AZ21" i="1" s="1"/>
  <c r="J21" i="1"/>
  <c r="I21" i="1" s="1"/>
  <c r="AI21" i="1"/>
  <c r="O21" i="1"/>
  <c r="L25" i="1"/>
  <c r="K25" i="1"/>
  <c r="AX25" i="1" s="1"/>
  <c r="AZ25" i="1" s="1"/>
  <c r="J25" i="1"/>
  <c r="I25" i="1" s="1"/>
  <c r="AI25" i="1"/>
  <c r="O25" i="1"/>
  <c r="AY30" i="1"/>
  <c r="AB18" i="1"/>
  <c r="AY20" i="1"/>
  <c r="T30" i="1"/>
  <c r="AW30" i="1"/>
  <c r="AB22" i="1"/>
  <c r="AY24" i="1"/>
  <c r="O26" i="1"/>
  <c r="K26" i="1"/>
  <c r="AX26" i="1" s="1"/>
  <c r="AZ26" i="1" s="1"/>
  <c r="J26" i="1"/>
  <c r="I26" i="1" s="1"/>
  <c r="O18" i="1"/>
  <c r="K18" i="1"/>
  <c r="AX18" i="1" s="1"/>
  <c r="AZ18" i="1" s="1"/>
  <c r="X20" i="1"/>
  <c r="AY21" i="1"/>
  <c r="O22" i="1"/>
  <c r="K22" i="1"/>
  <c r="AX22" i="1" s="1"/>
  <c r="AZ22" i="1" s="1"/>
  <c r="X24" i="1"/>
  <c r="AW17" i="1"/>
  <c r="AY17" i="1" s="1"/>
  <c r="AC18" i="1"/>
  <c r="L19" i="1"/>
  <c r="K19" i="1"/>
  <c r="AX19" i="1" s="1"/>
  <c r="AZ19" i="1" s="1"/>
  <c r="J19" i="1"/>
  <c r="I19" i="1" s="1"/>
  <c r="U19" i="1" s="1"/>
  <c r="V19" i="1" s="1"/>
  <c r="AI19" i="1"/>
  <c r="O19" i="1"/>
  <c r="AW21" i="1"/>
  <c r="AC22" i="1"/>
  <c r="L23" i="1"/>
  <c r="K23" i="1"/>
  <c r="AX23" i="1" s="1"/>
  <c r="AZ23" i="1" s="1"/>
  <c r="J23" i="1"/>
  <c r="I23" i="1" s="1"/>
  <c r="U23" i="1" s="1"/>
  <c r="V23" i="1" s="1"/>
  <c r="AI23" i="1"/>
  <c r="O23" i="1"/>
  <c r="O30" i="1"/>
  <c r="L30" i="1"/>
  <c r="K30" i="1"/>
  <c r="AX30" i="1" s="1"/>
  <c r="AZ30" i="1" s="1"/>
  <c r="J30" i="1"/>
  <c r="I30" i="1" s="1"/>
  <c r="AW31" i="1"/>
  <c r="AY31" i="1" s="1"/>
  <c r="U22" i="1"/>
  <c r="V22" i="1" s="1"/>
  <c r="AY18" i="1"/>
  <c r="AY22" i="1"/>
  <c r="AI26" i="1"/>
  <c r="AY27" i="1"/>
  <c r="O28" i="1"/>
  <c r="L28" i="1"/>
  <c r="K28" i="1"/>
  <c r="AX28" i="1" s="1"/>
  <c r="AZ28" i="1" s="1"/>
  <c r="J28" i="1"/>
  <c r="I28" i="1" s="1"/>
  <c r="AW29" i="1"/>
  <c r="AY29" i="1" s="1"/>
  <c r="O27" i="1"/>
  <c r="O29" i="1"/>
  <c r="O31" i="1"/>
  <c r="AI27" i="1"/>
  <c r="AI29" i="1"/>
  <c r="AI31" i="1"/>
  <c r="J27" i="1"/>
  <c r="I27" i="1" s="1"/>
  <c r="J29" i="1"/>
  <c r="I29" i="1" s="1"/>
  <c r="J31" i="1"/>
  <c r="I31" i="1" s="1"/>
  <c r="K27" i="1"/>
  <c r="AX27" i="1" s="1"/>
  <c r="AZ27" i="1" s="1"/>
  <c r="K29" i="1"/>
  <c r="AX29" i="1" s="1"/>
  <c r="K31" i="1"/>
  <c r="AX31" i="1" s="1"/>
  <c r="W19" i="1" l="1"/>
  <c r="AA19" i="1" s="1"/>
  <c r="AD19" i="1"/>
  <c r="AC19" i="1"/>
  <c r="W23" i="1"/>
  <c r="AA23" i="1" s="1"/>
  <c r="AD23" i="1"/>
  <c r="AC23" i="1"/>
  <c r="W17" i="1"/>
  <c r="AA17" i="1" s="1"/>
  <c r="AC17" i="1"/>
  <c r="AD17" i="1"/>
  <c r="AB31" i="1"/>
  <c r="U31" i="1"/>
  <c r="V31" i="1" s="1"/>
  <c r="W21" i="1"/>
  <c r="AA21" i="1" s="1"/>
  <c r="AC21" i="1"/>
  <c r="AD21" i="1"/>
  <c r="AE21" i="1" s="1"/>
  <c r="AB27" i="1"/>
  <c r="R27" i="1"/>
  <c r="P27" i="1" s="1"/>
  <c r="S27" i="1" s="1"/>
  <c r="M27" i="1" s="1"/>
  <c r="N27" i="1" s="1"/>
  <c r="U27" i="1"/>
  <c r="V27" i="1" s="1"/>
  <c r="AB28" i="1"/>
  <c r="AZ17" i="1"/>
  <c r="AB25" i="1"/>
  <c r="U25" i="1"/>
  <c r="V25" i="1" s="1"/>
  <c r="AB21" i="1"/>
  <c r="R21" i="1"/>
  <c r="P21" i="1" s="1"/>
  <c r="S21" i="1" s="1"/>
  <c r="M21" i="1" s="1"/>
  <c r="N21" i="1" s="1"/>
  <c r="W18" i="1"/>
  <c r="AA18" i="1" s="1"/>
  <c r="AD18" i="1"/>
  <c r="AE18" i="1" s="1"/>
  <c r="U24" i="1"/>
  <c r="V24" i="1" s="1"/>
  <c r="AB30" i="1"/>
  <c r="R30" i="1"/>
  <c r="P30" i="1" s="1"/>
  <c r="S30" i="1" s="1"/>
  <c r="M30" i="1" s="1"/>
  <c r="N30" i="1" s="1"/>
  <c r="U30" i="1"/>
  <c r="V30" i="1" s="1"/>
  <c r="U28" i="1"/>
  <c r="V28" i="1" s="1"/>
  <c r="AB29" i="1"/>
  <c r="U29" i="1"/>
  <c r="V29" i="1" s="1"/>
  <c r="R29" i="1" s="1"/>
  <c r="P29" i="1" s="1"/>
  <c r="S29" i="1" s="1"/>
  <c r="M29" i="1" s="1"/>
  <c r="N29" i="1" s="1"/>
  <c r="R26" i="1"/>
  <c r="P26" i="1" s="1"/>
  <c r="S26" i="1" s="1"/>
  <c r="M26" i="1" s="1"/>
  <c r="N26" i="1" s="1"/>
  <c r="AB26" i="1"/>
  <c r="AZ31" i="1"/>
  <c r="U20" i="1"/>
  <c r="V20" i="1" s="1"/>
  <c r="AZ29" i="1"/>
  <c r="W22" i="1"/>
  <c r="AA22" i="1" s="1"/>
  <c r="AD22" i="1"/>
  <c r="AE22" i="1" s="1"/>
  <c r="AB19" i="1"/>
  <c r="R19" i="1"/>
  <c r="P19" i="1" s="1"/>
  <c r="S19" i="1" s="1"/>
  <c r="M19" i="1" s="1"/>
  <c r="N19" i="1" s="1"/>
  <c r="AB23" i="1"/>
  <c r="R23" i="1"/>
  <c r="P23" i="1" s="1"/>
  <c r="S23" i="1" s="1"/>
  <c r="M23" i="1" s="1"/>
  <c r="N23" i="1" s="1"/>
  <c r="AB17" i="1"/>
  <c r="R17" i="1"/>
  <c r="P17" i="1" s="1"/>
  <c r="S17" i="1" s="1"/>
  <c r="M17" i="1" s="1"/>
  <c r="N17" i="1" s="1"/>
  <c r="U26" i="1"/>
  <c r="V26" i="1" s="1"/>
  <c r="AZ24" i="1"/>
  <c r="R22" i="1"/>
  <c r="P22" i="1" s="1"/>
  <c r="S22" i="1" s="1"/>
  <c r="M22" i="1" s="1"/>
  <c r="N22" i="1" s="1"/>
  <c r="W26" i="1" l="1"/>
  <c r="AA26" i="1" s="1"/>
  <c r="AD26" i="1"/>
  <c r="AC26" i="1"/>
  <c r="W24" i="1"/>
  <c r="AA24" i="1" s="1"/>
  <c r="AD24" i="1"/>
  <c r="R24" i="1"/>
  <c r="P24" i="1" s="1"/>
  <c r="S24" i="1" s="1"/>
  <c r="M24" i="1" s="1"/>
  <c r="N24" i="1" s="1"/>
  <c r="AC24" i="1"/>
  <c r="AE23" i="1"/>
  <c r="W29" i="1"/>
  <c r="AA29" i="1" s="1"/>
  <c r="AD29" i="1"/>
  <c r="AE29" i="1" s="1"/>
  <c r="AC29" i="1"/>
  <c r="W20" i="1"/>
  <c r="AA20" i="1" s="1"/>
  <c r="AD20" i="1"/>
  <c r="R20" i="1"/>
  <c r="P20" i="1" s="1"/>
  <c r="S20" i="1" s="1"/>
  <c r="M20" i="1" s="1"/>
  <c r="N20" i="1" s="1"/>
  <c r="AC20" i="1"/>
  <c r="W28" i="1"/>
  <c r="AA28" i="1" s="1"/>
  <c r="AD28" i="1"/>
  <c r="AE28" i="1" s="1"/>
  <c r="AC28" i="1"/>
  <c r="R28" i="1"/>
  <c r="P28" i="1" s="1"/>
  <c r="S28" i="1" s="1"/>
  <c r="M28" i="1" s="1"/>
  <c r="N28" i="1" s="1"/>
  <c r="W31" i="1"/>
  <c r="AA31" i="1" s="1"/>
  <c r="AD31" i="1"/>
  <c r="AC31" i="1"/>
  <c r="W25" i="1"/>
  <c r="AA25" i="1" s="1"/>
  <c r="AD25" i="1"/>
  <c r="AC25" i="1"/>
  <c r="R31" i="1"/>
  <c r="P31" i="1" s="1"/>
  <c r="S31" i="1" s="1"/>
  <c r="M31" i="1" s="1"/>
  <c r="N31" i="1" s="1"/>
  <c r="R25" i="1"/>
  <c r="P25" i="1" s="1"/>
  <c r="S25" i="1" s="1"/>
  <c r="M25" i="1" s="1"/>
  <c r="N25" i="1" s="1"/>
  <c r="W30" i="1"/>
  <c r="AA30" i="1" s="1"/>
  <c r="AD30" i="1"/>
  <c r="AC30" i="1"/>
  <c r="W27" i="1"/>
  <c r="AA27" i="1" s="1"/>
  <c r="AD27" i="1"/>
  <c r="AC27" i="1"/>
  <c r="AE19" i="1"/>
  <c r="AE17" i="1"/>
  <c r="AE25" i="1" l="1"/>
  <c r="AE30" i="1"/>
  <c r="AE31" i="1"/>
  <c r="AE20" i="1"/>
  <c r="AE24" i="1"/>
  <c r="AE27" i="1"/>
  <c r="AE26" i="1"/>
</calcChain>
</file>

<file path=xl/sharedStrings.xml><?xml version="1.0" encoding="utf-8"?>
<sst xmlns="http://schemas.openxmlformats.org/spreadsheetml/2006/main" count="703" uniqueCount="361">
  <si>
    <t>File opened</t>
  </si>
  <si>
    <t>2020-12-18 13:30:05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</si>
  <si>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</si>
  <si>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</si>
  <si>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</si>
  <si>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</si>
  <si>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</si>
  <si>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</si>
  <si>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</si>
  <si>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</si>
  <si>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</si>
  <si>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</si>
  <si>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</si>
  <si>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{"h2obspan2a": "0.0678114", "tazero": "0.00104713", "h2obspan2": "0", "co2aspan1": "1.00054", "tbzero": "0.0513058", "co2aspan2b": "0.086568", "ssa_ref": "37127.4", "h2obspan1": "0.998939", "flowazero": "0.317", "h2obzero": "1.16501", "h2oazero": "1.16161", "oxygen": "21", "flowmeterzero": "0.990581", "co2bspan2": "0", "flowbzero": "0.26", "h2oaspan2": "0", "ssb_ref": "34919.1", "h2obspanconc2": "0", "co2aspan2a": "0.0865215", "h2oaspanconc1": "12.17", "co2bzero": "0.898612", "chamberpressurezero": "2.57375", "h2obspanconc1": "12.17", "co2bspan2a": "0.0873229", "h2oaspanconc2": "0", "h2obspan2b": "0.0677395", "co2azero": "0.892502", "co2bspan2b": "0.087286", "h2oaspan1": "1.00398", "h2oaspan2a": "0.0668561", "co2bspanconc2": "0", "co2aspanconc2": "0", "co2aspanconc1": "400", "co2aspan2": "0", "h2oaspan2b": "0.0671222", "co2bspan1": "0.999577", "co2bspanconc1": "400"}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</si>
  <si>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</si>
  <si>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</si>
  <si>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</si>
  <si>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</si>
  <si>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</si>
  <si>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</si>
  <si>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</si>
  <si>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</si>
  <si>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</si>
  <si>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</si>
  <si>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13:30:05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</si>
  <si>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</si>
  <si>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</si>
  <si>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</si>
  <si>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</si>
  <si>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</si>
  <si>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</si>
  <si>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</si>
  <si>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</si>
  <si>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</si>
  <si>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</si>
  <si>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</si>
  <si>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</si>
  <si>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</si>
  <si>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</si>
  <si>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</si>
  <si>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</si>
  <si>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</si>
  <si>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</si>
  <si>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</si>
  <si>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</si>
  <si>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</si>
  <si>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</si>
  <si>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</si>
  <si>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</si>
  <si>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</si>
  <si>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</si>
  <si>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</si>
  <si>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</si>
  <si>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</si>
  <si>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</si>
  <si>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</si>
  <si>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</si>
  <si>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</si>
  <si>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</si>
  <si>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</si>
  <si>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</si>
  <si>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</si>
  <si>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</si>
  <si>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</si>
  <si>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</si>
  <si>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</si>
  <si>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</si>
  <si>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</si>
  <si>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</si>
  <si>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</si>
  <si>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</si>
  <si>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</si>
  <si>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</si>
  <si>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</si>
  <si>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</si>
  <si>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</si>
  <si>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</si>
  <si>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</si>
  <si>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</si>
  <si>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0.840262 86.4338 373.62 598.825 834.739 1032.99 1218.81 1380.51</t>
  </si>
  <si>
    <t>Fs_true</t>
  </si>
  <si>
    <t>1.3358 102.894 403.509 601.154 803.049 1000.95 1201.69 1401.03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</si>
  <si>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</si>
  <si>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</si>
  <si>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</si>
  <si>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</si>
  <si>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</si>
  <si>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</si>
  <si>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</si>
  <si>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</si>
  <si>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</si>
  <si>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</si>
  <si>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</si>
  <si>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</si>
  <si>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</si>
  <si>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</si>
  <si>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</si>
  <si>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</si>
  <si>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</si>
  <si>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</si>
  <si>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</si>
  <si>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</si>
  <si>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</si>
  <si>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</si>
  <si>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</si>
  <si>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</si>
  <si>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</si>
  <si>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</si>
  <si>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</si>
  <si>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</si>
  <si>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</si>
  <si>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</si>
  <si>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</si>
  <si>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</si>
  <si>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</si>
  <si>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</si>
  <si>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</si>
  <si>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</si>
  <si>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</si>
  <si>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</si>
  <si>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</si>
  <si>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</si>
  <si>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</si>
  <si>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</si>
  <si>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</si>
  <si>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</si>
  <si>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</si>
  <si>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</si>
  <si>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</si>
  <si>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</si>
  <si>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</si>
  <si>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</si>
  <si>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</si>
  <si>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</si>
  <si>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</si>
  <si>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</si>
  <si>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</si>
  <si>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</si>
  <si>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</si>
  <si>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</si>
  <si>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</si>
  <si>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</si>
  <si>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</si>
  <si>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</si>
  <si>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</si>
  <si>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</si>
  <si>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</si>
  <si>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</si>
  <si>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</si>
  <si>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</si>
  <si>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</si>
  <si>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</si>
  <si>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</si>
  <si>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</si>
  <si>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</si>
  <si>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</si>
  <si>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</si>
  <si>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</si>
  <si>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</si>
  <si>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</si>
  <si>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</si>
  <si>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</si>
  <si>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</si>
  <si>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</si>
  <si>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</si>
  <si>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</si>
  <si>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</si>
  <si>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</si>
  <si>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</si>
  <si>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</si>
  <si>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</si>
  <si>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</si>
  <si>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</si>
  <si>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</si>
  <si>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</si>
  <si>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</si>
  <si>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</si>
  <si>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</si>
  <si>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</si>
  <si>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</si>
  <si>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</si>
  <si>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</si>
  <si>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</si>
  <si>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</si>
  <si>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</si>
  <si>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</si>
  <si>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</si>
  <si>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</si>
  <si>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</si>
  <si>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</si>
  <si>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</si>
  <si>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</si>
  <si>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</si>
  <si>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</si>
  <si>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</si>
  <si>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</si>
  <si>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</si>
  <si>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</si>
  <si>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</si>
  <si>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</si>
  <si>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</si>
  <si>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</si>
  <si>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</si>
  <si>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</si>
  <si>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</si>
  <si>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</si>
  <si>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</si>
  <si>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</si>
  <si>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</si>
  <si>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</si>
  <si>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</si>
  <si>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</si>
  <si>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</si>
  <si>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</si>
  <si>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</si>
  <si>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</si>
  <si>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</si>
  <si>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</si>
  <si>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</si>
  <si>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</si>
  <si>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</si>
  <si>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</si>
  <si>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</si>
  <si>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</si>
  <si>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</si>
  <si>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</si>
  <si>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</si>
  <si>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</si>
  <si>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</si>
  <si>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</si>
  <si>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</si>
  <si>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</si>
  <si>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</si>
  <si>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</si>
  <si>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</si>
  <si>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</si>
  <si>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</si>
  <si>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</si>
  <si>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</si>
  <si>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</si>
  <si>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</si>
  <si>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</si>
  <si>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</si>
  <si>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</si>
  <si>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</si>
  <si>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</si>
  <si>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</si>
  <si>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</si>
  <si>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</si>
  <si>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</si>
  <si>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</si>
  <si>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</si>
  <si>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</si>
  <si>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</si>
  <si>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</si>
  <si>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</si>
  <si>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</si>
  <si>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</si>
  <si>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</si>
  <si>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</si>
  <si>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</si>
  <si>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</si>
  <si>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</si>
  <si>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</si>
  <si>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</si>
  <si>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</si>
  <si>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</si>
  <si>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</si>
  <si>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</si>
  <si>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</si>
  <si>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</si>
  <si>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</si>
  <si>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</si>
  <si>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</si>
  <si>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</si>
  <si>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</si>
  <si>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</si>
  <si>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</si>
  <si>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</si>
  <si>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</si>
  <si>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</si>
  <si>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</si>
  <si>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</si>
  <si>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</si>
  <si>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</si>
  <si>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</si>
  <si>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</si>
  <si>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</si>
  <si>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</si>
  <si>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</si>
  <si>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20201218 13:39:05</t>
  </si>
  <si>
    <t>13:39:05</t>
  </si>
  <si>
    <t>1149</t>
  </si>
  <si>
    <t>_1</t>
  </si>
  <si>
    <t>-</t>
  </si>
  <si>
    <t>RECT-3316-20201218-13_38_57</t>
  </si>
  <si>
    <t>DARK-3317-20201218-13_39_05</t>
  </si>
  <si>
    <t>0: Broadleaf</t>
  </si>
  <si>
    <t>13:39:27</t>
  </si>
  <si>
    <t>1/3</t>
  </si>
  <si>
    <t>20201218 13:41:28</t>
  </si>
  <si>
    <t>13:41:28</t>
  </si>
  <si>
    <t>RECT-3318-20201218-13_41_20</t>
  </si>
  <si>
    <t>DARK-3319-20201218-13_41_27</t>
  </si>
  <si>
    <t>2/3</t>
  </si>
  <si>
    <t>20201218 13:42:58</t>
  </si>
  <si>
    <t>13:42:58</t>
  </si>
  <si>
    <t>RECT-3320-20201218-13_42_50</t>
  </si>
  <si>
    <t>DARK-3321-20201218-13_42_58</t>
  </si>
  <si>
    <t>3/3</t>
  </si>
  <si>
    <t>20201218 13:44:21</t>
  </si>
  <si>
    <t>13:44:21</t>
  </si>
  <si>
    <t>RECT-3322-20201218-13_44_13</t>
  </si>
  <si>
    <t>DARK-3323-20201218-13_44_21</t>
  </si>
  <si>
    <t>20201218 13:45:58</t>
  </si>
  <si>
    <t>13:45:58</t>
  </si>
  <si>
    <t>RECT-3324-20201218-13_45_50</t>
  </si>
  <si>
    <t>DARK-3325-20201218-13_45_58</t>
  </si>
  <si>
    <t>20201218 13:47:46</t>
  </si>
  <si>
    <t>13:47:46</t>
  </si>
  <si>
    <t>RECT-3326-20201218-13_47_38</t>
  </si>
  <si>
    <t>DARK-3327-20201218-13_47_46</t>
  </si>
  <si>
    <t>20201218 13:49:12</t>
  </si>
  <si>
    <t>13:49:12</t>
  </si>
  <si>
    <t>RECT-3328-20201218-13_49_04</t>
  </si>
  <si>
    <t>DARK-3329-20201218-13_49_12</t>
  </si>
  <si>
    <t>20201218 13:50:55</t>
  </si>
  <si>
    <t>13:50:55</t>
  </si>
  <si>
    <t>RECT-3330-20201218-13_50_47</t>
  </si>
  <si>
    <t>DARK-3331-20201218-13_50_55</t>
  </si>
  <si>
    <t>13:51:21</t>
  </si>
  <si>
    <t>20201218 13:53:22</t>
  </si>
  <si>
    <t>13:53:22</t>
  </si>
  <si>
    <t>RECT-3332-20201218-13_53_14</t>
  </si>
  <si>
    <t>DARK-3333-20201218-13_53_22</t>
  </si>
  <si>
    <t>20201218 13:55:07</t>
  </si>
  <si>
    <t>13:55:07</t>
  </si>
  <si>
    <t>RECT-3334-20201218-13_54_59</t>
  </si>
  <si>
    <t>DARK-3335-20201218-13_55_07</t>
  </si>
  <si>
    <t>20201218 13:57:04</t>
  </si>
  <si>
    <t>13:57:04</t>
  </si>
  <si>
    <t>RECT-3336-20201218-13_56_56</t>
  </si>
  <si>
    <t>DARK-3337-20201218-13_57_04</t>
  </si>
  <si>
    <t>20201218 13:58:42</t>
  </si>
  <si>
    <t>13:58:42</t>
  </si>
  <si>
    <t>RECT-3338-20201218-13_58_34</t>
  </si>
  <si>
    <t>DARK-3339-20201218-13_58_42</t>
  </si>
  <si>
    <t>20201218 14:00:25</t>
  </si>
  <si>
    <t>14:00:25</t>
  </si>
  <si>
    <t>RECT-3340-20201218-14_00_17</t>
  </si>
  <si>
    <t>DARK-3341-20201218-14_00_25</t>
  </si>
  <si>
    <t>20201218 14:02:25</t>
  </si>
  <si>
    <t>14:02:25</t>
  </si>
  <si>
    <t>RECT-3342-20201218-14_02_17</t>
  </si>
  <si>
    <t>DARK-3343-20201218-14_02_25</t>
  </si>
  <si>
    <t>14:02:52</t>
  </si>
  <si>
    <t>0/3</t>
  </si>
  <si>
    <t>20201218 14:04:53</t>
  </si>
  <si>
    <t>14:04:53</t>
  </si>
  <si>
    <t>RECT-3344-20201218-14_04_45</t>
  </si>
  <si>
    <t>DARK-3345-20201218-14_04_53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</si>
</sst>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 t="s">
        <v>30</v>
      </c>
    </row>
    <row r="4" spans="1:174" x14ac:dyDescent="0.25">
      <c r="A4" t="s">
        <v>31</v>
      </c>
      <c r="B4" t="s">
        <v>32</v>
      </c>
      <c r="C4" t="s">
        <v>33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74" x14ac:dyDescent="0.25">
      <c r="B5" t="s">
        <v>15</v>
      </c>
      <c r="C5" t="s">
        <v>34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48</v>
      </c>
      <c r="B8" t="s">
        <v>49</v>
      </c>
      <c r="C8" t="s">
        <v>51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 spans="1:174" x14ac:dyDescent="0.25">
      <c r="B9" t="s">
        <v>50</v>
      </c>
      <c r="C9" t="s">
        <v>52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80</v>
      </c>
      <c r="H12" t="s">
        <v>82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79</v>
      </c>
      <c r="G13" t="s">
        <v>81</v>
      </c>
      <c r="H13">
        <v>0</v>
      </c>
    </row>
    <row r="14" spans="1:174" x14ac:dyDescent="0.25">
      <c r="A14" t="s">
        <v>83</v>
      </c>
      <c r="B14" t="s">
        <v>83</v>
      </c>
      <c r="C14" t="s">
        <v>83</v>
      </c>
      <c r="D14" t="s">
        <v>83</v>
      </c>
      <c r="E14" t="s">
        <v>83</v>
      </c>
      <c r="F14" t="s">
        <v>84</v>
      </c>
      <c r="G14" t="s">
        <v>84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88</v>
      </c>
      <c r="BM14" t="s">
        <v>88</v>
      </c>
      <c r="BN14" t="s">
        <v>88</v>
      </c>
      <c r="BO14" t="s">
        <v>88</v>
      </c>
      <c r="BP14" t="s">
        <v>89</v>
      </c>
      <c r="BQ14" t="s">
        <v>89</v>
      </c>
      <c r="BR14" t="s">
        <v>89</v>
      </c>
      <c r="BS14" t="s">
        <v>89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91</v>
      </c>
      <c r="CW14" t="s">
        <v>91</v>
      </c>
      <c r="CX14" t="s">
        <v>91</v>
      </c>
      <c r="CY14" t="s">
        <v>91</v>
      </c>
      <c r="CZ14" t="s">
        <v>91</v>
      </c>
      <c r="DA14" t="s">
        <v>91</v>
      </c>
      <c r="DB14" t="s">
        <v>91</v>
      </c>
      <c r="DC14" t="s">
        <v>91</v>
      </c>
      <c r="DD14" t="s">
        <v>92</v>
      </c>
      <c r="DE14" t="s">
        <v>92</v>
      </c>
      <c r="DF14" t="s">
        <v>92</v>
      </c>
      <c r="DG14" t="s">
        <v>92</v>
      </c>
      <c r="DH14" t="s">
        <v>92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93</v>
      </c>
      <c r="DU14" t="s">
        <v>93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94</v>
      </c>
      <c r="EI14" t="s">
        <v>94</v>
      </c>
      <c r="EJ14" t="s">
        <v>94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95</v>
      </c>
      <c r="EW14" t="s">
        <v>95</v>
      </c>
      <c r="EX14" t="s">
        <v>95</v>
      </c>
      <c r="EY14" t="s">
        <v>95</v>
      </c>
      <c r="EZ14" t="s">
        <v>95</v>
      </c>
      <c r="FA14" t="s">
        <v>95</v>
      </c>
      <c r="FB14" t="s">
        <v>95</v>
      </c>
      <c r="FC14" t="s">
        <v>96</v>
      </c>
      <c r="FD14" t="s">
        <v>96</v>
      </c>
      <c r="FE14" t="s">
        <v>96</v>
      </c>
      <c r="FF14" t="s">
        <v>96</v>
      </c>
      <c r="FG14" t="s">
        <v>96</v>
      </c>
      <c r="FH14" t="s">
        <v>96</v>
      </c>
      <c r="FI14" t="s">
        <v>96</v>
      </c>
      <c r="FJ14" t="s">
        <v>96</v>
      </c>
      <c r="FK14" t="s">
        <v>96</v>
      </c>
      <c r="FL14" t="s">
        <v>96</v>
      </c>
      <c r="FM14" t="s">
        <v>96</v>
      </c>
      <c r="FN14" t="s">
        <v>96</v>
      </c>
      <c r="FO14" t="s">
        <v>96</v>
      </c>
      <c r="FP14" t="s">
        <v>96</v>
      </c>
      <c r="FQ14" t="s">
        <v>96</v>
      </c>
      <c r="FR14" t="s">
        <v>96</v>
      </c>
    </row>
    <row r="15" spans="1:174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  <c r="W15" t="s">
        <v>119</v>
      </c>
      <c r="X15" t="s">
        <v>120</v>
      </c>
      <c r="Y15" t="s">
        <v>121</v>
      </c>
      <c r="Z15" t="s">
        <v>122</v>
      </c>
      <c r="AA15" t="s">
        <v>123</v>
      </c>
      <c r="AB15" t="s">
        <v>124</v>
      </c>
      <c r="AC15" t="s">
        <v>125</v>
      </c>
      <c r="AD15" t="s">
        <v>126</v>
      </c>
      <c r="AE15" t="s">
        <v>127</v>
      </c>
      <c r="AF15" t="s">
        <v>86</v>
      </c>
      <c r="AG15" t="s">
        <v>128</v>
      </c>
      <c r="AH15" t="s">
        <v>129</v>
      </c>
      <c r="AI15" t="s">
        <v>130</v>
      </c>
      <c r="AJ15" t="s">
        <v>131</v>
      </c>
      <c r="AK15" t="s">
        <v>132</v>
      </c>
      <c r="AL15" t="s">
        <v>133</v>
      </c>
      <c r="AM15" t="s">
        <v>134</v>
      </c>
      <c r="AN15" t="s">
        <v>135</v>
      </c>
      <c r="AO15" t="s">
        <v>136</v>
      </c>
      <c r="AP15" t="s">
        <v>137</v>
      </c>
      <c r="AQ15" t="s">
        <v>138</v>
      </c>
      <c r="AR15" t="s">
        <v>139</v>
      </c>
      <c r="AS15" t="s">
        <v>140</v>
      </c>
      <c r="AT15" t="s">
        <v>141</v>
      </c>
      <c r="AU15" t="s">
        <v>142</v>
      </c>
      <c r="AV15" t="s">
        <v>143</v>
      </c>
      <c r="AW15" t="s">
        <v>144</v>
      </c>
      <c r="AX15" t="s">
        <v>145</v>
      </c>
      <c r="AY15" t="s">
        <v>146</v>
      </c>
      <c r="AZ15" t="s">
        <v>147</v>
      </c>
      <c r="BA15" t="s">
        <v>148</v>
      </c>
      <c r="BB15" t="s">
        <v>149</v>
      </c>
      <c r="BC15" t="s">
        <v>150</v>
      </c>
      <c r="BD15" t="s">
        <v>151</v>
      </c>
      <c r="BE15" t="s">
        <v>152</v>
      </c>
      <c r="BF15" t="s">
        <v>153</v>
      </c>
      <c r="BG15" t="s">
        <v>154</v>
      </c>
      <c r="BH15" t="s">
        <v>155</v>
      </c>
      <c r="BI15" t="s">
        <v>156</v>
      </c>
      <c r="BJ15" t="s">
        <v>157</v>
      </c>
      <c r="BK15" t="s">
        <v>158</v>
      </c>
      <c r="BL15" t="s">
        <v>159</v>
      </c>
      <c r="BM15" t="s">
        <v>160</v>
      </c>
      <c r="BN15" t="s">
        <v>161</v>
      </c>
      <c r="BO15" t="s">
        <v>162</v>
      </c>
      <c r="BP15" t="s">
        <v>163</v>
      </c>
      <c r="BQ15" t="s">
        <v>164</v>
      </c>
      <c r="BR15" t="s">
        <v>165</v>
      </c>
      <c r="BS15" t="s">
        <v>166</v>
      </c>
      <c r="BT15" t="s">
        <v>104</v>
      </c>
      <c r="BU15" t="s">
        <v>167</v>
      </c>
      <c r="BV15" t="s">
        <v>168</v>
      </c>
      <c r="BW15" t="s">
        <v>169</v>
      </c>
      <c r="BX15" t="s">
        <v>170</v>
      </c>
      <c r="BY15" t="s">
        <v>171</v>
      </c>
      <c r="BZ15" t="s">
        <v>172</v>
      </c>
      <c r="CA15" t="s">
        <v>173</v>
      </c>
      <c r="CB15" t="s">
        <v>174</v>
      </c>
      <c r="CC15" t="s">
        <v>175</v>
      </c>
      <c r="CD15" t="s">
        <v>176</v>
      </c>
      <c r="CE15" t="s">
        <v>177</v>
      </c>
      <c r="CF15" t="s">
        <v>178</v>
      </c>
      <c r="CG15" t="s">
        <v>179</v>
      </c>
      <c r="CH15" t="s">
        <v>180</v>
      </c>
      <c r="CI15" t="s">
        <v>181</v>
      </c>
      <c r="CJ15" t="s">
        <v>182</v>
      </c>
      <c r="CK15" t="s">
        <v>183</v>
      </c>
      <c r="CL15" t="s">
        <v>184</v>
      </c>
      <c r="CM15" t="s">
        <v>185</v>
      </c>
      <c r="CN15" t="s">
        <v>186</v>
      </c>
      <c r="CO15" t="s">
        <v>187</v>
      </c>
      <c r="CP15" t="s">
        <v>188</v>
      </c>
      <c r="CQ15" t="s">
        <v>189</v>
      </c>
      <c r="CR15" t="s">
        <v>190</v>
      </c>
      <c r="CS15" t="s">
        <v>191</v>
      </c>
      <c r="CT15" t="s">
        <v>192</v>
      </c>
      <c r="CU15" t="s">
        <v>193</v>
      </c>
      <c r="CV15" t="s">
        <v>194</v>
      </c>
      <c r="CW15" t="s">
        <v>195</v>
      </c>
      <c r="CX15" t="s">
        <v>196</v>
      </c>
      <c r="CY15" t="s">
        <v>197</v>
      </c>
      <c r="CZ15" t="s">
        <v>198</v>
      </c>
      <c r="DA15" t="s">
        <v>199</v>
      </c>
      <c r="DB15" t="s">
        <v>200</v>
      </c>
      <c r="DC15" t="s">
        <v>201</v>
      </c>
      <c r="DD15" t="s">
        <v>202</v>
      </c>
      <c r="DE15" t="s">
        <v>203</v>
      </c>
      <c r="DF15" t="s">
        <v>204</v>
      </c>
      <c r="DG15" t="s">
        <v>205</v>
      </c>
      <c r="DH15" t="s">
        <v>206</v>
      </c>
      <c r="DI15" t="s">
        <v>98</v>
      </c>
      <c r="DJ15" t="s">
        <v>101</v>
      </c>
      <c r="DK15" t="s">
        <v>207</v>
      </c>
      <c r="DL15" t="s">
        <v>208</v>
      </c>
      <c r="DM15" t="s">
        <v>209</v>
      </c>
      <c r="DN15" t="s">
        <v>210</v>
      </c>
      <c r="DO15" t="s">
        <v>211</v>
      </c>
      <c r="DP15" t="s">
        <v>212</v>
      </c>
      <c r="DQ15" t="s">
        <v>213</v>
      </c>
      <c r="DR15" t="s">
        <v>214</v>
      </c>
      <c r="DS15" t="s">
        <v>215</v>
      </c>
      <c r="DT15" t="s">
        <v>216</v>
      </c>
      <c r="DU15" t="s">
        <v>217</v>
      </c>
      <c r="DV15" t="s">
        <v>218</v>
      </c>
      <c r="DW15" t="s">
        <v>219</v>
      </c>
      <c r="DX15" t="s">
        <v>220</v>
      </c>
      <c r="DY15" t="s">
        <v>221</v>
      </c>
      <c r="DZ15" t="s">
        <v>222</v>
      </c>
      <c r="EA15" t="s">
        <v>223</v>
      </c>
      <c r="EB15" t="s">
        <v>224</v>
      </c>
      <c r="EC15" t="s">
        <v>225</v>
      </c>
      <c r="ED15" t="s">
        <v>226</v>
      </c>
      <c r="EE15" t="s">
        <v>227</v>
      </c>
      <c r="EF15" t="s">
        <v>228</v>
      </c>
      <c r="EG15" t="s">
        <v>229</v>
      </c>
      <c r="EH15" t="s">
        <v>230</v>
      </c>
      <c r="EI15" t="s">
        <v>231</v>
      </c>
      <c r="EJ15" t="s">
        <v>232</v>
      </c>
      <c r="EK15" t="s">
        <v>233</v>
      </c>
      <c r="EL15" t="s">
        <v>234</v>
      </c>
      <c r="EM15" t="s">
        <v>235</v>
      </c>
      <c r="EN15" t="s">
        <v>236</v>
      </c>
      <c r="EO15" t="s">
        <v>237</v>
      </c>
      <c r="EP15" t="s">
        <v>238</v>
      </c>
      <c r="EQ15" t="s">
        <v>239</v>
      </c>
      <c r="ER15" t="s">
        <v>240</v>
      </c>
      <c r="ES15" t="s">
        <v>241</v>
      </c>
      <c r="ET15" t="s">
        <v>242</v>
      </c>
      <c r="EU15" t="s">
        <v>243</v>
      </c>
      <c r="EV15" t="s">
        <v>244</v>
      </c>
      <c r="EW15" t="s">
        <v>245</v>
      </c>
      <c r="EX15" t="s">
        <v>246</v>
      </c>
      <c r="EY15" t="s">
        <v>247</v>
      </c>
      <c r="EZ15" t="s">
        <v>248</v>
      </c>
      <c r="FA15" t="s">
        <v>249</v>
      </c>
      <c r="FB15" t="s">
        <v>250</v>
      </c>
      <c r="FC15" t="s">
        <v>251</v>
      </c>
      <c r="FD15" t="s">
        <v>252</v>
      </c>
      <c r="FE15" t="s">
        <v>253</v>
      </c>
      <c r="FF15" t="s">
        <v>254</v>
      </c>
      <c r="FG15" t="s">
        <v>255</v>
      </c>
      <c r="FH15" t="s">
        <v>256</v>
      </c>
      <c r="FI15" t="s">
        <v>257</v>
      </c>
      <c r="FJ15" t="s">
        <v>258</v>
      </c>
      <c r="FK15" t="s">
        <v>259</v>
      </c>
      <c r="FL15" t="s">
        <v>260</v>
      </c>
      <c r="FM15" t="s">
        <v>261</v>
      </c>
      <c r="FN15" t="s">
        <v>262</v>
      </c>
      <c r="FO15" t="s">
        <v>263</v>
      </c>
      <c r="FP15" t="s">
        <v>264</v>
      </c>
      <c r="FQ15" t="s">
        <v>265</v>
      </c>
      <c r="FR15" t="s">
        <v>266</v>
      </c>
    </row>
    <row r="16" spans="1:174" x14ac:dyDescent="0.25">
      <c r="B16" t="s">
        <v>267</v>
      </c>
      <c r="C16" t="s">
        <v>267</v>
      </c>
      <c r="H16" t="s">
        <v>267</v>
      </c>
      <c r="I16" t="s">
        <v>268</v>
      </c>
      <c r="J16" t="s">
        <v>269</v>
      </c>
      <c r="K16" t="s">
        <v>270</v>
      </c>
      <c r="L16" t="s">
        <v>271</v>
      </c>
      <c r="M16" t="s">
        <v>271</v>
      </c>
      <c r="N16" t="s">
        <v>174</v>
      </c>
      <c r="O16" t="s">
        <v>174</v>
      </c>
      <c r="P16" t="s">
        <v>268</v>
      </c>
      <c r="Q16" t="s">
        <v>268</v>
      </c>
      <c r="R16" t="s">
        <v>268</v>
      </c>
      <c r="S16" t="s">
        <v>268</v>
      </c>
      <c r="T16" t="s">
        <v>272</v>
      </c>
      <c r="U16" t="s">
        <v>273</v>
      </c>
      <c r="V16" t="s">
        <v>273</v>
      </c>
      <c r="W16" t="s">
        <v>274</v>
      </c>
      <c r="X16" t="s">
        <v>275</v>
      </c>
      <c r="Y16" t="s">
        <v>274</v>
      </c>
      <c r="Z16" t="s">
        <v>274</v>
      </c>
      <c r="AA16" t="s">
        <v>274</v>
      </c>
      <c r="AB16" t="s">
        <v>272</v>
      </c>
      <c r="AC16" t="s">
        <v>272</v>
      </c>
      <c r="AD16" t="s">
        <v>272</v>
      </c>
      <c r="AE16" t="s">
        <v>272</v>
      </c>
      <c r="AF16" t="s">
        <v>276</v>
      </c>
      <c r="AG16" t="s">
        <v>275</v>
      </c>
      <c r="AI16" t="s">
        <v>275</v>
      </c>
      <c r="AJ16" t="s">
        <v>276</v>
      </c>
      <c r="AP16" t="s">
        <v>270</v>
      </c>
      <c r="AW16" t="s">
        <v>270</v>
      </c>
      <c r="AX16" t="s">
        <v>270</v>
      </c>
      <c r="AY16" t="s">
        <v>270</v>
      </c>
      <c r="AZ16" t="s">
        <v>277</v>
      </c>
      <c r="BL16" t="s">
        <v>270</v>
      </c>
      <c r="BM16" t="s">
        <v>270</v>
      </c>
      <c r="BO16" t="s">
        <v>278</v>
      </c>
      <c r="BP16" t="s">
        <v>279</v>
      </c>
      <c r="BS16" t="s">
        <v>268</v>
      </c>
      <c r="BT16" t="s">
        <v>267</v>
      </c>
      <c r="BU16" t="s">
        <v>271</v>
      </c>
      <c r="BV16" t="s">
        <v>271</v>
      </c>
      <c r="BW16" t="s">
        <v>280</v>
      </c>
      <c r="BX16" t="s">
        <v>280</v>
      </c>
      <c r="BY16" t="s">
        <v>271</v>
      </c>
      <c r="BZ16" t="s">
        <v>280</v>
      </c>
      <c r="CA16" t="s">
        <v>276</v>
      </c>
      <c r="CB16" t="s">
        <v>274</v>
      </c>
      <c r="CC16" t="s">
        <v>274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281</v>
      </c>
      <c r="CJ16" t="s">
        <v>270</v>
      </c>
      <c r="CK16" t="s">
        <v>270</v>
      </c>
      <c r="CL16" t="s">
        <v>270</v>
      </c>
      <c r="CQ16" t="s">
        <v>270</v>
      </c>
      <c r="CT16" t="s">
        <v>273</v>
      </c>
      <c r="CU16" t="s">
        <v>273</v>
      </c>
      <c r="CV16" t="s">
        <v>273</v>
      </c>
      <c r="CW16" t="s">
        <v>273</v>
      </c>
      <c r="CX16" t="s">
        <v>273</v>
      </c>
      <c r="CY16" t="s">
        <v>270</v>
      </c>
      <c r="CZ16" t="s">
        <v>270</v>
      </c>
      <c r="DA16" t="s">
        <v>270</v>
      </c>
      <c r="DB16" t="s">
        <v>267</v>
      </c>
      <c r="DE16" t="s">
        <v>282</v>
      </c>
      <c r="DF16" t="s">
        <v>282</v>
      </c>
      <c r="DH16" t="s">
        <v>267</v>
      </c>
      <c r="DI16" t="s">
        <v>283</v>
      </c>
      <c r="DK16" t="s">
        <v>267</v>
      </c>
      <c r="DL16" t="s">
        <v>267</v>
      </c>
      <c r="DN16" t="s">
        <v>284</v>
      </c>
      <c r="DO16" t="s">
        <v>285</v>
      </c>
      <c r="DP16" t="s">
        <v>284</v>
      </c>
      <c r="DQ16" t="s">
        <v>285</v>
      </c>
      <c r="DR16" t="s">
        <v>284</v>
      </c>
      <c r="DS16" t="s">
        <v>285</v>
      </c>
      <c r="DT16" t="s">
        <v>275</v>
      </c>
      <c r="DU16" t="s">
        <v>275</v>
      </c>
      <c r="DV16" t="s">
        <v>270</v>
      </c>
      <c r="DW16" t="s">
        <v>286</v>
      </c>
      <c r="DX16" t="s">
        <v>270</v>
      </c>
      <c r="DZ16" t="s">
        <v>271</v>
      </c>
      <c r="EA16" t="s">
        <v>287</v>
      </c>
      <c r="EB16" t="s">
        <v>271</v>
      </c>
      <c r="ED16" t="s">
        <v>280</v>
      </c>
      <c r="EE16" t="s">
        <v>288</v>
      </c>
      <c r="EF16" t="s">
        <v>280</v>
      </c>
      <c r="EK16" t="s">
        <v>275</v>
      </c>
      <c r="EL16" t="s">
        <v>275</v>
      </c>
      <c r="EM16" t="s">
        <v>284</v>
      </c>
      <c r="EN16" t="s">
        <v>285</v>
      </c>
      <c r="EO16" t="s">
        <v>285</v>
      </c>
      <c r="ES16" t="s">
        <v>285</v>
      </c>
      <c r="EW16" t="s">
        <v>271</v>
      </c>
      <c r="EX16" t="s">
        <v>271</v>
      </c>
      <c r="EY16" t="s">
        <v>280</v>
      </c>
      <c r="EZ16" t="s">
        <v>280</v>
      </c>
      <c r="FA16" t="s">
        <v>289</v>
      </c>
      <c r="FB16" t="s">
        <v>289</v>
      </c>
      <c r="FD16" t="s">
        <v>276</v>
      </c>
      <c r="FE16" t="s">
        <v>276</v>
      </c>
      <c r="FF16" t="s">
        <v>273</v>
      </c>
      <c r="FG16" t="s">
        <v>273</v>
      </c>
      <c r="FH16" t="s">
        <v>273</v>
      </c>
      <c r="FI16" t="s">
        <v>273</v>
      </c>
      <c r="FJ16" t="s">
        <v>273</v>
      </c>
      <c r="FK16" t="s">
        <v>275</v>
      </c>
      <c r="FL16" t="s">
        <v>275</v>
      </c>
      <c r="FM16" t="s">
        <v>275</v>
      </c>
      <c r="FN16" t="s">
        <v>273</v>
      </c>
      <c r="FO16" t="s">
        <v>271</v>
      </c>
      <c r="FP16" t="s">
        <v>280</v>
      </c>
      <c r="FQ16" t="s">
        <v>275</v>
      </c>
      <c r="FR16" t="s">
        <v>275</v>
      </c>
    </row>
    <row r="17" spans="1:174" x14ac:dyDescent="0.25">
      <c r="A17">
        <v>1</v>
      </c>
      <c r="B17">
        <v>1608320345.5999999</v>
      </c>
      <c r="C17">
        <v>0</v>
      </c>
      <c r="D17" t="s">
        <v>290</v>
      </c>
      <c r="E17" t="s">
        <v>291</v>
      </c>
      <c r="F17" t="s">
        <v>292</v>
      </c>
      <c r="G17" t="s">
        <v>293</v>
      </c>
      <c r="H17">
        <v>1608320337.5999999</v>
      </c>
      <c r="I17">
        <f t="shared" ref="I17:I31" si="0">(J17)/1000</f>
        <v>8.6954005697447432E-4</v>
      </c>
      <c r="J17">
        <f t="shared" ref="J17:J31" si="1">1000*CA17*AH17*(BW17-BX17)/(100*BP17*(1000-AH17*BW17))</f>
        <v>0.86954005697447434</v>
      </c>
      <c r="K17">
        <f t="shared" ref="K17:K31" si="2">CA17*AH17*(BV17-BU17*(1000-AH17*BX17)/(1000-AH17*BW17))/(100*BP17)</f>
        <v>8.8715392180088752</v>
      </c>
      <c r="L17">
        <f t="shared" ref="L17:L31" si="3">BU17 - IF(AH17&gt;1, K17*BP17*100/(AJ17*CI17), 0)</f>
        <v>401.46</v>
      </c>
      <c r="M17">
        <f t="shared" ref="M17:M31" si="4">((S17-I17/2)*L17-K17)/(S17+I17/2)</f>
        <v>95.695910489472368</v>
      </c>
      <c r="N17">
        <f t="shared" ref="N17:N31" si="5">M17*(CB17+CC17)/1000</f>
        <v>9.8200649459478022</v>
      </c>
      <c r="O17">
        <f t="shared" ref="O17:O31" si="6">(BU17 - IF(AH17&gt;1, K17*BP17*100/(AJ17*CI17), 0))*(CB17+CC17)/1000</f>
        <v>41.196778974519596</v>
      </c>
      <c r="P17">
        <f t="shared" ref="P17:P31" si="7">2/((1/R17-1/Q17)+SIGN(R17)*SQRT((1/R17-1/Q17)*(1/R17-1/Q17) + 4*BQ17/((BQ17+1)*(BQ17+1))*(2*1/R17*1/Q17-1/Q17*1/Q17)))</f>
        <v>4.7918282888684445E-2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2.9736679477727002</v>
      </c>
      <c r="R17">
        <f t="shared" ref="R17:R31" si="9">I17*(1000-(1000*0.61365*EXP(17.502*V17/(240.97+V17))/(CB17+CC17)+BW17)/2)/(1000*0.61365*EXP(17.502*V17/(240.97+V17))/(CB17+CC17)-BW17)</f>
        <v>4.7493408381163317E-2</v>
      </c>
      <c r="S17">
        <f t="shared" ref="S17:S31" si="10">1/((BQ17+1)/(P17/1.6)+1/(Q17/1.37)) + BQ17/((BQ17+1)/(P17/1.6) + BQ17/(Q17/1.37))</f>
        <v>2.9721239410169804E-2</v>
      </c>
      <c r="T17">
        <f t="shared" ref="T17:T31" si="11">(BM17*BO17)</f>
        <v>231.28916110721516</v>
      </c>
      <c r="U17">
        <f t="shared" ref="U17:U31" si="12">(CD17+(T17+2*0.95*0.0000000567*(((CD17+$B$7)+273)^4-(CD17+273)^4)-44100*I17)/(1.84*29.3*Q17+8*0.95*0.0000000567*(CD17+273)^3))</f>
        <v>29.157478025845695</v>
      </c>
      <c r="V17">
        <f t="shared" ref="V17:V31" si="13">($C$7*CE17+$D$7*CF17+$E$7*U17)</f>
        <v>29.7033548387097</v>
      </c>
      <c r="W17">
        <f t="shared" ref="W17:W31" si="14">0.61365*EXP(17.502*V17/(240.97+V17))</f>
        <v>4.1883924890358513</v>
      </c>
      <c r="X17">
        <f t="shared" ref="X17:X31" si="15">(Y17/Z17*100)</f>
        <v>62.312190541137333</v>
      </c>
      <c r="Y17">
        <f t="shared" ref="Y17:Y31" si="16">BW17*(CB17+CC17)/1000</f>
        <v>2.3696411920800178</v>
      </c>
      <c r="Z17">
        <f t="shared" ref="Z17:Z31" si="17">0.61365*EXP(17.502*CD17/(240.97+CD17))</f>
        <v>3.8028532964438559</v>
      </c>
      <c r="AA17">
        <f t="shared" ref="AA17:AA31" si="18">(W17-BW17*(CB17+CC17)/1000)</f>
        <v>1.8187512969558335</v>
      </c>
      <c r="AB17">
        <f t="shared" ref="AB17:AB31" si="19">(-I17*44100)</f>
        <v>-38.346716512574318</v>
      </c>
      <c r="AC17">
        <f t="shared" ref="AC17:AC31" si="20">2*29.3*Q17*0.92*(CD17-V17)</f>
        <v>-267.2737907606421</v>
      </c>
      <c r="AD17">
        <f t="shared" ref="AD17:AD31" si="21">2*0.95*0.0000000567*(((CD17+$B$7)+273)^4-(V17+273)^4)</f>
        <v>-19.762291623875061</v>
      </c>
      <c r="AE17">
        <f t="shared" ref="AE17:AE31" si="22">T17+AD17+AB17+AC17</f>
        <v>-94.093637789876311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54031.554900041432</v>
      </c>
      <c r="AK17" t="s">
        <v>294</v>
      </c>
      <c r="AL17">
        <v>0</v>
      </c>
      <c r="AM17">
        <v>0</v>
      </c>
      <c r="AN17">
        <v>0</v>
      </c>
      <c r="AO17" t="e">
        <f t="shared" ref="AO17:AO31" si="26">1-AM17/AN17</f>
        <v>#DIV/0!</v>
      </c>
      <c r="AP17">
        <v>-1</v>
      </c>
      <c r="AQ17" t="s">
        <v>295</v>
      </c>
      <c r="AR17">
        <v>15354.8</v>
      </c>
      <c r="AS17">
        <v>880.70676923076905</v>
      </c>
      <c r="AT17">
        <v>1096.78</v>
      </c>
      <c r="AU17">
        <f t="shared" ref="AU17:AU31" si="27">1-AS17/AT17</f>
        <v>0.1970069027236373</v>
      </c>
      <c r="AV17">
        <v>0.5</v>
      </c>
      <c r="AW17">
        <f t="shared" ref="AW17:AW31" si="28">BM17</f>
        <v>1180.1721015545893</v>
      </c>
      <c r="AX17">
        <f t="shared" ref="AX17:AX31" si="29">K17</f>
        <v>8.8715392180088752</v>
      </c>
      <c r="AY17">
        <f t="shared" ref="AY17:AY31" si="30">AU17*AV17*AW17</f>
        <v>116.25102520405778</v>
      </c>
      <c r="AZ17">
        <f t="shared" ref="AZ17:AZ31" si="31">(AX17-AP17)/AW17</f>
        <v>8.364491250899362E-3</v>
      </c>
      <c r="BA17">
        <f t="shared" ref="BA17:BA31" si="32">(AN17-AT17)/AT17</f>
        <v>-1</v>
      </c>
      <c r="BB17" t="s">
        <v>296</v>
      </c>
      <c r="BC17">
        <v>880.70676923076905</v>
      </c>
      <c r="BD17">
        <v>689.15</v>
      </c>
      <c r="BE17">
        <f t="shared" ref="BE17:BE31" si="33">1-BD17/AT17</f>
        <v>0.37166067944346182</v>
      </c>
      <c r="BF17">
        <f t="shared" ref="BF17:BF31" si="34">(AT17-BC17)/(AT17-BD17)</f>
        <v>0.53007195439303023</v>
      </c>
      <c r="BG17">
        <f t="shared" ref="BG17:BG31" si="35">(AN17-AT17)/(AN17-BD17)</f>
        <v>1.5914967713850396</v>
      </c>
      <c r="BH17">
        <f t="shared" ref="BH17:BH31" si="36">(AT17-BC17)/(AT17-AM17)</f>
        <v>0.1970069027236373</v>
      </c>
      <c r="BI17" t="e">
        <f t="shared" ref="BI17:BI31" si="37">(AN17-AT17)/(AN17-AM17)</f>
        <v>#DIV/0!</v>
      </c>
      <c r="BJ17">
        <f t="shared" ref="BJ17:BJ31" si="38">(BF17*BD17/BC17)</f>
        <v>0.41477947045759395</v>
      </c>
      <c r="BK17">
        <f t="shared" ref="BK17:BK31" si="39">(1-BJ17)</f>
        <v>0.585220529542406</v>
      </c>
      <c r="BL17">
        <f t="shared" ref="BL17:BL31" si="40">$B$11*CJ17+$C$11*CK17+$F$11*CL17*(1-CO17)</f>
        <v>1399.9841935483901</v>
      </c>
      <c r="BM17">
        <f t="shared" ref="BM17:BM31" si="41">BL17*BN17</f>
        <v>1180.1721015545893</v>
      </c>
      <c r="BN17">
        <f t="shared" ref="BN17:BN31" si="42">($B$11*$D$9+$C$11*$D$9+$F$11*((CY17+CQ17)/MAX(CY17+CQ17+CZ17, 0.1)*$I$9+CZ17/MAX(CY17+CQ17+CZ17, 0.1)*$J$9))/($B$11+$C$11+$F$11)</f>
        <v>0.8429895901633957</v>
      </c>
      <c r="BO17">
        <f t="shared" ref="BO17:BO31" si="43">($B$11*$K$9+$C$11*$K$9+$F$11*((CY17+CQ17)/MAX(CY17+CQ17+CZ17, 0.1)*$P$9+CZ17/MAX(CY17+CQ17+CZ17, 0.1)*$Q$9))/($B$11+$C$11+$F$11)</f>
        <v>0.19597918032679135</v>
      </c>
      <c r="BP17">
        <v>6</v>
      </c>
      <c r="BQ17">
        <v>0.5</v>
      </c>
      <c r="BR17" t="s">
        <v>297</v>
      </c>
      <c r="BS17">
        <v>2</v>
      </c>
      <c r="BT17">
        <v>1608320337.5999999</v>
      </c>
      <c r="BU17">
        <v>401.46</v>
      </c>
      <c r="BV17">
        <v>412.52438709677398</v>
      </c>
      <c r="BW17">
        <v>23.092003225806501</v>
      </c>
      <c r="BX17">
        <v>22.072683870967701</v>
      </c>
      <c r="BY17">
        <v>400.892</v>
      </c>
      <c r="BZ17">
        <v>22.7890032258065</v>
      </c>
      <c r="CA17">
        <v>500.016387096774</v>
      </c>
      <c r="CB17">
        <v>102.51741935483901</v>
      </c>
      <c r="CC17">
        <v>9.99745935483871E-2</v>
      </c>
      <c r="CD17">
        <v>28.036190322580701</v>
      </c>
      <c r="CE17">
        <v>29.7033548387097</v>
      </c>
      <c r="CF17">
        <v>999.9</v>
      </c>
      <c r="CG17">
        <v>0</v>
      </c>
      <c r="CH17">
        <v>0</v>
      </c>
      <c r="CI17">
        <v>10001.8977419355</v>
      </c>
      <c r="CJ17">
        <v>0</v>
      </c>
      <c r="CK17">
        <v>62.680703225806397</v>
      </c>
      <c r="CL17">
        <v>1399.9841935483901</v>
      </c>
      <c r="CM17">
        <v>0.899990774193548</v>
      </c>
      <c r="CN17">
        <v>0.100009374193548</v>
      </c>
      <c r="CO17">
        <v>0</v>
      </c>
      <c r="CP17">
        <v>880.78858064516203</v>
      </c>
      <c r="CQ17">
        <v>4.9994800000000001</v>
      </c>
      <c r="CR17">
        <v>13842.177419354801</v>
      </c>
      <c r="CS17">
        <v>11417.419354838699</v>
      </c>
      <c r="CT17">
        <v>47.330354838709702</v>
      </c>
      <c r="CU17">
        <v>49.5</v>
      </c>
      <c r="CV17">
        <v>48.25</v>
      </c>
      <c r="CW17">
        <v>48.888935483870902</v>
      </c>
      <c r="CX17">
        <v>49.386935483871</v>
      </c>
      <c r="CY17">
        <v>1255.4716129032299</v>
      </c>
      <c r="CZ17">
        <v>139.51258064516099</v>
      </c>
      <c r="DA17">
        <v>0</v>
      </c>
      <c r="DB17">
        <v>711.19999980926502</v>
      </c>
      <c r="DC17">
        <v>0</v>
      </c>
      <c r="DD17">
        <v>880.70676923076905</v>
      </c>
      <c r="DE17">
        <v>-15.9267692278114</v>
      </c>
      <c r="DF17">
        <v>-265.45982899001899</v>
      </c>
      <c r="DG17">
        <v>13840.7269230769</v>
      </c>
      <c r="DH17">
        <v>15</v>
      </c>
      <c r="DI17">
        <v>1608320367.0999999</v>
      </c>
      <c r="DJ17" t="s">
        <v>298</v>
      </c>
      <c r="DK17">
        <v>1608320363.5999999</v>
      </c>
      <c r="DL17">
        <v>1608320367.0999999</v>
      </c>
      <c r="DM17">
        <v>16</v>
      </c>
      <c r="DN17">
        <v>-0.26900000000000002</v>
      </c>
      <c r="DO17">
        <v>2E-3</v>
      </c>
      <c r="DP17">
        <v>0.56799999999999995</v>
      </c>
      <c r="DQ17">
        <v>0.30299999999999999</v>
      </c>
      <c r="DR17">
        <v>412</v>
      </c>
      <c r="DS17">
        <v>22</v>
      </c>
      <c r="DT17">
        <v>0.09</v>
      </c>
      <c r="DU17">
        <v>0.1</v>
      </c>
      <c r="DV17">
        <v>8.5768526630336996</v>
      </c>
      <c r="DW17">
        <v>2.9313396263418201</v>
      </c>
      <c r="DX17">
        <v>0.219938980708831</v>
      </c>
      <c r="DY17">
        <v>0</v>
      </c>
      <c r="DZ17">
        <v>-10.7584612903226</v>
      </c>
      <c r="EA17">
        <v>-3.3859838709677401</v>
      </c>
      <c r="EB17">
        <v>0.25420139802846298</v>
      </c>
      <c r="EC17">
        <v>0</v>
      </c>
      <c r="ED17">
        <v>1.06021148387097</v>
      </c>
      <c r="EE17">
        <v>-1.49322580645187E-2</v>
      </c>
      <c r="EF17">
        <v>2.2829652878927399E-2</v>
      </c>
      <c r="EG17">
        <v>1</v>
      </c>
      <c r="EH17">
        <v>1</v>
      </c>
      <c r="EI17">
        <v>3</v>
      </c>
      <c r="EJ17" t="s">
        <v>299</v>
      </c>
      <c r="EK17">
        <v>100</v>
      </c>
      <c r="EL17">
        <v>100</v>
      </c>
      <c r="EM17">
        <v>0.56799999999999995</v>
      </c>
      <c r="EN17">
        <v>0.30299999999999999</v>
      </c>
      <c r="EO17">
        <v>1.01410556286668</v>
      </c>
      <c r="EP17">
        <v>-1.6043650578588901E-5</v>
      </c>
      <c r="EQ17">
        <v>-1.15305589960158E-6</v>
      </c>
      <c r="ER17">
        <v>3.6581349982770798E-10</v>
      </c>
      <c r="ES17">
        <v>-0.13454627315644799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13.6</v>
      </c>
      <c r="FB17">
        <v>13.7</v>
      </c>
      <c r="FC17">
        <v>2</v>
      </c>
      <c r="FD17">
        <v>507.35199999999998</v>
      </c>
      <c r="FE17">
        <v>475.08699999999999</v>
      </c>
      <c r="FF17">
        <v>22.4269</v>
      </c>
      <c r="FG17">
        <v>35.186</v>
      </c>
      <c r="FH17">
        <v>30.000299999999999</v>
      </c>
      <c r="FI17">
        <v>35.241900000000001</v>
      </c>
      <c r="FJ17">
        <v>35.288899999999998</v>
      </c>
      <c r="FK17">
        <v>19.559999999999999</v>
      </c>
      <c r="FL17">
        <v>9.0894700000000004</v>
      </c>
      <c r="FM17">
        <v>44.313800000000001</v>
      </c>
      <c r="FN17">
        <v>22.4087</v>
      </c>
      <c r="FO17">
        <v>412.15899999999999</v>
      </c>
      <c r="FP17">
        <v>22.114899999999999</v>
      </c>
      <c r="FQ17">
        <v>97.657300000000006</v>
      </c>
      <c r="FR17">
        <v>101.58499999999999</v>
      </c>
    </row>
    <row r="18" spans="1:174" x14ac:dyDescent="0.25">
      <c r="A18">
        <v>2</v>
      </c>
      <c r="B18">
        <v>1608320488.0999999</v>
      </c>
      <c r="C18">
        <v>142.5</v>
      </c>
      <c r="D18" t="s">
        <v>300</v>
      </c>
      <c r="E18" t="s">
        <v>301</v>
      </c>
      <c r="F18" t="s">
        <v>292</v>
      </c>
      <c r="G18" t="s">
        <v>293</v>
      </c>
      <c r="H18">
        <v>1608320480.0999999</v>
      </c>
      <c r="I18">
        <f t="shared" si="0"/>
        <v>1.8465220574839074E-3</v>
      </c>
      <c r="J18">
        <f t="shared" si="1"/>
        <v>1.8465220574839074</v>
      </c>
      <c r="K18">
        <f t="shared" si="2"/>
        <v>-0.7240478227902869</v>
      </c>
      <c r="L18">
        <f t="shared" si="3"/>
        <v>49.5344870967742</v>
      </c>
      <c r="M18">
        <f t="shared" si="4"/>
        <v>59.103557641310744</v>
      </c>
      <c r="N18">
        <f t="shared" si="5"/>
        <v>6.0649559348785482</v>
      </c>
      <c r="O18">
        <f t="shared" si="6"/>
        <v>5.0830185776966204</v>
      </c>
      <c r="P18">
        <f t="shared" si="7"/>
        <v>0.10606066659494015</v>
      </c>
      <c r="Q18">
        <f t="shared" si="8"/>
        <v>2.9740532692642465</v>
      </c>
      <c r="R18">
        <f t="shared" si="9"/>
        <v>0.10400334457854132</v>
      </c>
      <c r="S18">
        <f t="shared" si="10"/>
        <v>6.5183608684023814E-2</v>
      </c>
      <c r="T18">
        <f t="shared" si="11"/>
        <v>231.29174523472881</v>
      </c>
      <c r="U18">
        <f t="shared" si="12"/>
        <v>28.844842696994746</v>
      </c>
      <c r="V18">
        <f t="shared" si="13"/>
        <v>29.558193548387099</v>
      </c>
      <c r="W18">
        <f t="shared" si="14"/>
        <v>4.1535205120401919</v>
      </c>
      <c r="X18">
        <f t="shared" si="15"/>
        <v>63.068432659202223</v>
      </c>
      <c r="Y18">
        <f t="shared" si="16"/>
        <v>2.3897202359603158</v>
      </c>
      <c r="Z18">
        <f t="shared" si="17"/>
        <v>3.7890908893732203</v>
      </c>
      <c r="AA18">
        <f t="shared" si="18"/>
        <v>1.7638002760798761</v>
      </c>
      <c r="AB18">
        <f t="shared" si="19"/>
        <v>-81.431622735040321</v>
      </c>
      <c r="AC18">
        <f t="shared" si="20"/>
        <v>-254.00561142179492</v>
      </c>
      <c r="AD18">
        <f t="shared" si="21"/>
        <v>-18.759449835357657</v>
      </c>
      <c r="AE18">
        <f t="shared" si="22"/>
        <v>-122.90493875746409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54053.983420764453</v>
      </c>
      <c r="AK18" t="s">
        <v>294</v>
      </c>
      <c r="AL18">
        <v>0</v>
      </c>
      <c r="AM18">
        <v>0</v>
      </c>
      <c r="AN18">
        <v>0</v>
      </c>
      <c r="AO18" t="e">
        <f t="shared" si="26"/>
        <v>#DIV/0!</v>
      </c>
      <c r="AP18">
        <v>-1</v>
      </c>
      <c r="AQ18" t="s">
        <v>302</v>
      </c>
      <c r="AR18">
        <v>15353.5</v>
      </c>
      <c r="AS18">
        <v>862.03995999999995</v>
      </c>
      <c r="AT18">
        <v>988.95</v>
      </c>
      <c r="AU18">
        <f t="shared" si="27"/>
        <v>0.1283280651195714</v>
      </c>
      <c r="AV18">
        <v>0.5</v>
      </c>
      <c r="AW18">
        <f t="shared" si="28"/>
        <v>1180.1834628449894</v>
      </c>
      <c r="AX18">
        <f t="shared" si="29"/>
        <v>-0.7240478227902869</v>
      </c>
      <c r="AY18">
        <f t="shared" si="30"/>
        <v>75.725330136506543</v>
      </c>
      <c r="AZ18">
        <f t="shared" si="31"/>
        <v>2.3382142344588835E-4</v>
      </c>
      <c r="BA18">
        <f t="shared" si="32"/>
        <v>-1</v>
      </c>
      <c r="BB18" t="s">
        <v>303</v>
      </c>
      <c r="BC18">
        <v>862.03995999999995</v>
      </c>
      <c r="BD18">
        <v>738.02</v>
      </c>
      <c r="BE18">
        <f t="shared" si="33"/>
        <v>0.25373375802618947</v>
      </c>
      <c r="BF18">
        <f t="shared" si="34"/>
        <v>0.50575873749651323</v>
      </c>
      <c r="BG18">
        <f t="shared" si="35"/>
        <v>1.3400043359258558</v>
      </c>
      <c r="BH18">
        <f t="shared" si="36"/>
        <v>0.12832806511957134</v>
      </c>
      <c r="BI18" t="e">
        <f t="shared" si="37"/>
        <v>#DIV/0!</v>
      </c>
      <c r="BJ18">
        <f t="shared" si="38"/>
        <v>0.43299624236349399</v>
      </c>
      <c r="BK18">
        <f t="shared" si="39"/>
        <v>0.56700375763650601</v>
      </c>
      <c r="BL18">
        <f t="shared" si="40"/>
        <v>1399.9974193548401</v>
      </c>
      <c r="BM18">
        <f t="shared" si="41"/>
        <v>1180.1834628449894</v>
      </c>
      <c r="BN18">
        <f t="shared" si="42"/>
        <v>0.84298974164456142</v>
      </c>
      <c r="BO18">
        <f t="shared" si="43"/>
        <v>0.1959794832891229</v>
      </c>
      <c r="BP18">
        <v>6</v>
      </c>
      <c r="BQ18">
        <v>0.5</v>
      </c>
      <c r="BR18" t="s">
        <v>297</v>
      </c>
      <c r="BS18">
        <v>2</v>
      </c>
      <c r="BT18">
        <v>1608320480.0999999</v>
      </c>
      <c r="BU18">
        <v>49.5344870967742</v>
      </c>
      <c r="BV18">
        <v>48.775416129032301</v>
      </c>
      <c r="BW18">
        <v>23.288045161290299</v>
      </c>
      <c r="BX18">
        <v>21.1238967741936</v>
      </c>
      <c r="BY18">
        <v>48.793177419354798</v>
      </c>
      <c r="BZ18">
        <v>22.936906451612899</v>
      </c>
      <c r="CA18">
        <v>500.017516129032</v>
      </c>
      <c r="CB18">
        <v>102.515774193548</v>
      </c>
      <c r="CC18">
        <v>9.9976480645161306E-2</v>
      </c>
      <c r="CD18">
        <v>27.973996774193601</v>
      </c>
      <c r="CE18">
        <v>29.558193548387099</v>
      </c>
      <c r="CF18">
        <v>999.9</v>
      </c>
      <c r="CG18">
        <v>0</v>
      </c>
      <c r="CH18">
        <v>0</v>
      </c>
      <c r="CI18">
        <v>10004.2387096774</v>
      </c>
      <c r="CJ18">
        <v>0</v>
      </c>
      <c r="CK18">
        <v>101.83664516128999</v>
      </c>
      <c r="CL18">
        <v>1399.9974193548401</v>
      </c>
      <c r="CM18">
        <v>0.89998612903225805</v>
      </c>
      <c r="CN18">
        <v>0.100013922580645</v>
      </c>
      <c r="CO18">
        <v>0</v>
      </c>
      <c r="CP18">
        <v>861.99951612903203</v>
      </c>
      <c r="CQ18">
        <v>4.9994800000000001</v>
      </c>
      <c r="CR18">
        <v>12991.4</v>
      </c>
      <c r="CS18">
        <v>11417.5193548387</v>
      </c>
      <c r="CT18">
        <v>47.536000000000001</v>
      </c>
      <c r="CU18">
        <v>49.670999999999999</v>
      </c>
      <c r="CV18">
        <v>48.420999999999999</v>
      </c>
      <c r="CW18">
        <v>49.106677419354803</v>
      </c>
      <c r="CX18">
        <v>49.562129032257999</v>
      </c>
      <c r="CY18">
        <v>1255.4764516129001</v>
      </c>
      <c r="CZ18">
        <v>139.52096774193501</v>
      </c>
      <c r="DA18">
        <v>0</v>
      </c>
      <c r="DB18">
        <v>141.700000047684</v>
      </c>
      <c r="DC18">
        <v>0</v>
      </c>
      <c r="DD18">
        <v>862.03995999999995</v>
      </c>
      <c r="DE18">
        <v>2.8935384679769198</v>
      </c>
      <c r="DF18">
        <v>-161.86923074110101</v>
      </c>
      <c r="DG18">
        <v>12989.308000000001</v>
      </c>
      <c r="DH18">
        <v>15</v>
      </c>
      <c r="DI18">
        <v>1608320367.0999999</v>
      </c>
      <c r="DJ18" t="s">
        <v>298</v>
      </c>
      <c r="DK18">
        <v>1608320363.5999999</v>
      </c>
      <c r="DL18">
        <v>1608320367.0999999</v>
      </c>
      <c r="DM18">
        <v>16</v>
      </c>
      <c r="DN18">
        <v>-0.26900000000000002</v>
      </c>
      <c r="DO18">
        <v>2E-3</v>
      </c>
      <c r="DP18">
        <v>0.56799999999999995</v>
      </c>
      <c r="DQ18">
        <v>0.30299999999999999</v>
      </c>
      <c r="DR18">
        <v>412</v>
      </c>
      <c r="DS18">
        <v>22</v>
      </c>
      <c r="DT18">
        <v>0.09</v>
      </c>
      <c r="DU18">
        <v>0.1</v>
      </c>
      <c r="DV18">
        <v>-0.72196574814675596</v>
      </c>
      <c r="DW18">
        <v>-0.13692494949249701</v>
      </c>
      <c r="DX18">
        <v>1.7593297867016799E-2</v>
      </c>
      <c r="DY18">
        <v>1</v>
      </c>
      <c r="DZ18">
        <v>0.75907887096774196</v>
      </c>
      <c r="EA18">
        <v>0.17043004838709799</v>
      </c>
      <c r="EB18">
        <v>2.33860619624678E-2</v>
      </c>
      <c r="EC18">
        <v>1</v>
      </c>
      <c r="ED18">
        <v>2.1641451612903202</v>
      </c>
      <c r="EE18">
        <v>0.62766774193548203</v>
      </c>
      <c r="EF18">
        <v>4.6840554931216499E-2</v>
      </c>
      <c r="EG18">
        <v>0</v>
      </c>
      <c r="EH18">
        <v>2</v>
      </c>
      <c r="EI18">
        <v>3</v>
      </c>
      <c r="EJ18" t="s">
        <v>304</v>
      </c>
      <c r="EK18">
        <v>100</v>
      </c>
      <c r="EL18">
        <v>100</v>
      </c>
      <c r="EM18">
        <v>0.74099999999999999</v>
      </c>
      <c r="EN18">
        <v>0.35020000000000001</v>
      </c>
      <c r="EO18">
        <v>0.74480066303372405</v>
      </c>
      <c r="EP18">
        <v>-1.6043650578588901E-5</v>
      </c>
      <c r="EQ18">
        <v>-1.15305589960158E-6</v>
      </c>
      <c r="ER18">
        <v>3.6581349982770798E-10</v>
      </c>
      <c r="ES18">
        <v>-0.13248555124470501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2.1</v>
      </c>
      <c r="FB18">
        <v>2</v>
      </c>
      <c r="FC18">
        <v>2</v>
      </c>
      <c r="FD18">
        <v>507.95</v>
      </c>
      <c r="FE18">
        <v>472.69900000000001</v>
      </c>
      <c r="FF18">
        <v>22.693899999999999</v>
      </c>
      <c r="FG18">
        <v>35.276400000000002</v>
      </c>
      <c r="FH18">
        <v>30.0002</v>
      </c>
      <c r="FI18">
        <v>35.282600000000002</v>
      </c>
      <c r="FJ18">
        <v>35.321300000000001</v>
      </c>
      <c r="FK18">
        <v>4.9431700000000003</v>
      </c>
      <c r="FL18">
        <v>15.201000000000001</v>
      </c>
      <c r="FM18">
        <v>44.221299999999999</v>
      </c>
      <c r="FN18">
        <v>22.715299999999999</v>
      </c>
      <c r="FO18">
        <v>48.992899999999999</v>
      </c>
      <c r="FP18">
        <v>20.8706</v>
      </c>
      <c r="FQ18">
        <v>97.6374</v>
      </c>
      <c r="FR18">
        <v>101.56399999999999</v>
      </c>
    </row>
    <row r="19" spans="1:174" x14ac:dyDescent="0.25">
      <c r="A19">
        <v>3</v>
      </c>
      <c r="B19">
        <v>1608320578.5999999</v>
      </c>
      <c r="C19">
        <v>233</v>
      </c>
      <c r="D19" t="s">
        <v>305</v>
      </c>
      <c r="E19" t="s">
        <v>306</v>
      </c>
      <c r="F19" t="s">
        <v>292</v>
      </c>
      <c r="G19" t="s">
        <v>293</v>
      </c>
      <c r="H19">
        <v>1608320570.5999999</v>
      </c>
      <c r="I19">
        <f t="shared" si="0"/>
        <v>2.5769885503204634E-3</v>
      </c>
      <c r="J19">
        <f t="shared" si="1"/>
        <v>2.5769885503204635</v>
      </c>
      <c r="K19">
        <f t="shared" si="2"/>
        <v>0.69234406430880857</v>
      </c>
      <c r="L19">
        <f t="shared" si="3"/>
        <v>79.689070967741898</v>
      </c>
      <c r="M19">
        <f t="shared" si="4"/>
        <v>69.910679912512308</v>
      </c>
      <c r="N19">
        <f t="shared" si="5"/>
        <v>7.173656471616793</v>
      </c>
      <c r="O19">
        <f t="shared" si="6"/>
        <v>8.1770341867689087</v>
      </c>
      <c r="P19">
        <f t="shared" si="7"/>
        <v>0.14825469937882693</v>
      </c>
      <c r="Q19">
        <f t="shared" si="8"/>
        <v>2.973220616950131</v>
      </c>
      <c r="R19">
        <f t="shared" si="9"/>
        <v>0.14426690348350002</v>
      </c>
      <c r="S19">
        <f t="shared" si="10"/>
        <v>9.051616793440162E-2</v>
      </c>
      <c r="T19">
        <f t="shared" si="11"/>
        <v>231.29174917804136</v>
      </c>
      <c r="U19">
        <f t="shared" si="12"/>
        <v>28.644413043697959</v>
      </c>
      <c r="V19">
        <f t="shared" si="13"/>
        <v>29.356112903225799</v>
      </c>
      <c r="W19">
        <f t="shared" si="14"/>
        <v>4.1053963667796101</v>
      </c>
      <c r="X19">
        <f t="shared" si="15"/>
        <v>61.539282173025015</v>
      </c>
      <c r="Y19">
        <f t="shared" si="16"/>
        <v>2.3299554477452236</v>
      </c>
      <c r="Z19">
        <f t="shared" si="17"/>
        <v>3.7861271134009602</v>
      </c>
      <c r="AA19">
        <f t="shared" si="18"/>
        <v>1.7754409190343865</v>
      </c>
      <c r="AB19">
        <f t="shared" si="19"/>
        <v>-113.64519506913243</v>
      </c>
      <c r="AC19">
        <f t="shared" si="20"/>
        <v>-223.6935504370947</v>
      </c>
      <c r="AD19">
        <f t="shared" si="21"/>
        <v>-16.507674288987616</v>
      </c>
      <c r="AE19">
        <f t="shared" si="22"/>
        <v>-122.5546706171734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54031.890882810781</v>
      </c>
      <c r="AK19" t="s">
        <v>294</v>
      </c>
      <c r="AL19">
        <v>0</v>
      </c>
      <c r="AM19">
        <v>0</v>
      </c>
      <c r="AN19">
        <v>0</v>
      </c>
      <c r="AO19" t="e">
        <f t="shared" si="26"/>
        <v>#DIV/0!</v>
      </c>
      <c r="AP19">
        <v>-1</v>
      </c>
      <c r="AQ19" t="s">
        <v>307</v>
      </c>
      <c r="AR19">
        <v>15353</v>
      </c>
      <c r="AS19">
        <v>862.71273076923103</v>
      </c>
      <c r="AT19">
        <v>980.44</v>
      </c>
      <c r="AU19">
        <f t="shared" si="27"/>
        <v>0.12007595490878487</v>
      </c>
      <c r="AV19">
        <v>0.5</v>
      </c>
      <c r="AW19">
        <f t="shared" si="28"/>
        <v>1180.1890680682966</v>
      </c>
      <c r="AX19">
        <f t="shared" si="29"/>
        <v>0.69234406430880857</v>
      </c>
      <c r="AY19">
        <f t="shared" si="30"/>
        <v>70.856164660604804</v>
      </c>
      <c r="AZ19">
        <f t="shared" si="31"/>
        <v>1.4339601256252901E-3</v>
      </c>
      <c r="BA19">
        <f t="shared" si="32"/>
        <v>-1</v>
      </c>
      <c r="BB19" t="s">
        <v>308</v>
      </c>
      <c r="BC19">
        <v>862.71273076923103</v>
      </c>
      <c r="BD19">
        <v>731.75</v>
      </c>
      <c r="BE19">
        <f t="shared" si="33"/>
        <v>0.25365142181061573</v>
      </c>
      <c r="BF19">
        <f t="shared" si="34"/>
        <v>0.47338963862949457</v>
      </c>
      <c r="BG19">
        <f t="shared" si="35"/>
        <v>1.3398565083703451</v>
      </c>
      <c r="BH19">
        <f t="shared" si="36"/>
        <v>0.12007595490878485</v>
      </c>
      <c r="BI19" t="e">
        <f t="shared" si="37"/>
        <v>#DIV/0!</v>
      </c>
      <c r="BJ19">
        <f t="shared" si="38"/>
        <v>0.40152747920882687</v>
      </c>
      <c r="BK19">
        <f t="shared" si="39"/>
        <v>0.59847252079117319</v>
      </c>
      <c r="BL19">
        <f t="shared" si="40"/>
        <v>1400.0048387096799</v>
      </c>
      <c r="BM19">
        <f t="shared" si="41"/>
        <v>1180.1890680682966</v>
      </c>
      <c r="BN19">
        <f t="shared" si="42"/>
        <v>0.84298927791994105</v>
      </c>
      <c r="BO19">
        <f t="shared" si="43"/>
        <v>0.19597855583988233</v>
      </c>
      <c r="BP19">
        <v>6</v>
      </c>
      <c r="BQ19">
        <v>0.5</v>
      </c>
      <c r="BR19" t="s">
        <v>297</v>
      </c>
      <c r="BS19">
        <v>2</v>
      </c>
      <c r="BT19">
        <v>1608320570.5999999</v>
      </c>
      <c r="BU19">
        <v>79.689070967741898</v>
      </c>
      <c r="BV19">
        <v>80.766264516128999</v>
      </c>
      <c r="BW19">
        <v>22.706519354838701</v>
      </c>
      <c r="BX19">
        <v>19.684487096774198</v>
      </c>
      <c r="BY19">
        <v>78.952538709677398</v>
      </c>
      <c r="BZ19">
        <v>22.3806032258064</v>
      </c>
      <c r="CA19">
        <v>500.02261290322599</v>
      </c>
      <c r="CB19">
        <v>102.511741935484</v>
      </c>
      <c r="CC19">
        <v>9.9997509677419397E-2</v>
      </c>
      <c r="CD19">
        <v>27.960577419354799</v>
      </c>
      <c r="CE19">
        <v>29.356112903225799</v>
      </c>
      <c r="CF19">
        <v>999.9</v>
      </c>
      <c r="CG19">
        <v>0</v>
      </c>
      <c r="CH19">
        <v>0</v>
      </c>
      <c r="CI19">
        <v>9999.9206451612899</v>
      </c>
      <c r="CJ19">
        <v>0</v>
      </c>
      <c r="CK19">
        <v>102.600516129032</v>
      </c>
      <c r="CL19">
        <v>1400.0048387096799</v>
      </c>
      <c r="CM19">
        <v>0.90000177419354799</v>
      </c>
      <c r="CN19">
        <v>9.99985870967742E-2</v>
      </c>
      <c r="CO19">
        <v>0</v>
      </c>
      <c r="CP19">
        <v>862.76483870967695</v>
      </c>
      <c r="CQ19">
        <v>4.9994800000000001</v>
      </c>
      <c r="CR19">
        <v>13182.109677419399</v>
      </c>
      <c r="CS19">
        <v>11417.6129032258</v>
      </c>
      <c r="CT19">
        <v>47.681258064516101</v>
      </c>
      <c r="CU19">
        <v>49.753999999999998</v>
      </c>
      <c r="CV19">
        <v>48.54</v>
      </c>
      <c r="CW19">
        <v>49.2194516129032</v>
      </c>
      <c r="CX19">
        <v>49.671129032258001</v>
      </c>
      <c r="CY19">
        <v>1255.51</v>
      </c>
      <c r="CZ19">
        <v>139.50064516129001</v>
      </c>
      <c r="DA19">
        <v>0</v>
      </c>
      <c r="DB19">
        <v>89.599999904632597</v>
      </c>
      <c r="DC19">
        <v>0</v>
      </c>
      <c r="DD19">
        <v>862.71273076923103</v>
      </c>
      <c r="DE19">
        <v>-5.6032478526679199</v>
      </c>
      <c r="DF19">
        <v>339.76752097856502</v>
      </c>
      <c r="DG19">
        <v>13184.038461538499</v>
      </c>
      <c r="DH19">
        <v>15</v>
      </c>
      <c r="DI19">
        <v>1608320367.0999999</v>
      </c>
      <c r="DJ19" t="s">
        <v>298</v>
      </c>
      <c r="DK19">
        <v>1608320363.5999999</v>
      </c>
      <c r="DL19">
        <v>1608320367.0999999</v>
      </c>
      <c r="DM19">
        <v>16</v>
      </c>
      <c r="DN19">
        <v>-0.26900000000000002</v>
      </c>
      <c r="DO19">
        <v>2E-3</v>
      </c>
      <c r="DP19">
        <v>0.56799999999999995</v>
      </c>
      <c r="DQ19">
        <v>0.30299999999999999</v>
      </c>
      <c r="DR19">
        <v>412</v>
      </c>
      <c r="DS19">
        <v>22</v>
      </c>
      <c r="DT19">
        <v>0.09</v>
      </c>
      <c r="DU19">
        <v>0.1</v>
      </c>
      <c r="DV19">
        <v>0.69458636415647501</v>
      </c>
      <c r="DW19">
        <v>-0.100728318747175</v>
      </c>
      <c r="DX19">
        <v>1.3490205500641299E-2</v>
      </c>
      <c r="DY19">
        <v>1</v>
      </c>
      <c r="DZ19">
        <v>-1.0781158064516101</v>
      </c>
      <c r="EA19">
        <v>9.8036129032258307E-2</v>
      </c>
      <c r="EB19">
        <v>1.67204604764098E-2</v>
      </c>
      <c r="EC19">
        <v>1</v>
      </c>
      <c r="ED19">
        <v>3.02078064516129</v>
      </c>
      <c r="EE19">
        <v>1.0082903225811899E-2</v>
      </c>
      <c r="EF19">
        <v>4.3820851270090402E-2</v>
      </c>
      <c r="EG19">
        <v>1</v>
      </c>
      <c r="EH19">
        <v>3</v>
      </c>
      <c r="EI19">
        <v>3</v>
      </c>
      <c r="EJ19" t="s">
        <v>309</v>
      </c>
      <c r="EK19">
        <v>100</v>
      </c>
      <c r="EL19">
        <v>100</v>
      </c>
      <c r="EM19">
        <v>0.73599999999999999</v>
      </c>
      <c r="EN19">
        <v>0.32279999999999998</v>
      </c>
      <c r="EO19">
        <v>0.74480066303372405</v>
      </c>
      <c r="EP19">
        <v>-1.6043650578588901E-5</v>
      </c>
      <c r="EQ19">
        <v>-1.15305589960158E-6</v>
      </c>
      <c r="ER19">
        <v>3.6581349982770798E-10</v>
      </c>
      <c r="ES19">
        <v>-0.13248555124470501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3.6</v>
      </c>
      <c r="FB19">
        <v>3.5</v>
      </c>
      <c r="FC19">
        <v>2</v>
      </c>
      <c r="FD19">
        <v>508.25299999999999</v>
      </c>
      <c r="FE19">
        <v>471.44200000000001</v>
      </c>
      <c r="FF19">
        <v>22.995000000000001</v>
      </c>
      <c r="FG19">
        <v>35.345300000000002</v>
      </c>
      <c r="FH19">
        <v>30.000299999999999</v>
      </c>
      <c r="FI19">
        <v>35.326099999999997</v>
      </c>
      <c r="FJ19">
        <v>35.360599999999998</v>
      </c>
      <c r="FK19">
        <v>6.2651399999999997</v>
      </c>
      <c r="FL19">
        <v>19.104800000000001</v>
      </c>
      <c r="FM19">
        <v>43.099400000000003</v>
      </c>
      <c r="FN19">
        <v>23.0215</v>
      </c>
      <c r="FO19">
        <v>80.899299999999997</v>
      </c>
      <c r="FP19">
        <v>19.798500000000001</v>
      </c>
      <c r="FQ19">
        <v>97.625200000000007</v>
      </c>
      <c r="FR19">
        <v>101.55</v>
      </c>
    </row>
    <row r="20" spans="1:174" x14ac:dyDescent="0.25">
      <c r="A20">
        <v>4</v>
      </c>
      <c r="B20">
        <v>1608320661.5999999</v>
      </c>
      <c r="C20">
        <v>316</v>
      </c>
      <c r="D20" t="s">
        <v>310</v>
      </c>
      <c r="E20" t="s">
        <v>311</v>
      </c>
      <c r="F20" t="s">
        <v>292</v>
      </c>
      <c r="G20" t="s">
        <v>293</v>
      </c>
      <c r="H20">
        <v>1608320653.8499999</v>
      </c>
      <c r="I20">
        <f t="shared" si="0"/>
        <v>2.8814213876244684E-3</v>
      </c>
      <c r="J20">
        <f t="shared" si="1"/>
        <v>2.8814213876244685</v>
      </c>
      <c r="K20">
        <f t="shared" si="2"/>
        <v>1.7935629450860615</v>
      </c>
      <c r="L20">
        <f t="shared" si="3"/>
        <v>99.696389999999994</v>
      </c>
      <c r="M20">
        <f t="shared" si="4"/>
        <v>79.415816181809319</v>
      </c>
      <c r="N20">
        <f t="shared" si="5"/>
        <v>8.1487566920680088</v>
      </c>
      <c r="O20">
        <f t="shared" si="6"/>
        <v>10.229720781659706</v>
      </c>
      <c r="P20">
        <f t="shared" si="7"/>
        <v>0.16615215262083877</v>
      </c>
      <c r="Q20">
        <f t="shared" si="8"/>
        <v>2.9731378722350659</v>
      </c>
      <c r="R20">
        <f t="shared" si="9"/>
        <v>0.1611607357318294</v>
      </c>
      <c r="S20">
        <f t="shared" si="10"/>
        <v>0.10116142838543857</v>
      </c>
      <c r="T20">
        <f t="shared" si="11"/>
        <v>231.2925191387107</v>
      </c>
      <c r="U20">
        <f t="shared" si="12"/>
        <v>28.591731325116918</v>
      </c>
      <c r="V20">
        <f t="shared" si="13"/>
        <v>29.229963333333298</v>
      </c>
      <c r="W20">
        <f t="shared" si="14"/>
        <v>4.0756017692104658</v>
      </c>
      <c r="X20">
        <f t="shared" si="15"/>
        <v>60.606148273854224</v>
      </c>
      <c r="Y20">
        <f t="shared" si="16"/>
        <v>2.2980194863813308</v>
      </c>
      <c r="Z20">
        <f t="shared" si="17"/>
        <v>3.7917266677260653</v>
      </c>
      <c r="AA20">
        <f t="shared" si="18"/>
        <v>1.777582282829135</v>
      </c>
      <c r="AB20">
        <f t="shared" si="19"/>
        <v>-127.07068319423905</v>
      </c>
      <c r="AC20">
        <f t="shared" si="20"/>
        <v>-199.40444586847192</v>
      </c>
      <c r="AD20">
        <f t="shared" si="21"/>
        <v>-14.708255602868705</v>
      </c>
      <c r="AE20">
        <f t="shared" si="22"/>
        <v>-109.89086552686899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54024.850256418795</v>
      </c>
      <c r="AK20" t="s">
        <v>294</v>
      </c>
      <c r="AL20">
        <v>0</v>
      </c>
      <c r="AM20">
        <v>0</v>
      </c>
      <c r="AN20">
        <v>0</v>
      </c>
      <c r="AO20" t="e">
        <f t="shared" si="26"/>
        <v>#DIV/0!</v>
      </c>
      <c r="AP20">
        <v>-1</v>
      </c>
      <c r="AQ20" t="s">
        <v>312</v>
      </c>
      <c r="AR20">
        <v>15352.6</v>
      </c>
      <c r="AS20">
        <v>857.06153846153904</v>
      </c>
      <c r="AT20">
        <v>975.4</v>
      </c>
      <c r="AU20">
        <f t="shared" si="27"/>
        <v>0.12132300752353997</v>
      </c>
      <c r="AV20">
        <v>0.5</v>
      </c>
      <c r="AW20">
        <f t="shared" si="28"/>
        <v>1180.192871554427</v>
      </c>
      <c r="AX20">
        <f t="shared" si="29"/>
        <v>1.7935629450860615</v>
      </c>
      <c r="AY20">
        <f t="shared" si="30"/>
        <v>71.592274317413001</v>
      </c>
      <c r="AZ20">
        <f t="shared" si="31"/>
        <v>2.3670393309583979E-3</v>
      </c>
      <c r="BA20">
        <f t="shared" si="32"/>
        <v>-1</v>
      </c>
      <c r="BB20" t="s">
        <v>313</v>
      </c>
      <c r="BC20">
        <v>857.06153846153904</v>
      </c>
      <c r="BD20">
        <v>709.92</v>
      </c>
      <c r="BE20">
        <f t="shared" si="33"/>
        <v>0.27217551773631332</v>
      </c>
      <c r="BF20">
        <f t="shared" si="34"/>
        <v>0.44575283086658479</v>
      </c>
      <c r="BG20">
        <f t="shared" si="35"/>
        <v>1.3739576290286231</v>
      </c>
      <c r="BH20">
        <f t="shared" si="36"/>
        <v>0.12132300752354003</v>
      </c>
      <c r="BI20" t="e">
        <f t="shared" si="37"/>
        <v>#DIV/0!</v>
      </c>
      <c r="BJ20">
        <f t="shared" si="38"/>
        <v>0.36922535370895848</v>
      </c>
      <c r="BK20">
        <f t="shared" si="39"/>
        <v>0.63077464629104152</v>
      </c>
      <c r="BL20">
        <f t="shared" si="40"/>
        <v>1400.00933333333</v>
      </c>
      <c r="BM20">
        <f t="shared" si="41"/>
        <v>1180.192871554427</v>
      </c>
      <c r="BN20">
        <f t="shared" si="42"/>
        <v>0.84298928832457531</v>
      </c>
      <c r="BO20">
        <f t="shared" si="43"/>
        <v>0.19597857664915083</v>
      </c>
      <c r="BP20">
        <v>6</v>
      </c>
      <c r="BQ20">
        <v>0.5</v>
      </c>
      <c r="BR20" t="s">
        <v>297</v>
      </c>
      <c r="BS20">
        <v>2</v>
      </c>
      <c r="BT20">
        <v>1608320653.8499999</v>
      </c>
      <c r="BU20">
        <v>99.696389999999994</v>
      </c>
      <c r="BV20">
        <v>102.193233333333</v>
      </c>
      <c r="BW20">
        <v>22.3959433333333</v>
      </c>
      <c r="BX20">
        <v>19.015883333333299</v>
      </c>
      <c r="BY20">
        <v>98.964103333333298</v>
      </c>
      <c r="BZ20">
        <v>22.083363333333299</v>
      </c>
      <c r="CA20">
        <v>500.03063333333301</v>
      </c>
      <c r="CB20">
        <v>102.508733333333</v>
      </c>
      <c r="CC20">
        <v>0.10000487333333299</v>
      </c>
      <c r="CD20">
        <v>27.9859233333333</v>
      </c>
      <c r="CE20">
        <v>29.229963333333298</v>
      </c>
      <c r="CF20">
        <v>999.9</v>
      </c>
      <c r="CG20">
        <v>0</v>
      </c>
      <c r="CH20">
        <v>0</v>
      </c>
      <c r="CI20">
        <v>9999.7459999999992</v>
      </c>
      <c r="CJ20">
        <v>0</v>
      </c>
      <c r="CK20">
        <v>103.555333333333</v>
      </c>
      <c r="CL20">
        <v>1400.00933333333</v>
      </c>
      <c r="CM20">
        <v>0.90000093333333298</v>
      </c>
      <c r="CN20">
        <v>9.9999413333333398E-2</v>
      </c>
      <c r="CO20">
        <v>0</v>
      </c>
      <c r="CP20">
        <v>857.125</v>
      </c>
      <c r="CQ20">
        <v>4.9994800000000001</v>
      </c>
      <c r="CR20">
        <v>13501.0233333333</v>
      </c>
      <c r="CS20">
        <v>11417.663333333299</v>
      </c>
      <c r="CT20">
        <v>47.749666666666599</v>
      </c>
      <c r="CU20">
        <v>49.824599999999997</v>
      </c>
      <c r="CV20">
        <v>48.608066666666701</v>
      </c>
      <c r="CW20">
        <v>49.283133333333303</v>
      </c>
      <c r="CX20">
        <v>49.716333333333303</v>
      </c>
      <c r="CY20">
        <v>1255.50833333333</v>
      </c>
      <c r="CZ20">
        <v>139.501</v>
      </c>
      <c r="DA20">
        <v>0</v>
      </c>
      <c r="DB20">
        <v>82.399999856948895</v>
      </c>
      <c r="DC20">
        <v>0</v>
      </c>
      <c r="DD20">
        <v>857.06153846153904</v>
      </c>
      <c r="DE20">
        <v>-8.4018461541766598</v>
      </c>
      <c r="DF20">
        <v>-10.776068290585</v>
      </c>
      <c r="DG20">
        <v>13500.6307692308</v>
      </c>
      <c r="DH20">
        <v>15</v>
      </c>
      <c r="DI20">
        <v>1608320367.0999999</v>
      </c>
      <c r="DJ20" t="s">
        <v>298</v>
      </c>
      <c r="DK20">
        <v>1608320363.5999999</v>
      </c>
      <c r="DL20">
        <v>1608320367.0999999</v>
      </c>
      <c r="DM20">
        <v>16</v>
      </c>
      <c r="DN20">
        <v>-0.26900000000000002</v>
      </c>
      <c r="DO20">
        <v>2E-3</v>
      </c>
      <c r="DP20">
        <v>0.56799999999999995</v>
      </c>
      <c r="DQ20">
        <v>0.30299999999999999</v>
      </c>
      <c r="DR20">
        <v>412</v>
      </c>
      <c r="DS20">
        <v>22</v>
      </c>
      <c r="DT20">
        <v>0.09</v>
      </c>
      <c r="DU20">
        <v>0.1</v>
      </c>
      <c r="DV20">
        <v>1.79356999707645</v>
      </c>
      <c r="DW20">
        <v>-0.10600081587488799</v>
      </c>
      <c r="DX20">
        <v>2.5667701561732401E-2</v>
      </c>
      <c r="DY20">
        <v>1</v>
      </c>
      <c r="DZ20">
        <v>-2.4955277419354802</v>
      </c>
      <c r="EA20">
        <v>0.114688064516133</v>
      </c>
      <c r="EB20">
        <v>3.1819831887562801E-2</v>
      </c>
      <c r="EC20">
        <v>1</v>
      </c>
      <c r="ED20">
        <v>3.3750735483871002</v>
      </c>
      <c r="EE20">
        <v>0.14994145161289299</v>
      </c>
      <c r="EF20">
        <v>2.5717225876128E-2</v>
      </c>
      <c r="EG20">
        <v>1</v>
      </c>
      <c r="EH20">
        <v>3</v>
      </c>
      <c r="EI20">
        <v>3</v>
      </c>
      <c r="EJ20" t="s">
        <v>309</v>
      </c>
      <c r="EK20">
        <v>100</v>
      </c>
      <c r="EL20">
        <v>100</v>
      </c>
      <c r="EM20">
        <v>0.73199999999999998</v>
      </c>
      <c r="EN20">
        <v>0.31090000000000001</v>
      </c>
      <c r="EO20">
        <v>0.74480066303372405</v>
      </c>
      <c r="EP20">
        <v>-1.6043650578588901E-5</v>
      </c>
      <c r="EQ20">
        <v>-1.15305589960158E-6</v>
      </c>
      <c r="ER20">
        <v>3.6581349982770798E-10</v>
      </c>
      <c r="ES20">
        <v>-0.13248555124470501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5</v>
      </c>
      <c r="FB20">
        <v>4.9000000000000004</v>
      </c>
      <c r="FC20">
        <v>2</v>
      </c>
      <c r="FD20">
        <v>508.54300000000001</v>
      </c>
      <c r="FE20">
        <v>470.90300000000002</v>
      </c>
      <c r="FF20">
        <v>23.024899999999999</v>
      </c>
      <c r="FG20">
        <v>35.392400000000002</v>
      </c>
      <c r="FH20">
        <v>30.000299999999999</v>
      </c>
      <c r="FI20">
        <v>35.368099999999998</v>
      </c>
      <c r="FJ20">
        <v>35.401899999999998</v>
      </c>
      <c r="FK20">
        <v>7.1657599999999997</v>
      </c>
      <c r="FL20">
        <v>19.980899999999998</v>
      </c>
      <c r="FM20">
        <v>41.923699999999997</v>
      </c>
      <c r="FN20">
        <v>23.0259</v>
      </c>
      <c r="FO20">
        <v>102.392</v>
      </c>
      <c r="FP20">
        <v>18.932200000000002</v>
      </c>
      <c r="FQ20">
        <v>97.6173</v>
      </c>
      <c r="FR20">
        <v>101.541</v>
      </c>
    </row>
    <row r="21" spans="1:174" x14ac:dyDescent="0.25">
      <c r="A21">
        <v>5</v>
      </c>
      <c r="B21">
        <v>1608320758.5999999</v>
      </c>
      <c r="C21">
        <v>413</v>
      </c>
      <c r="D21" t="s">
        <v>314</v>
      </c>
      <c r="E21" t="s">
        <v>315</v>
      </c>
      <c r="F21" t="s">
        <v>292</v>
      </c>
      <c r="G21" t="s">
        <v>293</v>
      </c>
      <c r="H21">
        <v>1608320750.8499999</v>
      </c>
      <c r="I21">
        <f t="shared" si="0"/>
        <v>3.179898082615997E-3</v>
      </c>
      <c r="J21">
        <f t="shared" si="1"/>
        <v>3.1798980826159968</v>
      </c>
      <c r="K21">
        <f t="shared" si="2"/>
        <v>4.4146030899067394</v>
      </c>
      <c r="L21">
        <f t="shared" si="3"/>
        <v>149.61896666666701</v>
      </c>
      <c r="M21">
        <f t="shared" si="4"/>
        <v>106.35735636370801</v>
      </c>
      <c r="N21">
        <f t="shared" si="5"/>
        <v>10.912776551324507</v>
      </c>
      <c r="O21">
        <f t="shared" si="6"/>
        <v>15.351625941979014</v>
      </c>
      <c r="P21">
        <f t="shared" si="7"/>
        <v>0.18354799962112914</v>
      </c>
      <c r="Q21">
        <f t="shared" si="8"/>
        <v>2.9731445662376306</v>
      </c>
      <c r="R21">
        <f t="shared" si="9"/>
        <v>0.1774772479666209</v>
      </c>
      <c r="S21">
        <f t="shared" si="10"/>
        <v>0.11145198631167558</v>
      </c>
      <c r="T21">
        <f t="shared" si="11"/>
        <v>231.28377704878798</v>
      </c>
      <c r="U21">
        <f t="shared" si="12"/>
        <v>28.519156712726051</v>
      </c>
      <c r="V21">
        <f t="shared" si="13"/>
        <v>29.124753333333299</v>
      </c>
      <c r="W21">
        <f t="shared" si="14"/>
        <v>4.0508971370560607</v>
      </c>
      <c r="X21">
        <f t="shared" si="15"/>
        <v>59.830140956437937</v>
      </c>
      <c r="Y21">
        <f t="shared" si="16"/>
        <v>2.269123201550614</v>
      </c>
      <c r="Z21">
        <f t="shared" si="17"/>
        <v>3.7926088176906565</v>
      </c>
      <c r="AA21">
        <f t="shared" si="18"/>
        <v>1.7817739355054467</v>
      </c>
      <c r="AB21">
        <f t="shared" si="19"/>
        <v>-140.23350544336546</v>
      </c>
      <c r="AC21">
        <f t="shared" si="20"/>
        <v>-181.90142667825188</v>
      </c>
      <c r="AD21">
        <f t="shared" si="21"/>
        <v>-13.410423914887275</v>
      </c>
      <c r="AE21">
        <f t="shared" si="22"/>
        <v>-104.26157898771663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54024.2463218091</v>
      </c>
      <c r="AK21" t="s">
        <v>294</v>
      </c>
      <c r="AL21">
        <v>0</v>
      </c>
      <c r="AM21">
        <v>0</v>
      </c>
      <c r="AN21">
        <v>0</v>
      </c>
      <c r="AO21" t="e">
        <f t="shared" si="26"/>
        <v>#DIV/0!</v>
      </c>
      <c r="AP21">
        <v>-1</v>
      </c>
      <c r="AQ21" t="s">
        <v>316</v>
      </c>
      <c r="AR21">
        <v>15352.5</v>
      </c>
      <c r="AS21">
        <v>839.89167999999995</v>
      </c>
      <c r="AT21">
        <v>974.18</v>
      </c>
      <c r="AU21">
        <f t="shared" si="27"/>
        <v>0.13784754357510931</v>
      </c>
      <c r="AV21">
        <v>0.5</v>
      </c>
      <c r="AW21">
        <f t="shared" si="28"/>
        <v>1180.1471935828035</v>
      </c>
      <c r="AX21">
        <f t="shared" si="29"/>
        <v>4.4146030899067394</v>
      </c>
      <c r="AY21">
        <f t="shared" si="30"/>
        <v>81.340195846224233</v>
      </c>
      <c r="AZ21">
        <f t="shared" si="31"/>
        <v>4.5880743684765038E-3</v>
      </c>
      <c r="BA21">
        <f t="shared" si="32"/>
        <v>-1</v>
      </c>
      <c r="BB21" t="s">
        <v>317</v>
      </c>
      <c r="BC21">
        <v>839.89167999999995</v>
      </c>
      <c r="BD21">
        <v>660.79</v>
      </c>
      <c r="BE21">
        <f t="shared" si="33"/>
        <v>0.32169619577490816</v>
      </c>
      <c r="BF21">
        <f t="shared" si="34"/>
        <v>0.42850224959315869</v>
      </c>
      <c r="BG21">
        <f t="shared" si="35"/>
        <v>1.4742656517199111</v>
      </c>
      <c r="BH21">
        <f t="shared" si="36"/>
        <v>0.13784754357510934</v>
      </c>
      <c r="BI21" t="e">
        <f t="shared" si="37"/>
        <v>#DIV/0!</v>
      </c>
      <c r="BJ21">
        <f t="shared" si="38"/>
        <v>0.33712680843399156</v>
      </c>
      <c r="BK21">
        <f t="shared" si="39"/>
        <v>0.66287319156600844</v>
      </c>
      <c r="BL21">
        <f t="shared" si="40"/>
        <v>1399.9549999999999</v>
      </c>
      <c r="BM21">
        <f t="shared" si="41"/>
        <v>1180.1471935828035</v>
      </c>
      <c r="BN21">
        <f t="shared" si="42"/>
        <v>0.84298937721769884</v>
      </c>
      <c r="BO21">
        <f t="shared" si="43"/>
        <v>0.19597875443539767</v>
      </c>
      <c r="BP21">
        <v>6</v>
      </c>
      <c r="BQ21">
        <v>0.5</v>
      </c>
      <c r="BR21" t="s">
        <v>297</v>
      </c>
      <c r="BS21">
        <v>2</v>
      </c>
      <c r="BT21">
        <v>1608320750.8499999</v>
      </c>
      <c r="BU21">
        <v>149.61896666666701</v>
      </c>
      <c r="BV21">
        <v>155.4871</v>
      </c>
      <c r="BW21">
        <v>22.115173333333299</v>
      </c>
      <c r="BX21">
        <v>18.383886666666701</v>
      </c>
      <c r="BY21">
        <v>148.900933333333</v>
      </c>
      <c r="BZ21">
        <v>21.814533333333301</v>
      </c>
      <c r="CA21">
        <v>500.02710000000002</v>
      </c>
      <c r="CB21">
        <v>102.504833333333</v>
      </c>
      <c r="CC21">
        <v>9.9978636666666607E-2</v>
      </c>
      <c r="CD21">
        <v>27.989913333333298</v>
      </c>
      <c r="CE21">
        <v>29.124753333333299</v>
      </c>
      <c r="CF21">
        <v>999.9</v>
      </c>
      <c r="CG21">
        <v>0</v>
      </c>
      <c r="CH21">
        <v>0</v>
      </c>
      <c r="CI21">
        <v>10000.1643333333</v>
      </c>
      <c r="CJ21">
        <v>0</v>
      </c>
      <c r="CK21">
        <v>100.869333333333</v>
      </c>
      <c r="CL21">
        <v>1399.9549999999999</v>
      </c>
      <c r="CM21">
        <v>0.8999994</v>
      </c>
      <c r="CN21">
        <v>0.10000091999999999</v>
      </c>
      <c r="CO21">
        <v>0</v>
      </c>
      <c r="CP21">
        <v>840.01700000000005</v>
      </c>
      <c r="CQ21">
        <v>4.9994800000000001</v>
      </c>
      <c r="CR21">
        <v>13210.5133333333</v>
      </c>
      <c r="CS21">
        <v>11417.21</v>
      </c>
      <c r="CT21">
        <v>47.724800000000002</v>
      </c>
      <c r="CU21">
        <v>49.824599999999997</v>
      </c>
      <c r="CV21">
        <v>48.5914</v>
      </c>
      <c r="CW21">
        <v>49.224733333333297</v>
      </c>
      <c r="CX21">
        <v>49.724733333333297</v>
      </c>
      <c r="CY21">
        <v>1255.4576666666701</v>
      </c>
      <c r="CZ21">
        <v>139.5</v>
      </c>
      <c r="DA21">
        <v>0</v>
      </c>
      <c r="DB21">
        <v>96.599999904632597</v>
      </c>
      <c r="DC21">
        <v>0</v>
      </c>
      <c r="DD21">
        <v>839.89167999999995</v>
      </c>
      <c r="DE21">
        <v>-8.4883846085702004</v>
      </c>
      <c r="DF21">
        <v>-255.00769183092501</v>
      </c>
      <c r="DG21">
        <v>13207.268</v>
      </c>
      <c r="DH21">
        <v>15</v>
      </c>
      <c r="DI21">
        <v>1608320367.0999999</v>
      </c>
      <c r="DJ21" t="s">
        <v>298</v>
      </c>
      <c r="DK21">
        <v>1608320363.5999999</v>
      </c>
      <c r="DL21">
        <v>1608320367.0999999</v>
      </c>
      <c r="DM21">
        <v>16</v>
      </c>
      <c r="DN21">
        <v>-0.26900000000000002</v>
      </c>
      <c r="DO21">
        <v>2E-3</v>
      </c>
      <c r="DP21">
        <v>0.56799999999999995</v>
      </c>
      <c r="DQ21">
        <v>0.30299999999999999</v>
      </c>
      <c r="DR21">
        <v>412</v>
      </c>
      <c r="DS21">
        <v>22</v>
      </c>
      <c r="DT21">
        <v>0.09</v>
      </c>
      <c r="DU21">
        <v>0.1</v>
      </c>
      <c r="DV21">
        <v>4.4164482443149202</v>
      </c>
      <c r="DW21">
        <v>-0.16787775759260201</v>
      </c>
      <c r="DX21">
        <v>1.9131464840738899E-2</v>
      </c>
      <c r="DY21">
        <v>1</v>
      </c>
      <c r="DZ21">
        <v>-5.87014741935484</v>
      </c>
      <c r="EA21">
        <v>0.147209516129052</v>
      </c>
      <c r="EB21">
        <v>2.2267848074216799E-2</v>
      </c>
      <c r="EC21">
        <v>1</v>
      </c>
      <c r="ED21">
        <v>3.7283258064516098</v>
      </c>
      <c r="EE21">
        <v>0.155346774193554</v>
      </c>
      <c r="EF21">
        <v>1.6308832709597501E-2</v>
      </c>
      <c r="EG21">
        <v>1</v>
      </c>
      <c r="EH21">
        <v>3</v>
      </c>
      <c r="EI21">
        <v>3</v>
      </c>
      <c r="EJ21" t="s">
        <v>309</v>
      </c>
      <c r="EK21">
        <v>100</v>
      </c>
      <c r="EL21">
        <v>100</v>
      </c>
      <c r="EM21">
        <v>0.71799999999999997</v>
      </c>
      <c r="EN21">
        <v>0.29959999999999998</v>
      </c>
      <c r="EO21">
        <v>0.74480066303372405</v>
      </c>
      <c r="EP21">
        <v>-1.6043650578588901E-5</v>
      </c>
      <c r="EQ21">
        <v>-1.15305589960158E-6</v>
      </c>
      <c r="ER21">
        <v>3.6581349982770798E-10</v>
      </c>
      <c r="ES21">
        <v>-0.13248555124470501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6.6</v>
      </c>
      <c r="FB21">
        <v>6.5</v>
      </c>
      <c r="FC21">
        <v>2</v>
      </c>
      <c r="FD21">
        <v>508.78699999999998</v>
      </c>
      <c r="FE21">
        <v>470.35500000000002</v>
      </c>
      <c r="FF21">
        <v>22.969000000000001</v>
      </c>
      <c r="FG21">
        <v>35.432299999999998</v>
      </c>
      <c r="FH21">
        <v>30.0002</v>
      </c>
      <c r="FI21">
        <v>35.410499999999999</v>
      </c>
      <c r="FJ21">
        <v>35.444499999999998</v>
      </c>
      <c r="FK21">
        <v>9.3874600000000008</v>
      </c>
      <c r="FL21">
        <v>20.532399999999999</v>
      </c>
      <c r="FM21">
        <v>40.038800000000002</v>
      </c>
      <c r="FN21">
        <v>22.9757</v>
      </c>
      <c r="FO21">
        <v>155.77699999999999</v>
      </c>
      <c r="FP21">
        <v>18.322700000000001</v>
      </c>
      <c r="FQ21">
        <v>97.614099999999993</v>
      </c>
      <c r="FR21">
        <v>101.53400000000001</v>
      </c>
    </row>
    <row r="22" spans="1:174" x14ac:dyDescent="0.25">
      <c r="A22">
        <v>6</v>
      </c>
      <c r="B22">
        <v>1608320866.5999999</v>
      </c>
      <c r="C22">
        <v>521</v>
      </c>
      <c r="D22" t="s">
        <v>318</v>
      </c>
      <c r="E22" t="s">
        <v>319</v>
      </c>
      <c r="F22" t="s">
        <v>292</v>
      </c>
      <c r="G22" t="s">
        <v>293</v>
      </c>
      <c r="H22">
        <v>1608320858.8499999</v>
      </c>
      <c r="I22">
        <f t="shared" si="0"/>
        <v>3.3851157168559363E-3</v>
      </c>
      <c r="J22">
        <f t="shared" si="1"/>
        <v>3.3851157168559363</v>
      </c>
      <c r="K22">
        <f t="shared" si="2"/>
        <v>7.3574701705810197</v>
      </c>
      <c r="L22">
        <f t="shared" si="3"/>
        <v>199.73650000000001</v>
      </c>
      <c r="M22">
        <f t="shared" si="4"/>
        <v>132.71052714619094</v>
      </c>
      <c r="N22">
        <f t="shared" si="5"/>
        <v>13.616583936722</v>
      </c>
      <c r="O22">
        <f t="shared" si="6"/>
        <v>20.493693122634358</v>
      </c>
      <c r="P22">
        <f t="shared" si="7"/>
        <v>0.19494769142879398</v>
      </c>
      <c r="Q22">
        <f t="shared" si="8"/>
        <v>2.9730656505295858</v>
      </c>
      <c r="R22">
        <f t="shared" si="9"/>
        <v>0.18811437523103214</v>
      </c>
      <c r="S22">
        <f t="shared" si="10"/>
        <v>0.11816547618283796</v>
      </c>
      <c r="T22">
        <f t="shared" si="11"/>
        <v>231.29443566153293</v>
      </c>
      <c r="U22">
        <f t="shared" si="12"/>
        <v>28.470040962375553</v>
      </c>
      <c r="V22">
        <f t="shared" si="13"/>
        <v>29.023583333333299</v>
      </c>
      <c r="W22">
        <f t="shared" si="14"/>
        <v>4.0272643949993903</v>
      </c>
      <c r="X22">
        <f t="shared" si="15"/>
        <v>58.978735129761361</v>
      </c>
      <c r="Y22">
        <f t="shared" si="16"/>
        <v>2.2372783134195298</v>
      </c>
      <c r="Z22">
        <f t="shared" si="17"/>
        <v>3.7933643515704576</v>
      </c>
      <c r="AA22">
        <f t="shared" si="18"/>
        <v>1.7899860815798605</v>
      </c>
      <c r="AB22">
        <f t="shared" si="19"/>
        <v>-149.2836031133468</v>
      </c>
      <c r="AC22">
        <f t="shared" si="20"/>
        <v>-165.1330380704417</v>
      </c>
      <c r="AD22">
        <f t="shared" si="21"/>
        <v>-12.168595091021638</v>
      </c>
      <c r="AE22">
        <f t="shared" si="22"/>
        <v>-95.290800613277213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54021.294518419949</v>
      </c>
      <c r="AK22" t="s">
        <v>294</v>
      </c>
      <c r="AL22">
        <v>0</v>
      </c>
      <c r="AM22">
        <v>0</v>
      </c>
      <c r="AN22">
        <v>0</v>
      </c>
      <c r="AO22" t="e">
        <f t="shared" si="26"/>
        <v>#DIV/0!</v>
      </c>
      <c r="AP22">
        <v>-1</v>
      </c>
      <c r="AQ22" t="s">
        <v>320</v>
      </c>
      <c r="AR22">
        <v>15352.2</v>
      </c>
      <c r="AS22">
        <v>823.47447999999997</v>
      </c>
      <c r="AT22">
        <v>980.28</v>
      </c>
      <c r="AU22">
        <f t="shared" si="27"/>
        <v>0.15995992981597096</v>
      </c>
      <c r="AV22">
        <v>0.5</v>
      </c>
      <c r="AW22">
        <f t="shared" si="28"/>
        <v>1180.1999315545445</v>
      </c>
      <c r="AX22">
        <f t="shared" si="29"/>
        <v>7.3574701705810197</v>
      </c>
      <c r="AY22">
        <f t="shared" si="30"/>
        <v>94.392349110139335</v>
      </c>
      <c r="AZ22">
        <f t="shared" si="31"/>
        <v>7.0814020126002434E-3</v>
      </c>
      <c r="BA22">
        <f t="shared" si="32"/>
        <v>-1</v>
      </c>
      <c r="BB22" t="s">
        <v>321</v>
      </c>
      <c r="BC22">
        <v>823.47447999999997</v>
      </c>
      <c r="BD22">
        <v>636.25</v>
      </c>
      <c r="BE22">
        <f t="shared" si="33"/>
        <v>0.35095074876565879</v>
      </c>
      <c r="BF22">
        <f t="shared" si="34"/>
        <v>0.45579025085021657</v>
      </c>
      <c r="BG22">
        <f t="shared" si="35"/>
        <v>1.5407151277013753</v>
      </c>
      <c r="BH22">
        <f t="shared" si="36"/>
        <v>0.15995992981597096</v>
      </c>
      <c r="BI22" t="e">
        <f t="shared" si="37"/>
        <v>#DIV/0!</v>
      </c>
      <c r="BJ22">
        <f t="shared" si="38"/>
        <v>0.35216215456179079</v>
      </c>
      <c r="BK22">
        <f t="shared" si="39"/>
        <v>0.64783784543820921</v>
      </c>
      <c r="BL22">
        <f t="shared" si="40"/>
        <v>1400.01733333333</v>
      </c>
      <c r="BM22">
        <f t="shared" si="41"/>
        <v>1180.1999315545445</v>
      </c>
      <c r="BN22">
        <f t="shared" si="42"/>
        <v>0.84298951409735923</v>
      </c>
      <c r="BO22">
        <f t="shared" si="43"/>
        <v>0.19597902819471852</v>
      </c>
      <c r="BP22">
        <v>6</v>
      </c>
      <c r="BQ22">
        <v>0.5</v>
      </c>
      <c r="BR22" t="s">
        <v>297</v>
      </c>
      <c r="BS22">
        <v>2</v>
      </c>
      <c r="BT22">
        <v>1608320858.8499999</v>
      </c>
      <c r="BU22">
        <v>199.73650000000001</v>
      </c>
      <c r="BV22">
        <v>209.376133333333</v>
      </c>
      <c r="BW22">
        <v>21.805056666666701</v>
      </c>
      <c r="BX22">
        <v>17.831776666666698</v>
      </c>
      <c r="BY22">
        <v>199.037566666667</v>
      </c>
      <c r="BZ22">
        <v>21.517523333333301</v>
      </c>
      <c r="CA22">
        <v>500.03570000000002</v>
      </c>
      <c r="CB22">
        <v>102.503666666667</v>
      </c>
      <c r="CC22">
        <v>9.9979250000000006E-2</v>
      </c>
      <c r="CD22">
        <v>27.99333</v>
      </c>
      <c r="CE22">
        <v>29.023583333333299</v>
      </c>
      <c r="CF22">
        <v>999.9</v>
      </c>
      <c r="CG22">
        <v>0</v>
      </c>
      <c r="CH22">
        <v>0</v>
      </c>
      <c r="CI22">
        <v>9999.8316666666706</v>
      </c>
      <c r="CJ22">
        <v>0</v>
      </c>
      <c r="CK22">
        <v>102.14239999999999</v>
      </c>
      <c r="CL22">
        <v>1400.01733333333</v>
      </c>
      <c r="CM22">
        <v>0.8999916</v>
      </c>
      <c r="CN22">
        <v>0.10000850999999999</v>
      </c>
      <c r="CO22">
        <v>0</v>
      </c>
      <c r="CP22">
        <v>823.48230000000001</v>
      </c>
      <c r="CQ22">
        <v>4.9994800000000001</v>
      </c>
      <c r="CR22">
        <v>12758.003333333299</v>
      </c>
      <c r="CS22">
        <v>11417.6833333333</v>
      </c>
      <c r="CT22">
        <v>47.735300000000002</v>
      </c>
      <c r="CU22">
        <v>49.787199999999999</v>
      </c>
      <c r="CV22">
        <v>48.585099999999997</v>
      </c>
      <c r="CW22">
        <v>49.212200000000003</v>
      </c>
      <c r="CX22">
        <v>49.714300000000001</v>
      </c>
      <c r="CY22">
        <v>1255.5050000000001</v>
      </c>
      <c r="CZ22">
        <v>139.512333333333</v>
      </c>
      <c r="DA22">
        <v>0</v>
      </c>
      <c r="DB22">
        <v>107</v>
      </c>
      <c r="DC22">
        <v>0</v>
      </c>
      <c r="DD22">
        <v>823.47447999999997</v>
      </c>
      <c r="DE22">
        <v>-3.13461539002838</v>
      </c>
      <c r="DF22">
        <v>-177.95384583975601</v>
      </c>
      <c r="DG22">
        <v>12757.183999999999</v>
      </c>
      <c r="DH22">
        <v>15</v>
      </c>
      <c r="DI22">
        <v>1608320367.0999999</v>
      </c>
      <c r="DJ22" t="s">
        <v>298</v>
      </c>
      <c r="DK22">
        <v>1608320363.5999999</v>
      </c>
      <c r="DL22">
        <v>1608320367.0999999</v>
      </c>
      <c r="DM22">
        <v>16</v>
      </c>
      <c r="DN22">
        <v>-0.26900000000000002</v>
      </c>
      <c r="DO22">
        <v>2E-3</v>
      </c>
      <c r="DP22">
        <v>0.56799999999999995</v>
      </c>
      <c r="DQ22">
        <v>0.30299999999999999</v>
      </c>
      <c r="DR22">
        <v>412</v>
      </c>
      <c r="DS22">
        <v>22</v>
      </c>
      <c r="DT22">
        <v>0.09</v>
      </c>
      <c r="DU22">
        <v>0.1</v>
      </c>
      <c r="DV22">
        <v>7.3593339116966803</v>
      </c>
      <c r="DW22">
        <v>4.5301694759904997E-2</v>
      </c>
      <c r="DX22">
        <v>1.2307675191032499E-2</v>
      </c>
      <c r="DY22">
        <v>1</v>
      </c>
      <c r="DZ22">
        <v>-9.6417645161290295</v>
      </c>
      <c r="EA22">
        <v>-1.37182258064891E-2</v>
      </c>
      <c r="EB22">
        <v>1.49628263758211E-2</v>
      </c>
      <c r="EC22">
        <v>1</v>
      </c>
      <c r="ED22">
        <v>3.9757729032258098</v>
      </c>
      <c r="EE22">
        <v>-0.12694887096775501</v>
      </c>
      <c r="EF22">
        <v>1.6418947196917E-2</v>
      </c>
      <c r="EG22">
        <v>1</v>
      </c>
      <c r="EH22">
        <v>3</v>
      </c>
      <c r="EI22">
        <v>3</v>
      </c>
      <c r="EJ22" t="s">
        <v>309</v>
      </c>
      <c r="EK22">
        <v>100</v>
      </c>
      <c r="EL22">
        <v>100</v>
      </c>
      <c r="EM22">
        <v>0.69899999999999995</v>
      </c>
      <c r="EN22">
        <v>0.28749999999999998</v>
      </c>
      <c r="EO22">
        <v>0.74480066303372405</v>
      </c>
      <c r="EP22">
        <v>-1.6043650578588901E-5</v>
      </c>
      <c r="EQ22">
        <v>-1.15305589960158E-6</v>
      </c>
      <c r="ER22">
        <v>3.6581349982770798E-10</v>
      </c>
      <c r="ES22">
        <v>-0.13248555124470501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8.4</v>
      </c>
      <c r="FB22">
        <v>8.3000000000000007</v>
      </c>
      <c r="FC22">
        <v>2</v>
      </c>
      <c r="FD22">
        <v>508.904</v>
      </c>
      <c r="FE22">
        <v>470.33</v>
      </c>
      <c r="FF22">
        <v>23.037099999999999</v>
      </c>
      <c r="FG22">
        <v>35.458399999999997</v>
      </c>
      <c r="FH22">
        <v>30.000299999999999</v>
      </c>
      <c r="FI22">
        <v>35.4495</v>
      </c>
      <c r="FJ22">
        <v>35.485700000000001</v>
      </c>
      <c r="FK22">
        <v>11.5974</v>
      </c>
      <c r="FL22">
        <v>19.056699999999999</v>
      </c>
      <c r="FM22">
        <v>38.173400000000001</v>
      </c>
      <c r="FN22">
        <v>23.034400000000002</v>
      </c>
      <c r="FO22">
        <v>209.529</v>
      </c>
      <c r="FP22">
        <v>17.864999999999998</v>
      </c>
      <c r="FQ22">
        <v>97.608900000000006</v>
      </c>
      <c r="FR22">
        <v>101.529</v>
      </c>
    </row>
    <row r="23" spans="1:174" x14ac:dyDescent="0.25">
      <c r="A23">
        <v>7</v>
      </c>
      <c r="B23">
        <v>1608320952.5999999</v>
      </c>
      <c r="C23">
        <v>607</v>
      </c>
      <c r="D23" t="s">
        <v>322</v>
      </c>
      <c r="E23" t="s">
        <v>323</v>
      </c>
      <c r="F23" t="s">
        <v>292</v>
      </c>
      <c r="G23" t="s">
        <v>293</v>
      </c>
      <c r="H23">
        <v>1608320944.8499999</v>
      </c>
      <c r="I23">
        <f t="shared" si="0"/>
        <v>3.4763909401250748E-3</v>
      </c>
      <c r="J23">
        <f t="shared" si="1"/>
        <v>3.476390940125075</v>
      </c>
      <c r="K23">
        <f t="shared" si="2"/>
        <v>10.409549162259401</v>
      </c>
      <c r="L23">
        <f t="shared" si="3"/>
        <v>249.34796666666699</v>
      </c>
      <c r="M23">
        <f t="shared" si="4"/>
        <v>158.12708596913859</v>
      </c>
      <c r="N23">
        <f t="shared" si="5"/>
        <v>16.223822257908324</v>
      </c>
      <c r="O23">
        <f t="shared" si="6"/>
        <v>25.583074947453245</v>
      </c>
      <c r="P23">
        <f t="shared" si="7"/>
        <v>0.20126735250832198</v>
      </c>
      <c r="Q23">
        <f t="shared" si="8"/>
        <v>2.973760018487444</v>
      </c>
      <c r="R23">
        <f t="shared" si="9"/>
        <v>0.1939943472672655</v>
      </c>
      <c r="S23">
        <f t="shared" si="10"/>
        <v>0.12187802143435879</v>
      </c>
      <c r="T23">
        <f t="shared" si="11"/>
        <v>231.29115068991544</v>
      </c>
      <c r="U23">
        <f t="shared" si="12"/>
        <v>28.397440575023612</v>
      </c>
      <c r="V23">
        <f t="shared" si="13"/>
        <v>28.917753333333302</v>
      </c>
      <c r="W23">
        <f t="shared" si="14"/>
        <v>4.0026718442822729</v>
      </c>
      <c r="X23">
        <f t="shared" si="15"/>
        <v>58.68652217576026</v>
      </c>
      <c r="Y23">
        <f t="shared" si="16"/>
        <v>2.2198290764627244</v>
      </c>
      <c r="Z23">
        <f t="shared" si="17"/>
        <v>3.7825193829250239</v>
      </c>
      <c r="AA23">
        <f t="shared" si="18"/>
        <v>1.7828427678195484</v>
      </c>
      <c r="AB23">
        <f t="shared" si="19"/>
        <v>-153.30884045951581</v>
      </c>
      <c r="AC23">
        <f t="shared" si="20"/>
        <v>-156.07657517010017</v>
      </c>
      <c r="AD23">
        <f t="shared" si="21"/>
        <v>-11.489677948754268</v>
      </c>
      <c r="AE23">
        <f t="shared" si="22"/>
        <v>-89.5839428884548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54050.387170698938</v>
      </c>
      <c r="AK23" t="s">
        <v>294</v>
      </c>
      <c r="AL23">
        <v>0</v>
      </c>
      <c r="AM23">
        <v>0</v>
      </c>
      <c r="AN23">
        <v>0</v>
      </c>
      <c r="AO23" t="e">
        <f t="shared" si="26"/>
        <v>#DIV/0!</v>
      </c>
      <c r="AP23">
        <v>-1</v>
      </c>
      <c r="AQ23" t="s">
        <v>324</v>
      </c>
      <c r="AR23">
        <v>15352.7</v>
      </c>
      <c r="AS23">
        <v>821.56492000000003</v>
      </c>
      <c r="AT23">
        <v>1000.17</v>
      </c>
      <c r="AU23">
        <f t="shared" si="27"/>
        <v>0.17857472229720939</v>
      </c>
      <c r="AV23">
        <v>0.5</v>
      </c>
      <c r="AW23">
        <f t="shared" si="28"/>
        <v>1180.1815715546136</v>
      </c>
      <c r="AX23">
        <f t="shared" si="29"/>
        <v>10.409549162259401</v>
      </c>
      <c r="AY23">
        <f t="shared" si="30"/>
        <v>105.37529820032464</v>
      </c>
      <c r="AZ23">
        <f t="shared" si="31"/>
        <v>9.6676218619733099E-3</v>
      </c>
      <c r="BA23">
        <f t="shared" si="32"/>
        <v>-1</v>
      </c>
      <c r="BB23" t="s">
        <v>325</v>
      </c>
      <c r="BC23">
        <v>821.56492000000003</v>
      </c>
      <c r="BD23">
        <v>634.71</v>
      </c>
      <c r="BE23">
        <f t="shared" si="33"/>
        <v>0.3653978823599987</v>
      </c>
      <c r="BF23">
        <f t="shared" si="34"/>
        <v>0.48871307393421981</v>
      </c>
      <c r="BG23">
        <f t="shared" si="35"/>
        <v>1.5757905185045138</v>
      </c>
      <c r="BH23">
        <f t="shared" si="36"/>
        <v>0.17857472229720942</v>
      </c>
      <c r="BI23" t="e">
        <f t="shared" si="37"/>
        <v>#DIV/0!</v>
      </c>
      <c r="BJ23">
        <f t="shared" si="38"/>
        <v>0.37756124635505206</v>
      </c>
      <c r="BK23">
        <f t="shared" si="39"/>
        <v>0.62243875364494794</v>
      </c>
      <c r="BL23">
        <f t="shared" si="40"/>
        <v>1399.9953333333301</v>
      </c>
      <c r="BM23">
        <f t="shared" si="41"/>
        <v>1180.1815715546136</v>
      </c>
      <c r="BN23">
        <f t="shared" si="42"/>
        <v>0.84298964679021515</v>
      </c>
      <c r="BO23">
        <f t="shared" si="43"/>
        <v>0.19597929358043048</v>
      </c>
      <c r="BP23">
        <v>6</v>
      </c>
      <c r="BQ23">
        <v>0.5</v>
      </c>
      <c r="BR23" t="s">
        <v>297</v>
      </c>
      <c r="BS23">
        <v>2</v>
      </c>
      <c r="BT23">
        <v>1608320944.8499999</v>
      </c>
      <c r="BU23">
        <v>249.34796666666699</v>
      </c>
      <c r="BV23">
        <v>262.87863333333303</v>
      </c>
      <c r="BW23">
        <v>21.635783333333301</v>
      </c>
      <c r="BX23">
        <v>17.554670000000002</v>
      </c>
      <c r="BY23">
        <v>248.67286666666701</v>
      </c>
      <c r="BZ23">
        <v>21.355356666666701</v>
      </c>
      <c r="CA23">
        <v>500.036566666667</v>
      </c>
      <c r="CB23">
        <v>102.4999</v>
      </c>
      <c r="CC23">
        <v>9.9993993333333295E-2</v>
      </c>
      <c r="CD23">
        <v>27.944230000000001</v>
      </c>
      <c r="CE23">
        <v>28.917753333333302</v>
      </c>
      <c r="CF23">
        <v>999.9</v>
      </c>
      <c r="CG23">
        <v>0</v>
      </c>
      <c r="CH23">
        <v>0</v>
      </c>
      <c r="CI23">
        <v>10004.128333333299</v>
      </c>
      <c r="CJ23">
        <v>0</v>
      </c>
      <c r="CK23">
        <v>95.957210000000003</v>
      </c>
      <c r="CL23">
        <v>1399.9953333333301</v>
      </c>
      <c r="CM23">
        <v>0.89998863333333301</v>
      </c>
      <c r="CN23">
        <v>0.100011483333333</v>
      </c>
      <c r="CO23">
        <v>0</v>
      </c>
      <c r="CP23">
        <v>821.56500000000005</v>
      </c>
      <c r="CQ23">
        <v>4.9994800000000001</v>
      </c>
      <c r="CR23">
        <v>12514.87</v>
      </c>
      <c r="CS23">
        <v>11417.49</v>
      </c>
      <c r="CT23">
        <v>47.716466666666598</v>
      </c>
      <c r="CU23">
        <v>49.745800000000003</v>
      </c>
      <c r="CV23">
        <v>48.578800000000001</v>
      </c>
      <c r="CW23">
        <v>49.208066666666703</v>
      </c>
      <c r="CX23">
        <v>49.7164</v>
      </c>
      <c r="CY23">
        <v>1255.479</v>
      </c>
      <c r="CZ23">
        <v>139.51633333333299</v>
      </c>
      <c r="DA23">
        <v>0</v>
      </c>
      <c r="DB23">
        <v>85.5</v>
      </c>
      <c r="DC23">
        <v>0</v>
      </c>
      <c r="DD23">
        <v>821.56492000000003</v>
      </c>
      <c r="DE23">
        <v>-0.62000000789665999</v>
      </c>
      <c r="DF23">
        <v>-225.44615349566499</v>
      </c>
      <c r="DG23">
        <v>12512.42</v>
      </c>
      <c r="DH23">
        <v>15</v>
      </c>
      <c r="DI23">
        <v>1608320367.0999999</v>
      </c>
      <c r="DJ23" t="s">
        <v>298</v>
      </c>
      <c r="DK23">
        <v>1608320363.5999999</v>
      </c>
      <c r="DL23">
        <v>1608320367.0999999</v>
      </c>
      <c r="DM23">
        <v>16</v>
      </c>
      <c r="DN23">
        <v>-0.26900000000000002</v>
      </c>
      <c r="DO23">
        <v>2E-3</v>
      </c>
      <c r="DP23">
        <v>0.56799999999999995</v>
      </c>
      <c r="DQ23">
        <v>0.30299999999999999</v>
      </c>
      <c r="DR23">
        <v>412</v>
      </c>
      <c r="DS23">
        <v>22</v>
      </c>
      <c r="DT23">
        <v>0.09</v>
      </c>
      <c r="DU23">
        <v>0.1</v>
      </c>
      <c r="DV23">
        <v>10.4127273798155</v>
      </c>
      <c r="DW23">
        <v>4.0860278608316003E-3</v>
      </c>
      <c r="DX23">
        <v>4.5565723160265303E-2</v>
      </c>
      <c r="DY23">
        <v>1</v>
      </c>
      <c r="DZ23">
        <v>-13.535019354838701</v>
      </c>
      <c r="EA23">
        <v>9.4983870968069102E-3</v>
      </c>
      <c r="EB23">
        <v>4.9703880677694399E-2</v>
      </c>
      <c r="EC23">
        <v>1</v>
      </c>
      <c r="ED23">
        <v>4.0803683870967697</v>
      </c>
      <c r="EE23">
        <v>-0.17349145161290899</v>
      </c>
      <c r="EF23">
        <v>2.8121331485107901E-2</v>
      </c>
      <c r="EG23">
        <v>1</v>
      </c>
      <c r="EH23">
        <v>3</v>
      </c>
      <c r="EI23">
        <v>3</v>
      </c>
      <c r="EJ23" t="s">
        <v>309</v>
      </c>
      <c r="EK23">
        <v>100</v>
      </c>
      <c r="EL23">
        <v>100</v>
      </c>
      <c r="EM23">
        <v>0.67500000000000004</v>
      </c>
      <c r="EN23">
        <v>0.2802</v>
      </c>
      <c r="EO23">
        <v>0.74480066303372405</v>
      </c>
      <c r="EP23">
        <v>-1.6043650578588901E-5</v>
      </c>
      <c r="EQ23">
        <v>-1.15305589960158E-6</v>
      </c>
      <c r="ER23">
        <v>3.6581349982770798E-10</v>
      </c>
      <c r="ES23">
        <v>-0.13248555124470501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9.8000000000000007</v>
      </c>
      <c r="FB23">
        <v>9.8000000000000007</v>
      </c>
      <c r="FC23">
        <v>2</v>
      </c>
      <c r="FD23">
        <v>508.98099999999999</v>
      </c>
      <c r="FE23">
        <v>470.19600000000003</v>
      </c>
      <c r="FF23">
        <v>23.142099999999999</v>
      </c>
      <c r="FG23">
        <v>35.474699999999999</v>
      </c>
      <c r="FH23">
        <v>29.999500000000001</v>
      </c>
      <c r="FI23">
        <v>35.469200000000001</v>
      </c>
      <c r="FJ23">
        <v>35.509700000000002</v>
      </c>
      <c r="FK23">
        <v>13.754899999999999</v>
      </c>
      <c r="FL23">
        <v>17.648299999999999</v>
      </c>
      <c r="FM23">
        <v>37.0443</v>
      </c>
      <c r="FN23">
        <v>23.160599999999999</v>
      </c>
      <c r="FO23">
        <v>263.154</v>
      </c>
      <c r="FP23">
        <v>17.489599999999999</v>
      </c>
      <c r="FQ23">
        <v>97.609099999999998</v>
      </c>
      <c r="FR23">
        <v>101.52800000000001</v>
      </c>
    </row>
    <row r="24" spans="1:174" x14ac:dyDescent="0.25">
      <c r="A24">
        <v>8</v>
      </c>
      <c r="B24">
        <v>1608321055.5999999</v>
      </c>
      <c r="C24">
        <v>710</v>
      </c>
      <c r="D24" t="s">
        <v>326</v>
      </c>
      <c r="E24" t="s">
        <v>327</v>
      </c>
      <c r="F24" t="s">
        <v>292</v>
      </c>
      <c r="G24" t="s">
        <v>293</v>
      </c>
      <c r="H24">
        <v>1608321047.8499999</v>
      </c>
      <c r="I24">
        <f t="shared" si="0"/>
        <v>3.4393938765409642E-3</v>
      </c>
      <c r="J24">
        <f t="shared" si="1"/>
        <v>3.4393938765409642</v>
      </c>
      <c r="K24">
        <f t="shared" si="2"/>
        <v>18.058395743476403</v>
      </c>
      <c r="L24">
        <f t="shared" si="3"/>
        <v>399.09263333333303</v>
      </c>
      <c r="M24">
        <f t="shared" si="4"/>
        <v>238.52579229159696</v>
      </c>
      <c r="N24">
        <f t="shared" si="5"/>
        <v>24.472470307620313</v>
      </c>
      <c r="O24">
        <f t="shared" si="6"/>
        <v>40.946442417850285</v>
      </c>
      <c r="P24">
        <f t="shared" si="7"/>
        <v>0.19687024840054734</v>
      </c>
      <c r="Q24">
        <f t="shared" si="8"/>
        <v>2.9731741315066982</v>
      </c>
      <c r="R24">
        <f t="shared" si="9"/>
        <v>0.18990432392736195</v>
      </c>
      <c r="S24">
        <f t="shared" si="10"/>
        <v>0.11929552872519622</v>
      </c>
      <c r="T24">
        <f t="shared" si="11"/>
        <v>231.29016131865956</v>
      </c>
      <c r="U24">
        <f t="shared" si="12"/>
        <v>28.411387276183078</v>
      </c>
      <c r="V24">
        <f t="shared" si="13"/>
        <v>28.73516</v>
      </c>
      <c r="W24">
        <f t="shared" si="14"/>
        <v>3.9605489839968389</v>
      </c>
      <c r="X24">
        <f t="shared" si="15"/>
        <v>57.031157232843945</v>
      </c>
      <c r="Y24">
        <f t="shared" si="16"/>
        <v>2.1577665263863595</v>
      </c>
      <c r="Z24">
        <f t="shared" si="17"/>
        <v>3.7834871867964006</v>
      </c>
      <c r="AA24">
        <f t="shared" si="18"/>
        <v>1.8027824576104794</v>
      </c>
      <c r="AB24">
        <f t="shared" si="19"/>
        <v>-151.67726995545652</v>
      </c>
      <c r="AC24">
        <f t="shared" si="20"/>
        <v>-126.07484510098932</v>
      </c>
      <c r="AD24">
        <f t="shared" si="21"/>
        <v>-9.2746720383458197</v>
      </c>
      <c r="AE24">
        <f t="shared" si="22"/>
        <v>-55.736625776132101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54032.397149568795</v>
      </c>
      <c r="AK24" t="s">
        <v>294</v>
      </c>
      <c r="AL24">
        <v>0</v>
      </c>
      <c r="AM24">
        <v>0</v>
      </c>
      <c r="AN24">
        <v>0</v>
      </c>
      <c r="AO24" t="e">
        <f t="shared" si="26"/>
        <v>#DIV/0!</v>
      </c>
      <c r="AP24">
        <v>-1</v>
      </c>
      <c r="AQ24" t="s">
        <v>328</v>
      </c>
      <c r="AR24">
        <v>15355.4</v>
      </c>
      <c r="AS24">
        <v>843.92219999999998</v>
      </c>
      <c r="AT24">
        <v>1089.1099999999999</v>
      </c>
      <c r="AU24">
        <f t="shared" si="27"/>
        <v>0.22512675487324507</v>
      </c>
      <c r="AV24">
        <v>0.5</v>
      </c>
      <c r="AW24">
        <f t="shared" si="28"/>
        <v>1180.1775215545761</v>
      </c>
      <c r="AX24">
        <f t="shared" si="29"/>
        <v>18.058395743476403</v>
      </c>
      <c r="AY24">
        <f t="shared" si="30"/>
        <v>132.84476780096549</v>
      </c>
      <c r="AZ24">
        <f t="shared" si="31"/>
        <v>1.6148753382772395E-2</v>
      </c>
      <c r="BA24">
        <f t="shared" si="32"/>
        <v>-1</v>
      </c>
      <c r="BB24" t="s">
        <v>329</v>
      </c>
      <c r="BC24">
        <v>843.92219999999998</v>
      </c>
      <c r="BD24">
        <v>633.64</v>
      </c>
      <c r="BE24">
        <f t="shared" si="33"/>
        <v>0.41820385452341813</v>
      </c>
      <c r="BF24">
        <f t="shared" si="34"/>
        <v>0.53831822073901681</v>
      </c>
      <c r="BG24">
        <f t="shared" si="35"/>
        <v>1.7188151000568144</v>
      </c>
      <c r="BH24">
        <f t="shared" si="36"/>
        <v>0.22512675487324507</v>
      </c>
      <c r="BI24" t="e">
        <f t="shared" si="37"/>
        <v>#DIV/0!</v>
      </c>
      <c r="BJ24">
        <f t="shared" si="38"/>
        <v>0.40418412667550468</v>
      </c>
      <c r="BK24">
        <f t="shared" si="39"/>
        <v>0.59581587332449537</v>
      </c>
      <c r="BL24">
        <f t="shared" si="40"/>
        <v>1399.99066666667</v>
      </c>
      <c r="BM24">
        <f t="shared" si="41"/>
        <v>1180.1775215545761</v>
      </c>
      <c r="BN24">
        <f t="shared" si="42"/>
        <v>0.8429895638979783</v>
      </c>
      <c r="BO24">
        <f t="shared" si="43"/>
        <v>0.19597912779595658</v>
      </c>
      <c r="BP24">
        <v>6</v>
      </c>
      <c r="BQ24">
        <v>0.5</v>
      </c>
      <c r="BR24" t="s">
        <v>297</v>
      </c>
      <c r="BS24">
        <v>2</v>
      </c>
      <c r="BT24">
        <v>1608321047.8499999</v>
      </c>
      <c r="BU24">
        <v>399.09263333333303</v>
      </c>
      <c r="BV24">
        <v>422.40826666666698</v>
      </c>
      <c r="BW24">
        <v>21.031099999999999</v>
      </c>
      <c r="BX24">
        <v>16.990906666666699</v>
      </c>
      <c r="BY24">
        <v>398.56163333333302</v>
      </c>
      <c r="BZ24">
        <v>20.862100000000002</v>
      </c>
      <c r="CA24">
        <v>500.03443333333303</v>
      </c>
      <c r="CB24">
        <v>102.498833333333</v>
      </c>
      <c r="CC24">
        <v>0.100009636666667</v>
      </c>
      <c r="CD24">
        <v>27.948616666666702</v>
      </c>
      <c r="CE24">
        <v>28.73516</v>
      </c>
      <c r="CF24">
        <v>999.9</v>
      </c>
      <c r="CG24">
        <v>0</v>
      </c>
      <c r="CH24">
        <v>0</v>
      </c>
      <c r="CI24">
        <v>10000.916999999999</v>
      </c>
      <c r="CJ24">
        <v>0</v>
      </c>
      <c r="CK24">
        <v>87.587956666666699</v>
      </c>
      <c r="CL24">
        <v>1399.99066666667</v>
      </c>
      <c r="CM24">
        <v>0.89999173333333304</v>
      </c>
      <c r="CN24">
        <v>0.100008453333333</v>
      </c>
      <c r="CO24">
        <v>0</v>
      </c>
      <c r="CP24">
        <v>843.72823333333304</v>
      </c>
      <c r="CQ24">
        <v>4.9994800000000001</v>
      </c>
      <c r="CR24">
        <v>12394.813333333301</v>
      </c>
      <c r="CS24">
        <v>11417.483333333301</v>
      </c>
      <c r="CT24">
        <v>47.453800000000001</v>
      </c>
      <c r="CU24">
        <v>49.445399999999999</v>
      </c>
      <c r="CV24">
        <v>48.370800000000003</v>
      </c>
      <c r="CW24">
        <v>48.903866666666701</v>
      </c>
      <c r="CX24">
        <v>49.5082666666667</v>
      </c>
      <c r="CY24">
        <v>1255.4786666666701</v>
      </c>
      <c r="CZ24">
        <v>139.512</v>
      </c>
      <c r="DA24">
        <v>0</v>
      </c>
      <c r="DB24">
        <v>102.59999990463299</v>
      </c>
      <c r="DC24">
        <v>0</v>
      </c>
      <c r="DD24">
        <v>843.92219999999998</v>
      </c>
      <c r="DE24">
        <v>15.085769200766901</v>
      </c>
      <c r="DF24">
        <v>-77.438461372726096</v>
      </c>
      <c r="DG24">
        <v>12393.88</v>
      </c>
      <c r="DH24">
        <v>15</v>
      </c>
      <c r="DI24">
        <v>1608321081.0999999</v>
      </c>
      <c r="DJ24" t="s">
        <v>330</v>
      </c>
      <c r="DK24">
        <v>1608321079.5999999</v>
      </c>
      <c r="DL24">
        <v>1608321081.0999999</v>
      </c>
      <c r="DM24">
        <v>17</v>
      </c>
      <c r="DN24">
        <v>-2.9000000000000001E-2</v>
      </c>
      <c r="DO24">
        <v>7.3999999999999996E-2</v>
      </c>
      <c r="DP24">
        <v>0.53100000000000003</v>
      </c>
      <c r="DQ24">
        <v>0.16900000000000001</v>
      </c>
      <c r="DR24">
        <v>423</v>
      </c>
      <c r="DS24">
        <v>17</v>
      </c>
      <c r="DT24">
        <v>7.0000000000000007E-2</v>
      </c>
      <c r="DU24">
        <v>0.02</v>
      </c>
      <c r="DV24">
        <v>17.993751628601</v>
      </c>
      <c r="DW24">
        <v>-0.10303010623426601</v>
      </c>
      <c r="DX24">
        <v>2.8458694816467098E-2</v>
      </c>
      <c r="DY24">
        <v>1</v>
      </c>
      <c r="DZ24">
        <v>-23.275006451612899</v>
      </c>
      <c r="EA24">
        <v>0.112388709677467</v>
      </c>
      <c r="EB24">
        <v>3.8489361206944302E-2</v>
      </c>
      <c r="EC24">
        <v>1</v>
      </c>
      <c r="ED24">
        <v>4.13073225806452</v>
      </c>
      <c r="EE24">
        <v>-7.3316129032341103E-3</v>
      </c>
      <c r="EF24">
        <v>1.73910131982709E-2</v>
      </c>
      <c r="EG24">
        <v>1</v>
      </c>
      <c r="EH24">
        <v>3</v>
      </c>
      <c r="EI24">
        <v>3</v>
      </c>
      <c r="EJ24" t="s">
        <v>309</v>
      </c>
      <c r="EK24">
        <v>100</v>
      </c>
      <c r="EL24">
        <v>100</v>
      </c>
      <c r="EM24">
        <v>0.53100000000000003</v>
      </c>
      <c r="EN24">
        <v>0.16900000000000001</v>
      </c>
      <c r="EO24">
        <v>0.74480066303372405</v>
      </c>
      <c r="EP24">
        <v>-1.6043650578588901E-5</v>
      </c>
      <c r="EQ24">
        <v>-1.15305589960158E-6</v>
      </c>
      <c r="ER24">
        <v>3.6581349982770798E-10</v>
      </c>
      <c r="ES24">
        <v>-0.13248555124470501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11.5</v>
      </c>
      <c r="FB24">
        <v>11.5</v>
      </c>
      <c r="FC24">
        <v>2</v>
      </c>
      <c r="FD24">
        <v>509.089</v>
      </c>
      <c r="FE24">
        <v>470.84100000000001</v>
      </c>
      <c r="FF24">
        <v>24.081600000000002</v>
      </c>
      <c r="FG24">
        <v>35.343699999999998</v>
      </c>
      <c r="FH24">
        <v>29.999400000000001</v>
      </c>
      <c r="FI24">
        <v>35.403500000000001</v>
      </c>
      <c r="FJ24">
        <v>35.447600000000001</v>
      </c>
      <c r="FK24">
        <v>19.947500000000002</v>
      </c>
      <c r="FL24">
        <v>17.1252</v>
      </c>
      <c r="FM24">
        <v>35.171799999999998</v>
      </c>
      <c r="FN24">
        <v>24.0961</v>
      </c>
      <c r="FO24">
        <v>422.69400000000002</v>
      </c>
      <c r="FP24">
        <v>17.055299999999999</v>
      </c>
      <c r="FQ24">
        <v>97.638900000000007</v>
      </c>
      <c r="FR24">
        <v>101.55500000000001</v>
      </c>
    </row>
    <row r="25" spans="1:174" x14ac:dyDescent="0.25">
      <c r="A25">
        <v>9</v>
      </c>
      <c r="B25">
        <v>1608321202.0999999</v>
      </c>
      <c r="C25">
        <v>856.5</v>
      </c>
      <c r="D25" t="s">
        <v>331</v>
      </c>
      <c r="E25" t="s">
        <v>332</v>
      </c>
      <c r="F25" t="s">
        <v>292</v>
      </c>
      <c r="G25" t="s">
        <v>293</v>
      </c>
      <c r="H25">
        <v>1608321194.0999999</v>
      </c>
      <c r="I25">
        <f t="shared" si="0"/>
        <v>3.3761487516582307E-3</v>
      </c>
      <c r="J25">
        <f t="shared" si="1"/>
        <v>3.3761487516582309</v>
      </c>
      <c r="K25">
        <f t="shared" si="2"/>
        <v>22.358346772950132</v>
      </c>
      <c r="L25">
        <f t="shared" si="3"/>
        <v>499.79522580645198</v>
      </c>
      <c r="M25">
        <f t="shared" si="4"/>
        <v>298.24260846858783</v>
      </c>
      <c r="N25">
        <f t="shared" si="5"/>
        <v>30.599670389192877</v>
      </c>
      <c r="O25">
        <f t="shared" si="6"/>
        <v>51.278954574260439</v>
      </c>
      <c r="P25">
        <f t="shared" si="7"/>
        <v>0.19400944273101708</v>
      </c>
      <c r="Q25">
        <f t="shared" si="8"/>
        <v>2.9735811881846632</v>
      </c>
      <c r="R25">
        <f t="shared" si="9"/>
        <v>0.18724164416296468</v>
      </c>
      <c r="S25">
        <f t="shared" si="10"/>
        <v>0.11761441902882507</v>
      </c>
      <c r="T25">
        <f t="shared" si="11"/>
        <v>231.29090651880267</v>
      </c>
      <c r="U25">
        <f t="shared" si="12"/>
        <v>28.468109821848305</v>
      </c>
      <c r="V25">
        <f t="shared" si="13"/>
        <v>28.686667741935501</v>
      </c>
      <c r="W25">
        <f t="shared" si="14"/>
        <v>3.9494273768638841</v>
      </c>
      <c r="X25">
        <f t="shared" si="15"/>
        <v>56.80972627161028</v>
      </c>
      <c r="Y25">
        <f t="shared" si="16"/>
        <v>2.154480680026932</v>
      </c>
      <c r="Z25">
        <f t="shared" si="17"/>
        <v>3.7924503802856693</v>
      </c>
      <c r="AA25">
        <f t="shared" si="18"/>
        <v>1.7949466968369521</v>
      </c>
      <c r="AB25">
        <f t="shared" si="19"/>
        <v>-148.88815994812796</v>
      </c>
      <c r="AC25">
        <f t="shared" si="20"/>
        <v>-111.81276282873192</v>
      </c>
      <c r="AD25">
        <f t="shared" si="21"/>
        <v>-8.2240317677507786</v>
      </c>
      <c r="AE25">
        <f t="shared" si="22"/>
        <v>-37.634048025807985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54037.070539114138</v>
      </c>
      <c r="AK25" t="s">
        <v>294</v>
      </c>
      <c r="AL25">
        <v>0</v>
      </c>
      <c r="AM25">
        <v>0</v>
      </c>
      <c r="AN25">
        <v>0</v>
      </c>
      <c r="AO25" t="e">
        <f t="shared" si="26"/>
        <v>#DIV/0!</v>
      </c>
      <c r="AP25">
        <v>-1</v>
      </c>
      <c r="AQ25" t="s">
        <v>333</v>
      </c>
      <c r="AR25">
        <v>15358.3</v>
      </c>
      <c r="AS25">
        <v>905.85763999999995</v>
      </c>
      <c r="AT25">
        <v>1223.06</v>
      </c>
      <c r="AU25">
        <f t="shared" si="27"/>
        <v>0.25935143001978644</v>
      </c>
      <c r="AV25">
        <v>0.5</v>
      </c>
      <c r="AW25">
        <f t="shared" si="28"/>
        <v>1180.1825299552142</v>
      </c>
      <c r="AX25">
        <f t="shared" si="29"/>
        <v>22.358346772950132</v>
      </c>
      <c r="AY25">
        <f t="shared" si="30"/>
        <v>153.04101341412712</v>
      </c>
      <c r="AZ25">
        <f t="shared" si="31"/>
        <v>1.9792147553511521E-2</v>
      </c>
      <c r="BA25">
        <f t="shared" si="32"/>
        <v>-1</v>
      </c>
      <c r="BB25" t="s">
        <v>334</v>
      </c>
      <c r="BC25">
        <v>905.85763999999995</v>
      </c>
      <c r="BD25">
        <v>637.35</v>
      </c>
      <c r="BE25">
        <f t="shared" si="33"/>
        <v>0.47888901607443624</v>
      </c>
      <c r="BF25">
        <f t="shared" si="34"/>
        <v>0.54156896757781159</v>
      </c>
      <c r="BG25">
        <f t="shared" si="35"/>
        <v>1.9189770141994194</v>
      </c>
      <c r="BH25">
        <f t="shared" si="36"/>
        <v>0.25935143001978644</v>
      </c>
      <c r="BI25" t="e">
        <f t="shared" si="37"/>
        <v>#DIV/0!</v>
      </c>
      <c r="BJ25">
        <f t="shared" si="38"/>
        <v>0.38104108884671795</v>
      </c>
      <c r="BK25">
        <f t="shared" si="39"/>
        <v>0.61895891115328205</v>
      </c>
      <c r="BL25">
        <f t="shared" si="40"/>
        <v>1399.99677419355</v>
      </c>
      <c r="BM25">
        <f t="shared" si="41"/>
        <v>1180.1825299552142</v>
      </c>
      <c r="BN25">
        <f t="shared" si="42"/>
        <v>0.84298946376861705</v>
      </c>
      <c r="BO25">
        <f t="shared" si="43"/>
        <v>0.1959789275372342</v>
      </c>
      <c r="BP25">
        <v>6</v>
      </c>
      <c r="BQ25">
        <v>0.5</v>
      </c>
      <c r="BR25" t="s">
        <v>297</v>
      </c>
      <c r="BS25">
        <v>2</v>
      </c>
      <c r="BT25">
        <v>1608321194.0999999</v>
      </c>
      <c r="BU25">
        <v>499.79522580645198</v>
      </c>
      <c r="BV25">
        <v>528.64819354838698</v>
      </c>
      <c r="BW25">
        <v>20.998851612903199</v>
      </c>
      <c r="BX25">
        <v>17.032809677419401</v>
      </c>
      <c r="BY25">
        <v>499.32912903225798</v>
      </c>
      <c r="BZ25">
        <v>20.674003225806398</v>
      </c>
      <c r="CA25">
        <v>500.033064516129</v>
      </c>
      <c r="CB25">
        <v>102.499967741935</v>
      </c>
      <c r="CC25">
        <v>9.9961041935483899E-2</v>
      </c>
      <c r="CD25">
        <v>27.989196774193601</v>
      </c>
      <c r="CE25">
        <v>28.686667741935501</v>
      </c>
      <c r="CF25">
        <v>999.9</v>
      </c>
      <c r="CG25">
        <v>0</v>
      </c>
      <c r="CH25">
        <v>0</v>
      </c>
      <c r="CI25">
        <v>10003.109677419399</v>
      </c>
      <c r="CJ25">
        <v>0</v>
      </c>
      <c r="CK25">
        <v>54.896164516128998</v>
      </c>
      <c r="CL25">
        <v>1399.99677419355</v>
      </c>
      <c r="CM25">
        <v>0.89999438709677404</v>
      </c>
      <c r="CN25">
        <v>0.100005612903226</v>
      </c>
      <c r="CO25">
        <v>0</v>
      </c>
      <c r="CP25">
        <v>905.58703225806505</v>
      </c>
      <c r="CQ25">
        <v>4.9994800000000001</v>
      </c>
      <c r="CR25">
        <v>12886.325806451599</v>
      </c>
      <c r="CS25">
        <v>11417.5225806452</v>
      </c>
      <c r="CT25">
        <v>47.146999999999998</v>
      </c>
      <c r="CU25">
        <v>49.108741935483899</v>
      </c>
      <c r="CV25">
        <v>48.0782903225806</v>
      </c>
      <c r="CW25">
        <v>48.576225806451603</v>
      </c>
      <c r="CX25">
        <v>49.177193548387102</v>
      </c>
      <c r="CY25">
        <v>1255.49</v>
      </c>
      <c r="CZ25">
        <v>139.508064516129</v>
      </c>
      <c r="DA25">
        <v>0</v>
      </c>
      <c r="DB25">
        <v>145.799999952316</v>
      </c>
      <c r="DC25">
        <v>0</v>
      </c>
      <c r="DD25">
        <v>905.85763999999995</v>
      </c>
      <c r="DE25">
        <v>17.326923077840501</v>
      </c>
      <c r="DF25">
        <v>194.30769240552601</v>
      </c>
      <c r="DG25">
        <v>12888.74</v>
      </c>
      <c r="DH25">
        <v>15</v>
      </c>
      <c r="DI25">
        <v>1608321081.0999999</v>
      </c>
      <c r="DJ25" t="s">
        <v>330</v>
      </c>
      <c r="DK25">
        <v>1608321079.5999999</v>
      </c>
      <c r="DL25">
        <v>1608321081.0999999</v>
      </c>
      <c r="DM25">
        <v>17</v>
      </c>
      <c r="DN25">
        <v>-2.9000000000000001E-2</v>
      </c>
      <c r="DO25">
        <v>7.3999999999999996E-2</v>
      </c>
      <c r="DP25">
        <v>0.53100000000000003</v>
      </c>
      <c r="DQ25">
        <v>0.16900000000000001</v>
      </c>
      <c r="DR25">
        <v>423</v>
      </c>
      <c r="DS25">
        <v>17</v>
      </c>
      <c r="DT25">
        <v>7.0000000000000007E-2</v>
      </c>
      <c r="DU25">
        <v>0.02</v>
      </c>
      <c r="DV25">
        <v>22.361354614503401</v>
      </c>
      <c r="DW25">
        <v>-1.1116768439615301</v>
      </c>
      <c r="DX25">
        <v>0.102654736674739</v>
      </c>
      <c r="DY25">
        <v>0</v>
      </c>
      <c r="DZ25">
        <v>-28.853006451612899</v>
      </c>
      <c r="EA25">
        <v>1.2929080645161899</v>
      </c>
      <c r="EB25">
        <v>0.123757489015449</v>
      </c>
      <c r="EC25">
        <v>0</v>
      </c>
      <c r="ED25">
        <v>3.9660503225806401</v>
      </c>
      <c r="EE25">
        <v>-6.6062903225794396E-3</v>
      </c>
      <c r="EF25">
        <v>4.0974968628545499E-3</v>
      </c>
      <c r="EG25">
        <v>1</v>
      </c>
      <c r="EH25">
        <v>1</v>
      </c>
      <c r="EI25">
        <v>3</v>
      </c>
      <c r="EJ25" t="s">
        <v>299</v>
      </c>
      <c r="EK25">
        <v>100</v>
      </c>
      <c r="EL25">
        <v>100</v>
      </c>
      <c r="EM25">
        <v>0.46600000000000003</v>
      </c>
      <c r="EN25">
        <v>0.32540000000000002</v>
      </c>
      <c r="EO25">
        <v>0.71604920437818198</v>
      </c>
      <c r="EP25">
        <v>-1.6043650578588901E-5</v>
      </c>
      <c r="EQ25">
        <v>-1.15305589960158E-6</v>
      </c>
      <c r="ER25">
        <v>3.6581349982770798E-10</v>
      </c>
      <c r="ES25">
        <v>-5.8622663963436898E-2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2</v>
      </c>
      <c r="FB25">
        <v>2</v>
      </c>
      <c r="FC25">
        <v>2</v>
      </c>
      <c r="FD25">
        <v>508.97300000000001</v>
      </c>
      <c r="FE25">
        <v>472.57299999999998</v>
      </c>
      <c r="FF25">
        <v>24.009</v>
      </c>
      <c r="FG25">
        <v>35.1128</v>
      </c>
      <c r="FH25">
        <v>29.999400000000001</v>
      </c>
      <c r="FI25">
        <v>35.238999999999997</v>
      </c>
      <c r="FJ25">
        <v>35.294499999999999</v>
      </c>
      <c r="FK25">
        <v>23.864799999999999</v>
      </c>
      <c r="FL25">
        <v>12.6029</v>
      </c>
      <c r="FM25">
        <v>34.207500000000003</v>
      </c>
      <c r="FN25">
        <v>24.010400000000001</v>
      </c>
      <c r="FO25">
        <v>528.93200000000002</v>
      </c>
      <c r="FP25">
        <v>17.107199999999999</v>
      </c>
      <c r="FQ25">
        <v>97.6845</v>
      </c>
      <c r="FR25">
        <v>101.596</v>
      </c>
    </row>
    <row r="26" spans="1:174" x14ac:dyDescent="0.25">
      <c r="A26">
        <v>10</v>
      </c>
      <c r="B26">
        <v>1608321307</v>
      </c>
      <c r="C26">
        <v>961.40000009536698</v>
      </c>
      <c r="D26" t="s">
        <v>335</v>
      </c>
      <c r="E26" t="s">
        <v>336</v>
      </c>
      <c r="F26" t="s">
        <v>292</v>
      </c>
      <c r="G26" t="s">
        <v>293</v>
      </c>
      <c r="H26">
        <v>1608321299.25</v>
      </c>
      <c r="I26">
        <f t="shared" si="0"/>
        <v>3.2479336058049064E-3</v>
      </c>
      <c r="J26">
        <f t="shared" si="1"/>
        <v>3.2479336058049064</v>
      </c>
      <c r="K26">
        <f t="shared" si="2"/>
        <v>25.532392636630082</v>
      </c>
      <c r="L26">
        <f t="shared" si="3"/>
        <v>599.57206666666696</v>
      </c>
      <c r="M26">
        <f t="shared" si="4"/>
        <v>358.78898491138278</v>
      </c>
      <c r="N26">
        <f t="shared" si="5"/>
        <v>36.810670863401626</v>
      </c>
      <c r="O26">
        <f t="shared" si="6"/>
        <v>61.514290942926799</v>
      </c>
      <c r="P26">
        <f t="shared" si="7"/>
        <v>0.18532820527551652</v>
      </c>
      <c r="Q26">
        <f t="shared" si="8"/>
        <v>2.9738035926137205</v>
      </c>
      <c r="R26">
        <f t="shared" si="9"/>
        <v>0.17914258156363266</v>
      </c>
      <c r="S26">
        <f t="shared" si="10"/>
        <v>0.11250266826104793</v>
      </c>
      <c r="T26">
        <f t="shared" si="11"/>
        <v>231.29273864690055</v>
      </c>
      <c r="U26">
        <f t="shared" si="12"/>
        <v>28.502755987895565</v>
      </c>
      <c r="V26">
        <f t="shared" si="13"/>
        <v>28.7094566666667</v>
      </c>
      <c r="W26">
        <f t="shared" si="14"/>
        <v>3.9546505764246112</v>
      </c>
      <c r="X26">
        <f t="shared" si="15"/>
        <v>56.681927630380272</v>
      </c>
      <c r="Y26">
        <f t="shared" si="16"/>
        <v>2.1498608176230101</v>
      </c>
      <c r="Z26">
        <f t="shared" si="17"/>
        <v>3.7928505742467586</v>
      </c>
      <c r="AA26">
        <f t="shared" si="18"/>
        <v>1.8047897588016011</v>
      </c>
      <c r="AB26">
        <f t="shared" si="19"/>
        <v>-143.23387201599638</v>
      </c>
      <c r="AC26">
        <f t="shared" si="20"/>
        <v>-115.18456175130183</v>
      </c>
      <c r="AD26">
        <f t="shared" si="21"/>
        <v>-8.4724381368613138</v>
      </c>
      <c r="AE26">
        <f t="shared" si="22"/>
        <v>-35.598133257258979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54043.202180555716</v>
      </c>
      <c r="AK26" t="s">
        <v>294</v>
      </c>
      <c r="AL26">
        <v>0</v>
      </c>
      <c r="AM26">
        <v>0</v>
      </c>
      <c r="AN26">
        <v>0</v>
      </c>
      <c r="AO26" t="e">
        <f t="shared" si="26"/>
        <v>#DIV/0!</v>
      </c>
      <c r="AP26">
        <v>-1</v>
      </c>
      <c r="AQ26" t="s">
        <v>337</v>
      </c>
      <c r="AR26">
        <v>15360</v>
      </c>
      <c r="AS26">
        <v>955.32144000000005</v>
      </c>
      <c r="AT26">
        <v>1318.73</v>
      </c>
      <c r="AU26">
        <f t="shared" si="27"/>
        <v>0.27557465136912029</v>
      </c>
      <c r="AV26">
        <v>0.5</v>
      </c>
      <c r="AW26">
        <f t="shared" si="28"/>
        <v>1180.1944986010049</v>
      </c>
      <c r="AX26">
        <f t="shared" si="29"/>
        <v>25.532392636630082</v>
      </c>
      <c r="AY26">
        <f t="shared" si="30"/>
        <v>162.61584374986282</v>
      </c>
      <c r="AZ26">
        <f t="shared" si="31"/>
        <v>2.2481372916143411E-2</v>
      </c>
      <c r="BA26">
        <f t="shared" si="32"/>
        <v>-1</v>
      </c>
      <c r="BB26" t="s">
        <v>338</v>
      </c>
      <c r="BC26">
        <v>955.32144000000005</v>
      </c>
      <c r="BD26">
        <v>645.03</v>
      </c>
      <c r="BE26">
        <f t="shared" si="33"/>
        <v>0.51087030703783187</v>
      </c>
      <c r="BF26">
        <f t="shared" si="34"/>
        <v>0.53942193854831522</v>
      </c>
      <c r="BG26">
        <f t="shared" si="35"/>
        <v>2.0444475450754229</v>
      </c>
      <c r="BH26">
        <f t="shared" si="36"/>
        <v>0.27557465136912024</v>
      </c>
      <c r="BI26" t="e">
        <f t="shared" si="37"/>
        <v>#DIV/0!</v>
      </c>
      <c r="BJ26">
        <f t="shared" si="38"/>
        <v>0.36421597846879655</v>
      </c>
      <c r="BK26">
        <f t="shared" si="39"/>
        <v>0.63578402153120339</v>
      </c>
      <c r="BL26">
        <f t="shared" si="40"/>
        <v>1400.01133333333</v>
      </c>
      <c r="BM26">
        <f t="shared" si="41"/>
        <v>1180.1944986010049</v>
      </c>
      <c r="BN26">
        <f t="shared" si="42"/>
        <v>0.84298924623063121</v>
      </c>
      <c r="BO26">
        <f t="shared" si="43"/>
        <v>0.19597849246126253</v>
      </c>
      <c r="BP26">
        <v>6</v>
      </c>
      <c r="BQ26">
        <v>0.5</v>
      </c>
      <c r="BR26" t="s">
        <v>297</v>
      </c>
      <c r="BS26">
        <v>2</v>
      </c>
      <c r="BT26">
        <v>1608321299.25</v>
      </c>
      <c r="BU26">
        <v>599.57206666666696</v>
      </c>
      <c r="BV26">
        <v>632.54533333333302</v>
      </c>
      <c r="BW26">
        <v>20.954423333333299</v>
      </c>
      <c r="BX26">
        <v>17.138856666666701</v>
      </c>
      <c r="BY26">
        <v>599.20083333333298</v>
      </c>
      <c r="BZ26">
        <v>20.6313733333333</v>
      </c>
      <c r="CA26">
        <v>500.03713333333297</v>
      </c>
      <c r="CB26">
        <v>102.497</v>
      </c>
      <c r="CC26">
        <v>9.9992693333333299E-2</v>
      </c>
      <c r="CD26">
        <v>27.991006666666699</v>
      </c>
      <c r="CE26">
        <v>28.7094566666667</v>
      </c>
      <c r="CF26">
        <v>999.9</v>
      </c>
      <c r="CG26">
        <v>0</v>
      </c>
      <c r="CH26">
        <v>0</v>
      </c>
      <c r="CI26">
        <v>10004.657999999999</v>
      </c>
      <c r="CJ26">
        <v>0</v>
      </c>
      <c r="CK26">
        <v>49.535263333333297</v>
      </c>
      <c r="CL26">
        <v>1400.01133333333</v>
      </c>
      <c r="CM26">
        <v>0.90000246666666694</v>
      </c>
      <c r="CN26">
        <v>9.9997346666666598E-2</v>
      </c>
      <c r="CO26">
        <v>0</v>
      </c>
      <c r="CP26">
        <v>955.17383333333305</v>
      </c>
      <c r="CQ26">
        <v>4.9994800000000001</v>
      </c>
      <c r="CR26">
        <v>13530.5766666667</v>
      </c>
      <c r="CS26">
        <v>11417.68</v>
      </c>
      <c r="CT26">
        <v>47.0124</v>
      </c>
      <c r="CU26">
        <v>48.916333333333299</v>
      </c>
      <c r="CV26">
        <v>47.928733333333298</v>
      </c>
      <c r="CW26">
        <v>48.416333333333299</v>
      </c>
      <c r="CX26">
        <v>49.057866666666598</v>
      </c>
      <c r="CY26">
        <v>1255.5160000000001</v>
      </c>
      <c r="CZ26">
        <v>139.499666666667</v>
      </c>
      <c r="DA26">
        <v>0</v>
      </c>
      <c r="DB26">
        <v>104.59999990463299</v>
      </c>
      <c r="DC26">
        <v>0</v>
      </c>
      <c r="DD26">
        <v>955.32144000000005</v>
      </c>
      <c r="DE26">
        <v>10.381846143237601</v>
      </c>
      <c r="DF26">
        <v>115.869230609449</v>
      </c>
      <c r="DG26">
        <v>13532.204</v>
      </c>
      <c r="DH26">
        <v>15</v>
      </c>
      <c r="DI26">
        <v>1608321081.0999999</v>
      </c>
      <c r="DJ26" t="s">
        <v>330</v>
      </c>
      <c r="DK26">
        <v>1608321079.5999999</v>
      </c>
      <c r="DL26">
        <v>1608321081.0999999</v>
      </c>
      <c r="DM26">
        <v>17</v>
      </c>
      <c r="DN26">
        <v>-2.9000000000000001E-2</v>
      </c>
      <c r="DO26">
        <v>7.3999999999999996E-2</v>
      </c>
      <c r="DP26">
        <v>0.53100000000000003</v>
      </c>
      <c r="DQ26">
        <v>0.16900000000000001</v>
      </c>
      <c r="DR26">
        <v>423</v>
      </c>
      <c r="DS26">
        <v>17</v>
      </c>
      <c r="DT26">
        <v>7.0000000000000007E-2</v>
      </c>
      <c r="DU26">
        <v>0.02</v>
      </c>
      <c r="DV26">
        <v>25.536386410148801</v>
      </c>
      <c r="DW26">
        <v>-5.9999199605433196E-3</v>
      </c>
      <c r="DX26">
        <v>7.6923788488138495E-2</v>
      </c>
      <c r="DY26">
        <v>1</v>
      </c>
      <c r="DZ26">
        <v>-32.981067741935497</v>
      </c>
      <c r="EA26">
        <v>3.7954838709801098E-2</v>
      </c>
      <c r="EB26">
        <v>9.52088684778713E-2</v>
      </c>
      <c r="EC26">
        <v>1</v>
      </c>
      <c r="ED26">
        <v>3.8170390322580601</v>
      </c>
      <c r="EE26">
        <v>-0.14456467741934301</v>
      </c>
      <c r="EF26">
        <v>1.34788293630775E-2</v>
      </c>
      <c r="EG26">
        <v>1</v>
      </c>
      <c r="EH26">
        <v>3</v>
      </c>
      <c r="EI26">
        <v>3</v>
      </c>
      <c r="EJ26" t="s">
        <v>309</v>
      </c>
      <c r="EK26">
        <v>100</v>
      </c>
      <c r="EL26">
        <v>100</v>
      </c>
      <c r="EM26">
        <v>0.371</v>
      </c>
      <c r="EN26">
        <v>0.32369999999999999</v>
      </c>
      <c r="EO26">
        <v>0.71604920437818198</v>
      </c>
      <c r="EP26">
        <v>-1.6043650578588901E-5</v>
      </c>
      <c r="EQ26">
        <v>-1.15305589960158E-6</v>
      </c>
      <c r="ER26">
        <v>3.6581349982770798E-10</v>
      </c>
      <c r="ES26">
        <v>-5.8622663963436898E-2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3.8</v>
      </c>
      <c r="FB26">
        <v>3.8</v>
      </c>
      <c r="FC26">
        <v>2</v>
      </c>
      <c r="FD26">
        <v>508.846</v>
      </c>
      <c r="FE26">
        <v>473.21800000000002</v>
      </c>
      <c r="FF26">
        <v>23.948499999999999</v>
      </c>
      <c r="FG26">
        <v>35.003399999999999</v>
      </c>
      <c r="FH26">
        <v>29.9998</v>
      </c>
      <c r="FI26">
        <v>35.132899999999999</v>
      </c>
      <c r="FJ26">
        <v>35.191299999999998</v>
      </c>
      <c r="FK26">
        <v>27.626000000000001</v>
      </c>
      <c r="FL26">
        <v>8.7858099999999997</v>
      </c>
      <c r="FM26">
        <v>33.454000000000001</v>
      </c>
      <c r="FN26">
        <v>23.946400000000001</v>
      </c>
      <c r="FO26">
        <v>632.60400000000004</v>
      </c>
      <c r="FP26">
        <v>17.1722</v>
      </c>
      <c r="FQ26">
        <v>97.704099999999997</v>
      </c>
      <c r="FR26">
        <v>101.614</v>
      </c>
    </row>
    <row r="27" spans="1:174" x14ac:dyDescent="0.25">
      <c r="A27">
        <v>11</v>
      </c>
      <c r="B27">
        <v>1608321424</v>
      </c>
      <c r="C27">
        <v>1078.4000000953699</v>
      </c>
      <c r="D27" t="s">
        <v>339</v>
      </c>
      <c r="E27" t="s">
        <v>340</v>
      </c>
      <c r="F27" t="s">
        <v>292</v>
      </c>
      <c r="G27" t="s">
        <v>293</v>
      </c>
      <c r="H27">
        <v>1608321416.25</v>
      </c>
      <c r="I27">
        <f t="shared" si="0"/>
        <v>3.093004841288125E-3</v>
      </c>
      <c r="J27">
        <f t="shared" si="1"/>
        <v>3.093004841288125</v>
      </c>
      <c r="K27">
        <f t="shared" si="2"/>
        <v>27.640154293423173</v>
      </c>
      <c r="L27">
        <f t="shared" si="3"/>
        <v>699.86246666666705</v>
      </c>
      <c r="M27">
        <f t="shared" si="4"/>
        <v>425.10295571033112</v>
      </c>
      <c r="N27">
        <f t="shared" si="5"/>
        <v>43.611702399985717</v>
      </c>
      <c r="O27">
        <f t="shared" si="6"/>
        <v>71.799532812434023</v>
      </c>
      <c r="P27">
        <f t="shared" si="7"/>
        <v>0.1758926158181158</v>
      </c>
      <c r="Q27">
        <f t="shared" si="8"/>
        <v>2.9724527450418359</v>
      </c>
      <c r="R27">
        <f t="shared" si="9"/>
        <v>0.17030815499430602</v>
      </c>
      <c r="S27">
        <f t="shared" si="10"/>
        <v>0.1069295688437117</v>
      </c>
      <c r="T27">
        <f t="shared" si="11"/>
        <v>231.29307205671591</v>
      </c>
      <c r="U27">
        <f t="shared" si="12"/>
        <v>28.524644081725082</v>
      </c>
      <c r="V27">
        <f t="shared" si="13"/>
        <v>28.740663333333298</v>
      </c>
      <c r="W27">
        <f t="shared" si="14"/>
        <v>3.9618128870984939</v>
      </c>
      <c r="X27">
        <f t="shared" si="15"/>
        <v>56.855455300645552</v>
      </c>
      <c r="Y27">
        <f t="shared" si="16"/>
        <v>2.1541729734192607</v>
      </c>
      <c r="Z27">
        <f t="shared" si="17"/>
        <v>3.7888588914260297</v>
      </c>
      <c r="AA27">
        <f t="shared" si="18"/>
        <v>1.8076399136792332</v>
      </c>
      <c r="AB27">
        <f t="shared" si="19"/>
        <v>-136.40151350080632</v>
      </c>
      <c r="AC27">
        <f t="shared" si="20"/>
        <v>-123.02726558219901</v>
      </c>
      <c r="AD27">
        <f t="shared" si="21"/>
        <v>-9.0540175756518142</v>
      </c>
      <c r="AE27">
        <f t="shared" si="22"/>
        <v>-37.189724601941222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54006.711502786864</v>
      </c>
      <c r="AK27" t="s">
        <v>294</v>
      </c>
      <c r="AL27">
        <v>0</v>
      </c>
      <c r="AM27">
        <v>0</v>
      </c>
      <c r="AN27">
        <v>0</v>
      </c>
      <c r="AO27" t="e">
        <f t="shared" si="26"/>
        <v>#DIV/0!</v>
      </c>
      <c r="AP27">
        <v>-1</v>
      </c>
      <c r="AQ27" t="s">
        <v>341</v>
      </c>
      <c r="AR27">
        <v>15362.3</v>
      </c>
      <c r="AS27">
        <v>987.89840000000004</v>
      </c>
      <c r="AT27">
        <v>1381.82</v>
      </c>
      <c r="AU27">
        <f t="shared" si="27"/>
        <v>0.28507446700728023</v>
      </c>
      <c r="AV27">
        <v>0.5</v>
      </c>
      <c r="AW27">
        <f t="shared" si="28"/>
        <v>1180.193920558025</v>
      </c>
      <c r="AX27">
        <f t="shared" si="29"/>
        <v>27.640154293423173</v>
      </c>
      <c r="AY27">
        <f t="shared" si="30"/>
        <v>168.22157643415571</v>
      </c>
      <c r="AZ27">
        <f t="shared" si="31"/>
        <v>2.4267329118151531E-2</v>
      </c>
      <c r="BA27">
        <f t="shared" si="32"/>
        <v>-1</v>
      </c>
      <c r="BB27" t="s">
        <v>342</v>
      </c>
      <c r="BC27">
        <v>987.89840000000004</v>
      </c>
      <c r="BD27">
        <v>646.59</v>
      </c>
      <c r="BE27">
        <f t="shared" si="33"/>
        <v>0.53207364200836571</v>
      </c>
      <c r="BF27">
        <f t="shared" si="34"/>
        <v>0.53578009602437326</v>
      </c>
      <c r="BG27">
        <f t="shared" si="35"/>
        <v>2.1370884176990055</v>
      </c>
      <c r="BH27">
        <f t="shared" si="36"/>
        <v>0.28507446700728017</v>
      </c>
      <c r="BI27" t="e">
        <f t="shared" si="37"/>
        <v>#DIV/0!</v>
      </c>
      <c r="BJ27">
        <f t="shared" si="38"/>
        <v>0.35067376593422916</v>
      </c>
      <c r="BK27">
        <f t="shared" si="39"/>
        <v>0.64932623406577084</v>
      </c>
      <c r="BL27">
        <f t="shared" si="40"/>
        <v>1400.01033333333</v>
      </c>
      <c r="BM27">
        <f t="shared" si="41"/>
        <v>1180.193920558025</v>
      </c>
      <c r="BN27">
        <f t="shared" si="42"/>
        <v>0.84298943547656757</v>
      </c>
      <c r="BO27">
        <f t="shared" si="43"/>
        <v>0.19597887095313524</v>
      </c>
      <c r="BP27">
        <v>6</v>
      </c>
      <c r="BQ27">
        <v>0.5</v>
      </c>
      <c r="BR27" t="s">
        <v>297</v>
      </c>
      <c r="BS27">
        <v>2</v>
      </c>
      <c r="BT27">
        <v>1608321416.25</v>
      </c>
      <c r="BU27">
        <v>699.86246666666705</v>
      </c>
      <c r="BV27">
        <v>735.62570000000005</v>
      </c>
      <c r="BW27">
        <v>20.997696666666702</v>
      </c>
      <c r="BX27">
        <v>17.3642866666667</v>
      </c>
      <c r="BY27">
        <v>699.59666666666703</v>
      </c>
      <c r="BZ27">
        <v>20.672896666666698</v>
      </c>
      <c r="CA27">
        <v>500.035866666667</v>
      </c>
      <c r="CB27">
        <v>102.4909</v>
      </c>
      <c r="CC27">
        <v>0.100017833333333</v>
      </c>
      <c r="CD27">
        <v>27.972946666666701</v>
      </c>
      <c r="CE27">
        <v>28.740663333333298</v>
      </c>
      <c r="CF27">
        <v>999.9</v>
      </c>
      <c r="CG27">
        <v>0</v>
      </c>
      <c r="CH27">
        <v>0</v>
      </c>
      <c r="CI27">
        <v>9997.6096666666708</v>
      </c>
      <c r="CJ27">
        <v>0</v>
      </c>
      <c r="CK27">
        <v>47.66563</v>
      </c>
      <c r="CL27">
        <v>1400.01033333333</v>
      </c>
      <c r="CM27">
        <v>0.89999530000000005</v>
      </c>
      <c r="CN27">
        <v>0.10000464000000001</v>
      </c>
      <c r="CO27">
        <v>0</v>
      </c>
      <c r="CP27">
        <v>987.88536666666698</v>
      </c>
      <c r="CQ27">
        <v>4.9994800000000001</v>
      </c>
      <c r="CR27">
        <v>13960.77</v>
      </c>
      <c r="CS27">
        <v>11417.6566666667</v>
      </c>
      <c r="CT27">
        <v>46.7541333333333</v>
      </c>
      <c r="CU27">
        <v>48.714300000000001</v>
      </c>
      <c r="CV27">
        <v>47.6663</v>
      </c>
      <c r="CW27">
        <v>48.0809</v>
      </c>
      <c r="CX27">
        <v>48.754066666666702</v>
      </c>
      <c r="CY27">
        <v>1255.5026666666699</v>
      </c>
      <c r="CZ27">
        <v>139.50800000000001</v>
      </c>
      <c r="DA27">
        <v>0</v>
      </c>
      <c r="DB27">
        <v>116.59999990463299</v>
      </c>
      <c r="DC27">
        <v>0</v>
      </c>
      <c r="DD27">
        <v>987.89840000000004</v>
      </c>
      <c r="DE27">
        <v>3.0070769160583599</v>
      </c>
      <c r="DF27">
        <v>82.199999946174003</v>
      </c>
      <c r="DG27">
        <v>13961.08</v>
      </c>
      <c r="DH27">
        <v>15</v>
      </c>
      <c r="DI27">
        <v>1608321081.0999999</v>
      </c>
      <c r="DJ27" t="s">
        <v>330</v>
      </c>
      <c r="DK27">
        <v>1608321079.5999999</v>
      </c>
      <c r="DL27">
        <v>1608321081.0999999</v>
      </c>
      <c r="DM27">
        <v>17</v>
      </c>
      <c r="DN27">
        <v>-2.9000000000000001E-2</v>
      </c>
      <c r="DO27">
        <v>7.3999999999999996E-2</v>
      </c>
      <c r="DP27">
        <v>0.53100000000000003</v>
      </c>
      <c r="DQ27">
        <v>0.16900000000000001</v>
      </c>
      <c r="DR27">
        <v>423</v>
      </c>
      <c r="DS27">
        <v>17</v>
      </c>
      <c r="DT27">
        <v>7.0000000000000007E-2</v>
      </c>
      <c r="DU27">
        <v>0.02</v>
      </c>
      <c r="DV27">
        <v>27.6462070868171</v>
      </c>
      <c r="DW27">
        <v>-0.10748718628965601</v>
      </c>
      <c r="DX27">
        <v>6.0510815735577997E-2</v>
      </c>
      <c r="DY27">
        <v>1</v>
      </c>
      <c r="DZ27">
        <v>-35.7731322580645</v>
      </c>
      <c r="EA27">
        <v>0.122351612903287</v>
      </c>
      <c r="EB27">
        <v>7.2485315029329894E-2</v>
      </c>
      <c r="EC27">
        <v>1</v>
      </c>
      <c r="ED27">
        <v>3.6341867741935499</v>
      </c>
      <c r="EE27">
        <v>-6.8011935483884706E-2</v>
      </c>
      <c r="EF27">
        <v>5.2479891000432703E-3</v>
      </c>
      <c r="EG27">
        <v>1</v>
      </c>
      <c r="EH27">
        <v>3</v>
      </c>
      <c r="EI27">
        <v>3</v>
      </c>
      <c r="EJ27" t="s">
        <v>309</v>
      </c>
      <c r="EK27">
        <v>100</v>
      </c>
      <c r="EL27">
        <v>100</v>
      </c>
      <c r="EM27">
        <v>0.26600000000000001</v>
      </c>
      <c r="EN27">
        <v>0.32469999999999999</v>
      </c>
      <c r="EO27">
        <v>0.71604920437818198</v>
      </c>
      <c r="EP27">
        <v>-1.6043650578588901E-5</v>
      </c>
      <c r="EQ27">
        <v>-1.15305589960158E-6</v>
      </c>
      <c r="ER27">
        <v>3.6581349982770798E-10</v>
      </c>
      <c r="ES27">
        <v>-5.8622663963436898E-2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5.7</v>
      </c>
      <c r="FB27">
        <v>5.7</v>
      </c>
      <c r="FC27">
        <v>2</v>
      </c>
      <c r="FD27">
        <v>508.64400000000001</v>
      </c>
      <c r="FE27">
        <v>473.548</v>
      </c>
      <c r="FF27">
        <v>23.991299999999999</v>
      </c>
      <c r="FG27">
        <v>34.953899999999997</v>
      </c>
      <c r="FH27">
        <v>29.999700000000001</v>
      </c>
      <c r="FI27">
        <v>35.059899999999999</v>
      </c>
      <c r="FJ27">
        <v>35.115099999999998</v>
      </c>
      <c r="FK27">
        <v>31.2502</v>
      </c>
      <c r="FL27">
        <v>4.9182199999999998</v>
      </c>
      <c r="FM27">
        <v>33.079599999999999</v>
      </c>
      <c r="FN27">
        <v>24.010300000000001</v>
      </c>
      <c r="FO27">
        <v>735.69200000000001</v>
      </c>
      <c r="FP27">
        <v>17.422699999999999</v>
      </c>
      <c r="FQ27">
        <v>97.713999999999999</v>
      </c>
      <c r="FR27">
        <v>101.622</v>
      </c>
    </row>
    <row r="28" spans="1:174" x14ac:dyDescent="0.25">
      <c r="A28">
        <v>12</v>
      </c>
      <c r="B28">
        <v>1608321522</v>
      </c>
      <c r="C28">
        <v>1176.4000000953699</v>
      </c>
      <c r="D28" t="s">
        <v>343</v>
      </c>
      <c r="E28" t="s">
        <v>344</v>
      </c>
      <c r="F28" t="s">
        <v>292</v>
      </c>
      <c r="G28" t="s">
        <v>293</v>
      </c>
      <c r="H28">
        <v>1608321514.25</v>
      </c>
      <c r="I28">
        <f t="shared" si="0"/>
        <v>2.9073956971086951E-3</v>
      </c>
      <c r="J28">
        <f t="shared" si="1"/>
        <v>2.9073956971086949</v>
      </c>
      <c r="K28">
        <f t="shared" si="2"/>
        <v>29.853051855398885</v>
      </c>
      <c r="L28">
        <f t="shared" si="3"/>
        <v>799.43703333333406</v>
      </c>
      <c r="M28">
        <f t="shared" si="4"/>
        <v>481.89103711510728</v>
      </c>
      <c r="N28">
        <f t="shared" si="5"/>
        <v>49.436702263343314</v>
      </c>
      <c r="O28">
        <f t="shared" si="6"/>
        <v>82.013417040894581</v>
      </c>
      <c r="P28">
        <f t="shared" si="7"/>
        <v>0.16398925641961073</v>
      </c>
      <c r="Q28">
        <f t="shared" si="8"/>
        <v>2.9725104876865585</v>
      </c>
      <c r="R28">
        <f t="shared" si="9"/>
        <v>0.15912390406853097</v>
      </c>
      <c r="S28">
        <f t="shared" si="10"/>
        <v>9.9877548740706285E-2</v>
      </c>
      <c r="T28">
        <f t="shared" si="11"/>
        <v>231.28687884298228</v>
      </c>
      <c r="U28">
        <f t="shared" si="12"/>
        <v>28.594037830171366</v>
      </c>
      <c r="V28">
        <f t="shared" si="13"/>
        <v>28.7935466666667</v>
      </c>
      <c r="W28">
        <f t="shared" si="14"/>
        <v>3.9739760878269221</v>
      </c>
      <c r="X28">
        <f t="shared" si="15"/>
        <v>56.819139605904937</v>
      </c>
      <c r="Y28">
        <f t="shared" si="16"/>
        <v>2.1555425458847042</v>
      </c>
      <c r="Z28">
        <f t="shared" si="17"/>
        <v>3.7936909302665489</v>
      </c>
      <c r="AA28">
        <f t="shared" si="18"/>
        <v>1.818433541942218</v>
      </c>
      <c r="AB28">
        <f t="shared" si="19"/>
        <v>-128.21615024249346</v>
      </c>
      <c r="AC28">
        <f t="shared" si="20"/>
        <v>-128.00126830810669</v>
      </c>
      <c r="AD28">
        <f t="shared" si="21"/>
        <v>-9.4233954909000772</v>
      </c>
      <c r="AE28">
        <f t="shared" si="22"/>
        <v>-34.353935198517945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54004.440760251542</v>
      </c>
      <c r="AK28" t="s">
        <v>294</v>
      </c>
      <c r="AL28">
        <v>0</v>
      </c>
      <c r="AM28">
        <v>0</v>
      </c>
      <c r="AN28">
        <v>0</v>
      </c>
      <c r="AO28" t="e">
        <f t="shared" si="26"/>
        <v>#DIV/0!</v>
      </c>
      <c r="AP28">
        <v>-1</v>
      </c>
      <c r="AQ28" t="s">
        <v>345</v>
      </c>
      <c r="AR28">
        <v>15363.5</v>
      </c>
      <c r="AS28">
        <v>1007.3504</v>
      </c>
      <c r="AT28">
        <v>1420.32</v>
      </c>
      <c r="AU28">
        <f t="shared" si="27"/>
        <v>0.29075813901092706</v>
      </c>
      <c r="AV28">
        <v>0.5</v>
      </c>
      <c r="AW28">
        <f t="shared" si="28"/>
        <v>1180.1604215545856</v>
      </c>
      <c r="AX28">
        <f t="shared" si="29"/>
        <v>29.853051855398885</v>
      </c>
      <c r="AY28">
        <f t="shared" si="30"/>
        <v>171.57062395278123</v>
      </c>
      <c r="AZ28">
        <f t="shared" si="31"/>
        <v>2.6143099948019947E-2</v>
      </c>
      <c r="BA28">
        <f t="shared" si="32"/>
        <v>-1</v>
      </c>
      <c r="BB28" t="s">
        <v>346</v>
      </c>
      <c r="BC28">
        <v>1007.3504</v>
      </c>
      <c r="BD28">
        <v>653.63</v>
      </c>
      <c r="BE28">
        <f t="shared" si="33"/>
        <v>0.53980088994029507</v>
      </c>
      <c r="BF28">
        <f t="shared" si="34"/>
        <v>0.53863960662066801</v>
      </c>
      <c r="BG28">
        <f t="shared" si="35"/>
        <v>2.1729724767835012</v>
      </c>
      <c r="BH28">
        <f t="shared" si="36"/>
        <v>0.29075813901092706</v>
      </c>
      <c r="BI28" t="e">
        <f t="shared" si="37"/>
        <v>#DIV/0!</v>
      </c>
      <c r="BJ28">
        <f t="shared" si="38"/>
        <v>0.34950202638075806</v>
      </c>
      <c r="BK28">
        <f t="shared" si="39"/>
        <v>0.650497973619242</v>
      </c>
      <c r="BL28">
        <f t="shared" si="40"/>
        <v>1399.97033333333</v>
      </c>
      <c r="BM28">
        <f t="shared" si="41"/>
        <v>1180.1604215545856</v>
      </c>
      <c r="BN28">
        <f t="shared" si="42"/>
        <v>0.8429895930327489</v>
      </c>
      <c r="BO28">
        <f t="shared" si="43"/>
        <v>0.19597918606549766</v>
      </c>
      <c r="BP28">
        <v>6</v>
      </c>
      <c r="BQ28">
        <v>0.5</v>
      </c>
      <c r="BR28" t="s">
        <v>297</v>
      </c>
      <c r="BS28">
        <v>2</v>
      </c>
      <c r="BT28">
        <v>1608321514.25</v>
      </c>
      <c r="BU28">
        <v>799.43703333333406</v>
      </c>
      <c r="BV28">
        <v>838.04769999999996</v>
      </c>
      <c r="BW28">
        <v>21.0114466666667</v>
      </c>
      <c r="BX28">
        <v>17.596066666666701</v>
      </c>
      <c r="BY28">
        <v>799.28366666666705</v>
      </c>
      <c r="BZ28">
        <v>20.686083333333301</v>
      </c>
      <c r="CA28">
        <v>500.02760000000001</v>
      </c>
      <c r="CB28">
        <v>102.489</v>
      </c>
      <c r="CC28">
        <v>9.9964010000000006E-2</v>
      </c>
      <c r="CD28">
        <v>27.994806666666701</v>
      </c>
      <c r="CE28">
        <v>28.7935466666667</v>
      </c>
      <c r="CF28">
        <v>999.9</v>
      </c>
      <c r="CG28">
        <v>0</v>
      </c>
      <c r="CH28">
        <v>0</v>
      </c>
      <c r="CI28">
        <v>9998.1216666666696</v>
      </c>
      <c r="CJ28">
        <v>0</v>
      </c>
      <c r="CK28">
        <v>46.002879999999998</v>
      </c>
      <c r="CL28">
        <v>1399.97033333333</v>
      </c>
      <c r="CM28">
        <v>0.89999023333333406</v>
      </c>
      <c r="CN28">
        <v>0.100009793333333</v>
      </c>
      <c r="CO28">
        <v>0</v>
      </c>
      <c r="CP28">
        <v>1007.42333333333</v>
      </c>
      <c r="CQ28">
        <v>4.9994800000000001</v>
      </c>
      <c r="CR28">
        <v>14228.81</v>
      </c>
      <c r="CS28">
        <v>11417.32</v>
      </c>
      <c r="CT28">
        <v>46.649799999999999</v>
      </c>
      <c r="CU28">
        <v>48.549599999999998</v>
      </c>
      <c r="CV28">
        <v>47.541333333333299</v>
      </c>
      <c r="CW28">
        <v>47.983199999999997</v>
      </c>
      <c r="CX28">
        <v>48.686999999999998</v>
      </c>
      <c r="CY28">
        <v>1255.4590000000001</v>
      </c>
      <c r="CZ28">
        <v>139.511333333333</v>
      </c>
      <c r="DA28">
        <v>0</v>
      </c>
      <c r="DB28">
        <v>97.5</v>
      </c>
      <c r="DC28">
        <v>0</v>
      </c>
      <c r="DD28">
        <v>1007.3504</v>
      </c>
      <c r="DE28">
        <v>-6.2892307449325804</v>
      </c>
      <c r="DF28">
        <v>-95.307692317095501</v>
      </c>
      <c r="DG28">
        <v>14227.852000000001</v>
      </c>
      <c r="DH28">
        <v>15</v>
      </c>
      <c r="DI28">
        <v>1608321081.0999999</v>
      </c>
      <c r="DJ28" t="s">
        <v>330</v>
      </c>
      <c r="DK28">
        <v>1608321079.5999999</v>
      </c>
      <c r="DL28">
        <v>1608321081.0999999</v>
      </c>
      <c r="DM28">
        <v>17</v>
      </c>
      <c r="DN28">
        <v>-2.9000000000000001E-2</v>
      </c>
      <c r="DO28">
        <v>7.3999999999999996E-2</v>
      </c>
      <c r="DP28">
        <v>0.53100000000000003</v>
      </c>
      <c r="DQ28">
        <v>0.16900000000000001</v>
      </c>
      <c r="DR28">
        <v>423</v>
      </c>
      <c r="DS28">
        <v>17</v>
      </c>
      <c r="DT28">
        <v>7.0000000000000007E-2</v>
      </c>
      <c r="DU28">
        <v>0.02</v>
      </c>
      <c r="DV28">
        <v>29.869077163811699</v>
      </c>
      <c r="DW28">
        <v>0.122225903165533</v>
      </c>
      <c r="DX28">
        <v>7.4120627483787102E-2</v>
      </c>
      <c r="DY28">
        <v>1</v>
      </c>
      <c r="DZ28">
        <v>-38.627561290322603</v>
      </c>
      <c r="EA28">
        <v>2.7503225806640198E-2</v>
      </c>
      <c r="EB28">
        <v>8.8797089015855798E-2</v>
      </c>
      <c r="EC28">
        <v>1</v>
      </c>
      <c r="ED28">
        <v>3.4169200000000002</v>
      </c>
      <c r="EE28">
        <v>-0.120811451612906</v>
      </c>
      <c r="EF28">
        <v>9.5957588077636401E-3</v>
      </c>
      <c r="EG28">
        <v>1</v>
      </c>
      <c r="EH28">
        <v>3</v>
      </c>
      <c r="EI28">
        <v>3</v>
      </c>
      <c r="EJ28" t="s">
        <v>309</v>
      </c>
      <c r="EK28">
        <v>100</v>
      </c>
      <c r="EL28">
        <v>100</v>
      </c>
      <c r="EM28">
        <v>0.153</v>
      </c>
      <c r="EN28">
        <v>0.32569999999999999</v>
      </c>
      <c r="EO28">
        <v>0.71604920437818198</v>
      </c>
      <c r="EP28">
        <v>-1.6043650578588901E-5</v>
      </c>
      <c r="EQ28">
        <v>-1.15305589960158E-6</v>
      </c>
      <c r="ER28">
        <v>3.6581349982770798E-10</v>
      </c>
      <c r="ES28">
        <v>-5.8622663963436898E-2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7.4</v>
      </c>
      <c r="FB28">
        <v>7.3</v>
      </c>
      <c r="FC28">
        <v>2</v>
      </c>
      <c r="FD28">
        <v>508.33</v>
      </c>
      <c r="FE28">
        <v>473.87299999999999</v>
      </c>
      <c r="FF28">
        <v>23.997399999999999</v>
      </c>
      <c r="FG28">
        <v>34.945399999999999</v>
      </c>
      <c r="FH28">
        <v>30.0001</v>
      </c>
      <c r="FI28">
        <v>35.026400000000002</v>
      </c>
      <c r="FJ28">
        <v>35.079900000000002</v>
      </c>
      <c r="FK28">
        <v>34.789000000000001</v>
      </c>
      <c r="FL28">
        <v>2.3555000000000001</v>
      </c>
      <c r="FM28">
        <v>33.079599999999999</v>
      </c>
      <c r="FN28">
        <v>23.998000000000001</v>
      </c>
      <c r="FO28">
        <v>838.18700000000001</v>
      </c>
      <c r="FP28">
        <v>17.798200000000001</v>
      </c>
      <c r="FQ28">
        <v>97.715100000000007</v>
      </c>
      <c r="FR28">
        <v>101.622</v>
      </c>
    </row>
    <row r="29" spans="1:174" x14ac:dyDescent="0.25">
      <c r="A29">
        <v>13</v>
      </c>
      <c r="B29">
        <v>1608321625</v>
      </c>
      <c r="C29">
        <v>1279.4000000953699</v>
      </c>
      <c r="D29" t="s">
        <v>347</v>
      </c>
      <c r="E29" t="s">
        <v>348</v>
      </c>
      <c r="F29" t="s">
        <v>292</v>
      </c>
      <c r="G29" t="s">
        <v>293</v>
      </c>
      <c r="H29">
        <v>1608321617</v>
      </c>
      <c r="I29">
        <f t="shared" si="0"/>
        <v>2.5634671952532669E-3</v>
      </c>
      <c r="J29">
        <f t="shared" si="1"/>
        <v>2.5634671952532671</v>
      </c>
      <c r="K29">
        <f t="shared" si="2"/>
        <v>31.106589220389875</v>
      </c>
      <c r="L29">
        <f t="shared" si="3"/>
        <v>899.63151612903198</v>
      </c>
      <c r="M29">
        <f t="shared" si="4"/>
        <v>528.23340300760242</v>
      </c>
      <c r="N29">
        <f t="shared" si="5"/>
        <v>54.190056636312534</v>
      </c>
      <c r="O29">
        <f t="shared" si="6"/>
        <v>92.290798978765679</v>
      </c>
      <c r="P29">
        <f t="shared" si="7"/>
        <v>0.14518315836670379</v>
      </c>
      <c r="Q29">
        <f t="shared" si="8"/>
        <v>2.9729489519596459</v>
      </c>
      <c r="R29">
        <f t="shared" si="9"/>
        <v>0.14135625282554948</v>
      </c>
      <c r="S29">
        <f t="shared" si="10"/>
        <v>8.868308829924236E-2</v>
      </c>
      <c r="T29">
        <f t="shared" si="11"/>
        <v>231.29337101868191</v>
      </c>
      <c r="U29">
        <f t="shared" si="12"/>
        <v>28.676330496696774</v>
      </c>
      <c r="V29">
        <f t="shared" si="13"/>
        <v>28.880680645161299</v>
      </c>
      <c r="W29">
        <f t="shared" si="14"/>
        <v>3.9940879980238178</v>
      </c>
      <c r="X29">
        <f t="shared" si="15"/>
        <v>57.740693862581423</v>
      </c>
      <c r="Y29">
        <f t="shared" si="16"/>
        <v>2.1897587478559575</v>
      </c>
      <c r="Z29">
        <f t="shared" si="17"/>
        <v>3.7924011669610711</v>
      </c>
      <c r="AA29">
        <f t="shared" si="18"/>
        <v>1.8043292501678603</v>
      </c>
      <c r="AB29">
        <f t="shared" si="19"/>
        <v>-113.04890331066908</v>
      </c>
      <c r="AC29">
        <f t="shared" si="20"/>
        <v>-142.9205912790753</v>
      </c>
      <c r="AD29">
        <f t="shared" si="21"/>
        <v>-10.524459382362098</v>
      </c>
      <c r="AE29">
        <f t="shared" si="22"/>
        <v>-35.200582953424558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54018.303923180654</v>
      </c>
      <c r="AK29" t="s">
        <v>294</v>
      </c>
      <c r="AL29">
        <v>0</v>
      </c>
      <c r="AM29">
        <v>0</v>
      </c>
      <c r="AN29">
        <v>0</v>
      </c>
      <c r="AO29" t="e">
        <f t="shared" si="26"/>
        <v>#DIV/0!</v>
      </c>
      <c r="AP29">
        <v>-1</v>
      </c>
      <c r="AQ29" t="s">
        <v>349</v>
      </c>
      <c r="AR29">
        <v>15364.3</v>
      </c>
      <c r="AS29">
        <v>1014.99884615385</v>
      </c>
      <c r="AT29">
        <v>1438.37</v>
      </c>
      <c r="AU29">
        <f t="shared" si="27"/>
        <v>0.29434092329939443</v>
      </c>
      <c r="AV29">
        <v>0.5</v>
      </c>
      <c r="AW29">
        <f t="shared" si="28"/>
        <v>1180.1950457514727</v>
      </c>
      <c r="AX29">
        <f t="shared" si="29"/>
        <v>31.106589220389875</v>
      </c>
      <c r="AY29">
        <f t="shared" si="30"/>
        <v>173.68984971992975</v>
      </c>
      <c r="AZ29">
        <f t="shared" si="31"/>
        <v>2.7204477205669389E-2</v>
      </c>
      <c r="BA29">
        <f t="shared" si="32"/>
        <v>-1</v>
      </c>
      <c r="BB29" t="s">
        <v>350</v>
      </c>
      <c r="BC29">
        <v>1014.99884615385</v>
      </c>
      <c r="BD29">
        <v>653.5</v>
      </c>
      <c r="BE29">
        <f t="shared" si="33"/>
        <v>0.54566627501964027</v>
      </c>
      <c r="BF29">
        <f t="shared" si="34"/>
        <v>0.5394156406107381</v>
      </c>
      <c r="BG29">
        <f t="shared" si="35"/>
        <v>2.2010252486610558</v>
      </c>
      <c r="BH29">
        <f t="shared" si="36"/>
        <v>0.29434092329939443</v>
      </c>
      <c r="BI29" t="e">
        <f t="shared" si="37"/>
        <v>#DIV/0!</v>
      </c>
      <c r="BJ29">
        <f t="shared" si="38"/>
        <v>0.34729903632391462</v>
      </c>
      <c r="BK29">
        <f t="shared" si="39"/>
        <v>0.65270096367608543</v>
      </c>
      <c r="BL29">
        <f t="shared" si="40"/>
        <v>1400.0116129032299</v>
      </c>
      <c r="BM29">
        <f t="shared" si="41"/>
        <v>1180.1950457514727</v>
      </c>
      <c r="BN29">
        <f t="shared" si="42"/>
        <v>0.84298946871167768</v>
      </c>
      <c r="BO29">
        <f t="shared" si="43"/>
        <v>0.1959789374233554</v>
      </c>
      <c r="BP29">
        <v>6</v>
      </c>
      <c r="BQ29">
        <v>0.5</v>
      </c>
      <c r="BR29" t="s">
        <v>297</v>
      </c>
      <c r="BS29">
        <v>2</v>
      </c>
      <c r="BT29">
        <v>1608321617</v>
      </c>
      <c r="BU29">
        <v>899.63151612903198</v>
      </c>
      <c r="BV29">
        <v>939.72487096774205</v>
      </c>
      <c r="BW29">
        <v>21.3453129032258</v>
      </c>
      <c r="BX29">
        <v>18.3349612903226</v>
      </c>
      <c r="BY29">
        <v>899.59670967741897</v>
      </c>
      <c r="BZ29">
        <v>21.006187096774202</v>
      </c>
      <c r="CA29">
        <v>500.02448387096803</v>
      </c>
      <c r="CB29">
        <v>102.48735483871</v>
      </c>
      <c r="CC29">
        <v>9.9979335483871001E-2</v>
      </c>
      <c r="CD29">
        <v>27.988974193548401</v>
      </c>
      <c r="CE29">
        <v>28.880680645161299</v>
      </c>
      <c r="CF29">
        <v>999.9</v>
      </c>
      <c r="CG29">
        <v>0</v>
      </c>
      <c r="CH29">
        <v>0</v>
      </c>
      <c r="CI29">
        <v>10000.762903225799</v>
      </c>
      <c r="CJ29">
        <v>0</v>
      </c>
      <c r="CK29">
        <v>40.637667741935502</v>
      </c>
      <c r="CL29">
        <v>1400.0116129032299</v>
      </c>
      <c r="CM29">
        <v>0.89999300000000004</v>
      </c>
      <c r="CN29">
        <v>0.100007087096774</v>
      </c>
      <c r="CO29">
        <v>0</v>
      </c>
      <c r="CP29">
        <v>1015.07387096774</v>
      </c>
      <c r="CQ29">
        <v>4.9994800000000001</v>
      </c>
      <c r="CR29">
        <v>14337.819354838701</v>
      </c>
      <c r="CS29">
        <v>11417.654838709699</v>
      </c>
      <c r="CT29">
        <v>46.447225806451598</v>
      </c>
      <c r="CU29">
        <v>48.375</v>
      </c>
      <c r="CV29">
        <v>47.350612903225802</v>
      </c>
      <c r="CW29">
        <v>47.747870967741903</v>
      </c>
      <c r="CX29">
        <v>48.4694516129032</v>
      </c>
      <c r="CY29">
        <v>1255.50225806452</v>
      </c>
      <c r="CZ29">
        <v>139.509677419355</v>
      </c>
      <c r="DA29">
        <v>0</v>
      </c>
      <c r="DB29">
        <v>102.09999990463299</v>
      </c>
      <c r="DC29">
        <v>0</v>
      </c>
      <c r="DD29">
        <v>1014.99884615385</v>
      </c>
      <c r="DE29">
        <v>-12.0967521260011</v>
      </c>
      <c r="DF29">
        <v>-167.999999760827</v>
      </c>
      <c r="DG29">
        <v>14336.8384615385</v>
      </c>
      <c r="DH29">
        <v>15</v>
      </c>
      <c r="DI29">
        <v>1608321081.0999999</v>
      </c>
      <c r="DJ29" t="s">
        <v>330</v>
      </c>
      <c r="DK29">
        <v>1608321079.5999999</v>
      </c>
      <c r="DL29">
        <v>1608321081.0999999</v>
      </c>
      <c r="DM29">
        <v>17</v>
      </c>
      <c r="DN29">
        <v>-2.9000000000000001E-2</v>
      </c>
      <c r="DO29">
        <v>7.3999999999999996E-2</v>
      </c>
      <c r="DP29">
        <v>0.53100000000000003</v>
      </c>
      <c r="DQ29">
        <v>0.16900000000000001</v>
      </c>
      <c r="DR29">
        <v>423</v>
      </c>
      <c r="DS29">
        <v>17</v>
      </c>
      <c r="DT29">
        <v>7.0000000000000007E-2</v>
      </c>
      <c r="DU29">
        <v>0.02</v>
      </c>
      <c r="DV29">
        <v>31.113942635021399</v>
      </c>
      <c r="DW29">
        <v>-0.28117577371077102</v>
      </c>
      <c r="DX29">
        <v>9.1814069850049695E-2</v>
      </c>
      <c r="DY29">
        <v>1</v>
      </c>
      <c r="DZ29">
        <v>-40.103280645161298</v>
      </c>
      <c r="EA29">
        <v>0.117667741935555</v>
      </c>
      <c r="EB29">
        <v>0.11441468837396999</v>
      </c>
      <c r="EC29">
        <v>1</v>
      </c>
      <c r="ED29">
        <v>3.01019451612903</v>
      </c>
      <c r="EE29">
        <v>0.16820951612902801</v>
      </c>
      <c r="EF29">
        <v>1.5763394885438101E-2</v>
      </c>
      <c r="EG29">
        <v>1</v>
      </c>
      <c r="EH29">
        <v>3</v>
      </c>
      <c r="EI29">
        <v>3</v>
      </c>
      <c r="EJ29" t="s">
        <v>309</v>
      </c>
      <c r="EK29">
        <v>100</v>
      </c>
      <c r="EL29">
        <v>100</v>
      </c>
      <c r="EM29">
        <v>3.5000000000000003E-2</v>
      </c>
      <c r="EN29">
        <v>0.34129999999999999</v>
      </c>
      <c r="EO29">
        <v>0.71604920437818198</v>
      </c>
      <c r="EP29">
        <v>-1.6043650578588901E-5</v>
      </c>
      <c r="EQ29">
        <v>-1.15305589960158E-6</v>
      </c>
      <c r="ER29">
        <v>3.6581349982770798E-10</v>
      </c>
      <c r="ES29">
        <v>-5.8622663963436898E-2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9.1</v>
      </c>
      <c r="FB29">
        <v>9.1</v>
      </c>
      <c r="FC29">
        <v>2</v>
      </c>
      <c r="FD29">
        <v>508.08699999999999</v>
      </c>
      <c r="FE29">
        <v>474.03899999999999</v>
      </c>
      <c r="FF29">
        <v>23.900099999999998</v>
      </c>
      <c r="FG29">
        <v>34.980899999999998</v>
      </c>
      <c r="FH29">
        <v>30.0002</v>
      </c>
      <c r="FI29">
        <v>35.031999999999996</v>
      </c>
      <c r="FJ29">
        <v>35.079900000000002</v>
      </c>
      <c r="FK29">
        <v>38.215600000000002</v>
      </c>
      <c r="FL29">
        <v>0</v>
      </c>
      <c r="FM29">
        <v>34.212800000000001</v>
      </c>
      <c r="FN29">
        <v>23.907800000000002</v>
      </c>
      <c r="FO29">
        <v>939.78</v>
      </c>
      <c r="FP29">
        <v>18.306000000000001</v>
      </c>
      <c r="FQ29">
        <v>97.706400000000002</v>
      </c>
      <c r="FR29">
        <v>101.611</v>
      </c>
    </row>
    <row r="30" spans="1:174" x14ac:dyDescent="0.25">
      <c r="A30">
        <v>14</v>
      </c>
      <c r="B30">
        <v>1608321745.5</v>
      </c>
      <c r="C30">
        <v>1399.9000000953699</v>
      </c>
      <c r="D30" t="s">
        <v>351</v>
      </c>
      <c r="E30" t="s">
        <v>352</v>
      </c>
      <c r="F30" t="s">
        <v>292</v>
      </c>
      <c r="G30" t="s">
        <v>293</v>
      </c>
      <c r="H30">
        <v>1608321737.5</v>
      </c>
      <c r="I30">
        <f t="shared" si="0"/>
        <v>2.233000359081431E-3</v>
      </c>
      <c r="J30">
        <f t="shared" si="1"/>
        <v>2.2330003590814309</v>
      </c>
      <c r="K30">
        <f t="shared" si="2"/>
        <v>33.207511411585521</v>
      </c>
      <c r="L30">
        <f t="shared" si="3"/>
        <v>1200.2772258064499</v>
      </c>
      <c r="M30">
        <f t="shared" si="4"/>
        <v>734.55382212231746</v>
      </c>
      <c r="N30">
        <f t="shared" si="5"/>
        <v>75.354231570640323</v>
      </c>
      <c r="O30">
        <f t="shared" si="6"/>
        <v>123.1304845178846</v>
      </c>
      <c r="P30">
        <f t="shared" si="7"/>
        <v>0.1239114808334363</v>
      </c>
      <c r="Q30">
        <f t="shared" si="8"/>
        <v>2.9733166552194055</v>
      </c>
      <c r="R30">
        <f t="shared" si="9"/>
        <v>0.12111252247728725</v>
      </c>
      <c r="S30">
        <f t="shared" si="10"/>
        <v>7.5941535993682668E-2</v>
      </c>
      <c r="T30">
        <f t="shared" si="11"/>
        <v>231.2901733307944</v>
      </c>
      <c r="U30">
        <f t="shared" si="12"/>
        <v>28.78573600382094</v>
      </c>
      <c r="V30">
        <f t="shared" si="13"/>
        <v>29.019125806451601</v>
      </c>
      <c r="W30">
        <f t="shared" si="14"/>
        <v>4.0262259128044375</v>
      </c>
      <c r="X30">
        <f t="shared" si="15"/>
        <v>57.720195713141507</v>
      </c>
      <c r="Y30">
        <f t="shared" si="16"/>
        <v>2.1921495992295879</v>
      </c>
      <c r="Z30">
        <f t="shared" si="17"/>
        <v>3.7978901009347887</v>
      </c>
      <c r="AA30">
        <f t="shared" si="18"/>
        <v>1.8340763135748497</v>
      </c>
      <c r="AB30">
        <f t="shared" si="19"/>
        <v>-98.475315835491102</v>
      </c>
      <c r="AC30">
        <f t="shared" si="20"/>
        <v>-161.15374613905416</v>
      </c>
      <c r="AD30">
        <f t="shared" si="21"/>
        <v>-11.87530331808208</v>
      </c>
      <c r="AE30">
        <f t="shared" si="22"/>
        <v>-40.214191961832938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54024.579683595082</v>
      </c>
      <c r="AK30" t="s">
        <v>294</v>
      </c>
      <c r="AL30">
        <v>0</v>
      </c>
      <c r="AM30">
        <v>0</v>
      </c>
      <c r="AN30">
        <v>0</v>
      </c>
      <c r="AO30" t="e">
        <f t="shared" si="26"/>
        <v>#DIV/0!</v>
      </c>
      <c r="AP30">
        <v>-1</v>
      </c>
      <c r="AQ30" t="s">
        <v>353</v>
      </c>
      <c r="AR30">
        <v>15364.7</v>
      </c>
      <c r="AS30">
        <v>1021.81846153846</v>
      </c>
      <c r="AT30">
        <v>1437.94</v>
      </c>
      <c r="AU30">
        <f t="shared" si="27"/>
        <v>0.28938727517249674</v>
      </c>
      <c r="AV30">
        <v>0.5</v>
      </c>
      <c r="AW30">
        <f t="shared" si="28"/>
        <v>1180.1770244678776</v>
      </c>
      <c r="AX30">
        <f t="shared" si="29"/>
        <v>33.207511411585521</v>
      </c>
      <c r="AY30">
        <f t="shared" si="30"/>
        <v>170.76410666597207</v>
      </c>
      <c r="AZ30">
        <f t="shared" si="31"/>
        <v>2.8985068089263242E-2</v>
      </c>
      <c r="BA30">
        <f t="shared" si="32"/>
        <v>-1</v>
      </c>
      <c r="BB30" t="s">
        <v>354</v>
      </c>
      <c r="BC30">
        <v>1021.81846153846</v>
      </c>
      <c r="BD30">
        <v>645.96</v>
      </c>
      <c r="BE30">
        <f t="shared" si="33"/>
        <v>0.55077402395092978</v>
      </c>
      <c r="BF30">
        <f t="shared" si="34"/>
        <v>0.52541925106889065</v>
      </c>
      <c r="BG30">
        <f t="shared" si="35"/>
        <v>2.2260511486779366</v>
      </c>
      <c r="BH30">
        <f t="shared" si="36"/>
        <v>0.28938727517249674</v>
      </c>
      <c r="BI30" t="e">
        <f t="shared" si="37"/>
        <v>#DIV/0!</v>
      </c>
      <c r="BJ30">
        <f t="shared" si="38"/>
        <v>0.33215275726126231</v>
      </c>
      <c r="BK30">
        <f t="shared" si="39"/>
        <v>0.66784724273873763</v>
      </c>
      <c r="BL30">
        <f t="shared" si="40"/>
        <v>1399.99</v>
      </c>
      <c r="BM30">
        <f t="shared" si="41"/>
        <v>1180.1770244678776</v>
      </c>
      <c r="BN30">
        <f t="shared" si="42"/>
        <v>0.84298961025998587</v>
      </c>
      <c r="BO30">
        <f t="shared" si="43"/>
        <v>0.19597922051997185</v>
      </c>
      <c r="BP30">
        <v>6</v>
      </c>
      <c r="BQ30">
        <v>0.5</v>
      </c>
      <c r="BR30" t="s">
        <v>297</v>
      </c>
      <c r="BS30">
        <v>2</v>
      </c>
      <c r="BT30">
        <v>1608321737.5</v>
      </c>
      <c r="BU30">
        <v>1200.2772258064499</v>
      </c>
      <c r="BV30">
        <v>1243.33967741935</v>
      </c>
      <c r="BW30">
        <v>21.369096774193501</v>
      </c>
      <c r="BX30">
        <v>18.746929032258102</v>
      </c>
      <c r="BY30">
        <v>1200.07322580645</v>
      </c>
      <c r="BZ30">
        <v>21.1470967741935</v>
      </c>
      <c r="CA30">
        <v>500.032806451613</v>
      </c>
      <c r="CB30">
        <v>102.485032258065</v>
      </c>
      <c r="CC30">
        <v>0.10000549032258101</v>
      </c>
      <c r="CD30">
        <v>28.0137838709677</v>
      </c>
      <c r="CE30">
        <v>29.019125806451601</v>
      </c>
      <c r="CF30">
        <v>999.9</v>
      </c>
      <c r="CG30">
        <v>0</v>
      </c>
      <c r="CH30">
        <v>0</v>
      </c>
      <c r="CI30">
        <v>10003.070322580599</v>
      </c>
      <c r="CJ30">
        <v>0</v>
      </c>
      <c r="CK30">
        <v>48.671690322580602</v>
      </c>
      <c r="CL30">
        <v>1399.99</v>
      </c>
      <c r="CM30">
        <v>0.89998787096774202</v>
      </c>
      <c r="CN30">
        <v>0.100012167741935</v>
      </c>
      <c r="CO30">
        <v>0</v>
      </c>
      <c r="CP30">
        <v>1022.01</v>
      </c>
      <c r="CQ30">
        <v>4.9994800000000001</v>
      </c>
      <c r="CR30">
        <v>14467.6870967742</v>
      </c>
      <c r="CS30">
        <v>11417.464516128999</v>
      </c>
      <c r="CT30">
        <v>46.324258064516101</v>
      </c>
      <c r="CU30">
        <v>48.249935483870999</v>
      </c>
      <c r="CV30">
        <v>47.241806451612902</v>
      </c>
      <c r="CW30">
        <v>47.662999999999997</v>
      </c>
      <c r="CX30">
        <v>48.364741935483899</v>
      </c>
      <c r="CY30">
        <v>1255.47677419355</v>
      </c>
      <c r="CZ30">
        <v>139.514193548387</v>
      </c>
      <c r="DA30">
        <v>0</v>
      </c>
      <c r="DB30">
        <v>119.5</v>
      </c>
      <c r="DC30">
        <v>0</v>
      </c>
      <c r="DD30">
        <v>1021.81846153846</v>
      </c>
      <c r="DE30">
        <v>-43.395555493506201</v>
      </c>
      <c r="DF30">
        <v>-614.23931529857703</v>
      </c>
      <c r="DG30">
        <v>14465.211538461501</v>
      </c>
      <c r="DH30">
        <v>15</v>
      </c>
      <c r="DI30">
        <v>1608321772.5</v>
      </c>
      <c r="DJ30" t="s">
        <v>355</v>
      </c>
      <c r="DK30">
        <v>1608321772.5</v>
      </c>
      <c r="DL30">
        <v>1608321767.5</v>
      </c>
      <c r="DM30">
        <v>18</v>
      </c>
      <c r="DN30">
        <v>0.58799999999999997</v>
      </c>
      <c r="DO30">
        <v>-2.1000000000000001E-2</v>
      </c>
      <c r="DP30">
        <v>0.20399999999999999</v>
      </c>
      <c r="DQ30">
        <v>0.222</v>
      </c>
      <c r="DR30">
        <v>1243</v>
      </c>
      <c r="DS30">
        <v>19</v>
      </c>
      <c r="DT30">
        <v>0.05</v>
      </c>
      <c r="DU30">
        <v>0.02</v>
      </c>
      <c r="DV30">
        <v>33.5318391463775</v>
      </c>
      <c r="DW30">
        <v>-1.29673390005978</v>
      </c>
      <c r="DX30">
        <v>0.115292753980847</v>
      </c>
      <c r="DY30">
        <v>0</v>
      </c>
      <c r="DZ30">
        <v>-43.599080645161301</v>
      </c>
      <c r="EA30">
        <v>2.5162887096776001</v>
      </c>
      <c r="EB30">
        <v>0.215308118929601</v>
      </c>
      <c r="EC30">
        <v>0</v>
      </c>
      <c r="ED30">
        <v>2.7454022580645199</v>
      </c>
      <c r="EE30">
        <v>-0.866358870967748</v>
      </c>
      <c r="EF30">
        <v>6.9978045022876495E-2</v>
      </c>
      <c r="EG30">
        <v>0</v>
      </c>
      <c r="EH30">
        <v>0</v>
      </c>
      <c r="EI30">
        <v>3</v>
      </c>
      <c r="EJ30" t="s">
        <v>356</v>
      </c>
      <c r="EK30">
        <v>100</v>
      </c>
      <c r="EL30">
        <v>100</v>
      </c>
      <c r="EM30">
        <v>0.20399999999999999</v>
      </c>
      <c r="EN30">
        <v>0.222</v>
      </c>
      <c r="EO30">
        <v>0.71604920437818198</v>
      </c>
      <c r="EP30">
        <v>-1.6043650578588901E-5</v>
      </c>
      <c r="EQ30">
        <v>-1.15305589960158E-6</v>
      </c>
      <c r="ER30">
        <v>3.6581349982770798E-10</v>
      </c>
      <c r="ES30">
        <v>-5.8622663963436898E-2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11.1</v>
      </c>
      <c r="FB30">
        <v>11.1</v>
      </c>
      <c r="FC30">
        <v>2</v>
      </c>
      <c r="FD30">
        <v>507.82</v>
      </c>
      <c r="FE30">
        <v>474.67899999999997</v>
      </c>
      <c r="FF30">
        <v>23.812000000000001</v>
      </c>
      <c r="FG30">
        <v>35.055700000000002</v>
      </c>
      <c r="FH30">
        <v>30.000399999999999</v>
      </c>
      <c r="FI30">
        <v>35.0777</v>
      </c>
      <c r="FJ30">
        <v>35.122799999999998</v>
      </c>
      <c r="FK30">
        <v>48.047800000000002</v>
      </c>
      <c r="FL30">
        <v>4.3145100000000003</v>
      </c>
      <c r="FM30">
        <v>34.988500000000002</v>
      </c>
      <c r="FN30">
        <v>23.804300000000001</v>
      </c>
      <c r="FO30">
        <v>1243.23</v>
      </c>
      <c r="FP30">
        <v>18.8154</v>
      </c>
      <c r="FQ30">
        <v>97.687200000000004</v>
      </c>
      <c r="FR30">
        <v>101.59099999999999</v>
      </c>
    </row>
    <row r="31" spans="1:174" x14ac:dyDescent="0.25">
      <c r="A31">
        <v>15</v>
      </c>
      <c r="B31">
        <v>1608321893.5</v>
      </c>
      <c r="C31">
        <v>1547.9000000953699</v>
      </c>
      <c r="D31" t="s">
        <v>357</v>
      </c>
      <c r="E31" t="s">
        <v>358</v>
      </c>
      <c r="F31" t="s">
        <v>292</v>
      </c>
      <c r="G31" t="s">
        <v>293</v>
      </c>
      <c r="H31">
        <v>1608321885.5</v>
      </c>
      <c r="I31">
        <f t="shared" si="0"/>
        <v>1.8717977373330517E-3</v>
      </c>
      <c r="J31">
        <f t="shared" si="1"/>
        <v>1.8717977373330517</v>
      </c>
      <c r="K31">
        <f t="shared" si="2"/>
        <v>33.406334887045617</v>
      </c>
      <c r="L31">
        <f t="shared" si="3"/>
        <v>1399.8116129032301</v>
      </c>
      <c r="M31">
        <f t="shared" si="4"/>
        <v>845.5668202621905</v>
      </c>
      <c r="N31">
        <f t="shared" si="5"/>
        <v>86.73932913197865</v>
      </c>
      <c r="O31">
        <f t="shared" si="6"/>
        <v>143.594470957044</v>
      </c>
      <c r="P31">
        <f t="shared" si="7"/>
        <v>0.10421097137723211</v>
      </c>
      <c r="Q31">
        <f t="shared" si="8"/>
        <v>2.9733829285586402</v>
      </c>
      <c r="R31">
        <f t="shared" si="9"/>
        <v>0.10222361972354878</v>
      </c>
      <c r="S31">
        <f t="shared" si="10"/>
        <v>6.4065161267776186E-2</v>
      </c>
      <c r="T31">
        <f t="shared" si="11"/>
        <v>231.29463868775585</v>
      </c>
      <c r="U31">
        <f t="shared" si="12"/>
        <v>28.879810416023311</v>
      </c>
      <c r="V31">
        <f t="shared" si="13"/>
        <v>29.206635483871001</v>
      </c>
      <c r="W31">
        <f t="shared" si="14"/>
        <v>4.0701127921895006</v>
      </c>
      <c r="X31">
        <f t="shared" si="15"/>
        <v>59.228442605011224</v>
      </c>
      <c r="Y31">
        <f t="shared" si="16"/>
        <v>2.2496257321334716</v>
      </c>
      <c r="Z31">
        <f t="shared" si="17"/>
        <v>3.7982186145531611</v>
      </c>
      <c r="AA31">
        <f t="shared" si="18"/>
        <v>1.820487060056029</v>
      </c>
      <c r="AB31">
        <f t="shared" si="19"/>
        <v>-82.546280216387586</v>
      </c>
      <c r="AC31">
        <f t="shared" si="20"/>
        <v>-190.97746475686509</v>
      </c>
      <c r="AD31">
        <f t="shared" si="21"/>
        <v>-14.085929246917011</v>
      </c>
      <c r="AE31">
        <f t="shared" si="22"/>
        <v>-56.315035532413816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54026.175245099825</v>
      </c>
      <c r="AK31" t="s">
        <v>294</v>
      </c>
      <c r="AL31">
        <v>0</v>
      </c>
      <c r="AM31">
        <v>0</v>
      </c>
      <c r="AN31">
        <v>0</v>
      </c>
      <c r="AO31" t="e">
        <f t="shared" si="26"/>
        <v>#DIV/0!</v>
      </c>
      <c r="AP31">
        <v>-1</v>
      </c>
      <c r="AQ31" t="s">
        <v>359</v>
      </c>
      <c r="AR31">
        <v>15364.5</v>
      </c>
      <c r="AS31">
        <v>983.17507692307697</v>
      </c>
      <c r="AT31">
        <v>1382.46</v>
      </c>
      <c r="AU31">
        <f t="shared" si="27"/>
        <v>0.28882204409308265</v>
      </c>
      <c r="AV31">
        <v>0.5</v>
      </c>
      <c r="AW31">
        <f t="shared" si="28"/>
        <v>1180.2003480129156</v>
      </c>
      <c r="AX31">
        <f t="shared" si="29"/>
        <v>33.406334887045617</v>
      </c>
      <c r="AY31">
        <f t="shared" si="30"/>
        <v>170.43393847622889</v>
      </c>
      <c r="AZ31">
        <f t="shared" si="31"/>
        <v>2.9152961143398246E-2</v>
      </c>
      <c r="BA31">
        <f t="shared" si="32"/>
        <v>-1</v>
      </c>
      <c r="BB31" t="s">
        <v>360</v>
      </c>
      <c r="BC31">
        <v>983.17507692307697</v>
      </c>
      <c r="BD31">
        <v>643.21</v>
      </c>
      <c r="BE31">
        <f t="shared" si="33"/>
        <v>0.53473518221142013</v>
      </c>
      <c r="BF31">
        <f t="shared" si="34"/>
        <v>0.54012164095627058</v>
      </c>
      <c r="BG31">
        <f t="shared" si="35"/>
        <v>2.1493135989801151</v>
      </c>
      <c r="BH31">
        <f t="shared" si="36"/>
        <v>0.28882204409308265</v>
      </c>
      <c r="BI31" t="e">
        <f t="shared" si="37"/>
        <v>#DIV/0!</v>
      </c>
      <c r="BJ31">
        <f t="shared" si="38"/>
        <v>0.35335684237108067</v>
      </c>
      <c r="BK31">
        <f t="shared" si="39"/>
        <v>0.64664315762891933</v>
      </c>
      <c r="BL31">
        <f t="shared" si="40"/>
        <v>1400.01774193548</v>
      </c>
      <c r="BM31">
        <f t="shared" si="41"/>
        <v>1180.2003480129156</v>
      </c>
      <c r="BN31">
        <f t="shared" si="42"/>
        <v>0.84298956553316684</v>
      </c>
      <c r="BO31">
        <f t="shared" si="43"/>
        <v>0.19597913106633372</v>
      </c>
      <c r="BP31">
        <v>6</v>
      </c>
      <c r="BQ31">
        <v>0.5</v>
      </c>
      <c r="BR31" t="s">
        <v>297</v>
      </c>
      <c r="BS31">
        <v>2</v>
      </c>
      <c r="BT31">
        <v>1608321885.5</v>
      </c>
      <c r="BU31">
        <v>1399.8116129032301</v>
      </c>
      <c r="BV31">
        <v>1443.0406451612901</v>
      </c>
      <c r="BW31">
        <v>21.930177419354798</v>
      </c>
      <c r="BX31">
        <v>19.733419354838698</v>
      </c>
      <c r="BY31">
        <v>1399.7861290322601</v>
      </c>
      <c r="BZ31">
        <v>21.586416129032301</v>
      </c>
      <c r="CA31">
        <v>500.03199999999998</v>
      </c>
      <c r="CB31">
        <v>102.481290322581</v>
      </c>
      <c r="CC31">
        <v>9.9992496774193598E-2</v>
      </c>
      <c r="CD31">
        <v>28.015267741935499</v>
      </c>
      <c r="CE31">
        <v>29.206635483871001</v>
      </c>
      <c r="CF31">
        <v>999.9</v>
      </c>
      <c r="CG31">
        <v>0</v>
      </c>
      <c r="CH31">
        <v>0</v>
      </c>
      <c r="CI31">
        <v>10003.8106451613</v>
      </c>
      <c r="CJ31">
        <v>0</v>
      </c>
      <c r="CK31">
        <v>42.408848387096803</v>
      </c>
      <c r="CL31">
        <v>1400.01774193548</v>
      </c>
      <c r="CM31">
        <v>0.89998935483871001</v>
      </c>
      <c r="CN31">
        <v>0.100010709677419</v>
      </c>
      <c r="CO31">
        <v>0</v>
      </c>
      <c r="CP31">
        <v>983.284516129032</v>
      </c>
      <c r="CQ31">
        <v>4.9994800000000001</v>
      </c>
      <c r="CR31">
        <v>14011.1</v>
      </c>
      <c r="CS31">
        <v>11417.680645161299</v>
      </c>
      <c r="CT31">
        <v>46.2739677419355</v>
      </c>
      <c r="CU31">
        <v>48.146999999999998</v>
      </c>
      <c r="CV31">
        <v>47.169161290322599</v>
      </c>
      <c r="CW31">
        <v>47.604612903225799</v>
      </c>
      <c r="CX31">
        <v>48.298322580645198</v>
      </c>
      <c r="CY31">
        <v>1255.5035483871</v>
      </c>
      <c r="CZ31">
        <v>139.51483870967701</v>
      </c>
      <c r="DA31">
        <v>0</v>
      </c>
      <c r="DB31">
        <v>147.19999980926499</v>
      </c>
      <c r="DC31">
        <v>0</v>
      </c>
      <c r="DD31">
        <v>983.17507692307697</v>
      </c>
      <c r="DE31">
        <v>-20.238222222446201</v>
      </c>
      <c r="DF31">
        <v>-136.256410248767</v>
      </c>
      <c r="DG31">
        <v>14010.6115384615</v>
      </c>
      <c r="DH31">
        <v>15</v>
      </c>
      <c r="DI31">
        <v>1608321772.5</v>
      </c>
      <c r="DJ31" t="s">
        <v>355</v>
      </c>
      <c r="DK31">
        <v>1608321772.5</v>
      </c>
      <c r="DL31">
        <v>1608321767.5</v>
      </c>
      <c r="DM31">
        <v>18</v>
      </c>
      <c r="DN31">
        <v>0.58799999999999997</v>
      </c>
      <c r="DO31">
        <v>-2.1000000000000001E-2</v>
      </c>
      <c r="DP31">
        <v>0.20399999999999999</v>
      </c>
      <c r="DQ31">
        <v>0.222</v>
      </c>
      <c r="DR31">
        <v>1243</v>
      </c>
      <c r="DS31">
        <v>19</v>
      </c>
      <c r="DT31">
        <v>0.05</v>
      </c>
      <c r="DU31">
        <v>0.02</v>
      </c>
      <c r="DV31">
        <v>33.417953805252601</v>
      </c>
      <c r="DW31">
        <v>-0.22577705510465099</v>
      </c>
      <c r="DX31">
        <v>6.5717786647297494E-2</v>
      </c>
      <c r="DY31">
        <v>1</v>
      </c>
      <c r="DZ31">
        <v>-43.229503225806397</v>
      </c>
      <c r="EA31">
        <v>0.82335000000012704</v>
      </c>
      <c r="EB31">
        <v>0.103071852432115</v>
      </c>
      <c r="EC31">
        <v>0</v>
      </c>
      <c r="ED31">
        <v>2.1967512903225801</v>
      </c>
      <c r="EE31">
        <v>-0.24372000000000599</v>
      </c>
      <c r="EF31">
        <v>2.0477412377786001E-2</v>
      </c>
      <c r="EG31">
        <v>0</v>
      </c>
      <c r="EH31">
        <v>1</v>
      </c>
      <c r="EI31">
        <v>3</v>
      </c>
      <c r="EJ31" t="s">
        <v>299</v>
      </c>
      <c r="EK31">
        <v>100</v>
      </c>
      <c r="EL31">
        <v>100</v>
      </c>
      <c r="EM31">
        <v>0.03</v>
      </c>
      <c r="EN31">
        <v>0.34520000000000001</v>
      </c>
      <c r="EO31">
        <v>1.3036950310908</v>
      </c>
      <c r="EP31">
        <v>-1.6043650578588901E-5</v>
      </c>
      <c r="EQ31">
        <v>-1.15305589960158E-6</v>
      </c>
      <c r="ER31">
        <v>3.6581349982770798E-10</v>
      </c>
      <c r="ES31">
        <v>-7.9294410579112101E-2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2</v>
      </c>
      <c r="FB31">
        <v>2.1</v>
      </c>
      <c r="FC31">
        <v>2</v>
      </c>
      <c r="FD31">
        <v>507.69499999999999</v>
      </c>
      <c r="FE31">
        <v>474.53500000000003</v>
      </c>
      <c r="FF31">
        <v>23.6785</v>
      </c>
      <c r="FG31">
        <v>35.155299999999997</v>
      </c>
      <c r="FH31">
        <v>30.000499999999999</v>
      </c>
      <c r="FI31">
        <v>35.161000000000001</v>
      </c>
      <c r="FJ31">
        <v>35.201500000000003</v>
      </c>
      <c r="FK31">
        <v>54.237099999999998</v>
      </c>
      <c r="FL31">
        <v>6.8024199999999997</v>
      </c>
      <c r="FM31">
        <v>37.098799999999997</v>
      </c>
      <c r="FN31">
        <v>23.662700000000001</v>
      </c>
      <c r="FO31">
        <v>1442.98</v>
      </c>
      <c r="FP31">
        <v>19.691500000000001</v>
      </c>
      <c r="FQ31">
        <v>97.665800000000004</v>
      </c>
      <c r="FR31">
        <v>101.568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2020-12-18T14:55:34Z</dcterms:created>
  <dcterms:modified xsi:type="dcterms:W3CDTF">2021-05-04T23:52:26Z</dcterms:modified>
</cp:coreProperties>
</file>