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DA2E4DD5-66FB-453E-AE40-01C60D137B4C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3" i="1" l="1"/>
  <c r="BN43" i="1"/>
  <c r="BL43" i="1"/>
  <c r="BM43" i="1" s="1"/>
  <c r="BJ43" i="1"/>
  <c r="BK43" i="1" s="1"/>
  <c r="BI43" i="1"/>
  <c r="BH43" i="1"/>
  <c r="BG43" i="1"/>
  <c r="BF43" i="1"/>
  <c r="BE43" i="1"/>
  <c r="AZ43" i="1" s="1"/>
  <c r="BB43" i="1"/>
  <c r="AU43" i="1"/>
  <c r="AO43" i="1"/>
  <c r="AN43" i="1"/>
  <c r="AI43" i="1"/>
  <c r="AG43" i="1" s="1"/>
  <c r="Y43" i="1"/>
  <c r="X43" i="1"/>
  <c r="P43" i="1"/>
  <c r="BO42" i="1"/>
  <c r="BN42" i="1"/>
  <c r="BL42" i="1"/>
  <c r="BM42" i="1" s="1"/>
  <c r="BI42" i="1"/>
  <c r="BH42" i="1"/>
  <c r="BG42" i="1"/>
  <c r="BF42" i="1"/>
  <c r="BJ42" i="1" s="1"/>
  <c r="BK42" i="1" s="1"/>
  <c r="BE42" i="1"/>
  <c r="AZ42" i="1" s="1"/>
  <c r="BB42" i="1"/>
  <c r="AU42" i="1"/>
  <c r="AN42" i="1"/>
  <c r="AO42" i="1" s="1"/>
  <c r="AI42" i="1"/>
  <c r="AG42" i="1" s="1"/>
  <c r="Y42" i="1"/>
  <c r="W42" i="1" s="1"/>
  <c r="X42" i="1"/>
  <c r="P42" i="1"/>
  <c r="I42" i="1"/>
  <c r="AA42" i="1" s="1"/>
  <c r="BO41" i="1"/>
  <c r="BN41" i="1"/>
  <c r="BM41" i="1"/>
  <c r="AW41" i="1" s="1"/>
  <c r="AY41" i="1" s="1"/>
  <c r="BL41" i="1"/>
  <c r="BJ41" i="1"/>
  <c r="BK41" i="1" s="1"/>
  <c r="BI41" i="1"/>
  <c r="BH41" i="1"/>
  <c r="BG41" i="1"/>
  <c r="BF41" i="1"/>
  <c r="BE41" i="1"/>
  <c r="AZ41" i="1" s="1"/>
  <c r="BB41" i="1"/>
  <c r="AU41" i="1"/>
  <c r="AO41" i="1"/>
  <c r="AN41" i="1"/>
  <c r="AI41" i="1"/>
  <c r="AG41" i="1"/>
  <c r="J41" i="1" s="1"/>
  <c r="AX41" i="1" s="1"/>
  <c r="BA41" i="1" s="1"/>
  <c r="Y41" i="1"/>
  <c r="X41" i="1"/>
  <c r="W41" i="1"/>
  <c r="P41" i="1"/>
  <c r="N41" i="1"/>
  <c r="K41" i="1"/>
  <c r="BO40" i="1"/>
  <c r="BN40" i="1"/>
  <c r="BM40" i="1"/>
  <c r="AW40" i="1" s="1"/>
  <c r="BL40" i="1"/>
  <c r="BJ40" i="1"/>
  <c r="BK40" i="1" s="1"/>
  <c r="BI40" i="1"/>
  <c r="BH40" i="1"/>
  <c r="BG40" i="1"/>
  <c r="BF40" i="1"/>
  <c r="BE40" i="1"/>
  <c r="BB40" i="1"/>
  <c r="AZ40" i="1"/>
  <c r="AU40" i="1"/>
  <c r="AY40" i="1" s="1"/>
  <c r="AO40" i="1"/>
  <c r="AN40" i="1"/>
  <c r="AI40" i="1"/>
  <c r="AH40" i="1"/>
  <c r="AG40" i="1"/>
  <c r="J40" i="1" s="1"/>
  <c r="AX40" i="1" s="1"/>
  <c r="BA40" i="1" s="1"/>
  <c r="Y40" i="1"/>
  <c r="X40" i="1"/>
  <c r="W40" i="1" s="1"/>
  <c r="S40" i="1"/>
  <c r="P40" i="1"/>
  <c r="K40" i="1"/>
  <c r="BO39" i="1"/>
  <c r="BN39" i="1"/>
  <c r="BL39" i="1"/>
  <c r="BM39" i="1" s="1"/>
  <c r="BJ39" i="1"/>
  <c r="BK39" i="1" s="1"/>
  <c r="BI39" i="1"/>
  <c r="BH39" i="1"/>
  <c r="BG39" i="1"/>
  <c r="BF39" i="1"/>
  <c r="BE39" i="1"/>
  <c r="BB39" i="1"/>
  <c r="AZ39" i="1"/>
  <c r="AW39" i="1"/>
  <c r="AU39" i="1"/>
  <c r="AY39" i="1" s="1"/>
  <c r="AN39" i="1"/>
  <c r="AO39" i="1" s="1"/>
  <c r="AI39" i="1"/>
  <c r="AG39" i="1" s="1"/>
  <c r="AH39" i="1"/>
  <c r="Y39" i="1"/>
  <c r="X39" i="1"/>
  <c r="W39" i="1" s="1"/>
  <c r="P39" i="1"/>
  <c r="BO38" i="1"/>
  <c r="BN38" i="1"/>
  <c r="BL38" i="1"/>
  <c r="BM38" i="1" s="1"/>
  <c r="BI38" i="1"/>
  <c r="BH38" i="1"/>
  <c r="BG38" i="1"/>
  <c r="BF38" i="1"/>
  <c r="BJ38" i="1" s="1"/>
  <c r="BK38" i="1" s="1"/>
  <c r="BE38" i="1"/>
  <c r="AZ38" i="1" s="1"/>
  <c r="BB38" i="1"/>
  <c r="AW38" i="1"/>
  <c r="AY38" i="1" s="1"/>
  <c r="AU38" i="1"/>
  <c r="AN38" i="1"/>
  <c r="AO38" i="1" s="1"/>
  <c r="AI38" i="1"/>
  <c r="AG38" i="1"/>
  <c r="K38" i="1" s="1"/>
  <c r="Y38" i="1"/>
  <c r="X38" i="1"/>
  <c r="W38" i="1"/>
  <c r="P38" i="1"/>
  <c r="N38" i="1"/>
  <c r="J38" i="1"/>
  <c r="AX38" i="1" s="1"/>
  <c r="BO37" i="1"/>
  <c r="BN37" i="1"/>
  <c r="BL37" i="1"/>
  <c r="BM37" i="1" s="1"/>
  <c r="BI37" i="1"/>
  <c r="BH37" i="1"/>
  <c r="BG37" i="1"/>
  <c r="BF37" i="1"/>
  <c r="BJ37" i="1" s="1"/>
  <c r="BK37" i="1" s="1"/>
  <c r="BE37" i="1"/>
  <c r="AZ37" i="1" s="1"/>
  <c r="BB37" i="1"/>
  <c r="AU37" i="1"/>
  <c r="AN37" i="1"/>
  <c r="AO37" i="1" s="1"/>
  <c r="AI37" i="1"/>
  <c r="AG37" i="1"/>
  <c r="J37" i="1" s="1"/>
  <c r="AX37" i="1" s="1"/>
  <c r="Y37" i="1"/>
  <c r="X37" i="1"/>
  <c r="W37" i="1"/>
  <c r="P37" i="1"/>
  <c r="BO36" i="1"/>
  <c r="BN36" i="1"/>
  <c r="BM36" i="1" s="1"/>
  <c r="BL36" i="1"/>
  <c r="BI36" i="1"/>
  <c r="BH36" i="1"/>
  <c r="BG36" i="1"/>
  <c r="BF36" i="1"/>
  <c r="BJ36" i="1" s="1"/>
  <c r="BK36" i="1" s="1"/>
  <c r="BE36" i="1"/>
  <c r="BB36" i="1"/>
  <c r="AZ36" i="1"/>
  <c r="AU36" i="1"/>
  <c r="AO36" i="1"/>
  <c r="AN36" i="1"/>
  <c r="AI36" i="1"/>
  <c r="AG36" i="1"/>
  <c r="Y36" i="1"/>
  <c r="X36" i="1"/>
  <c r="W36" i="1"/>
  <c r="P36" i="1"/>
  <c r="BO35" i="1"/>
  <c r="BN35" i="1"/>
  <c r="BL35" i="1"/>
  <c r="BM35" i="1" s="1"/>
  <c r="BI35" i="1"/>
  <c r="BH35" i="1"/>
  <c r="BG35" i="1"/>
  <c r="BF35" i="1"/>
  <c r="BJ35" i="1" s="1"/>
  <c r="BK35" i="1" s="1"/>
  <c r="BE35" i="1"/>
  <c r="BB35" i="1"/>
  <c r="AZ35" i="1"/>
  <c r="AU35" i="1"/>
  <c r="AN35" i="1"/>
  <c r="AO35" i="1" s="1"/>
  <c r="AI35" i="1"/>
  <c r="AG35" i="1" s="1"/>
  <c r="Y35" i="1"/>
  <c r="X35" i="1"/>
  <c r="W35" i="1" s="1"/>
  <c r="P35" i="1"/>
  <c r="I35" i="1"/>
  <c r="AA35" i="1" s="1"/>
  <c r="BO34" i="1"/>
  <c r="BN34" i="1"/>
  <c r="BL34" i="1"/>
  <c r="BM34" i="1" s="1"/>
  <c r="BK34" i="1"/>
  <c r="BI34" i="1"/>
  <c r="BH34" i="1"/>
  <c r="BG34" i="1"/>
  <c r="BF34" i="1"/>
  <c r="BJ34" i="1" s="1"/>
  <c r="BE34" i="1"/>
  <c r="AZ34" i="1" s="1"/>
  <c r="BB34" i="1"/>
  <c r="AX34" i="1"/>
  <c r="AU34" i="1"/>
  <c r="AN34" i="1"/>
  <c r="AO34" i="1" s="1"/>
  <c r="AI34" i="1"/>
  <c r="AG34" i="1" s="1"/>
  <c r="Y34" i="1"/>
  <c r="W34" i="1" s="1"/>
  <c r="X34" i="1"/>
  <c r="P34" i="1"/>
  <c r="N34" i="1"/>
  <c r="J34" i="1"/>
  <c r="I34" i="1"/>
  <c r="AA34" i="1" s="1"/>
  <c r="BO33" i="1"/>
  <c r="BN33" i="1"/>
  <c r="BM33" i="1"/>
  <c r="AW33" i="1" s="1"/>
  <c r="BL33" i="1"/>
  <c r="BJ33" i="1"/>
  <c r="BK33" i="1" s="1"/>
  <c r="BI33" i="1"/>
  <c r="BH33" i="1"/>
  <c r="BG33" i="1"/>
  <c r="BF33" i="1"/>
  <c r="BE33" i="1"/>
  <c r="AZ33" i="1" s="1"/>
  <c r="BB33" i="1"/>
  <c r="AY33" i="1"/>
  <c r="AU33" i="1"/>
  <c r="AO33" i="1"/>
  <c r="AN33" i="1"/>
  <c r="AI33" i="1"/>
  <c r="AG33" i="1"/>
  <c r="Y33" i="1"/>
  <c r="X33" i="1"/>
  <c r="W33" i="1"/>
  <c r="S33" i="1"/>
  <c r="P33" i="1"/>
  <c r="BO32" i="1"/>
  <c r="BN32" i="1"/>
  <c r="BM32" i="1" s="1"/>
  <c r="BL32" i="1"/>
  <c r="BJ32" i="1"/>
  <c r="BK32" i="1" s="1"/>
  <c r="BI32" i="1"/>
  <c r="BH32" i="1"/>
  <c r="BG32" i="1"/>
  <c r="BF32" i="1"/>
  <c r="BE32" i="1"/>
  <c r="BB32" i="1"/>
  <c r="AZ32" i="1"/>
  <c r="AU32" i="1"/>
  <c r="AO32" i="1"/>
  <c r="AN32" i="1"/>
  <c r="AI32" i="1"/>
  <c r="AH32" i="1"/>
  <c r="AG32" i="1"/>
  <c r="J32" i="1" s="1"/>
  <c r="AX32" i="1" s="1"/>
  <c r="Y32" i="1"/>
  <c r="X32" i="1"/>
  <c r="W32" i="1" s="1"/>
  <c r="P32" i="1"/>
  <c r="K32" i="1"/>
  <c r="BO31" i="1"/>
  <c r="BN31" i="1"/>
  <c r="BL31" i="1"/>
  <c r="BM31" i="1" s="1"/>
  <c r="BK31" i="1"/>
  <c r="BJ31" i="1"/>
  <c r="BI31" i="1"/>
  <c r="BH31" i="1"/>
  <c r="BG31" i="1"/>
  <c r="BF31" i="1"/>
  <c r="BE31" i="1"/>
  <c r="BB31" i="1"/>
  <c r="AZ31" i="1"/>
  <c r="AW31" i="1"/>
  <c r="AU31" i="1"/>
  <c r="AY31" i="1" s="1"/>
  <c r="AN31" i="1"/>
  <c r="AO31" i="1" s="1"/>
  <c r="AI31" i="1"/>
  <c r="AG31" i="1" s="1"/>
  <c r="AH31" i="1"/>
  <c r="Y31" i="1"/>
  <c r="X31" i="1"/>
  <c r="P31" i="1"/>
  <c r="I31" i="1"/>
  <c r="AA31" i="1" s="1"/>
  <c r="BO30" i="1"/>
  <c r="BN30" i="1"/>
  <c r="BL30" i="1"/>
  <c r="BM30" i="1" s="1"/>
  <c r="S30" i="1" s="1"/>
  <c r="BI30" i="1"/>
  <c r="BH30" i="1"/>
  <c r="BG30" i="1"/>
  <c r="BF30" i="1"/>
  <c r="BJ30" i="1" s="1"/>
  <c r="BK30" i="1" s="1"/>
  <c r="BE30" i="1"/>
  <c r="AZ30" i="1" s="1"/>
  <c r="BB30" i="1"/>
  <c r="AW30" i="1"/>
  <c r="AY30" i="1" s="1"/>
  <c r="AU30" i="1"/>
  <c r="AN30" i="1"/>
  <c r="AO30" i="1" s="1"/>
  <c r="AI30" i="1"/>
  <c r="AG30" i="1"/>
  <c r="K30" i="1" s="1"/>
  <c r="Y30" i="1"/>
  <c r="X30" i="1"/>
  <c r="W30" i="1"/>
  <c r="P30" i="1"/>
  <c r="N30" i="1"/>
  <c r="J30" i="1"/>
  <c r="AX30" i="1" s="1"/>
  <c r="BA30" i="1" s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/>
  <c r="K29" i="1" s="1"/>
  <c r="Y29" i="1"/>
  <c r="X29" i="1"/>
  <c r="W29" i="1"/>
  <c r="P29" i="1"/>
  <c r="J29" i="1"/>
  <c r="AX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BB28" i="1"/>
  <c r="AZ28" i="1"/>
  <c r="AU28" i="1"/>
  <c r="AO28" i="1"/>
  <c r="AN28" i="1"/>
  <c r="AI28" i="1"/>
  <c r="AH28" i="1"/>
  <c r="AG28" i="1"/>
  <c r="I28" i="1" s="1"/>
  <c r="Y28" i="1"/>
  <c r="X28" i="1"/>
  <c r="W28" i="1"/>
  <c r="P28" i="1"/>
  <c r="BO27" i="1"/>
  <c r="BN27" i="1"/>
  <c r="BL27" i="1"/>
  <c r="BK27" i="1"/>
  <c r="BI27" i="1"/>
  <c r="BH27" i="1"/>
  <c r="BG27" i="1"/>
  <c r="BF27" i="1"/>
  <c r="BJ27" i="1" s="1"/>
  <c r="BE27" i="1"/>
  <c r="BB27" i="1"/>
  <c r="AZ27" i="1"/>
  <c r="AU27" i="1"/>
  <c r="AN27" i="1"/>
  <c r="AO27" i="1" s="1"/>
  <c r="AI27" i="1"/>
  <c r="AG27" i="1" s="1"/>
  <c r="Y27" i="1"/>
  <c r="X27" i="1"/>
  <c r="P27" i="1"/>
  <c r="N27" i="1"/>
  <c r="BO26" i="1"/>
  <c r="BN26" i="1"/>
  <c r="BM26" i="1"/>
  <c r="AW26" i="1" s="1"/>
  <c r="AY26" i="1" s="1"/>
  <c r="BL26" i="1"/>
  <c r="BK26" i="1"/>
  <c r="BI26" i="1"/>
  <c r="BH26" i="1"/>
  <c r="BG26" i="1"/>
  <c r="BF26" i="1"/>
  <c r="BJ26" i="1" s="1"/>
  <c r="BE26" i="1"/>
  <c r="AZ26" i="1" s="1"/>
  <c r="BB26" i="1"/>
  <c r="AU26" i="1"/>
  <c r="AN26" i="1"/>
  <c r="AO26" i="1" s="1"/>
  <c r="AI26" i="1"/>
  <c r="AG26" i="1" s="1"/>
  <c r="AH26" i="1" s="1"/>
  <c r="AA26" i="1"/>
  <c r="Y26" i="1"/>
  <c r="W26" i="1" s="1"/>
  <c r="X26" i="1"/>
  <c r="P26" i="1"/>
  <c r="N26" i="1"/>
  <c r="K26" i="1"/>
  <c r="J26" i="1"/>
  <c r="AX26" i="1" s="1"/>
  <c r="BA26" i="1" s="1"/>
  <c r="I26" i="1"/>
  <c r="BO25" i="1"/>
  <c r="BN25" i="1"/>
  <c r="BM25" i="1"/>
  <c r="AW25" i="1" s="1"/>
  <c r="AY25" i="1" s="1"/>
  <c r="BL25" i="1"/>
  <c r="BJ25" i="1"/>
  <c r="BK25" i="1" s="1"/>
  <c r="BI25" i="1"/>
  <c r="BH25" i="1"/>
  <c r="BG25" i="1"/>
  <c r="BF25" i="1"/>
  <c r="BE25" i="1"/>
  <c r="BB25" i="1"/>
  <c r="AZ25" i="1"/>
  <c r="AU25" i="1"/>
  <c r="AO25" i="1"/>
  <c r="AN25" i="1"/>
  <c r="AI25" i="1"/>
  <c r="AG25" i="1"/>
  <c r="Y25" i="1"/>
  <c r="X25" i="1"/>
  <c r="W25" i="1"/>
  <c r="S25" i="1"/>
  <c r="P25" i="1"/>
  <c r="N25" i="1"/>
  <c r="K25" i="1"/>
  <c r="BO24" i="1"/>
  <c r="BN24" i="1"/>
  <c r="BM24" i="1" s="1"/>
  <c r="BL24" i="1"/>
  <c r="BJ24" i="1"/>
  <c r="BK24" i="1" s="1"/>
  <c r="BI24" i="1"/>
  <c r="BH24" i="1"/>
  <c r="BG24" i="1"/>
  <c r="BF24" i="1"/>
  <c r="BE24" i="1"/>
  <c r="BB24" i="1"/>
  <c r="AZ24" i="1"/>
  <c r="AU24" i="1"/>
  <c r="AO24" i="1"/>
  <c r="AN24" i="1"/>
  <c r="AI24" i="1"/>
  <c r="AG24" i="1"/>
  <c r="Y24" i="1"/>
  <c r="X24" i="1"/>
  <c r="W24" i="1"/>
  <c r="P24" i="1"/>
  <c r="BO23" i="1"/>
  <c r="BN23" i="1"/>
  <c r="BL23" i="1"/>
  <c r="BM23" i="1" s="1"/>
  <c r="S23" i="1" s="1"/>
  <c r="BJ23" i="1"/>
  <c r="BK23" i="1" s="1"/>
  <c r="BI23" i="1"/>
  <c r="BH23" i="1"/>
  <c r="BG23" i="1"/>
  <c r="BF23" i="1"/>
  <c r="BE23" i="1"/>
  <c r="BB23" i="1"/>
  <c r="AZ23" i="1"/>
  <c r="AW23" i="1"/>
  <c r="BA23" i="1" s="1"/>
  <c r="AU23" i="1"/>
  <c r="AN23" i="1"/>
  <c r="AO23" i="1" s="1"/>
  <c r="AI23" i="1"/>
  <c r="AG23" i="1" s="1"/>
  <c r="AH23" i="1"/>
  <c r="Y23" i="1"/>
  <c r="X23" i="1"/>
  <c r="P23" i="1"/>
  <c r="J23" i="1"/>
  <c r="AX23" i="1" s="1"/>
  <c r="I23" i="1"/>
  <c r="AA23" i="1" s="1"/>
  <c r="BO22" i="1"/>
  <c r="BN22" i="1"/>
  <c r="BL22" i="1"/>
  <c r="BM22" i="1" s="1"/>
  <c r="S22" i="1" s="1"/>
  <c r="T22" i="1" s="1"/>
  <c r="U22" i="1" s="1"/>
  <c r="BI22" i="1"/>
  <c r="BH22" i="1"/>
  <c r="BG22" i="1"/>
  <c r="BF22" i="1"/>
  <c r="BJ22" i="1" s="1"/>
  <c r="BK22" i="1" s="1"/>
  <c r="BE22" i="1"/>
  <c r="AZ22" i="1" s="1"/>
  <c r="BB22" i="1"/>
  <c r="AW22" i="1"/>
  <c r="AY22" i="1" s="1"/>
  <c r="AU22" i="1"/>
  <c r="AN22" i="1"/>
  <c r="AO22" i="1" s="1"/>
  <c r="AI22" i="1"/>
  <c r="AG22" i="1"/>
  <c r="Y22" i="1"/>
  <c r="W22" i="1" s="1"/>
  <c r="X22" i="1"/>
  <c r="P22" i="1"/>
  <c r="I22" i="1"/>
  <c r="AA22" i="1" s="1"/>
  <c r="BO21" i="1"/>
  <c r="BN21" i="1"/>
  <c r="BL21" i="1"/>
  <c r="BM21" i="1" s="1"/>
  <c r="BI21" i="1"/>
  <c r="BH21" i="1"/>
  <c r="BG21" i="1"/>
  <c r="BF21" i="1"/>
  <c r="BJ21" i="1" s="1"/>
  <c r="BK21" i="1" s="1"/>
  <c r="BE21" i="1"/>
  <c r="BB21" i="1"/>
  <c r="AZ21" i="1"/>
  <c r="AU21" i="1"/>
  <c r="AN21" i="1"/>
  <c r="AO21" i="1" s="1"/>
  <c r="AI21" i="1"/>
  <c r="AG21" i="1"/>
  <c r="I21" i="1" s="1"/>
  <c r="AA21" i="1" s="1"/>
  <c r="Y21" i="1"/>
  <c r="X21" i="1"/>
  <c r="W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H20" i="1"/>
  <c r="AG20" i="1"/>
  <c r="I20" i="1" s="1"/>
  <c r="Y20" i="1"/>
  <c r="X20" i="1"/>
  <c r="W20" i="1" s="1"/>
  <c r="P20" i="1"/>
  <c r="N20" i="1"/>
  <c r="K20" i="1"/>
  <c r="J20" i="1"/>
  <c r="AX20" i="1" s="1"/>
  <c r="BO19" i="1"/>
  <c r="BN19" i="1"/>
  <c r="BL19" i="1"/>
  <c r="BM19" i="1" s="1"/>
  <c r="BJ19" i="1"/>
  <c r="BK19" i="1" s="1"/>
  <c r="BI19" i="1"/>
  <c r="BH19" i="1"/>
  <c r="BG19" i="1"/>
  <c r="BF19" i="1"/>
  <c r="BE19" i="1"/>
  <c r="BB19" i="1"/>
  <c r="AZ19" i="1"/>
  <c r="AU19" i="1"/>
  <c r="AN19" i="1"/>
  <c r="AO19" i="1" s="1"/>
  <c r="AI19" i="1"/>
  <c r="AG19" i="1"/>
  <c r="N19" i="1" s="1"/>
  <c r="Y19" i="1"/>
  <c r="X19" i="1"/>
  <c r="W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B18" i="1"/>
  <c r="AZ18" i="1"/>
  <c r="AU18" i="1"/>
  <c r="AN18" i="1"/>
  <c r="AO18" i="1" s="1"/>
  <c r="AI18" i="1"/>
  <c r="AG18" i="1"/>
  <c r="K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Y17" i="1"/>
  <c r="W17" i="1" s="1"/>
  <c r="X17" i="1"/>
  <c r="P17" i="1"/>
  <c r="S20" i="1" l="1"/>
  <c r="AW20" i="1"/>
  <c r="S18" i="1"/>
  <c r="AW18" i="1"/>
  <c r="AY18" i="1" s="1"/>
  <c r="AW21" i="1"/>
  <c r="AY21" i="1" s="1"/>
  <c r="S21" i="1"/>
  <c r="AW32" i="1"/>
  <c r="S32" i="1"/>
  <c r="AW29" i="1"/>
  <c r="AY29" i="1" s="1"/>
  <c r="S29" i="1"/>
  <c r="AW19" i="1"/>
  <c r="AY19" i="1" s="1"/>
  <c r="S19" i="1"/>
  <c r="V22" i="1"/>
  <c r="Z22" i="1" s="1"/>
  <c r="AC22" i="1"/>
  <c r="AD22" i="1" s="1"/>
  <c r="AY24" i="1"/>
  <c r="AA28" i="1"/>
  <c r="AY20" i="1"/>
  <c r="AH17" i="1"/>
  <c r="N17" i="1"/>
  <c r="J17" i="1"/>
  <c r="AX17" i="1" s="1"/>
  <c r="BA17" i="1" s="1"/>
  <c r="I17" i="1"/>
  <c r="K17" i="1"/>
  <c r="S24" i="1"/>
  <c r="AW24" i="1"/>
  <c r="AA20" i="1"/>
  <c r="AW17" i="1"/>
  <c r="AY17" i="1" s="1"/>
  <c r="S17" i="1"/>
  <c r="BA20" i="1"/>
  <c r="AY32" i="1"/>
  <c r="AW35" i="1"/>
  <c r="S35" i="1"/>
  <c r="T33" i="1"/>
  <c r="U33" i="1" s="1"/>
  <c r="AW34" i="1"/>
  <c r="AY34" i="1" s="1"/>
  <c r="S34" i="1"/>
  <c r="AW36" i="1"/>
  <c r="AY36" i="1" s="1"/>
  <c r="S36" i="1"/>
  <c r="BA38" i="1"/>
  <c r="I39" i="1"/>
  <c r="N39" i="1"/>
  <c r="K39" i="1"/>
  <c r="J39" i="1"/>
  <c r="AX39" i="1" s="1"/>
  <c r="BA39" i="1" s="1"/>
  <c r="K43" i="1"/>
  <c r="J43" i="1"/>
  <c r="AX43" i="1" s="1"/>
  <c r="AH43" i="1"/>
  <c r="N43" i="1"/>
  <c r="N18" i="1"/>
  <c r="I19" i="1"/>
  <c r="Q22" i="1"/>
  <c r="O22" i="1" s="1"/>
  <c r="R22" i="1" s="1"/>
  <c r="L22" i="1" s="1"/>
  <c r="M22" i="1" s="1"/>
  <c r="BM27" i="1"/>
  <c r="I43" i="1"/>
  <c r="S41" i="1"/>
  <c r="J42" i="1"/>
  <c r="AX42" i="1" s="1"/>
  <c r="AH42" i="1"/>
  <c r="K42" i="1"/>
  <c r="J33" i="1"/>
  <c r="AX33" i="1" s="1"/>
  <c r="BA33" i="1" s="1"/>
  <c r="I33" i="1"/>
  <c r="AH33" i="1"/>
  <c r="AH21" i="1"/>
  <c r="J19" i="1"/>
  <c r="AX19" i="1" s="1"/>
  <c r="BA19" i="1" s="1"/>
  <c r="J25" i="1"/>
  <c r="AX25" i="1" s="1"/>
  <c r="BA25" i="1" s="1"/>
  <c r="I25" i="1"/>
  <c r="BA32" i="1"/>
  <c r="AH36" i="1"/>
  <c r="N36" i="1"/>
  <c r="K36" i="1"/>
  <c r="J36" i="1"/>
  <c r="AX36" i="1" s="1"/>
  <c r="BA36" i="1" s="1"/>
  <c r="I36" i="1"/>
  <c r="AH18" i="1"/>
  <c r="K19" i="1"/>
  <c r="J21" i="1"/>
  <c r="AX21" i="1" s="1"/>
  <c r="BA21" i="1" s="1"/>
  <c r="K22" i="1"/>
  <c r="AH22" i="1"/>
  <c r="J24" i="1"/>
  <c r="AX24" i="1" s="1"/>
  <c r="BA24" i="1" s="1"/>
  <c r="I24" i="1"/>
  <c r="N24" i="1"/>
  <c r="T25" i="1"/>
  <c r="U25" i="1" s="1"/>
  <c r="AH25" i="1"/>
  <c r="K27" i="1"/>
  <c r="J27" i="1"/>
  <c r="AX27" i="1" s="1"/>
  <c r="AH27" i="1"/>
  <c r="I29" i="1"/>
  <c r="AH29" i="1"/>
  <c r="N29" i="1"/>
  <c r="K35" i="1"/>
  <c r="J35" i="1"/>
  <c r="AX35" i="1" s="1"/>
  <c r="BA35" i="1" s="1"/>
  <c r="AH35" i="1"/>
  <c r="N35" i="1"/>
  <c r="N42" i="1"/>
  <c r="N21" i="1"/>
  <c r="AB22" i="1"/>
  <c r="N31" i="1"/>
  <c r="K31" i="1"/>
  <c r="J31" i="1"/>
  <c r="AX31" i="1" s="1"/>
  <c r="BA31" i="1" s="1"/>
  <c r="K37" i="1"/>
  <c r="I37" i="1"/>
  <c r="AH37" i="1"/>
  <c r="N37" i="1"/>
  <c r="I18" i="1"/>
  <c r="K21" i="1"/>
  <c r="J22" i="1"/>
  <c r="AX22" i="1" s="1"/>
  <c r="BA22" i="1" s="1"/>
  <c r="T23" i="1"/>
  <c r="U23" i="1" s="1"/>
  <c r="N23" i="1"/>
  <c r="K23" i="1"/>
  <c r="AH24" i="1"/>
  <c r="W31" i="1"/>
  <c r="K33" i="1"/>
  <c r="AH34" i="1"/>
  <c r="K34" i="1"/>
  <c r="S39" i="1"/>
  <c r="AW43" i="1"/>
  <c r="AY43" i="1" s="1"/>
  <c r="S43" i="1"/>
  <c r="AH19" i="1"/>
  <c r="J18" i="1"/>
  <c r="AX18" i="1" s="1"/>
  <c r="K24" i="1"/>
  <c r="S26" i="1"/>
  <c r="I27" i="1"/>
  <c r="N33" i="1"/>
  <c r="AY35" i="1"/>
  <c r="S37" i="1"/>
  <c r="AW37" i="1"/>
  <c r="AY37" i="1" s="1"/>
  <c r="AB25" i="1"/>
  <c r="N22" i="1"/>
  <c r="W23" i="1"/>
  <c r="AY23" i="1"/>
  <c r="W27" i="1"/>
  <c r="N28" i="1"/>
  <c r="K28" i="1"/>
  <c r="J28" i="1"/>
  <c r="AX28" i="1" s="1"/>
  <c r="AW28" i="1"/>
  <c r="AY28" i="1" s="1"/>
  <c r="S28" i="1"/>
  <c r="S31" i="1"/>
  <c r="S38" i="1"/>
  <c r="AW42" i="1"/>
  <c r="AY42" i="1" s="1"/>
  <c r="S42" i="1"/>
  <c r="W43" i="1"/>
  <c r="AH41" i="1"/>
  <c r="AH30" i="1"/>
  <c r="N32" i="1"/>
  <c r="AH38" i="1"/>
  <c r="N40" i="1"/>
  <c r="I41" i="1"/>
  <c r="I30" i="1"/>
  <c r="I38" i="1"/>
  <c r="I32" i="1"/>
  <c r="I40" i="1"/>
  <c r="T39" i="1" l="1"/>
  <c r="U39" i="1" s="1"/>
  <c r="Q24" i="1"/>
  <c r="O24" i="1" s="1"/>
  <c r="R24" i="1" s="1"/>
  <c r="L24" i="1" s="1"/>
  <c r="M24" i="1" s="1"/>
  <c r="AA24" i="1"/>
  <c r="AC33" i="1"/>
  <c r="V33" i="1"/>
  <c r="Z33" i="1" s="1"/>
  <c r="BA18" i="1"/>
  <c r="V23" i="1"/>
  <c r="Z23" i="1" s="1"/>
  <c r="Q23" i="1"/>
  <c r="O23" i="1" s="1"/>
  <c r="R23" i="1" s="1"/>
  <c r="L23" i="1" s="1"/>
  <c r="M23" i="1" s="1"/>
  <c r="AC23" i="1"/>
  <c r="AA43" i="1"/>
  <c r="T35" i="1"/>
  <c r="U35" i="1" s="1"/>
  <c r="T19" i="1"/>
  <c r="U19" i="1" s="1"/>
  <c r="AA19" i="1"/>
  <c r="T18" i="1"/>
  <c r="U18" i="1" s="1"/>
  <c r="AA40" i="1"/>
  <c r="T31" i="1"/>
  <c r="U31" i="1" s="1"/>
  <c r="T37" i="1"/>
  <c r="U37" i="1" s="1"/>
  <c r="BA27" i="1"/>
  <c r="Q33" i="1"/>
  <c r="O33" i="1" s="1"/>
  <c r="R33" i="1" s="1"/>
  <c r="L33" i="1" s="1"/>
  <c r="M33" i="1" s="1"/>
  <c r="AA33" i="1"/>
  <c r="Q39" i="1"/>
  <c r="O39" i="1" s="1"/>
  <c r="R39" i="1" s="1"/>
  <c r="L39" i="1" s="1"/>
  <c r="M39" i="1" s="1"/>
  <c r="AA39" i="1"/>
  <c r="BA37" i="1"/>
  <c r="T32" i="1"/>
  <c r="U32" i="1" s="1"/>
  <c r="T38" i="1"/>
  <c r="U38" i="1" s="1"/>
  <c r="AA37" i="1"/>
  <c r="Q37" i="1"/>
  <c r="O37" i="1" s="1"/>
  <c r="R37" i="1" s="1"/>
  <c r="L37" i="1" s="1"/>
  <c r="M37" i="1" s="1"/>
  <c r="T41" i="1"/>
  <c r="U41" i="1" s="1"/>
  <c r="Q32" i="1"/>
  <c r="O32" i="1" s="1"/>
  <c r="R32" i="1" s="1"/>
  <c r="L32" i="1" s="1"/>
  <c r="M32" i="1" s="1"/>
  <c r="AA32" i="1"/>
  <c r="AA38" i="1"/>
  <c r="Q38" i="1"/>
  <c r="O38" i="1" s="1"/>
  <c r="R38" i="1" s="1"/>
  <c r="L38" i="1" s="1"/>
  <c r="M38" i="1" s="1"/>
  <c r="T28" i="1"/>
  <c r="U28" i="1" s="1"/>
  <c r="T43" i="1"/>
  <c r="U43" i="1" s="1"/>
  <c r="AA18" i="1"/>
  <c r="Q25" i="1"/>
  <c r="O25" i="1" s="1"/>
  <c r="R25" i="1" s="1"/>
  <c r="L25" i="1" s="1"/>
  <c r="M25" i="1" s="1"/>
  <c r="AA25" i="1"/>
  <c r="T40" i="1"/>
  <c r="U40" i="1" s="1"/>
  <c r="BA43" i="1"/>
  <c r="T36" i="1"/>
  <c r="U36" i="1" s="1"/>
  <c r="T24" i="1"/>
  <c r="U24" i="1" s="1"/>
  <c r="T21" i="1"/>
  <c r="U21" i="1" s="1"/>
  <c r="T20" i="1"/>
  <c r="U20" i="1" s="1"/>
  <c r="Q29" i="1"/>
  <c r="O29" i="1" s="1"/>
  <c r="R29" i="1" s="1"/>
  <c r="L29" i="1" s="1"/>
  <c r="M29" i="1" s="1"/>
  <c r="AA29" i="1"/>
  <c r="AA30" i="1"/>
  <c r="AC25" i="1"/>
  <c r="AD25" i="1" s="1"/>
  <c r="V25" i="1"/>
  <c r="Z25" i="1" s="1"/>
  <c r="T17" i="1"/>
  <c r="U17" i="1" s="1"/>
  <c r="BA34" i="1"/>
  <c r="T26" i="1"/>
  <c r="U26" i="1" s="1"/>
  <c r="T42" i="1"/>
  <c r="U42" i="1" s="1"/>
  <c r="T30" i="1"/>
  <c r="U30" i="1" s="1"/>
  <c r="AA41" i="1"/>
  <c r="BA28" i="1"/>
  <c r="BA29" i="1"/>
  <c r="AA27" i="1"/>
  <c r="AB33" i="1"/>
  <c r="AA36" i="1"/>
  <c r="BA42" i="1"/>
  <c r="S27" i="1"/>
  <c r="AW27" i="1"/>
  <c r="AY27" i="1" s="1"/>
  <c r="T34" i="1"/>
  <c r="U34" i="1" s="1"/>
  <c r="Q17" i="1"/>
  <c r="O17" i="1" s="1"/>
  <c r="R17" i="1" s="1"/>
  <c r="L17" i="1" s="1"/>
  <c r="M17" i="1" s="1"/>
  <c r="AA17" i="1"/>
  <c r="T29" i="1"/>
  <c r="U29" i="1" s="1"/>
  <c r="AB23" i="1"/>
  <c r="T27" i="1" l="1"/>
  <c r="U27" i="1" s="1"/>
  <c r="V29" i="1"/>
  <c r="Z29" i="1" s="1"/>
  <c r="AC29" i="1"/>
  <c r="AD29" i="1" s="1"/>
  <c r="AB29" i="1"/>
  <c r="AC34" i="1"/>
  <c r="AD34" i="1" s="1"/>
  <c r="Q34" i="1"/>
  <c r="O34" i="1" s="1"/>
  <c r="R34" i="1" s="1"/>
  <c r="L34" i="1" s="1"/>
  <c r="M34" i="1" s="1"/>
  <c r="V34" i="1"/>
  <c r="Z34" i="1" s="1"/>
  <c r="AB34" i="1"/>
  <c r="AC26" i="1"/>
  <c r="AB26" i="1"/>
  <c r="V26" i="1"/>
  <c r="Z26" i="1" s="1"/>
  <c r="Q26" i="1"/>
  <c r="O26" i="1" s="1"/>
  <c r="R26" i="1" s="1"/>
  <c r="L26" i="1" s="1"/>
  <c r="M26" i="1" s="1"/>
  <c r="V36" i="1"/>
  <c r="Z36" i="1" s="1"/>
  <c r="AC36" i="1"/>
  <c r="AD36" i="1" s="1"/>
  <c r="AB36" i="1"/>
  <c r="AC43" i="1"/>
  <c r="V43" i="1"/>
  <c r="Z43" i="1" s="1"/>
  <c r="AB43" i="1"/>
  <c r="V31" i="1"/>
  <c r="Z31" i="1" s="1"/>
  <c r="AC31" i="1"/>
  <c r="AB31" i="1"/>
  <c r="Q31" i="1"/>
  <c r="O31" i="1" s="1"/>
  <c r="R31" i="1" s="1"/>
  <c r="L31" i="1" s="1"/>
  <c r="M31" i="1" s="1"/>
  <c r="V19" i="1"/>
  <c r="Z19" i="1" s="1"/>
  <c r="AC19" i="1"/>
  <c r="AB19" i="1"/>
  <c r="AC41" i="1"/>
  <c r="AD41" i="1" s="1"/>
  <c r="V41" i="1"/>
  <c r="Z41" i="1" s="1"/>
  <c r="AB41" i="1"/>
  <c r="AC35" i="1"/>
  <c r="V35" i="1"/>
  <c r="Z35" i="1" s="1"/>
  <c r="AB35" i="1"/>
  <c r="Q35" i="1"/>
  <c r="O35" i="1" s="1"/>
  <c r="R35" i="1" s="1"/>
  <c r="L35" i="1" s="1"/>
  <c r="M35" i="1" s="1"/>
  <c r="Q36" i="1"/>
  <c r="O36" i="1" s="1"/>
  <c r="R36" i="1" s="1"/>
  <c r="L36" i="1" s="1"/>
  <c r="M36" i="1" s="1"/>
  <c r="Q41" i="1"/>
  <c r="O41" i="1" s="1"/>
  <c r="R41" i="1" s="1"/>
  <c r="L41" i="1" s="1"/>
  <c r="M41" i="1" s="1"/>
  <c r="V17" i="1"/>
  <c r="Z17" i="1" s="1"/>
  <c r="AB17" i="1"/>
  <c r="AC17" i="1"/>
  <c r="AD17" i="1" s="1"/>
  <c r="V40" i="1"/>
  <c r="Z40" i="1" s="1"/>
  <c r="AC40" i="1"/>
  <c r="AD40" i="1" s="1"/>
  <c r="AB40" i="1"/>
  <c r="Q40" i="1"/>
  <c r="O40" i="1" s="1"/>
  <c r="R40" i="1" s="1"/>
  <c r="L40" i="1" s="1"/>
  <c r="M40" i="1" s="1"/>
  <c r="AD33" i="1"/>
  <c r="V20" i="1"/>
  <c r="Z20" i="1" s="1"/>
  <c r="AC20" i="1"/>
  <c r="AB20" i="1"/>
  <c r="Q20" i="1"/>
  <c r="O20" i="1" s="1"/>
  <c r="R20" i="1" s="1"/>
  <c r="L20" i="1" s="1"/>
  <c r="M20" i="1" s="1"/>
  <c r="AC30" i="1"/>
  <c r="AD30" i="1" s="1"/>
  <c r="V30" i="1"/>
  <c r="Z30" i="1" s="1"/>
  <c r="AB30" i="1"/>
  <c r="V21" i="1"/>
  <c r="Z21" i="1" s="1"/>
  <c r="AC21" i="1"/>
  <c r="Q21" i="1"/>
  <c r="O21" i="1" s="1"/>
  <c r="R21" i="1" s="1"/>
  <c r="L21" i="1" s="1"/>
  <c r="M21" i="1" s="1"/>
  <c r="AB21" i="1"/>
  <c r="V38" i="1"/>
  <c r="Z38" i="1" s="1"/>
  <c r="AB38" i="1"/>
  <c r="AC38" i="1"/>
  <c r="Q43" i="1"/>
  <c r="O43" i="1" s="1"/>
  <c r="R43" i="1" s="1"/>
  <c r="L43" i="1" s="1"/>
  <c r="M43" i="1" s="1"/>
  <c r="V28" i="1"/>
  <c r="Z28" i="1" s="1"/>
  <c r="AC28" i="1"/>
  <c r="Q28" i="1"/>
  <c r="O28" i="1" s="1"/>
  <c r="R28" i="1" s="1"/>
  <c r="L28" i="1" s="1"/>
  <c r="M28" i="1" s="1"/>
  <c r="AB28" i="1"/>
  <c r="AC18" i="1"/>
  <c r="AD18" i="1" s="1"/>
  <c r="AB18" i="1"/>
  <c r="V18" i="1"/>
  <c r="Z18" i="1" s="1"/>
  <c r="AC42" i="1"/>
  <c r="AD42" i="1" s="1"/>
  <c r="V42" i="1"/>
  <c r="Z42" i="1" s="1"/>
  <c r="AB42" i="1"/>
  <c r="Q42" i="1"/>
  <c r="O42" i="1" s="1"/>
  <c r="R42" i="1" s="1"/>
  <c r="L42" i="1" s="1"/>
  <c r="M42" i="1" s="1"/>
  <c r="Q30" i="1"/>
  <c r="O30" i="1" s="1"/>
  <c r="R30" i="1" s="1"/>
  <c r="L30" i="1" s="1"/>
  <c r="M30" i="1" s="1"/>
  <c r="V24" i="1"/>
  <c r="Z24" i="1" s="1"/>
  <c r="AC24" i="1"/>
  <c r="AD24" i="1" s="1"/>
  <c r="AB24" i="1"/>
  <c r="Q18" i="1"/>
  <c r="O18" i="1" s="1"/>
  <c r="R18" i="1" s="1"/>
  <c r="L18" i="1" s="1"/>
  <c r="M18" i="1" s="1"/>
  <c r="V32" i="1"/>
  <c r="Z32" i="1" s="1"/>
  <c r="AC32" i="1"/>
  <c r="AB32" i="1"/>
  <c r="V37" i="1"/>
  <c r="Z37" i="1" s="1"/>
  <c r="AC37" i="1"/>
  <c r="AD37" i="1" s="1"/>
  <c r="AB37" i="1"/>
  <c r="Q19" i="1"/>
  <c r="O19" i="1" s="1"/>
  <c r="R19" i="1" s="1"/>
  <c r="L19" i="1" s="1"/>
  <c r="M19" i="1" s="1"/>
  <c r="AD23" i="1"/>
  <c r="V39" i="1"/>
  <c r="Z39" i="1" s="1"/>
  <c r="AC39" i="1"/>
  <c r="AB39" i="1"/>
  <c r="AD35" i="1" l="1"/>
  <c r="AD20" i="1"/>
  <c r="AD31" i="1"/>
  <c r="AD39" i="1"/>
  <c r="AD32" i="1"/>
  <c r="AD28" i="1"/>
  <c r="AD21" i="1"/>
  <c r="AD26" i="1"/>
  <c r="AD38" i="1"/>
  <c r="AD19" i="1"/>
  <c r="AD43" i="1"/>
  <c r="V27" i="1"/>
  <c r="Z27" i="1" s="1"/>
  <c r="AB27" i="1"/>
  <c r="AC27" i="1"/>
  <c r="AD27" i="1" s="1"/>
  <c r="Q27" i="1"/>
  <c r="O27" i="1" s="1"/>
  <c r="R27" i="1" s="1"/>
  <c r="L27" i="1" s="1"/>
  <c r="M27" i="1" s="1"/>
</calcChain>
</file>

<file path=xl/sharedStrings.xml><?xml version="1.0" encoding="utf-8"?>
<sst xmlns="http://schemas.openxmlformats.org/spreadsheetml/2006/main" count="826" uniqueCount="441">
  <si>
    <t>File opened</t>
  </si>
  <si>
    <t>2020-10-26 14:43:41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</si>
  <si>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</si>
  <si>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</si>
  <si>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</si>
  <si>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</si>
  <si>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</si>
  <si>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</si>
  <si>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</si>
  <si>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</si>
  <si>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</si>
  <si>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</si>
  <si>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</si>
  <si>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{"h2obzero": "1.0379", "h2obspan2b": "0.0724379", "co2aspan2a": "0.314921", "co2bspan2a": "0.316856", "co2azero": "0.951804", "co2aspanconc1": "2475", "tazero": "0.0668316", "co2bzero": "0.949913", "h2obspan2a": "0.0716346", "h2oaspanconc2": "0", "flowbzero": "0.3072", "flowazero": "0.31118", "co2aspanconc2": "314.9", "oxygen": "21", "ssa_ref": "34391.2", "h2oaspan2a": "0.0712806", "h2oazero": "1.03785", "co2bspan2b": "0.313962", "co2aspan1": "1.0031", "h2obspan2": "0", "co2bspan2": "-0.0398483", "h2oaspan2b": "0.0719923", "h2oaspanconc1": "12.36", "h2oaspan2": "0", "co2aspan2": "-0.038086", "h2oaspan1": "1.00998", "co2aspan2b": "0.312119", "h2obspan1": "1.01121", "h2obspanconc1": "12.36", "flowmeterzero": "0.994209", "chamberpressurezero": "2.66377", "co2bspan1": "1.0035", "tbzero": "0.204033", "h2obspanconc2": "0", "co2bspanconc1": "2475", "co2bspanconc2": "314.9", "ssb_ref": "36665.6"}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</si>
  <si>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</si>
  <si>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</si>
  <si>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</si>
  <si>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</si>
  <si>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</si>
  <si>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</si>
  <si>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</si>
  <si>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</si>
  <si>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</si>
  <si>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14:43:41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</si>
  <si>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</si>
  <si>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</si>
  <si>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</si>
  <si>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</si>
  <si>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</si>
  <si>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</si>
  <si>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</si>
  <si>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</si>
  <si>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</si>
  <si>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</si>
  <si>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</si>
  <si>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</si>
  <si>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</si>
  <si>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</si>
  <si>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</si>
  <si>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</si>
  <si>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</si>
  <si>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</si>
  <si>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</si>
  <si>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</si>
  <si>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</si>
  <si>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</si>
  <si>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</si>
  <si>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</si>
  <si>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</si>
  <si>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</si>
  <si>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</si>
  <si>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</si>
  <si>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</si>
  <si>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</si>
  <si>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</si>
  <si>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</si>
  <si>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</si>
  <si>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</si>
  <si>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</si>
  <si>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</si>
  <si>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</si>
  <si>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</si>
  <si>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</si>
  <si>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</si>
  <si>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</si>
  <si>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</si>
  <si>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</si>
  <si>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</si>
  <si>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</si>
  <si>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</si>
  <si>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</si>
  <si>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</si>
  <si>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</si>
  <si>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</si>
  <si>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</si>
  <si>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</si>
  <si>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5.07374 82.3569 386.93 629.581 873.728 1063.2 1273.79 1424.66</t>
  </si>
  <si>
    <t>Fs_true</t>
  </si>
  <si>
    <t>-0.00241731 101.608 402.912 601.035 801.159 1002.2 1200.33 1400.56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</si>
  <si>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</si>
  <si>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</si>
  <si>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</si>
  <si>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</si>
  <si>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</si>
  <si>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</si>
  <si>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</si>
  <si>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</si>
  <si>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</si>
  <si>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</si>
  <si>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</si>
  <si>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</si>
  <si>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</si>
  <si>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</si>
  <si>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</si>
  <si>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</si>
  <si>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</si>
  <si>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</si>
  <si>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</si>
  <si>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</si>
  <si>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</si>
  <si>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</si>
  <si>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</si>
  <si>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</si>
  <si>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</si>
  <si>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</si>
  <si>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</si>
  <si>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</si>
  <si>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</si>
  <si>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</si>
  <si>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</si>
  <si>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</si>
  <si>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</si>
  <si>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</si>
  <si>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</si>
  <si>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</si>
  <si>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</si>
  <si>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</si>
  <si>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</si>
  <si>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</si>
  <si>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</si>
  <si>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</si>
  <si>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</si>
  <si>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</si>
  <si>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</si>
  <si>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</si>
  <si>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</si>
  <si>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</si>
  <si>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</si>
  <si>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</si>
  <si>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</si>
  <si>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</si>
  <si>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</si>
  <si>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</si>
  <si>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</si>
  <si>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</si>
  <si>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</si>
  <si>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</si>
  <si>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</si>
  <si>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</si>
  <si>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</si>
  <si>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</si>
  <si>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</si>
  <si>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</si>
  <si>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</si>
  <si>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</si>
  <si>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</si>
  <si>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</si>
  <si>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</si>
  <si>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</si>
  <si>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</si>
  <si>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</si>
  <si>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</si>
  <si>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</si>
  <si>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</si>
  <si>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</si>
  <si>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</si>
  <si>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</si>
  <si>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</si>
  <si>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</si>
  <si>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</si>
  <si>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</si>
  <si>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</si>
  <si>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</si>
  <si>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</si>
  <si>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</si>
  <si>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</si>
  <si>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</si>
  <si>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</si>
  <si>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</si>
  <si>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</si>
  <si>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</si>
  <si>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</si>
  <si>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</si>
  <si>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</si>
  <si>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</si>
  <si>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</si>
  <si>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</si>
  <si>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</si>
  <si>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</si>
  <si>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</si>
  <si>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</si>
  <si>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</si>
  <si>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</si>
  <si>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</si>
  <si>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</si>
  <si>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</si>
  <si>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</si>
  <si>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</si>
  <si>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</si>
  <si>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</si>
  <si>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</si>
  <si>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</si>
  <si>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</si>
  <si>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</si>
  <si>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</si>
  <si>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</si>
  <si>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</si>
  <si>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</si>
  <si>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</si>
  <si>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</si>
  <si>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</si>
  <si>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</si>
  <si>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</si>
  <si>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</si>
  <si>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</si>
  <si>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</si>
  <si>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</si>
  <si>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</si>
  <si>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</si>
  <si>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</si>
  <si>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</si>
  <si>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</si>
  <si>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</si>
  <si>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</si>
  <si>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</si>
  <si>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</si>
  <si>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</si>
  <si>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</si>
  <si>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</si>
  <si>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</si>
  <si>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</si>
  <si>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</si>
  <si>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</si>
  <si>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</si>
  <si>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</si>
  <si>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</si>
  <si>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</si>
  <si>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</si>
  <si>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</si>
  <si>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</si>
  <si>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</si>
  <si>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</si>
  <si>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</si>
  <si>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</si>
  <si>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</si>
  <si>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</si>
  <si>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</si>
  <si>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</si>
  <si>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</si>
  <si>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</si>
  <si>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</si>
  <si>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</si>
  <si>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</si>
  <si>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</si>
  <si>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</si>
  <si>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</si>
  <si>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</si>
  <si>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</si>
  <si>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</si>
  <si>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</si>
  <si>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</si>
  <si>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</si>
  <si>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</si>
  <si>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</si>
  <si>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</si>
  <si>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</si>
  <si>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</si>
  <si>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</si>
  <si>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</si>
  <si>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</si>
  <si>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</si>
  <si>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</si>
  <si>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</si>
  <si>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</si>
  <si>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</si>
  <si>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</si>
  <si>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</si>
  <si>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</si>
  <si>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</si>
  <si>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</si>
  <si>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</si>
  <si>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</si>
  <si>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</si>
  <si>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</si>
  <si>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</si>
  <si>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</si>
  <si>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</si>
  <si>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</si>
  <si>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</si>
  <si>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</si>
  <si>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</si>
  <si>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</si>
  <si>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</si>
  <si>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</si>
  <si>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</si>
  <si>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</si>
  <si>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20201026 14:51:28</t>
  </si>
  <si>
    <t>14:51:28</t>
  </si>
  <si>
    <t>b42-24</t>
  </si>
  <si>
    <t>_3</t>
  </si>
  <si>
    <t>RECT-4143-20200907-06_33_50</t>
  </si>
  <si>
    <t>RECT-963-20201026-14_51_28</t>
  </si>
  <si>
    <t>DARK-964-20201026-14_51_30</t>
  </si>
  <si>
    <t>0: Broadleaf</t>
  </si>
  <si>
    <t>--:--:--</t>
  </si>
  <si>
    <t>1/3</t>
  </si>
  <si>
    <t>20201026 14:54:23</t>
  </si>
  <si>
    <t>14:54:23</t>
  </si>
  <si>
    <t>Haines2</t>
  </si>
  <si>
    <t>_10</t>
  </si>
  <si>
    <t>RECT-965-20201026-14_54_24</t>
  </si>
  <si>
    <t>DARK-966-20201026-14_54_26</t>
  </si>
  <si>
    <t>0/3</t>
  </si>
  <si>
    <t>20201026 14:58:55</t>
  </si>
  <si>
    <t>14:58:55</t>
  </si>
  <si>
    <t>V37-96</t>
  </si>
  <si>
    <t>_6</t>
  </si>
  <si>
    <t>RECT-969-20201026-14_58_55</t>
  </si>
  <si>
    <t>DARK-970-20201026-14_58_57</t>
  </si>
  <si>
    <t>14:55:39</t>
  </si>
  <si>
    <t>20201026 15:02:27</t>
  </si>
  <si>
    <t>15:02:27</t>
  </si>
  <si>
    <t>RECT-971-20201026-15_02_28</t>
  </si>
  <si>
    <t>DARK-972-20201026-15_02_30</t>
  </si>
  <si>
    <t>15:05:03</t>
  </si>
  <si>
    <t/>
  </si>
  <si>
    <t>15:05:56</t>
  </si>
  <si>
    <t>hanes11 is b42-34.1</t>
  </si>
  <si>
    <t>15:05:59</t>
  </si>
  <si>
    <t>20201026 15:07:25</t>
  </si>
  <si>
    <t>15:07:25</t>
  </si>
  <si>
    <t>TX6704</t>
  </si>
  <si>
    <t>_9</t>
  </si>
  <si>
    <t>RECT-973-20201026-15_07_26</t>
  </si>
  <si>
    <t>DARK-974-20201026-15_07_28</t>
  </si>
  <si>
    <t>20201026 15:10:32</t>
  </si>
  <si>
    <t>15:10:32</t>
  </si>
  <si>
    <t>SC2</t>
  </si>
  <si>
    <t>RECT-975-20201026-15_10_32</t>
  </si>
  <si>
    <t>DARK-976-20201026-15_10_34</t>
  </si>
  <si>
    <t>3/3</t>
  </si>
  <si>
    <t>20201026 15:12:58</t>
  </si>
  <si>
    <t>15:12:58</t>
  </si>
  <si>
    <t>1149</t>
  </si>
  <si>
    <t>RECT-977-20201026-15_12_59</t>
  </si>
  <si>
    <t>DARK-978-20201026-15_13_01</t>
  </si>
  <si>
    <t>2/3</t>
  </si>
  <si>
    <t>20201026 15:15:36</t>
  </si>
  <si>
    <t>15:15:36</t>
  </si>
  <si>
    <t>Vru42</t>
  </si>
  <si>
    <t>RECT-979-20201026-15_15_37</t>
  </si>
  <si>
    <t>DARK-980-20201026-15_15_39</t>
  </si>
  <si>
    <t>20201026 15:21:21</t>
  </si>
  <si>
    <t>15:21:21</t>
  </si>
  <si>
    <t>TXNM0821</t>
  </si>
  <si>
    <t>_7</t>
  </si>
  <si>
    <t>RECT-985-20201026-15_21_21</t>
  </si>
  <si>
    <t>DARK-986-20201026-15_21_23</t>
  </si>
  <si>
    <t>20201026 15:23:02</t>
  </si>
  <si>
    <t>15:23:02</t>
  </si>
  <si>
    <t>9018</t>
  </si>
  <si>
    <t>RECT-987-20201026-15_23_02</t>
  </si>
  <si>
    <t>DARK-988-20201026-15_23_04</t>
  </si>
  <si>
    <t>20201026 15:26:49</t>
  </si>
  <si>
    <t>15:26:49</t>
  </si>
  <si>
    <t>ANU65</t>
  </si>
  <si>
    <t>RECT-989-20201026-15_26_50</t>
  </si>
  <si>
    <t>DARK-990-20201026-15_26_52</t>
  </si>
  <si>
    <t>20201026 15:28:44</t>
  </si>
  <si>
    <t>15:28:44</t>
  </si>
  <si>
    <t>T48</t>
  </si>
  <si>
    <t>RECT-991-20201026-15_28_44</t>
  </si>
  <si>
    <t>DARK-992-20201026-15_28_46</t>
  </si>
  <si>
    <t>20201026 15:30:43</t>
  </si>
  <si>
    <t>15:30:43</t>
  </si>
  <si>
    <t>NY1</t>
  </si>
  <si>
    <t>RECT-993-20201026-15_30_44</t>
  </si>
  <si>
    <t>DARK-994-20201026-15_30_46</t>
  </si>
  <si>
    <t>20201026 15:32:26</t>
  </si>
  <si>
    <t>15:32:26</t>
  </si>
  <si>
    <t>CC12</t>
  </si>
  <si>
    <t>RECT-995-20201026-15_32_26</t>
  </si>
  <si>
    <t>DARK-996-20201026-15_32_28</t>
  </si>
  <si>
    <t>20201026 15:34:40</t>
  </si>
  <si>
    <t>15:34:40</t>
  </si>
  <si>
    <t>V57-96</t>
  </si>
  <si>
    <t>_2</t>
  </si>
  <si>
    <t>RECT-997-20201026-15_34_41</t>
  </si>
  <si>
    <t>DARK-998-20201026-15_34_43</t>
  </si>
  <si>
    <t>20201026 15:37:17</t>
  </si>
  <si>
    <t>15:37:17</t>
  </si>
  <si>
    <t>25189.01</t>
  </si>
  <si>
    <t>RECT-999-20201026-15_37_17</t>
  </si>
  <si>
    <t>DARK-1000-20201026-15_37_19</t>
  </si>
  <si>
    <t>20201026 15:39:38</t>
  </si>
  <si>
    <t>15:39:38</t>
  </si>
  <si>
    <t>RECT-1001-20201026-15_39_38</t>
  </si>
  <si>
    <t>DARK-1002-20201026-15_39_40</t>
  </si>
  <si>
    <t>20201026 15:42:52</t>
  </si>
  <si>
    <t>15:42:52</t>
  </si>
  <si>
    <t>RECT-1003-20201026-15_42_53</t>
  </si>
  <si>
    <t>DARK-1004-20201026-15_42_55</t>
  </si>
  <si>
    <t>15:40:55</t>
  </si>
  <si>
    <t>20201026 15:45:06</t>
  </si>
  <si>
    <t>15:45:06</t>
  </si>
  <si>
    <t>V60-96</t>
  </si>
  <si>
    <t>_1</t>
  </si>
  <si>
    <t>RECT-1005-20201026-15_45_06</t>
  </si>
  <si>
    <t>DARK-1006-20201026-15_45_08</t>
  </si>
  <si>
    <t>20201026 15:47:02</t>
  </si>
  <si>
    <t>15:47:02</t>
  </si>
  <si>
    <t>OCK1-SO2</t>
  </si>
  <si>
    <t>_8</t>
  </si>
  <si>
    <t>RECT-1007-20201026-15_47_02</t>
  </si>
  <si>
    <t>DARK-1008-20201026-15_47_04</t>
  </si>
  <si>
    <t>20201026 15:49:43</t>
  </si>
  <si>
    <t>15:49:43</t>
  </si>
  <si>
    <t>b40-14</t>
  </si>
  <si>
    <t>RECT-1009-20201026-15_49_43</t>
  </si>
  <si>
    <t>DARK-1010-20201026-15_49_45</t>
  </si>
  <si>
    <t>20201026 15:52:26</t>
  </si>
  <si>
    <t>15:52:26</t>
  </si>
  <si>
    <t>RECT-1013-20201026-15_52_27</t>
  </si>
  <si>
    <t>DARK-1014-20201026-15_52_29</t>
  </si>
  <si>
    <t>20201026 15:54:28</t>
  </si>
  <si>
    <t>15:54:28</t>
  </si>
  <si>
    <t>9025</t>
  </si>
  <si>
    <t>RECT-1015-20201026-15_54_29</t>
  </si>
  <si>
    <t>DARK-1016-20201026-15_54_31</t>
  </si>
  <si>
    <t>20201026 15:56:50</t>
  </si>
  <si>
    <t>15:56:50</t>
  </si>
  <si>
    <t>9035</t>
  </si>
  <si>
    <t>RECT-1017-20201026-15_56_51</t>
  </si>
  <si>
    <t>DARK-1018-20201026-15_56_53</t>
  </si>
  <si>
    <t>20201026 15:58:44</t>
  </si>
  <si>
    <t>15:58:44</t>
  </si>
  <si>
    <t>C56-94</t>
  </si>
  <si>
    <t>RECT-1019-20201026-15_58_45</t>
  </si>
  <si>
    <t>DARK-1020-20201026-15_58_47</t>
  </si>
  <si>
    <t>20201026 16:01:08</t>
  </si>
  <si>
    <t>16:01:08</t>
  </si>
  <si>
    <t>T52</t>
  </si>
  <si>
    <t>RECT-1021-20201026-16_01_08</t>
  </si>
  <si>
    <t>DARK-1022-20201026-16_01_10</t>
  </si>
  <si>
    <t>20201026 16:03:32</t>
  </si>
  <si>
    <t>16:03:32</t>
  </si>
  <si>
    <t>9031</t>
  </si>
  <si>
    <t>_4</t>
  </si>
  <si>
    <t>RECT-1023-20201026-16_03_33</t>
  </si>
  <si>
    <t>DARK-1024-20201026-16_03_35</t>
  </si>
  <si>
    <t>b42-34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</si>
</sst>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43"/>
  <sheetViews>
    <sheetView tabSelected="1" topLeftCell="A6" workbookViewId="0">
      <selection activeCell="F23" sqref="F23"/>
    </sheetView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1603749088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1603749080.25</v>
      </c>
      <c r="I17">
        <f t="shared" ref="I17:I43" si="0">CA17*AG17*(BW17-BX17)/(100*BP17*(1000-AG17*BW17))</f>
        <v>3.6581888739821962E-3</v>
      </c>
      <c r="J17">
        <f t="shared" ref="J17:J43" si="1">CA17*AG17*(BV17-BU17*(1000-AG17*BX17)/(1000-AG17*BW17))/(100*BP17)</f>
        <v>14.429080096002183</v>
      </c>
      <c r="K17">
        <f t="shared" ref="K17:K43" si="2">BU17 - IF(AG17&gt;1, J17*BP17*100/(AI17*CI17), 0)</f>
        <v>381.33963333333298</v>
      </c>
      <c r="L17">
        <f t="shared" ref="L17:L43" si="3">((R17-I17/2)*K17-J17)/(R17+I17/2)</f>
        <v>264.65610657407348</v>
      </c>
      <c r="M17">
        <f t="shared" ref="M17:M43" si="4">L17*(CB17+CC17)/1000</f>
        <v>26.991053079551502</v>
      </c>
      <c r="N17">
        <f t="shared" ref="N17:N43" si="5">(BU17 - IF(AG17&gt;1, J17*BP17*100/(AI17*CI17), 0))*(CB17+CC17)/1000</f>
        <v>38.891066667135078</v>
      </c>
      <c r="O17">
        <f t="shared" ref="O17:O43" si="6">2/((1/Q17-1/P17)+SIGN(Q17)*SQRT((1/Q17-1/P17)*(1/Q17-1/P17) + 4*BQ17/((BQ17+1)*(BQ17+1))*(2*1/Q17*1/P17-1/P17*1/P17)))</f>
        <v>0.2216547426353748</v>
      </c>
      <c r="P17">
        <f t="shared" ref="P17:P43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2.9629079399635878</v>
      </c>
      <c r="Q17">
        <f t="shared" ref="Q17:Q43" si="8">I17*(1000-(1000*0.61365*EXP(17.502*U17/(240.97+U17))/(CB17+CC17)+BW17)/2)/(1000*0.61365*EXP(17.502*U17/(240.97+U17))/(CB17+CC17)-BW17)</f>
        <v>0.21283746186273123</v>
      </c>
      <c r="R17">
        <f t="shared" ref="R17:R43" si="9">1/((BQ17+1)/(O17/1.6)+1/(P17/1.37)) + BQ17/((BQ17+1)/(O17/1.6) + BQ17/(P17/1.37))</f>
        <v>0.13378638565146006</v>
      </c>
      <c r="S17">
        <f t="shared" ref="S17:S43" si="10">(BM17*BO17)</f>
        <v>214.77139575002701</v>
      </c>
      <c r="T17">
        <f t="shared" ref="T17:T43" si="11">(CD17+(S17+2*0.95*0.0000000567*(((CD17+$B$7)+273)^4-(CD17+273)^4)-44100*I17)/(1.84*29.3*P17+8*0.95*0.0000000567*(CD17+273)^3))</f>
        <v>35.644791464369561</v>
      </c>
      <c r="U17">
        <f t="shared" ref="U17:U43" si="12">($C$7*CE17+$D$7*CF17+$E$7*T17)</f>
        <v>35.127070000000003</v>
      </c>
      <c r="V17">
        <f t="shared" ref="V17:V43" si="13">0.61365*EXP(17.502*U17/(240.97+U17))</f>
        <v>5.6882390767415805</v>
      </c>
      <c r="W17">
        <f t="shared" ref="W17:W43" si="14">(X17/Y17*100)</f>
        <v>69.843975942240462</v>
      </c>
      <c r="X17">
        <f t="shared" ref="X17:X43" si="15">BW17*(CB17+CC17)/1000</f>
        <v>4.0187644172796242</v>
      </c>
      <c r="Y17">
        <f t="shared" ref="Y17:Y43" si="16">0.61365*EXP(17.502*CD17/(240.97+CD17))</f>
        <v>5.7539170172715535</v>
      </c>
      <c r="Z17">
        <f t="shared" ref="Z17:Z43" si="17">(V17-BW17*(CB17+CC17)/1000)</f>
        <v>1.6694746594619563</v>
      </c>
      <c r="AA17">
        <f t="shared" ref="AA17:AA43" si="18">(-I17*44100)</f>
        <v>-161.32612934261485</v>
      </c>
      <c r="AB17">
        <f t="shared" ref="AB17:AB43" si="19">2*29.3*P17*0.92*(CD17-U17)</f>
        <v>33.170306120860509</v>
      </c>
      <c r="AC17">
        <f t="shared" ref="AC17:AC43" si="20">2*0.95*0.0000000567*(((CD17+$B$7)+273)^4-(U17+273)^4)</f>
        <v>2.6204211431313063</v>
      </c>
      <c r="AD17">
        <f t="shared" ref="AD17:AD43" si="21">S17+AC17+AA17+AB17</f>
        <v>89.235993671403975</v>
      </c>
      <c r="AE17">
        <v>0</v>
      </c>
      <c r="AF17">
        <v>0</v>
      </c>
      <c r="AG17">
        <f t="shared" ref="AG17:AG43" si="22">IF(AE17*$H$13&gt;=AI17,1,(AI17/(AI17-AE17*$H$13)))</f>
        <v>1</v>
      </c>
      <c r="AH17">
        <f t="shared" ref="AH17:AH43" si="23">(AG17-1)*100</f>
        <v>0</v>
      </c>
      <c r="AI17">
        <f t="shared" ref="AI17:AI43" si="24">MAX(0,($B$13+$C$13*CI17)/(1+$D$13*CI17)*CB17/(CD17+273)*$E$13)</f>
        <v>52431.96497467062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43" si="25">AM17-AL17</f>
        <v>2546.603076923077</v>
      </c>
      <c r="AO17">
        <f t="shared" ref="AO17:AO43" si="26">AN17/AM17</f>
        <v>0.78066849277855754</v>
      </c>
      <c r="AP17">
        <v>-0.57774747981622299</v>
      </c>
      <c r="AQ17" t="s">
        <v>291</v>
      </c>
      <c r="AR17">
        <v>15409.7</v>
      </c>
      <c r="AS17">
        <v>1263.2739999999999</v>
      </c>
      <c r="AT17">
        <v>1838.29</v>
      </c>
      <c r="AU17">
        <f t="shared" ref="AU17:AU43" si="27">1-AS17/AT17</f>
        <v>0.31279939509000221</v>
      </c>
      <c r="AV17">
        <v>0.5</v>
      </c>
      <c r="AW17">
        <f t="shared" ref="AW17:AW43" si="28">BM17</f>
        <v>1095.8982936538964</v>
      </c>
      <c r="AX17">
        <f t="shared" ref="AX17:AX43" si="29">J17</f>
        <v>14.429080096002183</v>
      </c>
      <c r="AY17">
        <f t="shared" ref="AY17:AY43" si="30">AU17*AV17*AW17</f>
        <v>171.39816166755222</v>
      </c>
      <c r="AZ17">
        <f t="shared" ref="AZ17:AZ43" si="31">BE17/AT17</f>
        <v>0.52153903899819942</v>
      </c>
      <c r="BA17">
        <f t="shared" ref="BA17:BA43" si="32">(AX17-AP17)/AW17</f>
        <v>1.3693631665200694E-2</v>
      </c>
      <c r="BB17">
        <f t="shared" ref="BB17:BB43" si="33">(AM17-AT17)/AT17</f>
        <v>0.77451871032318076</v>
      </c>
      <c r="BC17" t="s">
        <v>292</v>
      </c>
      <c r="BD17">
        <v>879.55</v>
      </c>
      <c r="BE17">
        <f t="shared" ref="BE17:BE43" si="34">AT17-BD17</f>
        <v>958.74</v>
      </c>
      <c r="BF17">
        <f t="shared" ref="BF17:BF43" si="35">(AT17-AS17)/(AT17-BD17)</f>
        <v>0.59976218787158153</v>
      </c>
      <c r="BG17">
        <f t="shared" ref="BG17:BG43" si="36">(AM17-AT17)/(AM17-BD17)</f>
        <v>0.59759583300105357</v>
      </c>
      <c r="BH17">
        <f t="shared" ref="BH17:BH43" si="37">(AT17-AS17)/(AT17-AL17)</f>
        <v>0.51212086127083278</v>
      </c>
      <c r="BI17">
        <f t="shared" ref="BI17:BI43" si="38">(AM17-AT17)/(AM17-AL17)</f>
        <v>0.55909380338937176</v>
      </c>
      <c r="BJ17">
        <f t="shared" ref="BJ17:BJ43" si="39">(BF17*BD17/AS17)</f>
        <v>0.4175822761668882</v>
      </c>
      <c r="BK17">
        <f t="shared" ref="BK17:BK43" si="40">(1-BJ17)</f>
        <v>0.58241772383311186</v>
      </c>
      <c r="BL17">
        <f t="shared" ref="BL17:BL43" si="41">$B$11*CJ17+$C$11*CK17+$F$11*CL17*(1-CO17)</f>
        <v>1300.0153333333301</v>
      </c>
      <c r="BM17">
        <f t="shared" ref="BM17:BM43" si="42">BL17*BN17</f>
        <v>1095.8982936538964</v>
      </c>
      <c r="BN17">
        <f t="shared" ref="BN17:BN43" si="43">($B$11*$D$9+$C$11*$D$9+$F$11*((CY17+CQ17)/MAX(CY17+CQ17+CZ17, 0.1)*$I$9+CZ17/MAX(CY17+CQ17+CZ17, 0.1)*$J$9))/($B$11+$C$11+$F$11)</f>
        <v>0.84298874448191052</v>
      </c>
      <c r="BO17">
        <f t="shared" ref="BO17:BO43" si="44">($B$11*$K$9+$C$11*$K$9+$F$11*((CY17+CQ17)/MAX(CY17+CQ17+CZ17, 0.1)*$P$9+CZ17/MAX(CY17+CQ17+CZ17, 0.1)*$Q$9))/($B$11+$C$11+$F$11)</f>
        <v>0.19597748896382125</v>
      </c>
      <c r="BP17">
        <v>6</v>
      </c>
      <c r="BQ17">
        <v>0.5</v>
      </c>
      <c r="BR17" t="s">
        <v>293</v>
      </c>
      <c r="BS17">
        <v>2</v>
      </c>
      <c r="BT17">
        <v>1603749080.25</v>
      </c>
      <c r="BU17">
        <v>381.33963333333298</v>
      </c>
      <c r="BV17">
        <v>400.32799999999997</v>
      </c>
      <c r="BW17">
        <v>39.405299999999997</v>
      </c>
      <c r="BX17">
        <v>35.188576666666698</v>
      </c>
      <c r="BY17">
        <v>381.02120000000002</v>
      </c>
      <c r="BZ17">
        <v>38.884603333333303</v>
      </c>
      <c r="CA17">
        <v>500.01433333333301</v>
      </c>
      <c r="CB17">
        <v>101.885366666667</v>
      </c>
      <c r="CC17">
        <v>0.100011373333333</v>
      </c>
      <c r="CD17">
        <v>35.334726666666697</v>
      </c>
      <c r="CE17">
        <v>35.127070000000003</v>
      </c>
      <c r="CF17">
        <v>999.9</v>
      </c>
      <c r="CG17">
        <v>0</v>
      </c>
      <c r="CH17">
        <v>0</v>
      </c>
      <c r="CI17">
        <v>10002.8163333333</v>
      </c>
      <c r="CJ17">
        <v>0</v>
      </c>
      <c r="CK17">
        <v>246.7148</v>
      </c>
      <c r="CL17">
        <v>1300.0153333333301</v>
      </c>
      <c r="CM17">
        <v>0.89999193333333305</v>
      </c>
      <c r="CN17">
        <v>0.10000803</v>
      </c>
      <c r="CO17">
        <v>0</v>
      </c>
      <c r="CP17">
        <v>1267.26066666667</v>
      </c>
      <c r="CQ17">
        <v>4.99979</v>
      </c>
      <c r="CR17">
        <v>16289.69</v>
      </c>
      <c r="CS17">
        <v>11051.393333333301</v>
      </c>
      <c r="CT17">
        <v>45.75</v>
      </c>
      <c r="CU17">
        <v>48</v>
      </c>
      <c r="CV17">
        <v>46.561999999999998</v>
      </c>
      <c r="CW17">
        <v>47.703800000000001</v>
      </c>
      <c r="CX17">
        <v>47.75</v>
      </c>
      <c r="CY17">
        <v>1165.5036666666699</v>
      </c>
      <c r="CZ17">
        <v>129.51400000000001</v>
      </c>
      <c r="DA17">
        <v>0</v>
      </c>
      <c r="DB17">
        <v>86632.099999904603</v>
      </c>
      <c r="DC17">
        <v>0</v>
      </c>
      <c r="DD17">
        <v>1263.2739999999999</v>
      </c>
      <c r="DE17">
        <v>-295.622308139381</v>
      </c>
      <c r="DF17">
        <v>-3806.9000058385</v>
      </c>
      <c r="DG17">
        <v>16238.86</v>
      </c>
      <c r="DH17">
        <v>15</v>
      </c>
      <c r="DI17">
        <v>0</v>
      </c>
      <c r="DJ17" t="s">
        <v>294</v>
      </c>
      <c r="DK17">
        <v>1597175115.5999999</v>
      </c>
      <c r="DL17">
        <v>1597175115.5999999</v>
      </c>
      <c r="DM17">
        <v>0</v>
      </c>
      <c r="DN17">
        <v>0.23699999999999999</v>
      </c>
      <c r="DO17">
        <v>-0.111</v>
      </c>
      <c r="DP17">
        <v>0.32200000000000001</v>
      </c>
      <c r="DQ17">
        <v>0.158</v>
      </c>
      <c r="DR17">
        <v>400</v>
      </c>
      <c r="DS17">
        <v>30</v>
      </c>
      <c r="DT17">
        <v>0.27</v>
      </c>
      <c r="DU17">
        <v>0.04</v>
      </c>
      <c r="DV17">
        <v>14.463353159537901</v>
      </c>
      <c r="DW17">
        <v>-1.34323924134812</v>
      </c>
      <c r="DX17">
        <v>0.123901955015202</v>
      </c>
      <c r="DY17">
        <v>0</v>
      </c>
      <c r="DZ17">
        <v>-18.993325806451601</v>
      </c>
      <c r="EA17">
        <v>-4.1129032254058102E-4</v>
      </c>
      <c r="EB17">
        <v>4.8082690653484597E-2</v>
      </c>
      <c r="EC17">
        <v>1</v>
      </c>
      <c r="ED17">
        <v>4.16568290322581</v>
      </c>
      <c r="EE17">
        <v>3.54952306451613</v>
      </c>
      <c r="EF17">
        <v>0.28365338719247601</v>
      </c>
      <c r="EG17">
        <v>0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0.318</v>
      </c>
      <c r="EN17">
        <v>0.50160000000000005</v>
      </c>
      <c r="EO17">
        <v>0.169347606793291</v>
      </c>
      <c r="EP17">
        <v>6.0823150184057602E-4</v>
      </c>
      <c r="EQ17">
        <v>-6.1572112211999805E-7</v>
      </c>
      <c r="ER17">
        <v>1.2304956265122001E-10</v>
      </c>
      <c r="ES17">
        <v>0.158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109566.2</v>
      </c>
      <c r="FB17">
        <v>109566.2</v>
      </c>
      <c r="FC17">
        <v>2</v>
      </c>
      <c r="FD17">
        <v>509.46699999999998</v>
      </c>
      <c r="FE17">
        <v>499.88299999999998</v>
      </c>
      <c r="FF17">
        <v>34.117699999999999</v>
      </c>
      <c r="FG17">
        <v>33.345599999999997</v>
      </c>
      <c r="FH17">
        <v>30.000900000000001</v>
      </c>
      <c r="FI17">
        <v>33.172699999999999</v>
      </c>
      <c r="FJ17">
        <v>33.127699999999997</v>
      </c>
      <c r="FK17">
        <v>20.1342</v>
      </c>
      <c r="FL17">
        <v>23.729900000000001</v>
      </c>
      <c r="FM17">
        <v>100</v>
      </c>
      <c r="FN17">
        <v>-999.9</v>
      </c>
      <c r="FO17">
        <v>400</v>
      </c>
      <c r="FP17">
        <v>34.196300000000001</v>
      </c>
      <c r="FQ17">
        <v>100.78700000000001</v>
      </c>
      <c r="FR17">
        <v>100.851</v>
      </c>
    </row>
    <row r="18" spans="1:174" x14ac:dyDescent="0.25">
      <c r="A18">
        <v>2</v>
      </c>
      <c r="B18">
        <v>1603749263.5</v>
      </c>
      <c r="C18">
        <v>175.5</v>
      </c>
      <c r="D18" t="s">
        <v>296</v>
      </c>
      <c r="E18" t="s">
        <v>297</v>
      </c>
      <c r="F18" t="s">
        <v>298</v>
      </c>
      <c r="G18" t="s">
        <v>299</v>
      </c>
      <c r="H18">
        <v>1603749255.75</v>
      </c>
      <c r="I18">
        <f t="shared" si="0"/>
        <v>1.2151601677767496E-3</v>
      </c>
      <c r="J18">
        <f t="shared" si="1"/>
        <v>14.651280578345496</v>
      </c>
      <c r="K18">
        <f t="shared" si="2"/>
        <v>381.88333333333298</v>
      </c>
      <c r="L18">
        <f t="shared" si="3"/>
        <v>25.68202450500501</v>
      </c>
      <c r="M18">
        <f t="shared" si="4"/>
        <v>2.6191875664609428</v>
      </c>
      <c r="N18">
        <f t="shared" si="5"/>
        <v>38.94646538906612</v>
      </c>
      <c r="O18">
        <f t="shared" si="6"/>
        <v>6.7649693654555643E-2</v>
      </c>
      <c r="P18">
        <f t="shared" si="7"/>
        <v>2.9632868943949804</v>
      </c>
      <c r="Q18">
        <f t="shared" si="8"/>
        <v>6.6803283250034012E-2</v>
      </c>
      <c r="R18">
        <f t="shared" si="9"/>
        <v>4.1827216249313307E-2</v>
      </c>
      <c r="S18">
        <f t="shared" si="10"/>
        <v>214.76856347306668</v>
      </c>
      <c r="T18">
        <f t="shared" si="11"/>
        <v>36.256526695844613</v>
      </c>
      <c r="U18">
        <f t="shared" si="12"/>
        <v>35.068919999999999</v>
      </c>
      <c r="V18">
        <f t="shared" si="13"/>
        <v>5.6699644911861249</v>
      </c>
      <c r="W18">
        <f t="shared" si="14"/>
        <v>67.862309209926309</v>
      </c>
      <c r="X18">
        <f t="shared" si="15"/>
        <v>3.9018966699881172</v>
      </c>
      <c r="Y18">
        <f t="shared" si="16"/>
        <v>5.7497257541265361</v>
      </c>
      <c r="Z18">
        <f t="shared" si="17"/>
        <v>1.7680678211980076</v>
      </c>
      <c r="AA18">
        <f t="shared" si="18"/>
        <v>-53.588563398954655</v>
      </c>
      <c r="AB18">
        <f t="shared" si="19"/>
        <v>40.357210854643938</v>
      </c>
      <c r="AC18">
        <f t="shared" si="20"/>
        <v>3.1866653316467439</v>
      </c>
      <c r="AD18">
        <f t="shared" si="21"/>
        <v>204.7238762604027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52445.003584985207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15427.4</v>
      </c>
      <c r="AS18">
        <v>908.09712000000002</v>
      </c>
      <c r="AT18">
        <v>1296.2</v>
      </c>
      <c r="AU18">
        <f t="shared" si="27"/>
        <v>0.29941589260916524</v>
      </c>
      <c r="AV18">
        <v>0.5</v>
      </c>
      <c r="AW18">
        <f t="shared" si="28"/>
        <v>1095.8854606276029</v>
      </c>
      <c r="AX18">
        <f t="shared" si="29"/>
        <v>14.651280578345496</v>
      </c>
      <c r="AY18">
        <f t="shared" si="30"/>
        <v>164.06276169560996</v>
      </c>
      <c r="AZ18">
        <f t="shared" si="31"/>
        <v>0.4650439746952631</v>
      </c>
      <c r="BA18">
        <f t="shared" si="32"/>
        <v>1.3896550876256906E-2</v>
      </c>
      <c r="BB18">
        <f t="shared" si="33"/>
        <v>1.5166486653294242</v>
      </c>
      <c r="BC18" t="s">
        <v>301</v>
      </c>
      <c r="BD18">
        <v>693.41</v>
      </c>
      <c r="BE18">
        <f t="shared" si="34"/>
        <v>602.79000000000008</v>
      </c>
      <c r="BF18">
        <f t="shared" si="35"/>
        <v>0.64384425753579189</v>
      </c>
      <c r="BG18">
        <f t="shared" si="36"/>
        <v>0.76532991781739179</v>
      </c>
      <c r="BH18">
        <f t="shared" si="37"/>
        <v>0.66830972527618071</v>
      </c>
      <c r="BI18">
        <f t="shared" si="38"/>
        <v>0.77196168410165689</v>
      </c>
      <c r="BJ18">
        <f t="shared" si="39"/>
        <v>0.49163028577592388</v>
      </c>
      <c r="BK18">
        <f t="shared" si="40"/>
        <v>0.50836971422407617</v>
      </c>
      <c r="BL18">
        <f t="shared" si="41"/>
        <v>1300.00033333333</v>
      </c>
      <c r="BM18">
        <f t="shared" si="42"/>
        <v>1095.8854606276029</v>
      </c>
      <c r="BN18">
        <f t="shared" si="43"/>
        <v>0.842988599716466</v>
      </c>
      <c r="BO18">
        <f t="shared" si="44"/>
        <v>0.19597719943293235</v>
      </c>
      <c r="BP18">
        <v>6</v>
      </c>
      <c r="BQ18">
        <v>0.5</v>
      </c>
      <c r="BR18" t="s">
        <v>293</v>
      </c>
      <c r="BS18">
        <v>2</v>
      </c>
      <c r="BT18">
        <v>1603749255.75</v>
      </c>
      <c r="BU18">
        <v>381.88333333333298</v>
      </c>
      <c r="BV18">
        <v>400.02083333333297</v>
      </c>
      <c r="BW18">
        <v>38.259423333333302</v>
      </c>
      <c r="BX18">
        <v>36.857089999999999</v>
      </c>
      <c r="BY18">
        <v>381.56463333333301</v>
      </c>
      <c r="BZ18">
        <v>37.78134</v>
      </c>
      <c r="CA18">
        <v>500.0247</v>
      </c>
      <c r="CB18">
        <v>101.885133333333</v>
      </c>
      <c r="CC18">
        <v>0.10011187000000001</v>
      </c>
      <c r="CD18">
        <v>35.321536666666702</v>
      </c>
      <c r="CE18">
        <v>35.068919999999999</v>
      </c>
      <c r="CF18">
        <v>999.9</v>
      </c>
      <c r="CG18">
        <v>0</v>
      </c>
      <c r="CH18">
        <v>0</v>
      </c>
      <c r="CI18">
        <v>10004.987666666701</v>
      </c>
      <c r="CJ18">
        <v>0</v>
      </c>
      <c r="CK18">
        <v>804.90623333333303</v>
      </c>
      <c r="CL18">
        <v>1300.00033333333</v>
      </c>
      <c r="CM18">
        <v>0.89999660000000004</v>
      </c>
      <c r="CN18">
        <v>0.10000345333333301</v>
      </c>
      <c r="CO18">
        <v>0</v>
      </c>
      <c r="CP18">
        <v>908.087533333333</v>
      </c>
      <c r="CQ18">
        <v>4.99979</v>
      </c>
      <c r="CR18">
        <v>11795.9233333333</v>
      </c>
      <c r="CS18">
        <v>11051.2633333333</v>
      </c>
      <c r="CT18">
        <v>45.612400000000001</v>
      </c>
      <c r="CU18">
        <v>48</v>
      </c>
      <c r="CV18">
        <v>46.5041333333333</v>
      </c>
      <c r="CW18">
        <v>47.561999999999998</v>
      </c>
      <c r="CX18">
        <v>47.620800000000003</v>
      </c>
      <c r="CY18">
        <v>1165.4943333333299</v>
      </c>
      <c r="CZ18">
        <v>129.506</v>
      </c>
      <c r="DA18">
        <v>0</v>
      </c>
      <c r="DB18">
        <v>174.19999980926499</v>
      </c>
      <c r="DC18">
        <v>0</v>
      </c>
      <c r="DD18">
        <v>908.09712000000002</v>
      </c>
      <c r="DE18">
        <v>32.975846272336099</v>
      </c>
      <c r="DF18">
        <v>494.83846355048098</v>
      </c>
      <c r="DG18">
        <v>11795.74</v>
      </c>
      <c r="DH18">
        <v>15</v>
      </c>
      <c r="DI18">
        <v>0</v>
      </c>
      <c r="DJ18" t="s">
        <v>294</v>
      </c>
      <c r="DK18">
        <v>1597175115.5999999</v>
      </c>
      <c r="DL18">
        <v>1597175115.5999999</v>
      </c>
      <c r="DM18">
        <v>0</v>
      </c>
      <c r="DN18">
        <v>0.23699999999999999</v>
      </c>
      <c r="DO18">
        <v>-0.111</v>
      </c>
      <c r="DP18">
        <v>0.32200000000000001</v>
      </c>
      <c r="DQ18">
        <v>0.158</v>
      </c>
      <c r="DR18">
        <v>400</v>
      </c>
      <c r="DS18">
        <v>30</v>
      </c>
      <c r="DT18">
        <v>0.27</v>
      </c>
      <c r="DU18">
        <v>0.04</v>
      </c>
      <c r="DV18">
        <v>14.653193638175299</v>
      </c>
      <c r="DW18">
        <v>-0.86159470031978203</v>
      </c>
      <c r="DX18">
        <v>8.2451427860422893E-2</v>
      </c>
      <c r="DY18">
        <v>0</v>
      </c>
      <c r="DZ18">
        <v>-18.124374193548402</v>
      </c>
      <c r="EA18">
        <v>-2.71172903225807</v>
      </c>
      <c r="EB18">
        <v>0.21267817572755601</v>
      </c>
      <c r="EC18">
        <v>0</v>
      </c>
      <c r="ED18">
        <v>1.3615917741935499</v>
      </c>
      <c r="EE18">
        <v>9.1905971129032302</v>
      </c>
      <c r="EF18">
        <v>0.68555428238524996</v>
      </c>
      <c r="EG18">
        <v>0</v>
      </c>
      <c r="EH18">
        <v>0</v>
      </c>
      <c r="EI18">
        <v>3</v>
      </c>
      <c r="EJ18" t="s">
        <v>302</v>
      </c>
      <c r="EK18">
        <v>100</v>
      </c>
      <c r="EL18">
        <v>100</v>
      </c>
      <c r="EM18">
        <v>0.318</v>
      </c>
      <c r="EN18">
        <v>0.50539999999999996</v>
      </c>
      <c r="EO18">
        <v>0.169347606793291</v>
      </c>
      <c r="EP18">
        <v>6.0823150184057602E-4</v>
      </c>
      <c r="EQ18">
        <v>-6.1572112211999805E-7</v>
      </c>
      <c r="ER18">
        <v>1.2304956265122001E-10</v>
      </c>
      <c r="ES18">
        <v>0.158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109569.1</v>
      </c>
      <c r="FB18">
        <v>109569.1</v>
      </c>
      <c r="FC18">
        <v>2</v>
      </c>
      <c r="FD18">
        <v>509.09800000000001</v>
      </c>
      <c r="FE18">
        <v>488.87700000000001</v>
      </c>
      <c r="FF18">
        <v>34.306100000000001</v>
      </c>
      <c r="FG18">
        <v>33.632399999999997</v>
      </c>
      <c r="FH18">
        <v>29.9999</v>
      </c>
      <c r="FI18">
        <v>33.414099999999998</v>
      </c>
      <c r="FJ18">
        <v>33.3506</v>
      </c>
      <c r="FK18">
        <v>20.195900000000002</v>
      </c>
      <c r="FL18">
        <v>13.3551</v>
      </c>
      <c r="FM18">
        <v>100</v>
      </c>
      <c r="FN18">
        <v>-999.9</v>
      </c>
      <c r="FO18">
        <v>400</v>
      </c>
      <c r="FP18">
        <v>35.505499999999998</v>
      </c>
      <c r="FQ18">
        <v>100.75</v>
      </c>
      <c r="FR18">
        <v>100.80500000000001</v>
      </c>
    </row>
    <row r="19" spans="1:174" x14ac:dyDescent="0.25">
      <c r="A19">
        <v>3</v>
      </c>
      <c r="B19">
        <v>1603749535</v>
      </c>
      <c r="C19">
        <v>447</v>
      </c>
      <c r="D19" t="s">
        <v>303</v>
      </c>
      <c r="E19" t="s">
        <v>304</v>
      </c>
      <c r="F19" t="s">
        <v>305</v>
      </c>
      <c r="G19" t="s">
        <v>306</v>
      </c>
      <c r="H19">
        <v>1603749527.25</v>
      </c>
      <c r="I19">
        <f t="shared" si="0"/>
        <v>-3.0557173741327896E-5</v>
      </c>
      <c r="J19">
        <f t="shared" si="1"/>
        <v>2.2511764913601056</v>
      </c>
      <c r="K19">
        <f t="shared" si="2"/>
        <v>397.39246666666702</v>
      </c>
      <c r="L19">
        <f t="shared" si="3"/>
        <v>3086.9587850736607</v>
      </c>
      <c r="M19">
        <f t="shared" si="4"/>
        <v>314.84776411309883</v>
      </c>
      <c r="N19">
        <f t="shared" si="5"/>
        <v>40.531195366252263</v>
      </c>
      <c r="O19">
        <f t="shared" si="6"/>
        <v>-1.3072615772194752E-3</v>
      </c>
      <c r="P19">
        <f t="shared" si="7"/>
        <v>2.9627604062348816</v>
      </c>
      <c r="Q19">
        <f t="shared" si="8"/>
        <v>-1.3075821088902163E-3</v>
      </c>
      <c r="R19">
        <f t="shared" si="9"/>
        <v>-8.1721001375950641E-4</v>
      </c>
      <c r="S19">
        <f t="shared" si="10"/>
        <v>214.76925124606413</v>
      </c>
      <c r="T19">
        <f t="shared" si="11"/>
        <v>36.988749580109101</v>
      </c>
      <c r="U19">
        <f t="shared" si="12"/>
        <v>35.572710000000001</v>
      </c>
      <c r="V19">
        <f t="shared" si="13"/>
        <v>5.8299961802874725</v>
      </c>
      <c r="W19">
        <f t="shared" si="14"/>
        <v>60.453947197191624</v>
      </c>
      <c r="X19">
        <f t="shared" si="15"/>
        <v>3.556176311004176</v>
      </c>
      <c r="Y19">
        <f t="shared" si="16"/>
        <v>5.8824551181157236</v>
      </c>
      <c r="Z19">
        <f t="shared" si="17"/>
        <v>2.2738198692832965</v>
      </c>
      <c r="AA19">
        <f t="shared" si="18"/>
        <v>1.3475713619925602</v>
      </c>
      <c r="AB19">
        <f t="shared" si="19"/>
        <v>25.960646941072035</v>
      </c>
      <c r="AC19">
        <f t="shared" si="20"/>
        <v>2.0594243331054809</v>
      </c>
      <c r="AD19">
        <f t="shared" si="21"/>
        <v>244.1368938822342</v>
      </c>
      <c r="AE19">
        <v>7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52359.903842913351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307</v>
      </c>
      <c r="AR19">
        <v>15450.5</v>
      </c>
      <c r="AS19">
        <v>928.69357692307699</v>
      </c>
      <c r="AT19">
        <v>1037.6600000000001</v>
      </c>
      <c r="AU19">
        <f t="shared" si="27"/>
        <v>0.10501168309169007</v>
      </c>
      <c r="AV19">
        <v>0.5</v>
      </c>
      <c r="AW19">
        <f t="shared" si="28"/>
        <v>1095.8890986352139</v>
      </c>
      <c r="AX19">
        <f t="shared" si="29"/>
        <v>2.2511764913601056</v>
      </c>
      <c r="AY19">
        <f t="shared" si="30"/>
        <v>57.540579364759481</v>
      </c>
      <c r="AZ19">
        <f t="shared" si="31"/>
        <v>0.33744193666518907</v>
      </c>
      <c r="BA19">
        <f t="shared" si="32"/>
        <v>2.581396214908408E-3</v>
      </c>
      <c r="BB19">
        <f t="shared" si="33"/>
        <v>2.1436886841547325</v>
      </c>
      <c r="BC19" t="s">
        <v>308</v>
      </c>
      <c r="BD19">
        <v>687.51</v>
      </c>
      <c r="BE19">
        <f t="shared" si="34"/>
        <v>350.15000000000009</v>
      </c>
      <c r="BF19">
        <f t="shared" si="35"/>
        <v>0.31119926624853084</v>
      </c>
      <c r="BG19">
        <f t="shared" si="36"/>
        <v>0.86399670624609171</v>
      </c>
      <c r="BH19">
        <f t="shared" si="37"/>
        <v>0.33821274573940269</v>
      </c>
      <c r="BI19">
        <f t="shared" si="38"/>
        <v>0.87348516153041278</v>
      </c>
      <c r="BJ19">
        <f t="shared" si="39"/>
        <v>0.23038019520646366</v>
      </c>
      <c r="BK19">
        <f t="shared" si="40"/>
        <v>0.76961980479353631</v>
      </c>
      <c r="BL19">
        <f t="shared" si="41"/>
        <v>1300.0046666666699</v>
      </c>
      <c r="BM19">
        <f t="shared" si="42"/>
        <v>1095.8890986352139</v>
      </c>
      <c r="BN19">
        <f t="shared" si="43"/>
        <v>0.84298858822189715</v>
      </c>
      <c r="BO19">
        <f t="shared" si="44"/>
        <v>0.19597717644379439</v>
      </c>
      <c r="BP19">
        <v>6</v>
      </c>
      <c r="BQ19">
        <v>0.5</v>
      </c>
      <c r="BR19" t="s">
        <v>293</v>
      </c>
      <c r="BS19">
        <v>2</v>
      </c>
      <c r="BT19">
        <v>1603749527.25</v>
      </c>
      <c r="BU19">
        <v>397.39246666666702</v>
      </c>
      <c r="BV19">
        <v>400.07929999999999</v>
      </c>
      <c r="BW19">
        <v>34.866913333333301</v>
      </c>
      <c r="BX19">
        <v>34.9023033333333</v>
      </c>
      <c r="BY19">
        <v>397.36603333333301</v>
      </c>
      <c r="BZ19">
        <v>34.442706666666702</v>
      </c>
      <c r="CA19">
        <v>500.001233333333</v>
      </c>
      <c r="CB19">
        <v>101.89279999999999</v>
      </c>
      <c r="CC19">
        <v>0.10006289</v>
      </c>
      <c r="CD19">
        <v>35.735239999999997</v>
      </c>
      <c r="CE19">
        <v>35.572710000000001</v>
      </c>
      <c r="CF19">
        <v>999.9</v>
      </c>
      <c r="CG19">
        <v>0</v>
      </c>
      <c r="CH19">
        <v>0</v>
      </c>
      <c r="CI19">
        <v>10001.250333333301</v>
      </c>
      <c r="CJ19">
        <v>0</v>
      </c>
      <c r="CK19">
        <v>414.88546666666701</v>
      </c>
      <c r="CL19">
        <v>1300.0046666666699</v>
      </c>
      <c r="CM19">
        <v>0.89999623333333301</v>
      </c>
      <c r="CN19">
        <v>0.100003776666667</v>
      </c>
      <c r="CO19">
        <v>0</v>
      </c>
      <c r="CP19">
        <v>928.88499999999999</v>
      </c>
      <c r="CQ19">
        <v>4.99979</v>
      </c>
      <c r="CR19">
        <v>12081.2633333333</v>
      </c>
      <c r="CS19">
        <v>11051.3266666667</v>
      </c>
      <c r="CT19">
        <v>46.585099999999997</v>
      </c>
      <c r="CU19">
        <v>49.030999999999999</v>
      </c>
      <c r="CV19">
        <v>47.601900000000001</v>
      </c>
      <c r="CW19">
        <v>48.3770666666667</v>
      </c>
      <c r="CX19">
        <v>48.468499999999999</v>
      </c>
      <c r="CY19">
        <v>1165.49933333333</v>
      </c>
      <c r="CZ19">
        <v>129.506</v>
      </c>
      <c r="DA19">
        <v>0</v>
      </c>
      <c r="DB19">
        <v>144.09999990463299</v>
      </c>
      <c r="DC19">
        <v>0</v>
      </c>
      <c r="DD19">
        <v>928.69357692307699</v>
      </c>
      <c r="DE19">
        <v>-40.809401730278701</v>
      </c>
      <c r="DF19">
        <v>-267.37435894289098</v>
      </c>
      <c r="DG19">
        <v>12079.942307692299</v>
      </c>
      <c r="DH19">
        <v>15</v>
      </c>
      <c r="DI19">
        <v>1603749339</v>
      </c>
      <c r="DJ19" t="s">
        <v>309</v>
      </c>
      <c r="DK19">
        <v>1603749339</v>
      </c>
      <c r="DL19">
        <v>1603749335.5</v>
      </c>
      <c r="DM19">
        <v>1</v>
      </c>
      <c r="DN19">
        <v>-0.29499999999999998</v>
      </c>
      <c r="DO19">
        <v>-0.13600000000000001</v>
      </c>
      <c r="DP19">
        <v>2.7E-2</v>
      </c>
      <c r="DQ19">
        <v>0.22700000000000001</v>
      </c>
      <c r="DR19">
        <v>400</v>
      </c>
      <c r="DS19">
        <v>35</v>
      </c>
      <c r="DT19">
        <v>0.08</v>
      </c>
      <c r="DU19">
        <v>0.03</v>
      </c>
      <c r="DV19">
        <v>2.2889353632421998</v>
      </c>
      <c r="DW19">
        <v>-2.0791027060930798</v>
      </c>
      <c r="DX19">
        <v>0.16034484918424699</v>
      </c>
      <c r="DY19">
        <v>0</v>
      </c>
      <c r="DZ19">
        <v>-2.6856443333333302</v>
      </c>
      <c r="EA19">
        <v>0.102076351501665</v>
      </c>
      <c r="EB19">
        <v>4.0989497490888503E-2</v>
      </c>
      <c r="EC19">
        <v>1</v>
      </c>
      <c r="ED19">
        <v>-7.9990634000000005E-2</v>
      </c>
      <c r="EE19">
        <v>5.4459343816685202</v>
      </c>
      <c r="EF19">
        <v>0.39693256606453498</v>
      </c>
      <c r="EG19">
        <v>0</v>
      </c>
      <c r="EH19">
        <v>1</v>
      </c>
      <c r="EI19">
        <v>3</v>
      </c>
      <c r="EJ19" t="s">
        <v>295</v>
      </c>
      <c r="EK19">
        <v>100</v>
      </c>
      <c r="EL19">
        <v>100</v>
      </c>
      <c r="EM19">
        <v>2.5999999999999999E-2</v>
      </c>
      <c r="EN19">
        <v>0.43330000000000002</v>
      </c>
      <c r="EO19">
        <v>-0.12562676609984</v>
      </c>
      <c r="EP19">
        <v>6.0823150184057602E-4</v>
      </c>
      <c r="EQ19">
        <v>-6.1572112211999805E-7</v>
      </c>
      <c r="ER19">
        <v>1.2304956265122001E-10</v>
      </c>
      <c r="ES19">
        <v>0.22683500000000101</v>
      </c>
      <c r="ET19">
        <v>0</v>
      </c>
      <c r="EU19">
        <v>0</v>
      </c>
      <c r="EV19">
        <v>0</v>
      </c>
      <c r="EW19">
        <v>4</v>
      </c>
      <c r="EX19">
        <v>2168</v>
      </c>
      <c r="EY19">
        <v>1</v>
      </c>
      <c r="EZ19">
        <v>28</v>
      </c>
      <c r="FA19">
        <v>3.3</v>
      </c>
      <c r="FB19">
        <v>3.3</v>
      </c>
      <c r="FC19">
        <v>2</v>
      </c>
      <c r="FD19">
        <v>497.56299999999999</v>
      </c>
      <c r="FE19">
        <v>502.48500000000001</v>
      </c>
      <c r="FF19">
        <v>34.450400000000002</v>
      </c>
      <c r="FG19">
        <v>33.463900000000002</v>
      </c>
      <c r="FH19">
        <v>29.9998</v>
      </c>
      <c r="FI19">
        <v>33.315300000000001</v>
      </c>
      <c r="FJ19">
        <v>33.263599999999997</v>
      </c>
      <c r="FK19">
        <v>20.1738</v>
      </c>
      <c r="FL19">
        <v>20.4694</v>
      </c>
      <c r="FM19">
        <v>99.152799999999999</v>
      </c>
      <c r="FN19">
        <v>-999.9</v>
      </c>
      <c r="FO19">
        <v>400</v>
      </c>
      <c r="FP19">
        <v>34.317</v>
      </c>
      <c r="FQ19">
        <v>100.83499999999999</v>
      </c>
      <c r="FR19">
        <v>100.871</v>
      </c>
    </row>
    <row r="20" spans="1:174" x14ac:dyDescent="0.25">
      <c r="A20">
        <v>4</v>
      </c>
      <c r="B20">
        <v>1603749747.5</v>
      </c>
      <c r="C20">
        <v>659.5</v>
      </c>
      <c r="D20" t="s">
        <v>310</v>
      </c>
      <c r="E20" t="s">
        <v>311</v>
      </c>
      <c r="F20" t="s">
        <v>440</v>
      </c>
      <c r="G20" t="s">
        <v>396</v>
      </c>
      <c r="H20">
        <v>1603749739.5</v>
      </c>
      <c r="I20">
        <f t="shared" si="0"/>
        <v>2.4509989934571211E-3</v>
      </c>
      <c r="J20">
        <f t="shared" si="1"/>
        <v>14.474303458697683</v>
      </c>
      <c r="K20">
        <f t="shared" si="2"/>
        <v>381.574322580645</v>
      </c>
      <c r="L20">
        <f t="shared" si="3"/>
        <v>209.13638861363495</v>
      </c>
      <c r="M20">
        <f t="shared" si="4"/>
        <v>21.328053378504503</v>
      </c>
      <c r="N20">
        <f t="shared" si="5"/>
        <v>38.913541415796011</v>
      </c>
      <c r="O20">
        <f t="shared" si="6"/>
        <v>0.14428266383449009</v>
      </c>
      <c r="P20">
        <f t="shared" si="7"/>
        <v>2.9608895340476411</v>
      </c>
      <c r="Q20">
        <f t="shared" si="8"/>
        <v>0.14048745759814901</v>
      </c>
      <c r="R20">
        <f t="shared" si="9"/>
        <v>8.8137330274938752E-2</v>
      </c>
      <c r="S20">
        <f t="shared" si="10"/>
        <v>214.76864114874834</v>
      </c>
      <c r="T20">
        <f t="shared" si="11"/>
        <v>36.430621289587634</v>
      </c>
      <c r="U20">
        <f t="shared" si="12"/>
        <v>35.615180645161303</v>
      </c>
      <c r="V20">
        <f t="shared" si="13"/>
        <v>5.8436648194020524</v>
      </c>
      <c r="W20">
        <f t="shared" si="14"/>
        <v>70.280855120436343</v>
      </c>
      <c r="X20">
        <f t="shared" si="15"/>
        <v>4.1516459320281953</v>
      </c>
      <c r="Y20">
        <f t="shared" si="16"/>
        <v>5.9072217105408775</v>
      </c>
      <c r="Z20">
        <f t="shared" si="17"/>
        <v>1.6920188873738571</v>
      </c>
      <c r="AA20">
        <f t="shared" si="18"/>
        <v>-108.08905561145905</v>
      </c>
      <c r="AB20">
        <f t="shared" si="19"/>
        <v>31.343627413491244</v>
      </c>
      <c r="AC20">
        <f t="shared" si="20"/>
        <v>2.4894566528078212</v>
      </c>
      <c r="AD20">
        <f t="shared" si="21"/>
        <v>140.51266960358836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52293.510855027969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312</v>
      </c>
      <c r="AR20">
        <v>15437.8</v>
      </c>
      <c r="AS20">
        <v>954.07168000000001</v>
      </c>
      <c r="AT20">
        <v>1429.26</v>
      </c>
      <c r="AU20">
        <f t="shared" si="27"/>
        <v>0.3324715727019576</v>
      </c>
      <c r="AV20">
        <v>0.5</v>
      </c>
      <c r="AW20">
        <f t="shared" si="28"/>
        <v>1095.8869554662983</v>
      </c>
      <c r="AX20">
        <f t="shared" si="29"/>
        <v>14.474303458697683</v>
      </c>
      <c r="AY20">
        <f t="shared" si="30"/>
        <v>182.17562979372019</v>
      </c>
      <c r="AZ20">
        <f t="shared" si="31"/>
        <v>0.51001917075969383</v>
      </c>
      <c r="BA20">
        <f t="shared" si="32"/>
        <v>1.3735039789856135E-2</v>
      </c>
      <c r="BB20">
        <f t="shared" si="33"/>
        <v>1.2823559044540531</v>
      </c>
      <c r="BC20" t="s">
        <v>313</v>
      </c>
      <c r="BD20">
        <v>700.31</v>
      </c>
      <c r="BE20">
        <f t="shared" si="34"/>
        <v>728.95</v>
      </c>
      <c r="BF20">
        <f t="shared" si="35"/>
        <v>0.65188054050346378</v>
      </c>
      <c r="BG20">
        <f t="shared" si="36"/>
        <v>0.71545064545216785</v>
      </c>
      <c r="BH20">
        <f t="shared" si="37"/>
        <v>0.66573211857082182</v>
      </c>
      <c r="BI20">
        <f t="shared" si="38"/>
        <v>0.71971168833051813</v>
      </c>
      <c r="BJ20">
        <f t="shared" si="39"/>
        <v>0.47849492956334339</v>
      </c>
      <c r="BK20">
        <f t="shared" si="40"/>
        <v>0.52150507043665661</v>
      </c>
      <c r="BL20">
        <f t="shared" si="41"/>
        <v>1300.00225806452</v>
      </c>
      <c r="BM20">
        <f t="shared" si="42"/>
        <v>1095.8869554662983</v>
      </c>
      <c r="BN20">
        <f t="shared" si="43"/>
        <v>0.84298850149528637</v>
      </c>
      <c r="BO20">
        <f t="shared" si="44"/>
        <v>0.19597700299057269</v>
      </c>
      <c r="BP20">
        <v>6</v>
      </c>
      <c r="BQ20">
        <v>0.5</v>
      </c>
      <c r="BR20" t="s">
        <v>293</v>
      </c>
      <c r="BS20">
        <v>2</v>
      </c>
      <c r="BT20">
        <v>1603749739.5</v>
      </c>
      <c r="BU20">
        <v>381.574322580645</v>
      </c>
      <c r="BV20">
        <v>400.06554838709701</v>
      </c>
      <c r="BW20">
        <v>40.709774193548398</v>
      </c>
      <c r="BX20">
        <v>37.888345161290303</v>
      </c>
      <c r="BY20">
        <v>381.55070967741898</v>
      </c>
      <c r="BZ20">
        <v>40.073087096774202</v>
      </c>
      <c r="CA20">
        <v>500.00606451612902</v>
      </c>
      <c r="CB20">
        <v>101.881548387097</v>
      </c>
      <c r="CC20">
        <v>0.100003077419355</v>
      </c>
      <c r="CD20">
        <v>35.811535483870998</v>
      </c>
      <c r="CE20">
        <v>35.615180645161303</v>
      </c>
      <c r="CF20">
        <v>999.9</v>
      </c>
      <c r="CG20">
        <v>0</v>
      </c>
      <c r="CH20">
        <v>0</v>
      </c>
      <c r="CI20">
        <v>9991.7532258064493</v>
      </c>
      <c r="CJ20">
        <v>0</v>
      </c>
      <c r="CK20">
        <v>930.83558064516103</v>
      </c>
      <c r="CL20">
        <v>1300.00225806452</v>
      </c>
      <c r="CM20">
        <v>0.899998935483871</v>
      </c>
      <c r="CN20">
        <v>0.10000111612903199</v>
      </c>
      <c r="CO20">
        <v>0</v>
      </c>
      <c r="CP20">
        <v>954.68209677419395</v>
      </c>
      <c r="CQ20">
        <v>4.99979</v>
      </c>
      <c r="CR20">
        <v>12340.3129032258</v>
      </c>
      <c r="CS20">
        <v>11051.3129032258</v>
      </c>
      <c r="CT20">
        <v>47.241870967741903</v>
      </c>
      <c r="CU20">
        <v>49.6046774193548</v>
      </c>
      <c r="CV20">
        <v>48.249935483870999</v>
      </c>
      <c r="CW20">
        <v>48.862806451612897</v>
      </c>
      <c r="CX20">
        <v>49.120935483871001</v>
      </c>
      <c r="CY20">
        <v>1165.5003225806499</v>
      </c>
      <c r="CZ20">
        <v>129.50193548387099</v>
      </c>
      <c r="DA20">
        <v>0</v>
      </c>
      <c r="DB20">
        <v>211.299999952316</v>
      </c>
      <c r="DC20">
        <v>0</v>
      </c>
      <c r="DD20">
        <v>954.07168000000001</v>
      </c>
      <c r="DE20">
        <v>-53.010461464918301</v>
      </c>
      <c r="DF20">
        <v>-769.899998818683</v>
      </c>
      <c r="DG20">
        <v>12331.544</v>
      </c>
      <c r="DH20">
        <v>15</v>
      </c>
      <c r="DI20">
        <v>1603749339</v>
      </c>
      <c r="DJ20" t="s">
        <v>309</v>
      </c>
      <c r="DK20">
        <v>1603749339</v>
      </c>
      <c r="DL20">
        <v>1603749335.5</v>
      </c>
      <c r="DM20">
        <v>1</v>
      </c>
      <c r="DN20">
        <v>-0.29499999999999998</v>
      </c>
      <c r="DO20">
        <v>-0.13600000000000001</v>
      </c>
      <c r="DP20">
        <v>2.7E-2</v>
      </c>
      <c r="DQ20">
        <v>0.22700000000000001</v>
      </c>
      <c r="DR20">
        <v>400</v>
      </c>
      <c r="DS20">
        <v>35</v>
      </c>
      <c r="DT20">
        <v>0.08</v>
      </c>
      <c r="DU20">
        <v>0.03</v>
      </c>
      <c r="DV20">
        <v>14.4793508411561</v>
      </c>
      <c r="DW20">
        <v>-0.52976803127332905</v>
      </c>
      <c r="DX20">
        <v>4.9321960974586999E-2</v>
      </c>
      <c r="DY20">
        <v>0</v>
      </c>
      <c r="DZ20">
        <v>-18.494890000000002</v>
      </c>
      <c r="EA20">
        <v>-0.98314304783093498</v>
      </c>
      <c r="EB20">
        <v>7.6695216495771906E-2</v>
      </c>
      <c r="EC20">
        <v>0</v>
      </c>
      <c r="ED20">
        <v>2.8350753333333301</v>
      </c>
      <c r="EE20">
        <v>4.2728008898776402</v>
      </c>
      <c r="EF20">
        <v>0.311544871971207</v>
      </c>
      <c r="EG20">
        <v>0</v>
      </c>
      <c r="EH20">
        <v>0</v>
      </c>
      <c r="EI20">
        <v>3</v>
      </c>
      <c r="EJ20" t="s">
        <v>302</v>
      </c>
      <c r="EK20">
        <v>100</v>
      </c>
      <c r="EL20">
        <v>100</v>
      </c>
      <c r="EM20">
        <v>2.3E-2</v>
      </c>
      <c r="EN20">
        <v>0.6381</v>
      </c>
      <c r="EO20">
        <v>-0.12562676609984</v>
      </c>
      <c r="EP20">
        <v>6.0823150184057602E-4</v>
      </c>
      <c r="EQ20">
        <v>-6.1572112211999805E-7</v>
      </c>
      <c r="ER20">
        <v>1.2304956265122001E-10</v>
      </c>
      <c r="ES20">
        <v>0.22683500000000101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6.8</v>
      </c>
      <c r="FB20">
        <v>6.9</v>
      </c>
      <c r="FC20">
        <v>2</v>
      </c>
      <c r="FD20">
        <v>509.71600000000001</v>
      </c>
      <c r="FE20">
        <v>527.58900000000006</v>
      </c>
      <c r="FF20">
        <v>34.5747</v>
      </c>
      <c r="FG20">
        <v>33.366500000000002</v>
      </c>
      <c r="FH20">
        <v>29.999700000000001</v>
      </c>
      <c r="FI20">
        <v>33.215400000000002</v>
      </c>
      <c r="FJ20">
        <v>33.159100000000002</v>
      </c>
      <c r="FK20">
        <v>20.2059</v>
      </c>
      <c r="FL20">
        <v>13.380599999999999</v>
      </c>
      <c r="FM20">
        <v>100</v>
      </c>
      <c r="FN20">
        <v>-999.9</v>
      </c>
      <c r="FO20">
        <v>400</v>
      </c>
      <c r="FP20">
        <v>35.996699999999997</v>
      </c>
      <c r="FQ20">
        <v>100.79900000000001</v>
      </c>
      <c r="FR20">
        <v>100.851</v>
      </c>
    </row>
    <row r="21" spans="1:174" x14ac:dyDescent="0.25">
      <c r="A21">
        <v>5</v>
      </c>
      <c r="B21">
        <v>1603750045.5999999</v>
      </c>
      <c r="C21">
        <v>957.59999990463302</v>
      </c>
      <c r="D21" t="s">
        <v>319</v>
      </c>
      <c r="E21" t="s">
        <v>320</v>
      </c>
      <c r="F21" t="s">
        <v>321</v>
      </c>
      <c r="G21" t="s">
        <v>322</v>
      </c>
      <c r="H21">
        <v>1603750037.8499999</v>
      </c>
      <c r="I21">
        <f t="shared" si="0"/>
        <v>5.1515921648110849E-3</v>
      </c>
      <c r="J21">
        <f t="shared" si="1"/>
        <v>18.569763912166064</v>
      </c>
      <c r="K21">
        <f t="shared" si="2"/>
        <v>375.500333333333</v>
      </c>
      <c r="L21">
        <f t="shared" si="3"/>
        <v>265.08794841798544</v>
      </c>
      <c r="M21">
        <f t="shared" si="4"/>
        <v>27.036464823378555</v>
      </c>
      <c r="N21">
        <f t="shared" si="5"/>
        <v>38.297484340275588</v>
      </c>
      <c r="O21">
        <f t="shared" si="6"/>
        <v>0.30741912316116549</v>
      </c>
      <c r="P21">
        <f t="shared" si="7"/>
        <v>2.9619171032610701</v>
      </c>
      <c r="Q21">
        <f t="shared" si="8"/>
        <v>0.29072918069480225</v>
      </c>
      <c r="R21">
        <f t="shared" si="9"/>
        <v>0.18312971605711073</v>
      </c>
      <c r="S21">
        <f t="shared" si="10"/>
        <v>214.76352677246999</v>
      </c>
      <c r="T21">
        <f t="shared" si="11"/>
        <v>35.885861513186107</v>
      </c>
      <c r="U21">
        <f t="shared" si="12"/>
        <v>35.445259999999998</v>
      </c>
      <c r="V21">
        <f t="shared" si="13"/>
        <v>5.7891446342632085</v>
      </c>
      <c r="W21">
        <f t="shared" si="14"/>
        <v>68.333594438400837</v>
      </c>
      <c r="X21">
        <f t="shared" si="15"/>
        <v>4.0692606544785033</v>
      </c>
      <c r="Y21">
        <f t="shared" si="16"/>
        <v>5.9549928375957588</v>
      </c>
      <c r="Z21">
        <f t="shared" si="17"/>
        <v>1.7198839797847052</v>
      </c>
      <c r="AA21">
        <f t="shared" si="18"/>
        <v>-227.18521446816885</v>
      </c>
      <c r="AB21">
        <f t="shared" si="19"/>
        <v>81.862490355128188</v>
      </c>
      <c r="AC21">
        <f t="shared" si="20"/>
        <v>6.4989044536611456</v>
      </c>
      <c r="AD21">
        <f t="shared" si="21"/>
        <v>75.939707113090464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52298.13863656779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323</v>
      </c>
      <c r="AR21">
        <v>15415</v>
      </c>
      <c r="AS21">
        <v>1045.4530769230801</v>
      </c>
      <c r="AT21">
        <v>1629.3</v>
      </c>
      <c r="AU21">
        <f t="shared" si="27"/>
        <v>0.35834218564838882</v>
      </c>
      <c r="AV21">
        <v>0.5</v>
      </c>
      <c r="AW21">
        <f t="shared" si="28"/>
        <v>1095.8606316620242</v>
      </c>
      <c r="AX21">
        <f t="shared" si="29"/>
        <v>18.569763912166064</v>
      </c>
      <c r="AY21">
        <f t="shared" si="30"/>
        <v>196.34654695789686</v>
      </c>
      <c r="AZ21">
        <f t="shared" si="31"/>
        <v>0.55601178420180442</v>
      </c>
      <c r="BA21">
        <f t="shared" si="32"/>
        <v>1.7472578938201696E-2</v>
      </c>
      <c r="BB21">
        <f t="shared" si="33"/>
        <v>1.0021358865770575</v>
      </c>
      <c r="BC21" t="s">
        <v>324</v>
      </c>
      <c r="BD21">
        <v>723.39</v>
      </c>
      <c r="BE21">
        <f t="shared" si="34"/>
        <v>905.91</v>
      </c>
      <c r="BF21">
        <f t="shared" si="35"/>
        <v>0.64448667425784012</v>
      </c>
      <c r="BG21">
        <f t="shared" si="36"/>
        <v>0.64315847937322002</v>
      </c>
      <c r="BH21">
        <f t="shared" si="37"/>
        <v>0.63890586462620758</v>
      </c>
      <c r="BI21">
        <f t="shared" si="38"/>
        <v>0.64115998869081703</v>
      </c>
      <c r="BJ21">
        <f t="shared" si="39"/>
        <v>0.44594561495147916</v>
      </c>
      <c r="BK21">
        <f t="shared" si="40"/>
        <v>0.55405438504852089</v>
      </c>
      <c r="BL21">
        <f t="shared" si="41"/>
        <v>1299.971</v>
      </c>
      <c r="BM21">
        <f t="shared" si="42"/>
        <v>1095.8606316620242</v>
      </c>
      <c r="BN21">
        <f t="shared" si="43"/>
        <v>0.84298852179165851</v>
      </c>
      <c r="BO21">
        <f t="shared" si="44"/>
        <v>0.19597704358331716</v>
      </c>
      <c r="BP21">
        <v>6</v>
      </c>
      <c r="BQ21">
        <v>0.5</v>
      </c>
      <c r="BR21" t="s">
        <v>293</v>
      </c>
      <c r="BS21">
        <v>2</v>
      </c>
      <c r="BT21">
        <v>1603750037.8499999</v>
      </c>
      <c r="BU21">
        <v>375.500333333333</v>
      </c>
      <c r="BV21">
        <v>400.105433333333</v>
      </c>
      <c r="BW21">
        <v>39.898409999999998</v>
      </c>
      <c r="BX21">
        <v>33.96313</v>
      </c>
      <c r="BY21">
        <v>375.47786666666701</v>
      </c>
      <c r="BZ21">
        <v>39.292839999999998</v>
      </c>
      <c r="CA21">
        <v>499.99849999999998</v>
      </c>
      <c r="CB21">
        <v>101.89060000000001</v>
      </c>
      <c r="CC21">
        <v>9.9946853333333294E-2</v>
      </c>
      <c r="CD21">
        <v>35.957916666666698</v>
      </c>
      <c r="CE21">
        <v>35.445259999999998</v>
      </c>
      <c r="CF21">
        <v>999.9</v>
      </c>
      <c r="CG21">
        <v>0</v>
      </c>
      <c r="CH21">
        <v>0</v>
      </c>
      <c r="CI21">
        <v>9996.6869999999999</v>
      </c>
      <c r="CJ21">
        <v>0</v>
      </c>
      <c r="CK21">
        <v>168.946233333333</v>
      </c>
      <c r="CL21">
        <v>1299.971</v>
      </c>
      <c r="CM21">
        <v>0.899998766666667</v>
      </c>
      <c r="CN21">
        <v>0.100001306666667</v>
      </c>
      <c r="CO21">
        <v>0</v>
      </c>
      <c r="CP21">
        <v>1045.915</v>
      </c>
      <c r="CQ21">
        <v>4.99979</v>
      </c>
      <c r="CR21">
        <v>13631.5433333333</v>
      </c>
      <c r="CS21">
        <v>11051.03</v>
      </c>
      <c r="CT21">
        <v>47.895666666666699</v>
      </c>
      <c r="CU21">
        <v>50.149799999999999</v>
      </c>
      <c r="CV21">
        <v>48.914333333333303</v>
      </c>
      <c r="CW21">
        <v>49.453800000000001</v>
      </c>
      <c r="CX21">
        <v>49.714300000000001</v>
      </c>
      <c r="CY21">
        <v>1165.4739999999999</v>
      </c>
      <c r="CZ21">
        <v>129.5</v>
      </c>
      <c r="DA21">
        <v>0</v>
      </c>
      <c r="DB21">
        <v>297.200000047684</v>
      </c>
      <c r="DC21">
        <v>0</v>
      </c>
      <c r="DD21">
        <v>1045.4530769230801</v>
      </c>
      <c r="DE21">
        <v>-138.39589752010099</v>
      </c>
      <c r="DF21">
        <v>-1849.5453004266799</v>
      </c>
      <c r="DG21">
        <v>13625.384615384601</v>
      </c>
      <c r="DH21">
        <v>15</v>
      </c>
      <c r="DI21">
        <v>1603749339</v>
      </c>
      <c r="DJ21" t="s">
        <v>309</v>
      </c>
      <c r="DK21">
        <v>1603749339</v>
      </c>
      <c r="DL21">
        <v>1603749335.5</v>
      </c>
      <c r="DM21">
        <v>1</v>
      </c>
      <c r="DN21">
        <v>-0.29499999999999998</v>
      </c>
      <c r="DO21">
        <v>-0.13600000000000001</v>
      </c>
      <c r="DP21">
        <v>2.7E-2</v>
      </c>
      <c r="DQ21">
        <v>0.22700000000000001</v>
      </c>
      <c r="DR21">
        <v>400</v>
      </c>
      <c r="DS21">
        <v>35</v>
      </c>
      <c r="DT21">
        <v>0.08</v>
      </c>
      <c r="DU21">
        <v>0.03</v>
      </c>
      <c r="DV21">
        <v>18.565826932464301</v>
      </c>
      <c r="DW21">
        <v>2.5527009782734901E-2</v>
      </c>
      <c r="DX21">
        <v>2.91216801208471E-2</v>
      </c>
      <c r="DY21">
        <v>1</v>
      </c>
      <c r="DZ21">
        <v>-24.605116666666699</v>
      </c>
      <c r="EA21">
        <v>-0.847071857619624</v>
      </c>
      <c r="EB21">
        <v>7.4257040444362099E-2</v>
      </c>
      <c r="EC21">
        <v>0</v>
      </c>
      <c r="ED21">
        <v>5.9352816666666701</v>
      </c>
      <c r="EE21">
        <v>1.7619473192435999</v>
      </c>
      <c r="EF21">
        <v>0.13228662444564199</v>
      </c>
      <c r="EG21">
        <v>0</v>
      </c>
      <c r="EH21">
        <v>1</v>
      </c>
      <c r="EI21">
        <v>3</v>
      </c>
      <c r="EJ21" t="s">
        <v>295</v>
      </c>
      <c r="EK21">
        <v>100</v>
      </c>
      <c r="EL21">
        <v>100</v>
      </c>
      <c r="EM21">
        <v>2.3E-2</v>
      </c>
      <c r="EN21">
        <v>0.59689999999999999</v>
      </c>
      <c r="EO21">
        <v>-0.12562676609984</v>
      </c>
      <c r="EP21">
        <v>6.0823150184057602E-4</v>
      </c>
      <c r="EQ21">
        <v>-6.1572112211999805E-7</v>
      </c>
      <c r="ER21">
        <v>1.2304956265122001E-10</v>
      </c>
      <c r="ES21">
        <v>0.22683500000000101</v>
      </c>
      <c r="ET21">
        <v>0</v>
      </c>
      <c r="EU21">
        <v>0</v>
      </c>
      <c r="EV21">
        <v>0</v>
      </c>
      <c r="EW21">
        <v>4</v>
      </c>
      <c r="EX21">
        <v>2168</v>
      </c>
      <c r="EY21">
        <v>1</v>
      </c>
      <c r="EZ21">
        <v>28</v>
      </c>
      <c r="FA21">
        <v>11.8</v>
      </c>
      <c r="FB21">
        <v>11.8</v>
      </c>
      <c r="FC21">
        <v>2</v>
      </c>
      <c r="FD21">
        <v>503.60899999999998</v>
      </c>
      <c r="FE21">
        <v>455.613</v>
      </c>
      <c r="FF21">
        <v>34.741599999999998</v>
      </c>
      <c r="FG21">
        <v>33.369799999999998</v>
      </c>
      <c r="FH21">
        <v>30.000499999999999</v>
      </c>
      <c r="FI21">
        <v>33.177399999999999</v>
      </c>
      <c r="FJ21">
        <v>33.124699999999997</v>
      </c>
      <c r="FK21">
        <v>20.156400000000001</v>
      </c>
      <c r="FL21">
        <v>26.2012</v>
      </c>
      <c r="FM21">
        <v>100</v>
      </c>
      <c r="FN21">
        <v>-999.9</v>
      </c>
      <c r="FO21">
        <v>400</v>
      </c>
      <c r="FP21">
        <v>33.295200000000001</v>
      </c>
      <c r="FQ21">
        <v>100.801</v>
      </c>
      <c r="FR21">
        <v>100.846</v>
      </c>
    </row>
    <row r="22" spans="1:174" x14ac:dyDescent="0.25">
      <c r="A22">
        <v>6</v>
      </c>
      <c r="B22">
        <v>1603750232.0999999</v>
      </c>
      <c r="C22">
        <v>1144.0999999046301</v>
      </c>
      <c r="D22" t="s">
        <v>325</v>
      </c>
      <c r="E22" t="s">
        <v>326</v>
      </c>
      <c r="F22" t="s">
        <v>327</v>
      </c>
      <c r="G22" t="s">
        <v>322</v>
      </c>
      <c r="H22">
        <v>1603750224.0999999</v>
      </c>
      <c r="I22">
        <f t="shared" si="0"/>
        <v>4.1746603898218113E-3</v>
      </c>
      <c r="J22">
        <f t="shared" si="1"/>
        <v>13.541402201435549</v>
      </c>
      <c r="K22">
        <f t="shared" si="2"/>
        <v>381.81570967741902</v>
      </c>
      <c r="L22">
        <f t="shared" si="3"/>
        <v>276.18286053507626</v>
      </c>
      <c r="M22">
        <f t="shared" si="4"/>
        <v>28.167617953073297</v>
      </c>
      <c r="N22">
        <f t="shared" si="5"/>
        <v>38.941008206804291</v>
      </c>
      <c r="O22">
        <f t="shared" si="6"/>
        <v>0.23439073161279669</v>
      </c>
      <c r="P22">
        <f t="shared" si="7"/>
        <v>2.9623176433540932</v>
      </c>
      <c r="Q22">
        <f t="shared" si="8"/>
        <v>0.22455338377297748</v>
      </c>
      <c r="R22">
        <f t="shared" si="9"/>
        <v>0.14119530625506629</v>
      </c>
      <c r="S22">
        <f t="shared" si="10"/>
        <v>214.76143253179868</v>
      </c>
      <c r="T22">
        <f t="shared" si="11"/>
        <v>36.216879925586497</v>
      </c>
      <c r="U22">
        <f t="shared" si="12"/>
        <v>35.579129032258102</v>
      </c>
      <c r="V22">
        <f t="shared" si="13"/>
        <v>5.832060280817597</v>
      </c>
      <c r="W22">
        <f t="shared" si="14"/>
        <v>67.333563920684284</v>
      </c>
      <c r="X22">
        <f t="shared" si="15"/>
        <v>4.0276383282120065</v>
      </c>
      <c r="Y22">
        <f t="shared" si="16"/>
        <v>5.9816205970567244</v>
      </c>
      <c r="Z22">
        <f t="shared" si="17"/>
        <v>1.8044219526055905</v>
      </c>
      <c r="AA22">
        <f t="shared" si="18"/>
        <v>-184.10252319114187</v>
      </c>
      <c r="AB22">
        <f t="shared" si="19"/>
        <v>73.454267304299236</v>
      </c>
      <c r="AC22">
        <f t="shared" si="20"/>
        <v>5.836696574011178</v>
      </c>
      <c r="AD22">
        <f t="shared" si="21"/>
        <v>109.94987321896721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52295.759479884917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328</v>
      </c>
      <c r="AR22">
        <v>15411.7</v>
      </c>
      <c r="AS22">
        <v>910.80453846153898</v>
      </c>
      <c r="AT22">
        <v>1174.05</v>
      </c>
      <c r="AU22">
        <f t="shared" si="27"/>
        <v>0.22421997490606105</v>
      </c>
      <c r="AV22">
        <v>0.5</v>
      </c>
      <c r="AW22">
        <f t="shared" si="28"/>
        <v>1095.8499935456271</v>
      </c>
      <c r="AX22">
        <f t="shared" si="29"/>
        <v>13.541402201435549</v>
      </c>
      <c r="AY22">
        <f t="shared" si="30"/>
        <v>122.85572902680383</v>
      </c>
      <c r="AZ22">
        <f t="shared" si="31"/>
        <v>0.44280907968144456</v>
      </c>
      <c r="BA22">
        <f t="shared" si="32"/>
        <v>1.288419926487311E-2</v>
      </c>
      <c r="BB22">
        <f t="shared" si="33"/>
        <v>1.7784847323367827</v>
      </c>
      <c r="BC22" t="s">
        <v>329</v>
      </c>
      <c r="BD22">
        <v>654.16999999999996</v>
      </c>
      <c r="BE22">
        <f t="shared" si="34"/>
        <v>519.88</v>
      </c>
      <c r="BF22">
        <f t="shared" si="35"/>
        <v>0.50635812406413205</v>
      </c>
      <c r="BG22">
        <f t="shared" si="36"/>
        <v>0.8006526298836999</v>
      </c>
      <c r="BH22">
        <f t="shared" si="37"/>
        <v>0.57405346014811698</v>
      </c>
      <c r="BI22">
        <f t="shared" si="38"/>
        <v>0.81992754148512759</v>
      </c>
      <c r="BJ22">
        <f t="shared" si="39"/>
        <v>0.36368318341775685</v>
      </c>
      <c r="BK22">
        <f t="shared" si="40"/>
        <v>0.63631681658224315</v>
      </c>
      <c r="BL22">
        <f t="shared" si="41"/>
        <v>1299.9583870967699</v>
      </c>
      <c r="BM22">
        <f t="shared" si="42"/>
        <v>1095.8499935456271</v>
      </c>
      <c r="BN22">
        <f t="shared" si="43"/>
        <v>0.84298851749633052</v>
      </c>
      <c r="BO22">
        <f t="shared" si="44"/>
        <v>0.195977034992661</v>
      </c>
      <c r="BP22">
        <v>6</v>
      </c>
      <c r="BQ22">
        <v>0.5</v>
      </c>
      <c r="BR22" t="s">
        <v>293</v>
      </c>
      <c r="BS22">
        <v>2</v>
      </c>
      <c r="BT22">
        <v>1603750224.0999999</v>
      </c>
      <c r="BU22">
        <v>381.81570967741902</v>
      </c>
      <c r="BV22">
        <v>399.976838709677</v>
      </c>
      <c r="BW22">
        <v>39.490903225806399</v>
      </c>
      <c r="BX22">
        <v>34.679487096774203</v>
      </c>
      <c r="BY22">
        <v>381.79196774193503</v>
      </c>
      <c r="BZ22">
        <v>38.9007516129032</v>
      </c>
      <c r="CA22">
        <v>500.03564516129001</v>
      </c>
      <c r="CB22">
        <v>101.889032258065</v>
      </c>
      <c r="CC22">
        <v>9.9982912903225807E-2</v>
      </c>
      <c r="CD22">
        <v>36.039067741935497</v>
      </c>
      <c r="CE22">
        <v>35.579129032258102</v>
      </c>
      <c r="CF22">
        <v>999.9</v>
      </c>
      <c r="CG22">
        <v>0</v>
      </c>
      <c r="CH22">
        <v>0</v>
      </c>
      <c r="CI22">
        <v>9999.1106451612904</v>
      </c>
      <c r="CJ22">
        <v>0</v>
      </c>
      <c r="CK22">
        <v>293.118870967742</v>
      </c>
      <c r="CL22">
        <v>1299.9583870967699</v>
      </c>
      <c r="CM22">
        <v>0.89999838709677504</v>
      </c>
      <c r="CN22">
        <v>0.100001829032258</v>
      </c>
      <c r="CO22">
        <v>0</v>
      </c>
      <c r="CP22">
        <v>912.05951612903198</v>
      </c>
      <c r="CQ22">
        <v>4.99979</v>
      </c>
      <c r="CR22">
        <v>12010.8064516129</v>
      </c>
      <c r="CS22">
        <v>11050.9225806452</v>
      </c>
      <c r="CT22">
        <v>48.125</v>
      </c>
      <c r="CU22">
        <v>50.2296774193548</v>
      </c>
      <c r="CV22">
        <v>49.151000000000003</v>
      </c>
      <c r="CW22">
        <v>49.561999999999998</v>
      </c>
      <c r="CX22">
        <v>49.955290322580602</v>
      </c>
      <c r="CY22">
        <v>1165.46129032258</v>
      </c>
      <c r="CZ22">
        <v>129.498387096774</v>
      </c>
      <c r="DA22">
        <v>0</v>
      </c>
      <c r="DB22">
        <v>185.59999990463299</v>
      </c>
      <c r="DC22">
        <v>0</v>
      </c>
      <c r="DD22">
        <v>910.80453846153898</v>
      </c>
      <c r="DE22">
        <v>-163.87350440192401</v>
      </c>
      <c r="DF22">
        <v>-2001.77777927081</v>
      </c>
      <c r="DG22">
        <v>11995.3923076923</v>
      </c>
      <c r="DH22">
        <v>15</v>
      </c>
      <c r="DI22">
        <v>1603749339</v>
      </c>
      <c r="DJ22" t="s">
        <v>309</v>
      </c>
      <c r="DK22">
        <v>1603749339</v>
      </c>
      <c r="DL22">
        <v>1603749335.5</v>
      </c>
      <c r="DM22">
        <v>1</v>
      </c>
      <c r="DN22">
        <v>-0.29499999999999998</v>
      </c>
      <c r="DO22">
        <v>-0.13600000000000001</v>
      </c>
      <c r="DP22">
        <v>2.7E-2</v>
      </c>
      <c r="DQ22">
        <v>0.22700000000000001</v>
      </c>
      <c r="DR22">
        <v>400</v>
      </c>
      <c r="DS22">
        <v>35</v>
      </c>
      <c r="DT22">
        <v>0.08</v>
      </c>
      <c r="DU22">
        <v>0.03</v>
      </c>
      <c r="DV22">
        <v>13.544685520011599</v>
      </c>
      <c r="DW22">
        <v>0.128404794681375</v>
      </c>
      <c r="DX22">
        <v>3.8709634355056803E-2</v>
      </c>
      <c r="DY22">
        <v>1</v>
      </c>
      <c r="DZ22">
        <v>-18.163126666666699</v>
      </c>
      <c r="EA22">
        <v>-9.4488987764136501E-2</v>
      </c>
      <c r="EB22">
        <v>4.91334504747587E-2</v>
      </c>
      <c r="EC22">
        <v>1</v>
      </c>
      <c r="ED22">
        <v>4.8117039999999998</v>
      </c>
      <c r="EE22">
        <v>-2.8649432702999501E-2</v>
      </c>
      <c r="EF22">
        <v>3.1952710891774302E-3</v>
      </c>
      <c r="EG22">
        <v>1</v>
      </c>
      <c r="EH22">
        <v>3</v>
      </c>
      <c r="EI22">
        <v>3</v>
      </c>
      <c r="EJ22" t="s">
        <v>330</v>
      </c>
      <c r="EK22">
        <v>100</v>
      </c>
      <c r="EL22">
        <v>100</v>
      </c>
      <c r="EM22">
        <v>2.4E-2</v>
      </c>
      <c r="EN22">
        <v>0.59219999999999995</v>
      </c>
      <c r="EO22">
        <v>-0.12562676609984</v>
      </c>
      <c r="EP22">
        <v>6.0823150184057602E-4</v>
      </c>
      <c r="EQ22">
        <v>-6.1572112211999805E-7</v>
      </c>
      <c r="ER22">
        <v>1.2304956265122001E-10</v>
      </c>
      <c r="ES22">
        <v>0.22683500000000101</v>
      </c>
      <c r="ET22">
        <v>0</v>
      </c>
      <c r="EU22">
        <v>0</v>
      </c>
      <c r="EV22">
        <v>0</v>
      </c>
      <c r="EW22">
        <v>4</v>
      </c>
      <c r="EX22">
        <v>2168</v>
      </c>
      <c r="EY22">
        <v>1</v>
      </c>
      <c r="EZ22">
        <v>28</v>
      </c>
      <c r="FA22">
        <v>14.9</v>
      </c>
      <c r="FB22">
        <v>14.9</v>
      </c>
      <c r="FC22">
        <v>2</v>
      </c>
      <c r="FD22">
        <v>511.11799999999999</v>
      </c>
      <c r="FE22">
        <v>486.41199999999998</v>
      </c>
      <c r="FF22">
        <v>34.785600000000002</v>
      </c>
      <c r="FG22">
        <v>33.381799999999998</v>
      </c>
      <c r="FH22">
        <v>29.9998</v>
      </c>
      <c r="FI22">
        <v>33.182499999999997</v>
      </c>
      <c r="FJ22">
        <v>33.128</v>
      </c>
      <c r="FK22">
        <v>20.186499999999999</v>
      </c>
      <c r="FL22">
        <v>24.296800000000001</v>
      </c>
      <c r="FM22">
        <v>100</v>
      </c>
      <c r="FN22">
        <v>-999.9</v>
      </c>
      <c r="FO22">
        <v>400</v>
      </c>
      <c r="FP22">
        <v>34.614400000000003</v>
      </c>
      <c r="FQ22">
        <v>100.82299999999999</v>
      </c>
      <c r="FR22">
        <v>100.83199999999999</v>
      </c>
    </row>
    <row r="23" spans="1:174" x14ac:dyDescent="0.25">
      <c r="A23">
        <v>7</v>
      </c>
      <c r="B23">
        <v>1603750378.5999999</v>
      </c>
      <c r="C23">
        <v>1290.5999999046301</v>
      </c>
      <c r="D23" t="s">
        <v>331</v>
      </c>
      <c r="E23" t="s">
        <v>332</v>
      </c>
      <c r="F23" t="s">
        <v>333</v>
      </c>
      <c r="G23" t="s">
        <v>289</v>
      </c>
      <c r="H23">
        <v>1603750370.5999999</v>
      </c>
      <c r="I23">
        <f t="shared" si="0"/>
        <v>1.8462996657534101E-3</v>
      </c>
      <c r="J23">
        <f t="shared" si="1"/>
        <v>10.954156240747501</v>
      </c>
      <c r="K23">
        <f t="shared" si="2"/>
        <v>386.01625806451602</v>
      </c>
      <c r="L23">
        <f t="shared" si="3"/>
        <v>207.35649139255122</v>
      </c>
      <c r="M23">
        <f t="shared" si="4"/>
        <v>21.147009869242044</v>
      </c>
      <c r="N23">
        <f t="shared" si="5"/>
        <v>39.367417745916988</v>
      </c>
      <c r="O23">
        <f t="shared" si="6"/>
        <v>0.10473683285978259</v>
      </c>
      <c r="P23">
        <f t="shared" si="7"/>
        <v>2.961689239026791</v>
      </c>
      <c r="Q23">
        <f t="shared" si="8"/>
        <v>0.10272182101413051</v>
      </c>
      <c r="R23">
        <f t="shared" si="9"/>
        <v>6.4378950054048534E-2</v>
      </c>
      <c r="S23">
        <f t="shared" si="10"/>
        <v>214.76345644362226</v>
      </c>
      <c r="T23">
        <f t="shared" si="11"/>
        <v>36.960632698145794</v>
      </c>
      <c r="U23">
        <f t="shared" si="12"/>
        <v>35.876296774193499</v>
      </c>
      <c r="V23">
        <f t="shared" si="13"/>
        <v>5.9283151706065347</v>
      </c>
      <c r="W23">
        <f t="shared" si="14"/>
        <v>69.416751136021929</v>
      </c>
      <c r="X23">
        <f t="shared" si="15"/>
        <v>4.1861777820432602</v>
      </c>
      <c r="Y23">
        <f t="shared" si="16"/>
        <v>6.0305008712384955</v>
      </c>
      <c r="Z23">
        <f t="shared" si="17"/>
        <v>1.7421373885632745</v>
      </c>
      <c r="AA23">
        <f t="shared" si="18"/>
        <v>-81.421815259725392</v>
      </c>
      <c r="AB23">
        <f t="shared" si="19"/>
        <v>49.645707041472008</v>
      </c>
      <c r="AC23">
        <f t="shared" si="20"/>
        <v>3.9542386346901774</v>
      </c>
      <c r="AD23">
        <f t="shared" si="21"/>
        <v>186.94158686005903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52252.734531535869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334</v>
      </c>
      <c r="AR23">
        <v>15422.4</v>
      </c>
      <c r="AS23">
        <v>1584.8724</v>
      </c>
      <c r="AT23">
        <v>1953.14</v>
      </c>
      <c r="AU23">
        <f t="shared" si="27"/>
        <v>0.18855156312399524</v>
      </c>
      <c r="AV23">
        <v>0.5</v>
      </c>
      <c r="AW23">
        <f t="shared" si="28"/>
        <v>1095.8595954736743</v>
      </c>
      <c r="AX23">
        <f t="shared" si="29"/>
        <v>10.954156240747501</v>
      </c>
      <c r="AY23">
        <f t="shared" si="30"/>
        <v>103.31301984549519</v>
      </c>
      <c r="AZ23">
        <f t="shared" si="31"/>
        <v>0.59287096675097539</v>
      </c>
      <c r="BA23">
        <f t="shared" si="32"/>
        <v>1.0523158047066399E-2</v>
      </c>
      <c r="BB23">
        <f t="shared" si="33"/>
        <v>0.67017213307801782</v>
      </c>
      <c r="BC23" t="s">
        <v>335</v>
      </c>
      <c r="BD23">
        <v>795.18</v>
      </c>
      <c r="BE23">
        <f t="shared" si="34"/>
        <v>1157.96</v>
      </c>
      <c r="BF23">
        <f t="shared" si="35"/>
        <v>0.31803136550485345</v>
      </c>
      <c r="BG23">
        <f t="shared" si="36"/>
        <v>0.53060115934979113</v>
      </c>
      <c r="BH23">
        <f t="shared" si="37"/>
        <v>0.29755076875650271</v>
      </c>
      <c r="BI23">
        <f t="shared" si="38"/>
        <v>0.51399450973000527</v>
      </c>
      <c r="BJ23">
        <f t="shared" si="39"/>
        <v>0.15956627247856001</v>
      </c>
      <c r="BK23">
        <f t="shared" si="40"/>
        <v>0.84043372752143997</v>
      </c>
      <c r="BL23">
        <f t="shared" si="41"/>
        <v>1299.9696774193501</v>
      </c>
      <c r="BM23">
        <f t="shared" si="42"/>
        <v>1095.8595954736743</v>
      </c>
      <c r="BN23">
        <f t="shared" si="43"/>
        <v>0.84298858235611518</v>
      </c>
      <c r="BO23">
        <f t="shared" si="44"/>
        <v>0.19597716471223023</v>
      </c>
      <c r="BP23">
        <v>6</v>
      </c>
      <c r="BQ23">
        <v>0.5</v>
      </c>
      <c r="BR23" t="s">
        <v>293</v>
      </c>
      <c r="BS23">
        <v>2</v>
      </c>
      <c r="BT23">
        <v>1603750370.5999999</v>
      </c>
      <c r="BU23">
        <v>386.01625806451602</v>
      </c>
      <c r="BV23">
        <v>400.01567741935497</v>
      </c>
      <c r="BW23">
        <v>41.047464516128997</v>
      </c>
      <c r="BX23">
        <v>38.922970967741897</v>
      </c>
      <c r="BY23">
        <v>385.99187096774199</v>
      </c>
      <c r="BZ23">
        <v>40.397687096774199</v>
      </c>
      <c r="CA23">
        <v>500.02893548387101</v>
      </c>
      <c r="CB23">
        <v>101.883741935484</v>
      </c>
      <c r="CC23">
        <v>0.10009144838709701</v>
      </c>
      <c r="CD23">
        <v>36.187222580645198</v>
      </c>
      <c r="CE23">
        <v>35.876296774193499</v>
      </c>
      <c r="CF23">
        <v>999.9</v>
      </c>
      <c r="CG23">
        <v>0</v>
      </c>
      <c r="CH23">
        <v>0</v>
      </c>
      <c r="CI23">
        <v>9996.06870967742</v>
      </c>
      <c r="CJ23">
        <v>0</v>
      </c>
      <c r="CK23">
        <v>304.85935483870998</v>
      </c>
      <c r="CL23">
        <v>1299.9696774193501</v>
      </c>
      <c r="CM23">
        <v>0.89999583870967803</v>
      </c>
      <c r="CN23">
        <v>0.100004167741936</v>
      </c>
      <c r="CO23">
        <v>0</v>
      </c>
      <c r="CP23">
        <v>1590.5264516129</v>
      </c>
      <c r="CQ23">
        <v>4.99979</v>
      </c>
      <c r="CR23">
        <v>21089.200000000001</v>
      </c>
      <c r="CS23">
        <v>11051.0193548387</v>
      </c>
      <c r="CT23">
        <v>48.375</v>
      </c>
      <c r="CU23">
        <v>50.417000000000002</v>
      </c>
      <c r="CV23">
        <v>49.381</v>
      </c>
      <c r="CW23">
        <v>49.75</v>
      </c>
      <c r="CX23">
        <v>50.151000000000003</v>
      </c>
      <c r="CY23">
        <v>1165.46806451613</v>
      </c>
      <c r="CZ23">
        <v>129.50225806451601</v>
      </c>
      <c r="DA23">
        <v>0</v>
      </c>
      <c r="DB23">
        <v>145.39999985694899</v>
      </c>
      <c r="DC23">
        <v>0</v>
      </c>
      <c r="DD23">
        <v>1584.8724</v>
      </c>
      <c r="DE23">
        <v>-662.66692408086897</v>
      </c>
      <c r="DF23">
        <v>-8571.8384748600292</v>
      </c>
      <c r="DG23">
        <v>21015.52</v>
      </c>
      <c r="DH23">
        <v>15</v>
      </c>
      <c r="DI23">
        <v>1603749339</v>
      </c>
      <c r="DJ23" t="s">
        <v>309</v>
      </c>
      <c r="DK23">
        <v>1603749339</v>
      </c>
      <c r="DL23">
        <v>1603749335.5</v>
      </c>
      <c r="DM23">
        <v>1</v>
      </c>
      <c r="DN23">
        <v>-0.29499999999999998</v>
      </c>
      <c r="DO23">
        <v>-0.13600000000000001</v>
      </c>
      <c r="DP23">
        <v>2.7E-2</v>
      </c>
      <c r="DQ23">
        <v>0.22700000000000001</v>
      </c>
      <c r="DR23">
        <v>400</v>
      </c>
      <c r="DS23">
        <v>35</v>
      </c>
      <c r="DT23">
        <v>0.08</v>
      </c>
      <c r="DU23">
        <v>0.03</v>
      </c>
      <c r="DV23">
        <v>10.9552275926084</v>
      </c>
      <c r="DW23">
        <v>-0.19192928708522899</v>
      </c>
      <c r="DX23">
        <v>2.2822179650705099E-2</v>
      </c>
      <c r="DY23">
        <v>1</v>
      </c>
      <c r="DZ23">
        <v>-14.0007466666667</v>
      </c>
      <c r="EA23">
        <v>-0.19661846496112001</v>
      </c>
      <c r="EB23">
        <v>2.63505184431394E-2</v>
      </c>
      <c r="EC23">
        <v>1</v>
      </c>
      <c r="ED23">
        <v>2.1304286666666701</v>
      </c>
      <c r="EE23">
        <v>1.07638157953282</v>
      </c>
      <c r="EF23">
        <v>7.9911694043418205E-2</v>
      </c>
      <c r="EG23">
        <v>0</v>
      </c>
      <c r="EH23">
        <v>2</v>
      </c>
      <c r="EI23">
        <v>3</v>
      </c>
      <c r="EJ23" t="s">
        <v>336</v>
      </c>
      <c r="EK23">
        <v>100</v>
      </c>
      <c r="EL23">
        <v>100</v>
      </c>
      <c r="EM23">
        <v>2.5000000000000001E-2</v>
      </c>
      <c r="EN23">
        <v>0.65580000000000005</v>
      </c>
      <c r="EO23">
        <v>-0.12562676609984</v>
      </c>
      <c r="EP23">
        <v>6.0823150184057602E-4</v>
      </c>
      <c r="EQ23">
        <v>-6.1572112211999805E-7</v>
      </c>
      <c r="ER23">
        <v>1.2304956265122001E-10</v>
      </c>
      <c r="ES23">
        <v>0.22683500000000101</v>
      </c>
      <c r="ET23">
        <v>0</v>
      </c>
      <c r="EU23">
        <v>0</v>
      </c>
      <c r="EV23">
        <v>0</v>
      </c>
      <c r="EW23">
        <v>4</v>
      </c>
      <c r="EX23">
        <v>2168</v>
      </c>
      <c r="EY23">
        <v>1</v>
      </c>
      <c r="EZ23">
        <v>28</v>
      </c>
      <c r="FA23">
        <v>17.3</v>
      </c>
      <c r="FB23">
        <v>17.399999999999999</v>
      </c>
      <c r="FC23">
        <v>2</v>
      </c>
      <c r="FD23">
        <v>509.92599999999999</v>
      </c>
      <c r="FE23">
        <v>500.68700000000001</v>
      </c>
      <c r="FF23">
        <v>34.841999999999999</v>
      </c>
      <c r="FG23">
        <v>33.3399</v>
      </c>
      <c r="FH23">
        <v>30.000599999999999</v>
      </c>
      <c r="FI23">
        <v>33.164700000000003</v>
      </c>
      <c r="FJ23">
        <v>33.115200000000002</v>
      </c>
      <c r="FK23">
        <v>20.248699999999999</v>
      </c>
      <c r="FL23">
        <v>3.6097899999999998</v>
      </c>
      <c r="FM23">
        <v>100</v>
      </c>
      <c r="FN23">
        <v>-999.9</v>
      </c>
      <c r="FO23">
        <v>400</v>
      </c>
      <c r="FP23">
        <v>38.1708</v>
      </c>
      <c r="FQ23">
        <v>100.788</v>
      </c>
      <c r="FR23">
        <v>100.845</v>
      </c>
    </row>
    <row r="24" spans="1:174" x14ac:dyDescent="0.25">
      <c r="A24">
        <v>8</v>
      </c>
      <c r="B24">
        <v>1603750536.5999999</v>
      </c>
      <c r="C24">
        <v>1448.5999999046301</v>
      </c>
      <c r="D24" t="s">
        <v>337</v>
      </c>
      <c r="E24" t="s">
        <v>338</v>
      </c>
      <c r="F24" t="s">
        <v>339</v>
      </c>
      <c r="G24" t="s">
        <v>306</v>
      </c>
      <c r="H24">
        <v>1603750528.5999999</v>
      </c>
      <c r="I24">
        <f t="shared" si="0"/>
        <v>3.2694169990655016E-3</v>
      </c>
      <c r="J24">
        <f t="shared" si="1"/>
        <v>15.140800794958635</v>
      </c>
      <c r="K24">
        <f t="shared" si="2"/>
        <v>380.35170967741902</v>
      </c>
      <c r="L24">
        <f t="shared" si="3"/>
        <v>253.55341037400026</v>
      </c>
      <c r="M24">
        <f t="shared" si="4"/>
        <v>25.856275578852301</v>
      </c>
      <c r="N24">
        <f t="shared" si="5"/>
        <v>38.786615442485143</v>
      </c>
      <c r="O24">
        <f t="shared" si="6"/>
        <v>0.21103013446938845</v>
      </c>
      <c r="P24">
        <f t="shared" si="7"/>
        <v>2.961729274099353</v>
      </c>
      <c r="Q24">
        <f t="shared" si="8"/>
        <v>0.20301839430237378</v>
      </c>
      <c r="R24">
        <f t="shared" si="9"/>
        <v>0.12758097680705924</v>
      </c>
      <c r="S24">
        <f t="shared" si="10"/>
        <v>214.76852871471849</v>
      </c>
      <c r="T24">
        <f t="shared" si="11"/>
        <v>36.627542411476881</v>
      </c>
      <c r="U24">
        <f t="shared" si="12"/>
        <v>35.733009677419403</v>
      </c>
      <c r="V24">
        <f t="shared" si="13"/>
        <v>5.8817324830740336</v>
      </c>
      <c r="W24">
        <f t="shared" si="14"/>
        <v>71.542023129754185</v>
      </c>
      <c r="X24">
        <f t="shared" si="15"/>
        <v>4.321670114064621</v>
      </c>
      <c r="Y24">
        <f t="shared" si="16"/>
        <v>6.0407435029150678</v>
      </c>
      <c r="Z24">
        <f t="shared" si="17"/>
        <v>1.5600623690094126</v>
      </c>
      <c r="AA24">
        <f t="shared" si="18"/>
        <v>-144.18128965878861</v>
      </c>
      <c r="AB24">
        <f t="shared" si="19"/>
        <v>77.461370945165086</v>
      </c>
      <c r="AC24">
        <f t="shared" si="20"/>
        <v>6.1662869901905033</v>
      </c>
      <c r="AD24">
        <f t="shared" si="21"/>
        <v>154.21489699128546</v>
      </c>
      <c r="AE24">
        <v>24</v>
      </c>
      <c r="AF24">
        <v>5</v>
      </c>
      <c r="AG24">
        <f t="shared" si="22"/>
        <v>1</v>
      </c>
      <c r="AH24">
        <f t="shared" si="23"/>
        <v>0</v>
      </c>
      <c r="AI24">
        <f t="shared" si="24"/>
        <v>52248.463872406377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340</v>
      </c>
      <c r="AR24">
        <v>15468.8</v>
      </c>
      <c r="AS24">
        <v>871.60943999999995</v>
      </c>
      <c r="AT24">
        <v>1211.79</v>
      </c>
      <c r="AU24">
        <f t="shared" si="27"/>
        <v>0.28072567028940665</v>
      </c>
      <c r="AV24">
        <v>0.5</v>
      </c>
      <c r="AW24">
        <f t="shared" si="28"/>
        <v>1095.8871393372474</v>
      </c>
      <c r="AX24">
        <f t="shared" si="29"/>
        <v>15.140800794958635</v>
      </c>
      <c r="AY24">
        <f t="shared" si="30"/>
        <v>153.82182587599456</v>
      </c>
      <c r="AZ24">
        <f t="shared" si="31"/>
        <v>0.4853316168643082</v>
      </c>
      <c r="BA24">
        <f t="shared" si="32"/>
        <v>1.4343218120326571E-2</v>
      </c>
      <c r="BB24">
        <f t="shared" si="33"/>
        <v>1.6919515757680788</v>
      </c>
      <c r="BC24" t="s">
        <v>341</v>
      </c>
      <c r="BD24">
        <v>623.66999999999996</v>
      </c>
      <c r="BE24">
        <f t="shared" si="34"/>
        <v>588.12</v>
      </c>
      <c r="BF24">
        <f t="shared" si="35"/>
        <v>0.57842032238318708</v>
      </c>
      <c r="BG24">
        <f t="shared" si="36"/>
        <v>0.77709302193366458</v>
      </c>
      <c r="BH24">
        <f t="shared" si="37"/>
        <v>0.68541526672835218</v>
      </c>
      <c r="BI24">
        <f t="shared" si="38"/>
        <v>0.80510779971147084</v>
      </c>
      <c r="BJ24">
        <f t="shared" si="39"/>
        <v>0.41388193599729978</v>
      </c>
      <c r="BK24">
        <f t="shared" si="40"/>
        <v>0.58611806400270017</v>
      </c>
      <c r="BL24">
        <f t="shared" si="41"/>
        <v>1300.0025806451599</v>
      </c>
      <c r="BM24">
        <f t="shared" si="42"/>
        <v>1095.8871393372474</v>
      </c>
      <c r="BN24">
        <f t="shared" si="43"/>
        <v>0.84298843375632759</v>
      </c>
      <c r="BO24">
        <f t="shared" si="44"/>
        <v>0.19597686751265525</v>
      </c>
      <c r="BP24">
        <v>6</v>
      </c>
      <c r="BQ24">
        <v>0.5</v>
      </c>
      <c r="BR24" t="s">
        <v>293</v>
      </c>
      <c r="BS24">
        <v>2</v>
      </c>
      <c r="BT24">
        <v>1603750528.5999999</v>
      </c>
      <c r="BU24">
        <v>380.35170967741902</v>
      </c>
      <c r="BV24">
        <v>400.012612903226</v>
      </c>
      <c r="BW24">
        <v>42.379429032258102</v>
      </c>
      <c r="BX24">
        <v>38.622451612903198</v>
      </c>
      <c r="BY24">
        <v>380.328225806452</v>
      </c>
      <c r="BZ24">
        <v>41.677196774193497</v>
      </c>
      <c r="CA24">
        <v>500.00741935483899</v>
      </c>
      <c r="CB24">
        <v>101.874935483871</v>
      </c>
      <c r="CC24">
        <v>0.100721403225806</v>
      </c>
      <c r="CD24">
        <v>36.218135483871002</v>
      </c>
      <c r="CE24">
        <v>35.733009677419403</v>
      </c>
      <c r="CF24">
        <v>999.9</v>
      </c>
      <c r="CG24">
        <v>0</v>
      </c>
      <c r="CH24">
        <v>0</v>
      </c>
      <c r="CI24">
        <v>9997.1596774193604</v>
      </c>
      <c r="CJ24">
        <v>0</v>
      </c>
      <c r="CK24">
        <v>299.18983870967702</v>
      </c>
      <c r="CL24">
        <v>1300.0025806451599</v>
      </c>
      <c r="CM24">
        <v>0.90000077419354896</v>
      </c>
      <c r="CN24">
        <v>9.9998993548387094E-2</v>
      </c>
      <c r="CO24">
        <v>0</v>
      </c>
      <c r="CP24">
        <v>875.33512903225801</v>
      </c>
      <c r="CQ24">
        <v>4.99979</v>
      </c>
      <c r="CR24">
        <v>11614.941935483899</v>
      </c>
      <c r="CS24">
        <v>11051.322580645199</v>
      </c>
      <c r="CT24">
        <v>48.649000000000001</v>
      </c>
      <c r="CU24">
        <v>50.695129032258002</v>
      </c>
      <c r="CV24">
        <v>49.664999999999999</v>
      </c>
      <c r="CW24">
        <v>50.003999999999998</v>
      </c>
      <c r="CX24">
        <v>50.436999999999998</v>
      </c>
      <c r="CY24">
        <v>1165.5035483871</v>
      </c>
      <c r="CZ24">
        <v>129.499032258065</v>
      </c>
      <c r="DA24">
        <v>0</v>
      </c>
      <c r="DB24">
        <v>157.39999985694899</v>
      </c>
      <c r="DC24">
        <v>0</v>
      </c>
      <c r="DD24">
        <v>871.60943999999995</v>
      </c>
      <c r="DE24">
        <v>-211.96900032885699</v>
      </c>
      <c r="DF24">
        <v>-2998.3076960151202</v>
      </c>
      <c r="DG24">
        <v>11563.704</v>
      </c>
      <c r="DH24">
        <v>15</v>
      </c>
      <c r="DI24">
        <v>1603749339</v>
      </c>
      <c r="DJ24" t="s">
        <v>309</v>
      </c>
      <c r="DK24">
        <v>1603749339</v>
      </c>
      <c r="DL24">
        <v>1603749335.5</v>
      </c>
      <c r="DM24">
        <v>1</v>
      </c>
      <c r="DN24">
        <v>-0.29499999999999998</v>
      </c>
      <c r="DO24">
        <v>-0.13600000000000001</v>
      </c>
      <c r="DP24">
        <v>2.7E-2</v>
      </c>
      <c r="DQ24">
        <v>0.22700000000000001</v>
      </c>
      <c r="DR24">
        <v>400</v>
      </c>
      <c r="DS24">
        <v>35</v>
      </c>
      <c r="DT24">
        <v>0.08</v>
      </c>
      <c r="DU24">
        <v>0.03</v>
      </c>
      <c r="DV24">
        <v>15.1400188203257</v>
      </c>
      <c r="DW24">
        <v>0.28284498944369202</v>
      </c>
      <c r="DX24">
        <v>3.80472172838036E-2</v>
      </c>
      <c r="DY24">
        <v>1</v>
      </c>
      <c r="DZ24">
        <v>-19.664573333333301</v>
      </c>
      <c r="EA24">
        <v>-0.49535572858740401</v>
      </c>
      <c r="EB24">
        <v>5.2021559205989401E-2</v>
      </c>
      <c r="EC24">
        <v>0</v>
      </c>
      <c r="ED24">
        <v>3.7590523333333299</v>
      </c>
      <c r="EE24">
        <v>0.45474233592880497</v>
      </c>
      <c r="EF24">
        <v>3.2826843251962098E-2</v>
      </c>
      <c r="EG24">
        <v>0</v>
      </c>
      <c r="EH24">
        <v>1</v>
      </c>
      <c r="EI24">
        <v>3</v>
      </c>
      <c r="EJ24" t="s">
        <v>295</v>
      </c>
      <c r="EK24">
        <v>100</v>
      </c>
      <c r="EL24">
        <v>100</v>
      </c>
      <c r="EM24">
        <v>2.4E-2</v>
      </c>
      <c r="EN24">
        <v>0.70440000000000003</v>
      </c>
      <c r="EO24">
        <v>-0.12562676609984</v>
      </c>
      <c r="EP24">
        <v>6.0823150184057602E-4</v>
      </c>
      <c r="EQ24">
        <v>-6.1572112211999805E-7</v>
      </c>
      <c r="ER24">
        <v>1.2304956265122001E-10</v>
      </c>
      <c r="ES24">
        <v>0.22683500000000101</v>
      </c>
      <c r="ET24">
        <v>0</v>
      </c>
      <c r="EU24">
        <v>0</v>
      </c>
      <c r="EV24">
        <v>0</v>
      </c>
      <c r="EW24">
        <v>4</v>
      </c>
      <c r="EX24">
        <v>2168</v>
      </c>
      <c r="EY24">
        <v>1</v>
      </c>
      <c r="EZ24">
        <v>28</v>
      </c>
      <c r="FA24">
        <v>20</v>
      </c>
      <c r="FB24">
        <v>20</v>
      </c>
      <c r="FC24">
        <v>2</v>
      </c>
      <c r="FD24">
        <v>476.34699999999998</v>
      </c>
      <c r="FE24">
        <v>500.84800000000001</v>
      </c>
      <c r="FF24">
        <v>34.939</v>
      </c>
      <c r="FG24">
        <v>33.359200000000001</v>
      </c>
      <c r="FH24">
        <v>29.9999</v>
      </c>
      <c r="FI24">
        <v>33.171999999999997</v>
      </c>
      <c r="FJ24">
        <v>33.110700000000001</v>
      </c>
      <c r="FK24">
        <v>20.2561</v>
      </c>
      <c r="FL24">
        <v>0</v>
      </c>
      <c r="FM24">
        <v>100</v>
      </c>
      <c r="FN24">
        <v>-999.9</v>
      </c>
      <c r="FO24">
        <v>400</v>
      </c>
      <c r="FP24">
        <v>40.682499999999997</v>
      </c>
      <c r="FQ24">
        <v>100.773</v>
      </c>
      <c r="FR24">
        <v>100.827</v>
      </c>
    </row>
    <row r="25" spans="1:174" x14ac:dyDescent="0.25">
      <c r="A25">
        <v>9</v>
      </c>
      <c r="B25">
        <v>1603750881.0999999</v>
      </c>
      <c r="C25">
        <v>1793.0999999046301</v>
      </c>
      <c r="D25" t="s">
        <v>342</v>
      </c>
      <c r="E25" t="s">
        <v>343</v>
      </c>
      <c r="F25" t="s">
        <v>344</v>
      </c>
      <c r="G25" t="s">
        <v>345</v>
      </c>
      <c r="H25">
        <v>1603750873.0999999</v>
      </c>
      <c r="I25">
        <f t="shared" si="0"/>
        <v>1.0274607140737396E-3</v>
      </c>
      <c r="J25">
        <f t="shared" si="1"/>
        <v>4.4350220202427897</v>
      </c>
      <c r="K25">
        <f t="shared" si="2"/>
        <v>394.19945161290298</v>
      </c>
      <c r="L25">
        <f t="shared" si="3"/>
        <v>235.89192626417284</v>
      </c>
      <c r="M25">
        <f t="shared" si="4"/>
        <v>24.052005130040833</v>
      </c>
      <c r="N25">
        <f t="shared" si="5"/>
        <v>40.193352026108911</v>
      </c>
      <c r="O25">
        <f t="shared" si="6"/>
        <v>4.8470106705557861E-2</v>
      </c>
      <c r="P25">
        <f t="shared" si="7"/>
        <v>2.9620070382943835</v>
      </c>
      <c r="Q25">
        <f t="shared" si="8"/>
        <v>4.8033743493386842E-2</v>
      </c>
      <c r="R25">
        <f t="shared" si="9"/>
        <v>3.0059967637562499E-2</v>
      </c>
      <c r="S25">
        <f t="shared" si="10"/>
        <v>214.76903866366789</v>
      </c>
      <c r="T25">
        <f t="shared" si="11"/>
        <v>37.543521990586854</v>
      </c>
      <c r="U25">
        <f t="shared" si="12"/>
        <v>36.304519354838703</v>
      </c>
      <c r="V25">
        <f t="shared" si="13"/>
        <v>6.0694459449503082</v>
      </c>
      <c r="W25">
        <f t="shared" si="14"/>
        <v>64.920510106499947</v>
      </c>
      <c r="X25">
        <f t="shared" si="15"/>
        <v>3.9960921496416466</v>
      </c>
      <c r="Y25">
        <f t="shared" si="16"/>
        <v>6.1553616000339337</v>
      </c>
      <c r="Z25">
        <f t="shared" si="17"/>
        <v>2.0733537953086616</v>
      </c>
      <c r="AA25">
        <f t="shared" si="18"/>
        <v>-45.311017490651913</v>
      </c>
      <c r="AB25">
        <f t="shared" si="19"/>
        <v>40.955264969360051</v>
      </c>
      <c r="AC25">
        <f t="shared" si="20"/>
        <v>3.2744155019660228</v>
      </c>
      <c r="AD25">
        <f t="shared" si="21"/>
        <v>213.68770164434204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52198.207480667676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346</v>
      </c>
      <c r="AR25">
        <v>15446.3</v>
      </c>
      <c r="AS25">
        <v>751.83468000000005</v>
      </c>
      <c r="AT25">
        <v>903.32</v>
      </c>
      <c r="AU25">
        <f t="shared" si="27"/>
        <v>0.16769840145241999</v>
      </c>
      <c r="AV25">
        <v>0.5</v>
      </c>
      <c r="AW25">
        <f t="shared" si="28"/>
        <v>1095.8874103050332</v>
      </c>
      <c r="AX25">
        <f t="shared" si="29"/>
        <v>4.4350220202427897</v>
      </c>
      <c r="AY25">
        <f t="shared" si="30"/>
        <v>91.889283439993179</v>
      </c>
      <c r="AZ25">
        <f t="shared" si="31"/>
        <v>0.365020147898862</v>
      </c>
      <c r="BA25">
        <f t="shared" si="32"/>
        <v>4.5741646933089054E-3</v>
      </c>
      <c r="BB25">
        <f t="shared" si="33"/>
        <v>2.6112119736084662</v>
      </c>
      <c r="BC25" t="s">
        <v>347</v>
      </c>
      <c r="BD25">
        <v>573.59</v>
      </c>
      <c r="BE25">
        <f t="shared" si="34"/>
        <v>329.73</v>
      </c>
      <c r="BF25">
        <f t="shared" si="35"/>
        <v>0.45942231522761046</v>
      </c>
      <c r="BG25">
        <f t="shared" si="36"/>
        <v>0.87735494645693302</v>
      </c>
      <c r="BH25">
        <f t="shared" si="37"/>
        <v>0.80644611705351366</v>
      </c>
      <c r="BI25">
        <f t="shared" si="38"/>
        <v>0.92623778765317533</v>
      </c>
      <c r="BJ25">
        <f t="shared" si="39"/>
        <v>0.35050264745888693</v>
      </c>
      <c r="BK25">
        <f t="shared" si="40"/>
        <v>0.64949735254111307</v>
      </c>
      <c r="BL25">
        <f t="shared" si="41"/>
        <v>1300.0025806451599</v>
      </c>
      <c r="BM25">
        <f t="shared" si="42"/>
        <v>1095.8874103050332</v>
      </c>
      <c r="BN25">
        <f t="shared" si="43"/>
        <v>0.84298864219267211</v>
      </c>
      <c r="BO25">
        <f t="shared" si="44"/>
        <v>0.1959772843853442</v>
      </c>
      <c r="BP25">
        <v>6</v>
      </c>
      <c r="BQ25">
        <v>0.5</v>
      </c>
      <c r="BR25" t="s">
        <v>293</v>
      </c>
      <c r="BS25">
        <v>2</v>
      </c>
      <c r="BT25">
        <v>1603750873.0999999</v>
      </c>
      <c r="BU25">
        <v>394.19945161290298</v>
      </c>
      <c r="BV25">
        <v>400.00738709677398</v>
      </c>
      <c r="BW25">
        <v>39.191987096774199</v>
      </c>
      <c r="BX25">
        <v>38.007380645161298</v>
      </c>
      <c r="BY25">
        <v>394.17354838709701</v>
      </c>
      <c r="BZ25">
        <v>38.613093548387099</v>
      </c>
      <c r="CA25">
        <v>500.01035483870999</v>
      </c>
      <c r="CB25">
        <v>101.86199999999999</v>
      </c>
      <c r="CC25">
        <v>9.9968393548387102E-2</v>
      </c>
      <c r="CD25">
        <v>36.5609903225807</v>
      </c>
      <c r="CE25">
        <v>36.304519354838703</v>
      </c>
      <c r="CF25">
        <v>999.9</v>
      </c>
      <c r="CG25">
        <v>0</v>
      </c>
      <c r="CH25">
        <v>0</v>
      </c>
      <c r="CI25">
        <v>10000.0035483871</v>
      </c>
      <c r="CJ25">
        <v>0</v>
      </c>
      <c r="CK25">
        <v>336.38374193548401</v>
      </c>
      <c r="CL25">
        <v>1300.0025806451599</v>
      </c>
      <c r="CM25">
        <v>0.89999554838709706</v>
      </c>
      <c r="CN25">
        <v>0.100004483870968</v>
      </c>
      <c r="CO25">
        <v>0</v>
      </c>
      <c r="CP25">
        <v>753.27364516129001</v>
      </c>
      <c r="CQ25">
        <v>4.99979</v>
      </c>
      <c r="CR25">
        <v>10038.7690322581</v>
      </c>
      <c r="CS25">
        <v>11051.293548387101</v>
      </c>
      <c r="CT25">
        <v>48.941064516129003</v>
      </c>
      <c r="CU25">
        <v>50.75</v>
      </c>
      <c r="CV25">
        <v>49.8546774193548</v>
      </c>
      <c r="CW25">
        <v>50.098580645161299</v>
      </c>
      <c r="CX25">
        <v>50.686999999999998</v>
      </c>
      <c r="CY25">
        <v>1165.49451612903</v>
      </c>
      <c r="CZ25">
        <v>129.508064516129</v>
      </c>
      <c r="DA25">
        <v>0</v>
      </c>
      <c r="DB25">
        <v>54.399999856948902</v>
      </c>
      <c r="DC25">
        <v>0</v>
      </c>
      <c r="DD25">
        <v>751.83468000000005</v>
      </c>
      <c r="DE25">
        <v>-79.033538583503997</v>
      </c>
      <c r="DF25">
        <v>-1006.2653861674499</v>
      </c>
      <c r="DG25">
        <v>10020.316000000001</v>
      </c>
      <c r="DH25">
        <v>15</v>
      </c>
      <c r="DI25">
        <v>1603749339</v>
      </c>
      <c r="DJ25" t="s">
        <v>309</v>
      </c>
      <c r="DK25">
        <v>1603749339</v>
      </c>
      <c r="DL25">
        <v>1603749335.5</v>
      </c>
      <c r="DM25">
        <v>1</v>
      </c>
      <c r="DN25">
        <v>-0.29499999999999998</v>
      </c>
      <c r="DO25">
        <v>-0.13600000000000001</v>
      </c>
      <c r="DP25">
        <v>2.7E-2</v>
      </c>
      <c r="DQ25">
        <v>0.22700000000000001</v>
      </c>
      <c r="DR25">
        <v>400</v>
      </c>
      <c r="DS25">
        <v>35</v>
      </c>
      <c r="DT25">
        <v>0.08</v>
      </c>
      <c r="DU25">
        <v>0.03</v>
      </c>
      <c r="DV25">
        <v>4.4435069656052999</v>
      </c>
      <c r="DW25">
        <v>-0.34611951092635901</v>
      </c>
      <c r="DX25">
        <v>4.0889717157202798E-2</v>
      </c>
      <c r="DY25">
        <v>1</v>
      </c>
      <c r="DZ25">
        <v>-5.8105536666666699</v>
      </c>
      <c r="EA25">
        <v>0.40178375973304797</v>
      </c>
      <c r="EB25">
        <v>4.7937262783999499E-2</v>
      </c>
      <c r="EC25">
        <v>0</v>
      </c>
      <c r="ED25">
        <v>1.18495066666667</v>
      </c>
      <c r="EE25">
        <v>-5.5642625139041398E-2</v>
      </c>
      <c r="EF25">
        <v>4.2496846418946903E-3</v>
      </c>
      <c r="EG25">
        <v>1</v>
      </c>
      <c r="EH25">
        <v>2</v>
      </c>
      <c r="EI25">
        <v>3</v>
      </c>
      <c r="EJ25" t="s">
        <v>336</v>
      </c>
      <c r="EK25">
        <v>100</v>
      </c>
      <c r="EL25">
        <v>100</v>
      </c>
      <c r="EM25">
        <v>2.5999999999999999E-2</v>
      </c>
      <c r="EN25">
        <v>0.57779999999999998</v>
      </c>
      <c r="EO25">
        <v>-0.12562676609984</v>
      </c>
      <c r="EP25">
        <v>6.0823150184057602E-4</v>
      </c>
      <c r="EQ25">
        <v>-6.1572112211999805E-7</v>
      </c>
      <c r="ER25">
        <v>1.2304956265122001E-10</v>
      </c>
      <c r="ES25">
        <v>0.22683500000000101</v>
      </c>
      <c r="ET25">
        <v>0</v>
      </c>
      <c r="EU25">
        <v>0</v>
      </c>
      <c r="EV25">
        <v>0</v>
      </c>
      <c r="EW25">
        <v>4</v>
      </c>
      <c r="EX25">
        <v>2168</v>
      </c>
      <c r="EY25">
        <v>1</v>
      </c>
      <c r="EZ25">
        <v>28</v>
      </c>
      <c r="FA25">
        <v>25.7</v>
      </c>
      <c r="FB25">
        <v>25.8</v>
      </c>
      <c r="FC25">
        <v>2</v>
      </c>
      <c r="FD25">
        <v>507.28899999999999</v>
      </c>
      <c r="FE25">
        <v>500.37200000000001</v>
      </c>
      <c r="FF25">
        <v>35.019300000000001</v>
      </c>
      <c r="FG25">
        <v>33.018500000000003</v>
      </c>
      <c r="FH25">
        <v>30</v>
      </c>
      <c r="FI25">
        <v>32.853299999999997</v>
      </c>
      <c r="FJ25">
        <v>32.8063</v>
      </c>
      <c r="FK25">
        <v>20.263400000000001</v>
      </c>
      <c r="FL25">
        <v>0</v>
      </c>
      <c r="FM25">
        <v>100</v>
      </c>
      <c r="FN25">
        <v>-999.9</v>
      </c>
      <c r="FO25">
        <v>400</v>
      </c>
      <c r="FP25">
        <v>39.185299999999998</v>
      </c>
      <c r="FQ25">
        <v>100.879</v>
      </c>
      <c r="FR25">
        <v>100.88500000000001</v>
      </c>
    </row>
    <row r="26" spans="1:174" x14ac:dyDescent="0.25">
      <c r="A26">
        <v>10</v>
      </c>
      <c r="B26">
        <v>1603750982.0999999</v>
      </c>
      <c r="C26">
        <v>1894.0999999046301</v>
      </c>
      <c r="D26" t="s">
        <v>348</v>
      </c>
      <c r="E26" t="s">
        <v>349</v>
      </c>
      <c r="F26" t="s">
        <v>350</v>
      </c>
      <c r="G26" t="s">
        <v>289</v>
      </c>
      <c r="H26">
        <v>1603750974.3499999</v>
      </c>
      <c r="I26">
        <f t="shared" si="0"/>
        <v>3.4750740406875717E-3</v>
      </c>
      <c r="J26">
        <f t="shared" si="1"/>
        <v>12.630077461642523</v>
      </c>
      <c r="K26">
        <f t="shared" si="2"/>
        <v>383.20979999999997</v>
      </c>
      <c r="L26">
        <f t="shared" si="3"/>
        <v>268.30587330706038</v>
      </c>
      <c r="M26">
        <f t="shared" si="4"/>
        <v>27.355022157462141</v>
      </c>
      <c r="N26">
        <f t="shared" si="5"/>
        <v>39.070007826328066</v>
      </c>
      <c r="O26">
        <f t="shared" si="6"/>
        <v>0.19770547640954661</v>
      </c>
      <c r="P26">
        <f t="shared" si="7"/>
        <v>2.9605224899409821</v>
      </c>
      <c r="Q26">
        <f t="shared" si="8"/>
        <v>0.19065259000778226</v>
      </c>
      <c r="R26">
        <f t="shared" si="9"/>
        <v>0.11977058103614294</v>
      </c>
      <c r="S26">
        <f t="shared" si="10"/>
        <v>214.76539938443278</v>
      </c>
      <c r="T26">
        <f t="shared" si="11"/>
        <v>36.889199882317719</v>
      </c>
      <c r="U26">
        <f t="shared" si="12"/>
        <v>36.188623333333297</v>
      </c>
      <c r="V26">
        <f t="shared" si="13"/>
        <v>6.0309646678914044</v>
      </c>
      <c r="W26">
        <f t="shared" si="14"/>
        <v>69.42163652108745</v>
      </c>
      <c r="X26">
        <f t="shared" si="15"/>
        <v>4.26645843227102</v>
      </c>
      <c r="Y26">
        <f t="shared" si="16"/>
        <v>6.145718606006997</v>
      </c>
      <c r="Z26">
        <f t="shared" si="17"/>
        <v>1.7645062356203844</v>
      </c>
      <c r="AA26">
        <f t="shared" si="18"/>
        <v>-153.2507651943219</v>
      </c>
      <c r="AB26">
        <f t="shared" si="19"/>
        <v>54.863014811701106</v>
      </c>
      <c r="AC26">
        <f t="shared" si="20"/>
        <v>4.3854806007227918</v>
      </c>
      <c r="AD26">
        <f t="shared" si="21"/>
        <v>120.76312960253478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52160.757655193484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351</v>
      </c>
      <c r="AR26">
        <v>15462.4</v>
      </c>
      <c r="AS26">
        <v>1133.8699999999999</v>
      </c>
      <c r="AT26">
        <v>1493.29</v>
      </c>
      <c r="AU26">
        <f t="shared" si="27"/>
        <v>0.24069002002290252</v>
      </c>
      <c r="AV26">
        <v>0.5</v>
      </c>
      <c r="AW26">
        <f t="shared" si="28"/>
        <v>1095.8749686354397</v>
      </c>
      <c r="AX26">
        <f t="shared" si="29"/>
        <v>12.630077461642523</v>
      </c>
      <c r="AY26">
        <f t="shared" si="30"/>
        <v>131.88308407173082</v>
      </c>
      <c r="AZ26">
        <f t="shared" si="31"/>
        <v>0.46809394022594408</v>
      </c>
      <c r="BA26">
        <f t="shared" si="32"/>
        <v>1.2052310089630799E-2</v>
      </c>
      <c r="BB26">
        <f t="shared" si="33"/>
        <v>1.1844919607042168</v>
      </c>
      <c r="BC26" t="s">
        <v>352</v>
      </c>
      <c r="BD26">
        <v>794.29</v>
      </c>
      <c r="BE26">
        <f t="shared" si="34"/>
        <v>699</v>
      </c>
      <c r="BF26">
        <f t="shared" si="35"/>
        <v>0.51419170243204593</v>
      </c>
      <c r="BG26">
        <f t="shared" si="36"/>
        <v>0.71675061492266356</v>
      </c>
      <c r="BH26">
        <f t="shared" si="37"/>
        <v>0.46209045677377503</v>
      </c>
      <c r="BI26">
        <f t="shared" si="38"/>
        <v>0.6945683903504638</v>
      </c>
      <c r="BJ26">
        <f t="shared" si="39"/>
        <v>0.36019766580361928</v>
      </c>
      <c r="BK26">
        <f t="shared" si="40"/>
        <v>0.63980233419638077</v>
      </c>
      <c r="BL26">
        <f t="shared" si="41"/>
        <v>1299.98866666667</v>
      </c>
      <c r="BM26">
        <f t="shared" si="42"/>
        <v>1095.8749686354397</v>
      </c>
      <c r="BN26">
        <f t="shared" si="43"/>
        <v>0.84298809423115761</v>
      </c>
      <c r="BO26">
        <f t="shared" si="44"/>
        <v>0.19597618846231529</v>
      </c>
      <c r="BP26">
        <v>6</v>
      </c>
      <c r="BQ26">
        <v>0.5</v>
      </c>
      <c r="BR26" t="s">
        <v>293</v>
      </c>
      <c r="BS26">
        <v>2</v>
      </c>
      <c r="BT26">
        <v>1603750974.3499999</v>
      </c>
      <c r="BU26">
        <v>383.20979999999997</v>
      </c>
      <c r="BV26">
        <v>399.96376666666703</v>
      </c>
      <c r="BW26">
        <v>41.846643333333297</v>
      </c>
      <c r="BX26">
        <v>37.851093333333303</v>
      </c>
      <c r="BY26">
        <v>383.18586666666698</v>
      </c>
      <c r="BZ26">
        <v>41.16554</v>
      </c>
      <c r="CA26">
        <v>500.00433333333302</v>
      </c>
      <c r="CB26">
        <v>101.854633333333</v>
      </c>
      <c r="CC26">
        <v>9.9982196666666703E-2</v>
      </c>
      <c r="CD26">
        <v>36.532359999999997</v>
      </c>
      <c r="CE26">
        <v>36.188623333333297</v>
      </c>
      <c r="CF26">
        <v>999.9</v>
      </c>
      <c r="CG26">
        <v>0</v>
      </c>
      <c r="CH26">
        <v>0</v>
      </c>
      <c r="CI26">
        <v>9992.3140000000003</v>
      </c>
      <c r="CJ26">
        <v>0</v>
      </c>
      <c r="CK26">
        <v>289.52826666666698</v>
      </c>
      <c r="CL26">
        <v>1299.98866666667</v>
      </c>
      <c r="CM26">
        <v>0.90001166666666699</v>
      </c>
      <c r="CN26">
        <v>9.9988613333333407E-2</v>
      </c>
      <c r="CO26">
        <v>0</v>
      </c>
      <c r="CP26">
        <v>1135.8206666666699</v>
      </c>
      <c r="CQ26">
        <v>4.99979</v>
      </c>
      <c r="CR26">
        <v>14788.7133333333</v>
      </c>
      <c r="CS26">
        <v>11051.223333333301</v>
      </c>
      <c r="CT26">
        <v>49.120800000000003</v>
      </c>
      <c r="CU26">
        <v>50.936999999999998</v>
      </c>
      <c r="CV26">
        <v>50.0082666666667</v>
      </c>
      <c r="CW26">
        <v>50.311999999999998</v>
      </c>
      <c r="CX26">
        <v>50.843499999999999</v>
      </c>
      <c r="CY26">
        <v>1165.5063333333301</v>
      </c>
      <c r="CZ26">
        <v>129.483</v>
      </c>
      <c r="DA26">
        <v>0</v>
      </c>
      <c r="DB26">
        <v>99.799999952316298</v>
      </c>
      <c r="DC26">
        <v>0</v>
      </c>
      <c r="DD26">
        <v>1133.8699999999999</v>
      </c>
      <c r="DE26">
        <v>-383.949230185999</v>
      </c>
      <c r="DF26">
        <v>-4985.8461462216001</v>
      </c>
      <c r="DG26">
        <v>14763.548000000001</v>
      </c>
      <c r="DH26">
        <v>15</v>
      </c>
      <c r="DI26">
        <v>1603749339</v>
      </c>
      <c r="DJ26" t="s">
        <v>309</v>
      </c>
      <c r="DK26">
        <v>1603749339</v>
      </c>
      <c r="DL26">
        <v>1603749335.5</v>
      </c>
      <c r="DM26">
        <v>1</v>
      </c>
      <c r="DN26">
        <v>-0.29499999999999998</v>
      </c>
      <c r="DO26">
        <v>-0.13600000000000001</v>
      </c>
      <c r="DP26">
        <v>2.7E-2</v>
      </c>
      <c r="DQ26">
        <v>0.22700000000000001</v>
      </c>
      <c r="DR26">
        <v>400</v>
      </c>
      <c r="DS26">
        <v>35</v>
      </c>
      <c r="DT26">
        <v>0.08</v>
      </c>
      <c r="DU26">
        <v>0.03</v>
      </c>
      <c r="DV26">
        <v>12.6152995213799</v>
      </c>
      <c r="DW26">
        <v>1.08427890573938</v>
      </c>
      <c r="DX26">
        <v>8.2427197505559199E-2</v>
      </c>
      <c r="DY26">
        <v>0</v>
      </c>
      <c r="DZ26">
        <v>-16.739813333333299</v>
      </c>
      <c r="EA26">
        <v>-2.0178046718576099</v>
      </c>
      <c r="EB26">
        <v>0.149458368190684</v>
      </c>
      <c r="EC26">
        <v>0</v>
      </c>
      <c r="ED26">
        <v>3.9795356666666701</v>
      </c>
      <c r="EE26">
        <v>1.8730430255839901</v>
      </c>
      <c r="EF26">
        <v>0.136779020605826</v>
      </c>
      <c r="EG26">
        <v>0</v>
      </c>
      <c r="EH26">
        <v>0</v>
      </c>
      <c r="EI26">
        <v>3</v>
      </c>
      <c r="EJ26" t="s">
        <v>302</v>
      </c>
      <c r="EK26">
        <v>100</v>
      </c>
      <c r="EL26">
        <v>100</v>
      </c>
      <c r="EM26">
        <v>2.4E-2</v>
      </c>
      <c r="EN26">
        <v>0.68940000000000001</v>
      </c>
      <c r="EO26">
        <v>-0.12562676609984</v>
      </c>
      <c r="EP26">
        <v>6.0823150184057602E-4</v>
      </c>
      <c r="EQ26">
        <v>-6.1572112211999805E-7</v>
      </c>
      <c r="ER26">
        <v>1.2304956265122001E-10</v>
      </c>
      <c r="ES26">
        <v>0.22683500000000101</v>
      </c>
      <c r="ET26">
        <v>0</v>
      </c>
      <c r="EU26">
        <v>0</v>
      </c>
      <c r="EV26">
        <v>0</v>
      </c>
      <c r="EW26">
        <v>4</v>
      </c>
      <c r="EX26">
        <v>2168</v>
      </c>
      <c r="EY26">
        <v>1</v>
      </c>
      <c r="EZ26">
        <v>28</v>
      </c>
      <c r="FA26">
        <v>27.4</v>
      </c>
      <c r="FB26">
        <v>27.4</v>
      </c>
      <c r="FC26">
        <v>2</v>
      </c>
      <c r="FD26">
        <v>508.411</v>
      </c>
      <c r="FE26">
        <v>499.77699999999999</v>
      </c>
      <c r="FF26">
        <v>35.084699999999998</v>
      </c>
      <c r="FG26">
        <v>33.051900000000003</v>
      </c>
      <c r="FH26">
        <v>30.000399999999999</v>
      </c>
      <c r="FI26">
        <v>32.871200000000002</v>
      </c>
      <c r="FJ26">
        <v>32.813800000000001</v>
      </c>
      <c r="FK26">
        <v>20.27</v>
      </c>
      <c r="FL26">
        <v>0</v>
      </c>
      <c r="FM26">
        <v>100</v>
      </c>
      <c r="FN26">
        <v>-999.9</v>
      </c>
      <c r="FO26">
        <v>400</v>
      </c>
      <c r="FP26">
        <v>39.635599999999997</v>
      </c>
      <c r="FQ26">
        <v>100.82899999999999</v>
      </c>
      <c r="FR26">
        <v>100.869</v>
      </c>
    </row>
    <row r="27" spans="1:174" x14ac:dyDescent="0.25">
      <c r="A27">
        <v>11</v>
      </c>
      <c r="B27">
        <v>1603751209.5999999</v>
      </c>
      <c r="C27">
        <v>2121.5999999046298</v>
      </c>
      <c r="D27" t="s">
        <v>353</v>
      </c>
      <c r="E27" t="s">
        <v>354</v>
      </c>
      <c r="F27" t="s">
        <v>355</v>
      </c>
      <c r="G27" t="s">
        <v>299</v>
      </c>
      <c r="H27">
        <v>1603751201.5999999</v>
      </c>
      <c r="I27">
        <f t="shared" si="0"/>
        <v>1.1555439870346179E-3</v>
      </c>
      <c r="J27">
        <f t="shared" si="1"/>
        <v>6.2523679232663776</v>
      </c>
      <c r="K27">
        <f t="shared" si="2"/>
        <v>391.95038709677402</v>
      </c>
      <c r="L27">
        <f t="shared" si="3"/>
        <v>199.93627618981682</v>
      </c>
      <c r="M27">
        <f t="shared" si="4"/>
        <v>20.386254107282745</v>
      </c>
      <c r="N27">
        <f t="shared" si="5"/>
        <v>39.964734469780218</v>
      </c>
      <c r="O27">
        <f t="shared" si="6"/>
        <v>5.5437620792981139E-2</v>
      </c>
      <c r="P27">
        <f t="shared" si="7"/>
        <v>2.9624790535347731</v>
      </c>
      <c r="Q27">
        <f t="shared" si="8"/>
        <v>5.4867673150430965E-2</v>
      </c>
      <c r="R27">
        <f t="shared" si="9"/>
        <v>3.4343014841472501E-2</v>
      </c>
      <c r="S27">
        <f t="shared" si="10"/>
        <v>214.76510346927572</v>
      </c>
      <c r="T27">
        <f t="shared" si="11"/>
        <v>37.574690816853931</v>
      </c>
      <c r="U27">
        <f t="shared" si="12"/>
        <v>36.264864516129002</v>
      </c>
      <c r="V27">
        <f t="shared" si="13"/>
        <v>6.0562553089633644</v>
      </c>
      <c r="W27">
        <f t="shared" si="14"/>
        <v>64.997384969070922</v>
      </c>
      <c r="X27">
        <f t="shared" si="15"/>
        <v>4.0148933643422868</v>
      </c>
      <c r="Y27">
        <f t="shared" si="16"/>
        <v>6.1770075307687824</v>
      </c>
      <c r="Z27">
        <f t="shared" si="17"/>
        <v>2.0413619446210776</v>
      </c>
      <c r="AA27">
        <f t="shared" si="18"/>
        <v>-50.959489828226644</v>
      </c>
      <c r="AB27">
        <f t="shared" si="19"/>
        <v>57.536927358883318</v>
      </c>
      <c r="AC27">
        <f t="shared" si="20"/>
        <v>4.5999498912251449</v>
      </c>
      <c r="AD27">
        <f t="shared" si="21"/>
        <v>225.94249089115755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52200.827987991994</v>
      </c>
      <c r="AJ27" t="s">
        <v>290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356</v>
      </c>
      <c r="AR27">
        <v>15470.7</v>
      </c>
      <c r="AS27">
        <v>672.14811538461504</v>
      </c>
      <c r="AT27">
        <v>797.29</v>
      </c>
      <c r="AU27">
        <f t="shared" si="27"/>
        <v>0.15695905456657544</v>
      </c>
      <c r="AV27">
        <v>0.5</v>
      </c>
      <c r="AW27">
        <f t="shared" si="28"/>
        <v>1095.8699715953105</v>
      </c>
      <c r="AX27">
        <f t="shared" si="29"/>
        <v>6.2523679232663776</v>
      </c>
      <c r="AY27">
        <f t="shared" si="30"/>
        <v>86.003357334749907</v>
      </c>
      <c r="AZ27">
        <f t="shared" si="31"/>
        <v>0.32439890127807947</v>
      </c>
      <c r="BA27">
        <f t="shared" si="32"/>
        <v>6.2325965489680073E-3</v>
      </c>
      <c r="BB27">
        <f t="shared" si="33"/>
        <v>3.0914598201407268</v>
      </c>
      <c r="BC27" t="s">
        <v>357</v>
      </c>
      <c r="BD27">
        <v>538.65</v>
      </c>
      <c r="BE27">
        <f t="shared" si="34"/>
        <v>258.64</v>
      </c>
      <c r="BF27">
        <f t="shared" si="35"/>
        <v>0.48384582669109544</v>
      </c>
      <c r="BG27">
        <f t="shared" si="36"/>
        <v>0.90503152274888654</v>
      </c>
      <c r="BH27">
        <f t="shared" si="37"/>
        <v>1.529607360117343</v>
      </c>
      <c r="BI27">
        <f t="shared" si="38"/>
        <v>0.96787364404588427</v>
      </c>
      <c r="BJ27">
        <f t="shared" si="39"/>
        <v>0.38774720717326588</v>
      </c>
      <c r="BK27">
        <f t="shared" si="40"/>
        <v>0.61225279282673406</v>
      </c>
      <c r="BL27">
        <f t="shared" si="41"/>
        <v>1299.98225806452</v>
      </c>
      <c r="BM27">
        <f t="shared" si="42"/>
        <v>1095.8699715953105</v>
      </c>
      <c r="BN27">
        <f t="shared" si="43"/>
        <v>0.84298840603170822</v>
      </c>
      <c r="BO27">
        <f t="shared" si="44"/>
        <v>0.19597681206341647</v>
      </c>
      <c r="BP27">
        <v>6</v>
      </c>
      <c r="BQ27">
        <v>0.5</v>
      </c>
      <c r="BR27" t="s">
        <v>293</v>
      </c>
      <c r="BS27">
        <v>2</v>
      </c>
      <c r="BT27">
        <v>1603751201.5999999</v>
      </c>
      <c r="BU27">
        <v>391.95038709677402</v>
      </c>
      <c r="BV27">
        <v>399.99664516129002</v>
      </c>
      <c r="BW27">
        <v>39.375690322580603</v>
      </c>
      <c r="BX27">
        <v>38.043651612903197</v>
      </c>
      <c r="BY27">
        <v>391.92493548387102</v>
      </c>
      <c r="BZ27">
        <v>38.7898967741936</v>
      </c>
      <c r="CA27">
        <v>500.00512903225803</v>
      </c>
      <c r="CB27">
        <v>101.863838709677</v>
      </c>
      <c r="CC27">
        <v>9.9919422580645206E-2</v>
      </c>
      <c r="CD27">
        <v>36.6251161290323</v>
      </c>
      <c r="CE27">
        <v>36.264864516129002</v>
      </c>
      <c r="CF27">
        <v>999.9</v>
      </c>
      <c r="CG27">
        <v>0</v>
      </c>
      <c r="CH27">
        <v>0</v>
      </c>
      <c r="CI27">
        <v>10002.4987096774</v>
      </c>
      <c r="CJ27">
        <v>0</v>
      </c>
      <c r="CK27">
        <v>467.56332258064498</v>
      </c>
      <c r="CL27">
        <v>1299.98225806452</v>
      </c>
      <c r="CM27">
        <v>0.90000222580645195</v>
      </c>
      <c r="CN27">
        <v>9.9997774193548397E-2</v>
      </c>
      <c r="CO27">
        <v>0</v>
      </c>
      <c r="CP27">
        <v>672.59454838709701</v>
      </c>
      <c r="CQ27">
        <v>4.99979</v>
      </c>
      <c r="CR27">
        <v>9010.2564516129005</v>
      </c>
      <c r="CS27">
        <v>11051.1483870968</v>
      </c>
      <c r="CT27">
        <v>49.186999999999998</v>
      </c>
      <c r="CU27">
        <v>51.179000000000002</v>
      </c>
      <c r="CV27">
        <v>50.180999999999997</v>
      </c>
      <c r="CW27">
        <v>50.561999999999998</v>
      </c>
      <c r="CX27">
        <v>50.9491935483871</v>
      </c>
      <c r="CY27">
        <v>1165.4864516129001</v>
      </c>
      <c r="CZ27">
        <v>129.49580645161299</v>
      </c>
      <c r="DA27">
        <v>0</v>
      </c>
      <c r="DB27">
        <v>226.39999985694899</v>
      </c>
      <c r="DC27">
        <v>0</v>
      </c>
      <c r="DD27">
        <v>672.14811538461504</v>
      </c>
      <c r="DE27">
        <v>-108.811931656491</v>
      </c>
      <c r="DF27">
        <v>-1415.74393191167</v>
      </c>
      <c r="DG27">
        <v>9004.5011538461495</v>
      </c>
      <c r="DH27">
        <v>15</v>
      </c>
      <c r="DI27">
        <v>1603749339</v>
      </c>
      <c r="DJ27" t="s">
        <v>309</v>
      </c>
      <c r="DK27">
        <v>1603749339</v>
      </c>
      <c r="DL27">
        <v>1603749335.5</v>
      </c>
      <c r="DM27">
        <v>1</v>
      </c>
      <c r="DN27">
        <v>-0.29499999999999998</v>
      </c>
      <c r="DO27">
        <v>-0.13600000000000001</v>
      </c>
      <c r="DP27">
        <v>2.7E-2</v>
      </c>
      <c r="DQ27">
        <v>0.22700000000000001</v>
      </c>
      <c r="DR27">
        <v>400</v>
      </c>
      <c r="DS27">
        <v>35</v>
      </c>
      <c r="DT27">
        <v>0.08</v>
      </c>
      <c r="DU27">
        <v>0.03</v>
      </c>
      <c r="DV27">
        <v>6.25241954744802</v>
      </c>
      <c r="DW27">
        <v>6.7803281327071502E-2</v>
      </c>
      <c r="DX27">
        <v>1.8718684445227798E-2</v>
      </c>
      <c r="DY27">
        <v>1</v>
      </c>
      <c r="DZ27">
        <v>-8.0478706666666699</v>
      </c>
      <c r="EA27">
        <v>-0.343362313681847</v>
      </c>
      <c r="EB27">
        <v>3.4648188017396803E-2</v>
      </c>
      <c r="EC27">
        <v>0</v>
      </c>
      <c r="ED27">
        <v>1.335696</v>
      </c>
      <c r="EE27">
        <v>0.65393459399332599</v>
      </c>
      <c r="EF27">
        <v>4.8303021271966E-2</v>
      </c>
      <c r="EG27">
        <v>0</v>
      </c>
      <c r="EH27">
        <v>1</v>
      </c>
      <c r="EI27">
        <v>3</v>
      </c>
      <c r="EJ27" t="s">
        <v>295</v>
      </c>
      <c r="EK27">
        <v>100</v>
      </c>
      <c r="EL27">
        <v>100</v>
      </c>
      <c r="EM27">
        <v>2.5999999999999999E-2</v>
      </c>
      <c r="EN27">
        <v>0.59030000000000005</v>
      </c>
      <c r="EO27">
        <v>-0.12562676609984</v>
      </c>
      <c r="EP27">
        <v>6.0823150184057602E-4</v>
      </c>
      <c r="EQ27">
        <v>-6.1572112211999805E-7</v>
      </c>
      <c r="ER27">
        <v>1.2304956265122001E-10</v>
      </c>
      <c r="ES27">
        <v>0.22683500000000101</v>
      </c>
      <c r="ET27">
        <v>0</v>
      </c>
      <c r="EU27">
        <v>0</v>
      </c>
      <c r="EV27">
        <v>0</v>
      </c>
      <c r="EW27">
        <v>4</v>
      </c>
      <c r="EX27">
        <v>2168</v>
      </c>
      <c r="EY27">
        <v>1</v>
      </c>
      <c r="EZ27">
        <v>28</v>
      </c>
      <c r="FA27">
        <v>31.2</v>
      </c>
      <c r="FB27">
        <v>31.2</v>
      </c>
      <c r="FC27">
        <v>2</v>
      </c>
      <c r="FD27">
        <v>508.053</v>
      </c>
      <c r="FE27">
        <v>500.36900000000003</v>
      </c>
      <c r="FF27">
        <v>35.1845</v>
      </c>
      <c r="FG27">
        <v>33.162999999999997</v>
      </c>
      <c r="FH27">
        <v>30.0001</v>
      </c>
      <c r="FI27">
        <v>32.9238</v>
      </c>
      <c r="FJ27">
        <v>32.866</v>
      </c>
      <c r="FK27">
        <v>20.282</v>
      </c>
      <c r="FL27">
        <v>0</v>
      </c>
      <c r="FM27">
        <v>100</v>
      </c>
      <c r="FN27">
        <v>-999.9</v>
      </c>
      <c r="FO27">
        <v>400</v>
      </c>
      <c r="FP27">
        <v>38.376899999999999</v>
      </c>
      <c r="FQ27">
        <v>100.85899999999999</v>
      </c>
      <c r="FR27">
        <v>100.86</v>
      </c>
    </row>
    <row r="28" spans="1:174" x14ac:dyDescent="0.25">
      <c r="A28">
        <v>12</v>
      </c>
      <c r="B28">
        <v>1603751324.0999999</v>
      </c>
      <c r="C28">
        <v>2236.0999999046298</v>
      </c>
      <c r="D28" t="s">
        <v>358</v>
      </c>
      <c r="E28" t="s">
        <v>359</v>
      </c>
      <c r="F28" t="s">
        <v>360</v>
      </c>
      <c r="G28" t="s">
        <v>306</v>
      </c>
      <c r="H28">
        <v>1603751316.0999999</v>
      </c>
      <c r="I28">
        <f t="shared" si="0"/>
        <v>5.9074977622323114E-3</v>
      </c>
      <c r="J28">
        <f t="shared" si="1"/>
        <v>23.656714056896543</v>
      </c>
      <c r="K28">
        <f t="shared" si="2"/>
        <v>369.01293548387099</v>
      </c>
      <c r="L28">
        <f t="shared" si="3"/>
        <v>281.15567349168595</v>
      </c>
      <c r="M28">
        <f t="shared" si="4"/>
        <v>28.667118810482414</v>
      </c>
      <c r="N28">
        <f t="shared" si="5"/>
        <v>37.625197218130573</v>
      </c>
      <c r="O28">
        <f t="shared" si="6"/>
        <v>0.50322512804182651</v>
      </c>
      <c r="P28">
        <f t="shared" si="7"/>
        <v>2.9608232844187272</v>
      </c>
      <c r="Q28">
        <f t="shared" si="8"/>
        <v>0.46008744952585739</v>
      </c>
      <c r="R28">
        <f t="shared" si="9"/>
        <v>0.29112162476074044</v>
      </c>
      <c r="S28">
        <f t="shared" si="10"/>
        <v>214.76967387019471</v>
      </c>
      <c r="T28">
        <f t="shared" si="11"/>
        <v>36.322545428583474</v>
      </c>
      <c r="U28">
        <f t="shared" si="12"/>
        <v>35.5210419354839</v>
      </c>
      <c r="V28">
        <f t="shared" si="13"/>
        <v>5.8134049290363174</v>
      </c>
      <c r="W28">
        <f t="shared" si="14"/>
        <v>74.14930379320009</v>
      </c>
      <c r="X28">
        <f t="shared" si="15"/>
        <v>4.5708887610566018</v>
      </c>
      <c r="Y28">
        <f t="shared" si="16"/>
        <v>6.1644392155112566</v>
      </c>
      <c r="Z28">
        <f t="shared" si="17"/>
        <v>1.2425161679797156</v>
      </c>
      <c r="AA28">
        <f t="shared" si="18"/>
        <v>-260.52065131444493</v>
      </c>
      <c r="AB28">
        <f t="shared" si="19"/>
        <v>170.29708007398341</v>
      </c>
      <c r="AC28">
        <f t="shared" si="20"/>
        <v>13.571014719844154</v>
      </c>
      <c r="AD28">
        <f t="shared" si="21"/>
        <v>138.11711734957734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52160.08209918534</v>
      </c>
      <c r="AJ28" t="s">
        <v>290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361</v>
      </c>
      <c r="AR28">
        <v>15407.2</v>
      </c>
      <c r="AS28">
        <v>1142.37461538462</v>
      </c>
      <c r="AT28">
        <v>1870.91</v>
      </c>
      <c r="AU28">
        <f t="shared" si="27"/>
        <v>0.38940161986166089</v>
      </c>
      <c r="AV28">
        <v>0.5</v>
      </c>
      <c r="AW28">
        <f t="shared" si="28"/>
        <v>1095.8921328856482</v>
      </c>
      <c r="AX28">
        <f t="shared" si="29"/>
        <v>23.656714056896543</v>
      </c>
      <c r="AY28">
        <f t="shared" si="30"/>
        <v>213.37108586966096</v>
      </c>
      <c r="AZ28">
        <f t="shared" si="31"/>
        <v>0.5576163471251957</v>
      </c>
      <c r="BA28">
        <f t="shared" si="32"/>
        <v>2.211391140558679E-2</v>
      </c>
      <c r="BB28">
        <f t="shared" si="33"/>
        <v>0.74357932770683777</v>
      </c>
      <c r="BC28" t="s">
        <v>362</v>
      </c>
      <c r="BD28">
        <v>827.66</v>
      </c>
      <c r="BE28">
        <f t="shared" si="34"/>
        <v>1043.25</v>
      </c>
      <c r="BF28">
        <f t="shared" si="35"/>
        <v>0.69833250382495093</v>
      </c>
      <c r="BG28">
        <f t="shared" si="36"/>
        <v>0.57145849935508242</v>
      </c>
      <c r="BH28">
        <f t="shared" si="37"/>
        <v>0.63053014420832809</v>
      </c>
      <c r="BI28">
        <f t="shared" si="38"/>
        <v>0.54628458302220995</v>
      </c>
      <c r="BJ28">
        <f t="shared" si="39"/>
        <v>0.5059477620842977</v>
      </c>
      <c r="BK28">
        <f t="shared" si="40"/>
        <v>0.4940522379157023</v>
      </c>
      <c r="BL28">
        <f t="shared" si="41"/>
        <v>1300.0083870967701</v>
      </c>
      <c r="BM28">
        <f t="shared" si="42"/>
        <v>1095.8921328856482</v>
      </c>
      <c r="BN28">
        <f t="shared" si="43"/>
        <v>0.84298850973803141</v>
      </c>
      <c r="BO28">
        <f t="shared" si="44"/>
        <v>0.19597701947606283</v>
      </c>
      <c r="BP28">
        <v>6</v>
      </c>
      <c r="BQ28">
        <v>0.5</v>
      </c>
      <c r="BR28" t="s">
        <v>293</v>
      </c>
      <c r="BS28">
        <v>2</v>
      </c>
      <c r="BT28">
        <v>1603751316.0999999</v>
      </c>
      <c r="BU28">
        <v>369.01293548387099</v>
      </c>
      <c r="BV28">
        <v>400.01777419354801</v>
      </c>
      <c r="BW28">
        <v>44.829454838709701</v>
      </c>
      <c r="BX28">
        <v>38.058067741935503</v>
      </c>
      <c r="BY28">
        <v>368.991806451613</v>
      </c>
      <c r="BZ28">
        <v>44.027380645161301</v>
      </c>
      <c r="CA28">
        <v>499.986290322581</v>
      </c>
      <c r="CB28">
        <v>101.86187096774199</v>
      </c>
      <c r="CC28">
        <v>9.9858825806451598E-2</v>
      </c>
      <c r="CD28">
        <v>36.587906451612902</v>
      </c>
      <c r="CE28">
        <v>35.5210419354839</v>
      </c>
      <c r="CF28">
        <v>999.9</v>
      </c>
      <c r="CG28">
        <v>0</v>
      </c>
      <c r="CH28">
        <v>0</v>
      </c>
      <c r="CI28">
        <v>9993.3080645161299</v>
      </c>
      <c r="CJ28">
        <v>0</v>
      </c>
      <c r="CK28">
        <v>749.930838709677</v>
      </c>
      <c r="CL28">
        <v>1300.0083870967701</v>
      </c>
      <c r="CM28">
        <v>0.89999829032258005</v>
      </c>
      <c r="CN28">
        <v>0.10000157419354801</v>
      </c>
      <c r="CO28">
        <v>0</v>
      </c>
      <c r="CP28">
        <v>1142.7438709677399</v>
      </c>
      <c r="CQ28">
        <v>4.99979</v>
      </c>
      <c r="CR28">
        <v>15135.9</v>
      </c>
      <c r="CS28">
        <v>11051.3548387097</v>
      </c>
      <c r="CT28">
        <v>49.340451612903202</v>
      </c>
      <c r="CU28">
        <v>51.383000000000003</v>
      </c>
      <c r="CV28">
        <v>50.370935483871001</v>
      </c>
      <c r="CW28">
        <v>50.686999999999998</v>
      </c>
      <c r="CX28">
        <v>51.078258064516099</v>
      </c>
      <c r="CY28">
        <v>1165.50548387097</v>
      </c>
      <c r="CZ28">
        <v>129.50290322580599</v>
      </c>
      <c r="DA28">
        <v>0</v>
      </c>
      <c r="DB28">
        <v>113.5</v>
      </c>
      <c r="DC28">
        <v>0</v>
      </c>
      <c r="DD28">
        <v>1142.37461538462</v>
      </c>
      <c r="DE28">
        <v>-61.178803449775202</v>
      </c>
      <c r="DF28">
        <v>-995.08034016334705</v>
      </c>
      <c r="DG28">
        <v>15125.5653846154</v>
      </c>
      <c r="DH28">
        <v>15</v>
      </c>
      <c r="DI28">
        <v>1603749339</v>
      </c>
      <c r="DJ28" t="s">
        <v>309</v>
      </c>
      <c r="DK28">
        <v>1603749339</v>
      </c>
      <c r="DL28">
        <v>1603749335.5</v>
      </c>
      <c r="DM28">
        <v>1</v>
      </c>
      <c r="DN28">
        <v>-0.29499999999999998</v>
      </c>
      <c r="DO28">
        <v>-0.13600000000000001</v>
      </c>
      <c r="DP28">
        <v>2.7E-2</v>
      </c>
      <c r="DQ28">
        <v>0.22700000000000001</v>
      </c>
      <c r="DR28">
        <v>400</v>
      </c>
      <c r="DS28">
        <v>35</v>
      </c>
      <c r="DT28">
        <v>0.08</v>
      </c>
      <c r="DU28">
        <v>0.03</v>
      </c>
      <c r="DV28">
        <v>23.6593273375866</v>
      </c>
      <c r="DW28">
        <v>-0.37204829480090701</v>
      </c>
      <c r="DX28">
        <v>4.8836895181558301E-2</v>
      </c>
      <c r="DY28">
        <v>1</v>
      </c>
      <c r="DZ28">
        <v>-31.003973333333299</v>
      </c>
      <c r="EA28">
        <v>-0.23466073414906299</v>
      </c>
      <c r="EB28">
        <v>4.5936042010120297E-2</v>
      </c>
      <c r="EC28">
        <v>0</v>
      </c>
      <c r="ED28">
        <v>6.7632773333333303</v>
      </c>
      <c r="EE28">
        <v>2.2146852947719902</v>
      </c>
      <c r="EF28">
        <v>0.16049889197817599</v>
      </c>
      <c r="EG28">
        <v>0</v>
      </c>
      <c r="EH28">
        <v>1</v>
      </c>
      <c r="EI28">
        <v>3</v>
      </c>
      <c r="EJ28" t="s">
        <v>295</v>
      </c>
      <c r="EK28">
        <v>100</v>
      </c>
      <c r="EL28">
        <v>100</v>
      </c>
      <c r="EM28">
        <v>2.1000000000000001E-2</v>
      </c>
      <c r="EN28">
        <v>0.81159999999999999</v>
      </c>
      <c r="EO28">
        <v>-0.12562676609984</v>
      </c>
      <c r="EP28">
        <v>6.0823150184057602E-4</v>
      </c>
      <c r="EQ28">
        <v>-6.1572112211999805E-7</v>
      </c>
      <c r="ER28">
        <v>1.2304956265122001E-10</v>
      </c>
      <c r="ES28">
        <v>0.22683500000000101</v>
      </c>
      <c r="ET28">
        <v>0</v>
      </c>
      <c r="EU28">
        <v>0</v>
      </c>
      <c r="EV28">
        <v>0</v>
      </c>
      <c r="EW28">
        <v>4</v>
      </c>
      <c r="EX28">
        <v>2168</v>
      </c>
      <c r="EY28">
        <v>1</v>
      </c>
      <c r="EZ28">
        <v>28</v>
      </c>
      <c r="FA28">
        <v>33.1</v>
      </c>
      <c r="FB28">
        <v>33.1</v>
      </c>
      <c r="FC28">
        <v>2</v>
      </c>
      <c r="FD28">
        <v>509.46199999999999</v>
      </c>
      <c r="FE28">
        <v>497.69299999999998</v>
      </c>
      <c r="FF28">
        <v>35.251199999999997</v>
      </c>
      <c r="FG28">
        <v>33.184100000000001</v>
      </c>
      <c r="FH28">
        <v>30.000299999999999</v>
      </c>
      <c r="FI28">
        <v>32.961799999999997</v>
      </c>
      <c r="FJ28">
        <v>32.894500000000001</v>
      </c>
      <c r="FK28">
        <v>20.288499999999999</v>
      </c>
      <c r="FL28">
        <v>0</v>
      </c>
      <c r="FM28">
        <v>100</v>
      </c>
      <c r="FN28">
        <v>-999.9</v>
      </c>
      <c r="FO28">
        <v>400</v>
      </c>
      <c r="FP28">
        <v>38.195599999999999</v>
      </c>
      <c r="FQ28">
        <v>100.77</v>
      </c>
      <c r="FR28">
        <v>100.85</v>
      </c>
    </row>
    <row r="29" spans="1:174" x14ac:dyDescent="0.25">
      <c r="A29">
        <v>13</v>
      </c>
      <c r="B29">
        <v>1603751443.5999999</v>
      </c>
      <c r="C29">
        <v>2355.5999999046298</v>
      </c>
      <c r="D29" t="s">
        <v>363</v>
      </c>
      <c r="E29" t="s">
        <v>364</v>
      </c>
      <c r="F29" t="s">
        <v>365</v>
      </c>
      <c r="G29" t="s">
        <v>322</v>
      </c>
      <c r="H29">
        <v>1603751435.8499999</v>
      </c>
      <c r="I29">
        <f t="shared" si="0"/>
        <v>2.3281603573605714E-3</v>
      </c>
      <c r="J29">
        <f t="shared" si="1"/>
        <v>12.439370154911273</v>
      </c>
      <c r="K29">
        <f t="shared" si="2"/>
        <v>383.99829999999997</v>
      </c>
      <c r="L29">
        <f t="shared" si="3"/>
        <v>211.50927736433923</v>
      </c>
      <c r="M29">
        <f t="shared" si="4"/>
        <v>21.565696065110551</v>
      </c>
      <c r="N29">
        <f t="shared" si="5"/>
        <v>39.152848189510955</v>
      </c>
      <c r="O29">
        <f t="shared" si="6"/>
        <v>0.12424387755543073</v>
      </c>
      <c r="P29">
        <f t="shared" si="7"/>
        <v>2.962304399560368</v>
      </c>
      <c r="Q29">
        <f t="shared" si="8"/>
        <v>0.12141986207180966</v>
      </c>
      <c r="R29">
        <f t="shared" si="9"/>
        <v>7.6135794158415968E-2</v>
      </c>
      <c r="S29">
        <f t="shared" si="10"/>
        <v>214.76656840883035</v>
      </c>
      <c r="T29">
        <f t="shared" si="11"/>
        <v>37.303214145040471</v>
      </c>
      <c r="U29">
        <f t="shared" si="12"/>
        <v>35.971683333333303</v>
      </c>
      <c r="V29">
        <f t="shared" si="13"/>
        <v>5.9595027700042857</v>
      </c>
      <c r="W29">
        <f t="shared" si="14"/>
        <v>66.287248757864361</v>
      </c>
      <c r="X29">
        <f t="shared" si="15"/>
        <v>4.1009071867987181</v>
      </c>
      <c r="Y29">
        <f t="shared" si="16"/>
        <v>6.1865702131922982</v>
      </c>
      <c r="Z29">
        <f t="shared" si="17"/>
        <v>1.8585955832055676</v>
      </c>
      <c r="AA29">
        <f t="shared" si="18"/>
        <v>-102.6718717596012</v>
      </c>
      <c r="AB29">
        <f t="shared" si="19"/>
        <v>108.87004963972838</v>
      </c>
      <c r="AC29">
        <f t="shared" si="20"/>
        <v>8.6932671584065844</v>
      </c>
      <c r="AD29">
        <f t="shared" si="21"/>
        <v>229.65801344736411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52191.048003787779</v>
      </c>
      <c r="AJ29" t="s">
        <v>290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366</v>
      </c>
      <c r="AR29">
        <v>15404.5</v>
      </c>
      <c r="AS29">
        <v>808.54880769230795</v>
      </c>
      <c r="AT29">
        <v>1073.3399999999999</v>
      </c>
      <c r="AU29">
        <f t="shared" si="27"/>
        <v>0.24669833632184768</v>
      </c>
      <c r="AV29">
        <v>0.5</v>
      </c>
      <c r="AW29">
        <f t="shared" si="28"/>
        <v>1095.8786106275463</v>
      </c>
      <c r="AX29">
        <f t="shared" si="29"/>
        <v>12.439370154911273</v>
      </c>
      <c r="AY29">
        <f t="shared" si="30"/>
        <v>135.1757150262568</v>
      </c>
      <c r="AZ29">
        <f t="shared" si="31"/>
        <v>0.41808746529524654</v>
      </c>
      <c r="BA29">
        <f t="shared" si="32"/>
        <v>1.1878247744312981E-2</v>
      </c>
      <c r="BB29">
        <f t="shared" si="33"/>
        <v>2.039186092011851</v>
      </c>
      <c r="BC29" t="s">
        <v>367</v>
      </c>
      <c r="BD29">
        <v>624.59</v>
      </c>
      <c r="BE29">
        <f t="shared" si="34"/>
        <v>448.74999999999989</v>
      </c>
      <c r="BF29">
        <f t="shared" si="35"/>
        <v>0.59006393829012149</v>
      </c>
      <c r="BG29">
        <f t="shared" si="36"/>
        <v>0.82985717481393295</v>
      </c>
      <c r="BH29">
        <f t="shared" si="37"/>
        <v>0.73992319795710337</v>
      </c>
      <c r="BI29">
        <f t="shared" si="38"/>
        <v>0.85947434047890026</v>
      </c>
      <c r="BJ29">
        <f t="shared" si="39"/>
        <v>0.45581420900057451</v>
      </c>
      <c r="BK29">
        <f t="shared" si="40"/>
        <v>0.54418579099942543</v>
      </c>
      <c r="BL29">
        <f t="shared" si="41"/>
        <v>1299.9926666666699</v>
      </c>
      <c r="BM29">
        <f t="shared" si="42"/>
        <v>1095.8786106275463</v>
      </c>
      <c r="BN29">
        <f t="shared" si="43"/>
        <v>0.84298830195519836</v>
      </c>
      <c r="BO29">
        <f t="shared" si="44"/>
        <v>0.19597660391039656</v>
      </c>
      <c r="BP29">
        <v>6</v>
      </c>
      <c r="BQ29">
        <v>0.5</v>
      </c>
      <c r="BR29" t="s">
        <v>293</v>
      </c>
      <c r="BS29">
        <v>2</v>
      </c>
      <c r="BT29">
        <v>1603751435.8499999</v>
      </c>
      <c r="BU29">
        <v>383.99829999999997</v>
      </c>
      <c r="BV29">
        <v>399.998066666667</v>
      </c>
      <c r="BW29">
        <v>40.2203533333333</v>
      </c>
      <c r="BX29">
        <v>37.538976666666699</v>
      </c>
      <c r="BY29">
        <v>383.97416666666697</v>
      </c>
      <c r="BZ29">
        <v>39.602476666666703</v>
      </c>
      <c r="CA29">
        <v>500.00903333333298</v>
      </c>
      <c r="CB29">
        <v>101.861</v>
      </c>
      <c r="CC29">
        <v>9.999355E-2</v>
      </c>
      <c r="CD29">
        <v>36.653383333333302</v>
      </c>
      <c r="CE29">
        <v>35.971683333333303</v>
      </c>
      <c r="CF29">
        <v>999.9</v>
      </c>
      <c r="CG29">
        <v>0</v>
      </c>
      <c r="CH29">
        <v>0</v>
      </c>
      <c r="CI29">
        <v>10001.787333333299</v>
      </c>
      <c r="CJ29">
        <v>0</v>
      </c>
      <c r="CK29">
        <v>520.1798</v>
      </c>
      <c r="CL29">
        <v>1299.9926666666699</v>
      </c>
      <c r="CM29">
        <v>0.90000406666666699</v>
      </c>
      <c r="CN29">
        <v>9.9995500000000001E-2</v>
      </c>
      <c r="CO29">
        <v>0</v>
      </c>
      <c r="CP29">
        <v>808.741266666667</v>
      </c>
      <c r="CQ29">
        <v>4.99979</v>
      </c>
      <c r="CR29">
        <v>10806.276666666699</v>
      </c>
      <c r="CS29">
        <v>11051.233333333301</v>
      </c>
      <c r="CT29">
        <v>49.5</v>
      </c>
      <c r="CU29">
        <v>51.6415333333333</v>
      </c>
      <c r="CV29">
        <v>50.541333333333299</v>
      </c>
      <c r="CW29">
        <v>50.875</v>
      </c>
      <c r="CX29">
        <v>51.25</v>
      </c>
      <c r="CY29">
        <v>1165.50033333333</v>
      </c>
      <c r="CZ29">
        <v>129.49233333333299</v>
      </c>
      <c r="DA29">
        <v>0</v>
      </c>
      <c r="DB29">
        <v>118.5</v>
      </c>
      <c r="DC29">
        <v>0</v>
      </c>
      <c r="DD29">
        <v>808.54880769230795</v>
      </c>
      <c r="DE29">
        <v>-133.00933341907501</v>
      </c>
      <c r="DF29">
        <v>-1876.63589825446</v>
      </c>
      <c r="DG29">
        <v>10804.776923076901</v>
      </c>
      <c r="DH29">
        <v>15</v>
      </c>
      <c r="DI29">
        <v>1603749339</v>
      </c>
      <c r="DJ29" t="s">
        <v>309</v>
      </c>
      <c r="DK29">
        <v>1603749339</v>
      </c>
      <c r="DL29">
        <v>1603749335.5</v>
      </c>
      <c r="DM29">
        <v>1</v>
      </c>
      <c r="DN29">
        <v>-0.29499999999999998</v>
      </c>
      <c r="DO29">
        <v>-0.13600000000000001</v>
      </c>
      <c r="DP29">
        <v>2.7E-2</v>
      </c>
      <c r="DQ29">
        <v>0.22700000000000001</v>
      </c>
      <c r="DR29">
        <v>400</v>
      </c>
      <c r="DS29">
        <v>35</v>
      </c>
      <c r="DT29">
        <v>0.08</v>
      </c>
      <c r="DU29">
        <v>0.03</v>
      </c>
      <c r="DV29">
        <v>12.4568419785545</v>
      </c>
      <c r="DW29">
        <v>-1.1955322328990301</v>
      </c>
      <c r="DX29">
        <v>9.2491360915251994E-2</v>
      </c>
      <c r="DY29">
        <v>0</v>
      </c>
      <c r="DZ29">
        <v>-15.999840000000001</v>
      </c>
      <c r="EA29">
        <v>4.43319243603819E-2</v>
      </c>
      <c r="EB29">
        <v>1.6353054760502701E-2</v>
      </c>
      <c r="EC29">
        <v>1</v>
      </c>
      <c r="ED29">
        <v>2.6813776666666702</v>
      </c>
      <c r="EE29">
        <v>3.1490538820912102</v>
      </c>
      <c r="EF29">
        <v>0.228896520982493</v>
      </c>
      <c r="EG29">
        <v>0</v>
      </c>
      <c r="EH29">
        <v>1</v>
      </c>
      <c r="EI29">
        <v>3</v>
      </c>
      <c r="EJ29" t="s">
        <v>295</v>
      </c>
      <c r="EK29">
        <v>100</v>
      </c>
      <c r="EL29">
        <v>100</v>
      </c>
      <c r="EM29">
        <v>2.4E-2</v>
      </c>
      <c r="EN29">
        <v>0.63009999999999999</v>
      </c>
      <c r="EO29">
        <v>-0.12562676609984</v>
      </c>
      <c r="EP29">
        <v>6.0823150184057602E-4</v>
      </c>
      <c r="EQ29">
        <v>-6.1572112211999805E-7</v>
      </c>
      <c r="ER29">
        <v>1.2304956265122001E-10</v>
      </c>
      <c r="ES29">
        <v>0.22683500000000101</v>
      </c>
      <c r="ET29">
        <v>0</v>
      </c>
      <c r="EU29">
        <v>0</v>
      </c>
      <c r="EV29">
        <v>0</v>
      </c>
      <c r="EW29">
        <v>4</v>
      </c>
      <c r="EX29">
        <v>2168</v>
      </c>
      <c r="EY29">
        <v>1</v>
      </c>
      <c r="EZ29">
        <v>28</v>
      </c>
      <c r="FA29">
        <v>35.1</v>
      </c>
      <c r="FB29">
        <v>35.1</v>
      </c>
      <c r="FC29">
        <v>2</v>
      </c>
      <c r="FD29">
        <v>509.44400000000002</v>
      </c>
      <c r="FE29">
        <v>497.77199999999999</v>
      </c>
      <c r="FF29">
        <v>35.261299999999999</v>
      </c>
      <c r="FG29">
        <v>33.198500000000003</v>
      </c>
      <c r="FH29">
        <v>29.9999</v>
      </c>
      <c r="FI29">
        <v>32.961799999999997</v>
      </c>
      <c r="FJ29">
        <v>32.903700000000001</v>
      </c>
      <c r="FK29">
        <v>20.285900000000002</v>
      </c>
      <c r="FL29">
        <v>0</v>
      </c>
      <c r="FM29">
        <v>100</v>
      </c>
      <c r="FN29">
        <v>-999.9</v>
      </c>
      <c r="FO29">
        <v>400</v>
      </c>
      <c r="FP29">
        <v>38.8309</v>
      </c>
      <c r="FQ29">
        <v>100.834</v>
      </c>
      <c r="FR29">
        <v>100.843</v>
      </c>
    </row>
    <row r="30" spans="1:174" x14ac:dyDescent="0.25">
      <c r="A30">
        <v>14</v>
      </c>
      <c r="B30">
        <v>1603751546</v>
      </c>
      <c r="C30">
        <v>2458</v>
      </c>
      <c r="D30" t="s">
        <v>368</v>
      </c>
      <c r="E30" t="s">
        <v>369</v>
      </c>
      <c r="F30" t="s">
        <v>370</v>
      </c>
      <c r="G30" t="s">
        <v>289</v>
      </c>
      <c r="H30">
        <v>1603751538</v>
      </c>
      <c r="I30">
        <f t="shared" si="0"/>
        <v>2.3924249720624399E-3</v>
      </c>
      <c r="J30">
        <f t="shared" si="1"/>
        <v>10.095276244230531</v>
      </c>
      <c r="K30">
        <f t="shared" si="2"/>
        <v>386.77761290322599</v>
      </c>
      <c r="L30">
        <f t="shared" si="3"/>
        <v>240.09993152185771</v>
      </c>
      <c r="M30">
        <f t="shared" si="4"/>
        <v>24.4798006839222</v>
      </c>
      <c r="N30">
        <f t="shared" si="5"/>
        <v>39.434575482218484</v>
      </c>
      <c r="O30">
        <f t="shared" si="6"/>
        <v>0.12059010422361945</v>
      </c>
      <c r="P30">
        <f t="shared" si="7"/>
        <v>2.9612349685939039</v>
      </c>
      <c r="Q30">
        <f t="shared" si="8"/>
        <v>0.11792688823854956</v>
      </c>
      <c r="R30">
        <f t="shared" si="9"/>
        <v>7.3938685749241798E-2</v>
      </c>
      <c r="S30">
        <f t="shared" si="10"/>
        <v>214.76527685922878</v>
      </c>
      <c r="T30">
        <f t="shared" si="11"/>
        <v>37.319219890388986</v>
      </c>
      <c r="U30">
        <f t="shared" si="12"/>
        <v>36.197993548387103</v>
      </c>
      <c r="V30">
        <f t="shared" si="13"/>
        <v>6.0340679927394998</v>
      </c>
      <c r="W30">
        <f t="shared" si="14"/>
        <v>65.641185229647348</v>
      </c>
      <c r="X30">
        <f t="shared" si="15"/>
        <v>4.0681088433103714</v>
      </c>
      <c r="Y30">
        <f t="shared" si="16"/>
        <v>6.1974944984280667</v>
      </c>
      <c r="Z30">
        <f t="shared" si="17"/>
        <v>1.9659591494291284</v>
      </c>
      <c r="AA30">
        <f t="shared" si="18"/>
        <v>-105.5059412679536</v>
      </c>
      <c r="AB30">
        <f t="shared" si="19"/>
        <v>77.849103039648654</v>
      </c>
      <c r="AC30">
        <f t="shared" si="20"/>
        <v>6.2262879930815709</v>
      </c>
      <c r="AD30">
        <f t="shared" si="21"/>
        <v>193.33472662400538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52155.189565495115</v>
      </c>
      <c r="AJ30" t="s">
        <v>290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371</v>
      </c>
      <c r="AR30">
        <v>15433.6</v>
      </c>
      <c r="AS30">
        <v>965.24203846153898</v>
      </c>
      <c r="AT30">
        <v>1135.45</v>
      </c>
      <c r="AU30">
        <f t="shared" si="27"/>
        <v>0.14990352859083278</v>
      </c>
      <c r="AV30">
        <v>0.5</v>
      </c>
      <c r="AW30">
        <f t="shared" si="28"/>
        <v>1095.869332885658</v>
      </c>
      <c r="AX30">
        <f t="shared" si="29"/>
        <v>10.095276244230531</v>
      </c>
      <c r="AY30">
        <f t="shared" si="30"/>
        <v>82.137339937021039</v>
      </c>
      <c r="AZ30">
        <f t="shared" si="31"/>
        <v>0.40931789158483417</v>
      </c>
      <c r="BA30">
        <f t="shared" si="32"/>
        <v>9.7393214717875192E-3</v>
      </c>
      <c r="BB30">
        <f t="shared" si="33"/>
        <v>1.8729402439561407</v>
      </c>
      <c r="BC30" t="s">
        <v>372</v>
      </c>
      <c r="BD30">
        <v>670.69</v>
      </c>
      <c r="BE30">
        <f t="shared" si="34"/>
        <v>464.76</v>
      </c>
      <c r="BF30">
        <f t="shared" si="35"/>
        <v>0.36622764768581861</v>
      </c>
      <c r="BG30">
        <f t="shared" si="36"/>
        <v>0.82065223683042698</v>
      </c>
      <c r="BH30">
        <f t="shared" si="37"/>
        <v>0.40528303096352203</v>
      </c>
      <c r="BI30">
        <f t="shared" si="38"/>
        <v>0.83508498802628184</v>
      </c>
      <c r="BJ30">
        <f t="shared" si="39"/>
        <v>0.25447008236182295</v>
      </c>
      <c r="BK30">
        <f t="shared" si="40"/>
        <v>0.74552991763817711</v>
      </c>
      <c r="BL30">
        <f t="shared" si="41"/>
        <v>1299.98129032258</v>
      </c>
      <c r="BM30">
        <f t="shared" si="42"/>
        <v>1095.869332885658</v>
      </c>
      <c r="BN30">
        <f t="shared" si="43"/>
        <v>0.84298854225334785</v>
      </c>
      <c r="BO30">
        <f t="shared" si="44"/>
        <v>0.19597708450669565</v>
      </c>
      <c r="BP30">
        <v>6</v>
      </c>
      <c r="BQ30">
        <v>0.5</v>
      </c>
      <c r="BR30" t="s">
        <v>293</v>
      </c>
      <c r="BS30">
        <v>2</v>
      </c>
      <c r="BT30">
        <v>1603751538</v>
      </c>
      <c r="BU30">
        <v>386.77761290322599</v>
      </c>
      <c r="BV30">
        <v>400.00200000000001</v>
      </c>
      <c r="BW30">
        <v>39.900351612903201</v>
      </c>
      <c r="BX30">
        <v>37.144064516128999</v>
      </c>
      <c r="BY30">
        <v>386.75303225806402</v>
      </c>
      <c r="BZ30">
        <v>39.294661290322601</v>
      </c>
      <c r="CA30">
        <v>500.01316129032301</v>
      </c>
      <c r="CB30">
        <v>101.85667741935499</v>
      </c>
      <c r="CC30">
        <v>0.100039222580645</v>
      </c>
      <c r="CD30">
        <v>36.685629032258099</v>
      </c>
      <c r="CE30">
        <v>36.197993548387103</v>
      </c>
      <c r="CF30">
        <v>999.9</v>
      </c>
      <c r="CG30">
        <v>0</v>
      </c>
      <c r="CH30">
        <v>0</v>
      </c>
      <c r="CI30">
        <v>9996.15032258065</v>
      </c>
      <c r="CJ30">
        <v>0</v>
      </c>
      <c r="CK30">
        <v>396.01600000000002</v>
      </c>
      <c r="CL30">
        <v>1299.98129032258</v>
      </c>
      <c r="CM30">
        <v>0.899997516129032</v>
      </c>
      <c r="CN30">
        <v>0.10000236774193499</v>
      </c>
      <c r="CO30">
        <v>0</v>
      </c>
      <c r="CP30">
        <v>968.24335483871005</v>
      </c>
      <c r="CQ30">
        <v>4.99979</v>
      </c>
      <c r="CR30">
        <v>12800.7870967742</v>
      </c>
      <c r="CS30">
        <v>11051.1161290323</v>
      </c>
      <c r="CT30">
        <v>49.625</v>
      </c>
      <c r="CU30">
        <v>51.781999999999996</v>
      </c>
      <c r="CV30">
        <v>50.625</v>
      </c>
      <c r="CW30">
        <v>51.04</v>
      </c>
      <c r="CX30">
        <v>51.375</v>
      </c>
      <c r="CY30">
        <v>1165.4796774193501</v>
      </c>
      <c r="CZ30">
        <v>129.501612903226</v>
      </c>
      <c r="DA30">
        <v>0</v>
      </c>
      <c r="DB30">
        <v>101.59999990463299</v>
      </c>
      <c r="DC30">
        <v>0</v>
      </c>
      <c r="DD30">
        <v>965.24203846153898</v>
      </c>
      <c r="DE30">
        <v>-387.68550456673302</v>
      </c>
      <c r="DF30">
        <v>-5103.7880379627804</v>
      </c>
      <c r="DG30">
        <v>12762.2</v>
      </c>
      <c r="DH30">
        <v>15</v>
      </c>
      <c r="DI30">
        <v>1603749339</v>
      </c>
      <c r="DJ30" t="s">
        <v>309</v>
      </c>
      <c r="DK30">
        <v>1603749339</v>
      </c>
      <c r="DL30">
        <v>1603749335.5</v>
      </c>
      <c r="DM30">
        <v>1</v>
      </c>
      <c r="DN30">
        <v>-0.29499999999999998</v>
      </c>
      <c r="DO30">
        <v>-0.13600000000000001</v>
      </c>
      <c r="DP30">
        <v>2.7E-2</v>
      </c>
      <c r="DQ30">
        <v>0.22700000000000001</v>
      </c>
      <c r="DR30">
        <v>400</v>
      </c>
      <c r="DS30">
        <v>35</v>
      </c>
      <c r="DT30">
        <v>0.08</v>
      </c>
      <c r="DU30">
        <v>0.03</v>
      </c>
      <c r="DV30">
        <v>10.104590749440501</v>
      </c>
      <c r="DW30">
        <v>-1.6380223559296401</v>
      </c>
      <c r="DX30">
        <v>0.12280137854263801</v>
      </c>
      <c r="DY30">
        <v>0</v>
      </c>
      <c r="DZ30">
        <v>-13.2244774193548</v>
      </c>
      <c r="EA30">
        <v>-6.7485483870982202E-2</v>
      </c>
      <c r="EB30">
        <v>6.1660766580344799E-2</v>
      </c>
      <c r="EC30">
        <v>1</v>
      </c>
      <c r="ED30">
        <v>2.7562761290322602</v>
      </c>
      <c r="EE30">
        <v>5.2222035483870899</v>
      </c>
      <c r="EF30">
        <v>0.39248466538096599</v>
      </c>
      <c r="EG30">
        <v>0</v>
      </c>
      <c r="EH30">
        <v>1</v>
      </c>
      <c r="EI30">
        <v>3</v>
      </c>
      <c r="EJ30" t="s">
        <v>295</v>
      </c>
      <c r="EK30">
        <v>100</v>
      </c>
      <c r="EL30">
        <v>100</v>
      </c>
      <c r="EM30">
        <v>2.4E-2</v>
      </c>
      <c r="EN30">
        <v>0.62680000000000002</v>
      </c>
      <c r="EO30">
        <v>-0.12562676609984</v>
      </c>
      <c r="EP30">
        <v>6.0823150184057602E-4</v>
      </c>
      <c r="EQ30">
        <v>-6.1572112211999805E-7</v>
      </c>
      <c r="ER30">
        <v>1.2304956265122001E-10</v>
      </c>
      <c r="ES30">
        <v>0.22683500000000101</v>
      </c>
      <c r="ET30">
        <v>0</v>
      </c>
      <c r="EU30">
        <v>0</v>
      </c>
      <c r="EV30">
        <v>0</v>
      </c>
      <c r="EW30">
        <v>4</v>
      </c>
      <c r="EX30">
        <v>2168</v>
      </c>
      <c r="EY30">
        <v>1</v>
      </c>
      <c r="EZ30">
        <v>28</v>
      </c>
      <c r="FA30">
        <v>36.799999999999997</v>
      </c>
      <c r="FB30">
        <v>36.799999999999997</v>
      </c>
      <c r="FC30">
        <v>2</v>
      </c>
      <c r="FD30">
        <v>509.03199999999998</v>
      </c>
      <c r="FE30">
        <v>497.63600000000002</v>
      </c>
      <c r="FF30">
        <v>35.301900000000003</v>
      </c>
      <c r="FG30">
        <v>33.162999999999997</v>
      </c>
      <c r="FH30">
        <v>30.000299999999999</v>
      </c>
      <c r="FI30">
        <v>32.943800000000003</v>
      </c>
      <c r="FJ30">
        <v>32.878599999999999</v>
      </c>
      <c r="FK30">
        <v>20.275200000000002</v>
      </c>
      <c r="FL30">
        <v>0</v>
      </c>
      <c r="FM30">
        <v>100</v>
      </c>
      <c r="FN30">
        <v>-999.9</v>
      </c>
      <c r="FO30">
        <v>400</v>
      </c>
      <c r="FP30">
        <v>40.041600000000003</v>
      </c>
      <c r="FQ30">
        <v>100.836</v>
      </c>
      <c r="FR30">
        <v>100.89100000000001</v>
      </c>
    </row>
    <row r="31" spans="1:174" x14ac:dyDescent="0.25">
      <c r="A31">
        <v>15</v>
      </c>
      <c r="B31">
        <v>1603751680.5</v>
      </c>
      <c r="C31">
        <v>2592.5</v>
      </c>
      <c r="D31" t="s">
        <v>373</v>
      </c>
      <c r="E31" t="s">
        <v>374</v>
      </c>
      <c r="F31" t="s">
        <v>375</v>
      </c>
      <c r="G31" t="s">
        <v>376</v>
      </c>
      <c r="H31">
        <v>1603751672.75</v>
      </c>
      <c r="I31">
        <f t="shared" si="0"/>
        <v>2.0788671233606497E-3</v>
      </c>
      <c r="J31">
        <f t="shared" si="1"/>
        <v>8.828258149064796</v>
      </c>
      <c r="K31">
        <f t="shared" si="2"/>
        <v>388.44349999999997</v>
      </c>
      <c r="L31">
        <f t="shared" si="3"/>
        <v>232.0251695923177</v>
      </c>
      <c r="M31">
        <f t="shared" si="4"/>
        <v>23.656809875125408</v>
      </c>
      <c r="N31">
        <f t="shared" si="5"/>
        <v>39.604901670256261</v>
      </c>
      <c r="O31">
        <f t="shared" si="6"/>
        <v>9.8431131565568833E-2</v>
      </c>
      <c r="P31">
        <f t="shared" si="7"/>
        <v>2.9617633828657732</v>
      </c>
      <c r="Q31">
        <f t="shared" si="8"/>
        <v>9.6649263447424916E-2</v>
      </c>
      <c r="R31">
        <f t="shared" si="9"/>
        <v>6.0563196675988348E-2</v>
      </c>
      <c r="S31">
        <f t="shared" si="10"/>
        <v>214.76294871700344</v>
      </c>
      <c r="T31">
        <f t="shared" si="11"/>
        <v>37.552604888898145</v>
      </c>
      <c r="U31">
        <f t="shared" si="12"/>
        <v>36.301183333333299</v>
      </c>
      <c r="V31">
        <f t="shared" si="13"/>
        <v>6.0683353029033755</v>
      </c>
      <c r="W31">
        <f t="shared" si="14"/>
        <v>63.737256652076283</v>
      </c>
      <c r="X31">
        <f t="shared" si="15"/>
        <v>3.9833848239578598</v>
      </c>
      <c r="Y31">
        <f t="shared" si="16"/>
        <v>6.2496960697603203</v>
      </c>
      <c r="Z31">
        <f t="shared" si="17"/>
        <v>2.0849504789455158</v>
      </c>
      <c r="AA31">
        <f t="shared" si="18"/>
        <v>-91.678040140204658</v>
      </c>
      <c r="AB31">
        <f t="shared" si="19"/>
        <v>85.881509133929427</v>
      </c>
      <c r="AC31">
        <f t="shared" si="20"/>
        <v>6.8760322965731335</v>
      </c>
      <c r="AD31">
        <f t="shared" si="21"/>
        <v>215.84245000730132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52144.371679351767</v>
      </c>
      <c r="AJ31" t="s">
        <v>290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377</v>
      </c>
      <c r="AR31">
        <v>15364.3</v>
      </c>
      <c r="AS31">
        <v>1203.0820000000001</v>
      </c>
      <c r="AT31">
        <v>1423</v>
      </c>
      <c r="AU31">
        <f t="shared" si="27"/>
        <v>0.15454532677442012</v>
      </c>
      <c r="AV31">
        <v>0.5</v>
      </c>
      <c r="AW31">
        <f t="shared" si="28"/>
        <v>1095.8583106275751</v>
      </c>
      <c r="AX31">
        <f t="shared" si="29"/>
        <v>8.828258149064796</v>
      </c>
      <c r="AY31">
        <f t="shared" si="30"/>
        <v>84.679890357201288</v>
      </c>
      <c r="AZ31">
        <f t="shared" si="31"/>
        <v>0.38595221363316939</v>
      </c>
      <c r="BA31">
        <f t="shared" si="32"/>
        <v>8.5832315525301781E-3</v>
      </c>
      <c r="BB31">
        <f t="shared" si="33"/>
        <v>1.2923963457484189</v>
      </c>
      <c r="BC31" t="s">
        <v>378</v>
      </c>
      <c r="BD31">
        <v>873.79</v>
      </c>
      <c r="BE31">
        <f t="shared" si="34"/>
        <v>549.21</v>
      </c>
      <c r="BF31">
        <f t="shared" si="35"/>
        <v>0.40042606653192747</v>
      </c>
      <c r="BG31">
        <f t="shared" si="36"/>
        <v>0.77004048922032076</v>
      </c>
      <c r="BH31">
        <f t="shared" si="37"/>
        <v>0.31082802409271765</v>
      </c>
      <c r="BI31">
        <f t="shared" si="38"/>
        <v>0.72216986489392809</v>
      </c>
      <c r="BJ31">
        <f t="shared" si="39"/>
        <v>0.29082663748184484</v>
      </c>
      <c r="BK31">
        <f t="shared" si="40"/>
        <v>0.7091733625181551</v>
      </c>
      <c r="BL31">
        <f t="shared" si="41"/>
        <v>1299.9683333333301</v>
      </c>
      <c r="BM31">
        <f t="shared" si="42"/>
        <v>1095.8583106275751</v>
      </c>
      <c r="BN31">
        <f t="shared" si="43"/>
        <v>0.84298846558640106</v>
      </c>
      <c r="BO31">
        <f t="shared" si="44"/>
        <v>0.19597693117280207</v>
      </c>
      <c r="BP31">
        <v>6</v>
      </c>
      <c r="BQ31">
        <v>0.5</v>
      </c>
      <c r="BR31" t="s">
        <v>293</v>
      </c>
      <c r="BS31">
        <v>2</v>
      </c>
      <c r="BT31">
        <v>1603751672.75</v>
      </c>
      <c r="BU31">
        <v>388.44349999999997</v>
      </c>
      <c r="BV31">
        <v>400.00593333333302</v>
      </c>
      <c r="BW31">
        <v>39.068899999999999</v>
      </c>
      <c r="BX31">
        <v>36.671826666666703</v>
      </c>
      <c r="BY31">
        <v>388.41866666666698</v>
      </c>
      <c r="BZ31">
        <v>38.494599999999998</v>
      </c>
      <c r="CA31">
        <v>500.02176666666702</v>
      </c>
      <c r="CB31">
        <v>101.8579</v>
      </c>
      <c r="CC31">
        <v>0.100046703333333</v>
      </c>
      <c r="CD31">
        <v>36.839036666666701</v>
      </c>
      <c r="CE31">
        <v>36.301183333333299</v>
      </c>
      <c r="CF31">
        <v>999.9</v>
      </c>
      <c r="CG31">
        <v>0</v>
      </c>
      <c r="CH31">
        <v>0</v>
      </c>
      <c r="CI31">
        <v>9999.0249999999996</v>
      </c>
      <c r="CJ31">
        <v>0</v>
      </c>
      <c r="CK31">
        <v>157.05406666666701</v>
      </c>
      <c r="CL31">
        <v>1299.9683333333301</v>
      </c>
      <c r="CM31">
        <v>0.89999980000000002</v>
      </c>
      <c r="CN31">
        <v>0.10000033999999999</v>
      </c>
      <c r="CO31">
        <v>0</v>
      </c>
      <c r="CP31">
        <v>1206.61566666667</v>
      </c>
      <c r="CQ31">
        <v>4.99979</v>
      </c>
      <c r="CR31">
        <v>15799.3633333333</v>
      </c>
      <c r="CS31">
        <v>11051.0133333333</v>
      </c>
      <c r="CT31">
        <v>49.718499999999999</v>
      </c>
      <c r="CU31">
        <v>51.875</v>
      </c>
      <c r="CV31">
        <v>50.689100000000003</v>
      </c>
      <c r="CW31">
        <v>51.25</v>
      </c>
      <c r="CX31">
        <v>51.5</v>
      </c>
      <c r="CY31">
        <v>1165.47133333333</v>
      </c>
      <c r="CZ31">
        <v>129.49700000000001</v>
      </c>
      <c r="DA31">
        <v>0</v>
      </c>
      <c r="DB31">
        <v>133.39999985694899</v>
      </c>
      <c r="DC31">
        <v>0</v>
      </c>
      <c r="DD31">
        <v>1203.0820000000001</v>
      </c>
      <c r="DE31">
        <v>-685.04923181059803</v>
      </c>
      <c r="DF31">
        <v>-8951.9307830105099</v>
      </c>
      <c r="DG31">
        <v>15753.444</v>
      </c>
      <c r="DH31">
        <v>15</v>
      </c>
      <c r="DI31">
        <v>1603749339</v>
      </c>
      <c r="DJ31" t="s">
        <v>309</v>
      </c>
      <c r="DK31">
        <v>1603749339</v>
      </c>
      <c r="DL31">
        <v>1603749335.5</v>
      </c>
      <c r="DM31">
        <v>1</v>
      </c>
      <c r="DN31">
        <v>-0.29499999999999998</v>
      </c>
      <c r="DO31">
        <v>-0.13600000000000001</v>
      </c>
      <c r="DP31">
        <v>2.7E-2</v>
      </c>
      <c r="DQ31">
        <v>0.22700000000000001</v>
      </c>
      <c r="DR31">
        <v>400</v>
      </c>
      <c r="DS31">
        <v>35</v>
      </c>
      <c r="DT31">
        <v>0.08</v>
      </c>
      <c r="DU31">
        <v>0.03</v>
      </c>
      <c r="DV31">
        <v>8.8274923693122904</v>
      </c>
      <c r="DW31">
        <v>-0.20007575942719699</v>
      </c>
      <c r="DX31">
        <v>2.0898456564466299E-2</v>
      </c>
      <c r="DY31">
        <v>1</v>
      </c>
      <c r="DZ31">
        <v>-11.5489</v>
      </c>
      <c r="EA31">
        <v>-0.806375806451611</v>
      </c>
      <c r="EB31">
        <v>6.3816536435164203E-2</v>
      </c>
      <c r="EC31">
        <v>0</v>
      </c>
      <c r="ED31">
        <v>2.3640370967741902</v>
      </c>
      <c r="EE31">
        <v>2.5266445161290298</v>
      </c>
      <c r="EF31">
        <v>0.18950964216159699</v>
      </c>
      <c r="EG31">
        <v>0</v>
      </c>
      <c r="EH31">
        <v>1</v>
      </c>
      <c r="EI31">
        <v>3</v>
      </c>
      <c r="EJ31" t="s">
        <v>295</v>
      </c>
      <c r="EK31">
        <v>100</v>
      </c>
      <c r="EL31">
        <v>100</v>
      </c>
      <c r="EM31">
        <v>2.5000000000000001E-2</v>
      </c>
      <c r="EN31">
        <v>0.58330000000000004</v>
      </c>
      <c r="EO31">
        <v>-0.12562676609984</v>
      </c>
      <c r="EP31">
        <v>6.0823150184057602E-4</v>
      </c>
      <c r="EQ31">
        <v>-6.1572112211999805E-7</v>
      </c>
      <c r="ER31">
        <v>1.2304956265122001E-10</v>
      </c>
      <c r="ES31">
        <v>0.22683500000000101</v>
      </c>
      <c r="ET31">
        <v>0</v>
      </c>
      <c r="EU31">
        <v>0</v>
      </c>
      <c r="EV31">
        <v>0</v>
      </c>
      <c r="EW31">
        <v>4</v>
      </c>
      <c r="EX31">
        <v>2168</v>
      </c>
      <c r="EY31">
        <v>1</v>
      </c>
      <c r="EZ31">
        <v>28</v>
      </c>
      <c r="FA31">
        <v>39</v>
      </c>
      <c r="FB31">
        <v>39.1</v>
      </c>
      <c r="FC31">
        <v>2</v>
      </c>
      <c r="FD31">
        <v>506.34100000000001</v>
      </c>
      <c r="FE31">
        <v>496.84100000000001</v>
      </c>
      <c r="FF31">
        <v>35.383099999999999</v>
      </c>
      <c r="FG31">
        <v>33.219299999999997</v>
      </c>
      <c r="FH31">
        <v>30.000299999999999</v>
      </c>
      <c r="FI31">
        <v>32.976500000000001</v>
      </c>
      <c r="FJ31">
        <v>32.917400000000001</v>
      </c>
      <c r="FK31">
        <v>20.2742</v>
      </c>
      <c r="FL31">
        <v>0</v>
      </c>
      <c r="FM31">
        <v>100</v>
      </c>
      <c r="FN31">
        <v>-999.9</v>
      </c>
      <c r="FO31">
        <v>400</v>
      </c>
      <c r="FP31">
        <v>39.873600000000003</v>
      </c>
      <c r="FQ31">
        <v>100.84</v>
      </c>
      <c r="FR31">
        <v>100.867</v>
      </c>
    </row>
    <row r="32" spans="1:174" x14ac:dyDescent="0.25">
      <c r="A32">
        <v>16</v>
      </c>
      <c r="B32">
        <v>1603751837</v>
      </c>
      <c r="C32">
        <v>2749</v>
      </c>
      <c r="D32" t="s">
        <v>379</v>
      </c>
      <c r="E32" t="s">
        <v>380</v>
      </c>
      <c r="F32" t="s">
        <v>381</v>
      </c>
      <c r="G32" t="s">
        <v>376</v>
      </c>
      <c r="H32">
        <v>1603751829</v>
      </c>
      <c r="I32">
        <f t="shared" si="0"/>
        <v>2.9818746966548243E-3</v>
      </c>
      <c r="J32">
        <f t="shared" si="1"/>
        <v>12.609999028263974</v>
      </c>
      <c r="K32">
        <f t="shared" si="2"/>
        <v>383.50174193548401</v>
      </c>
      <c r="L32">
        <f t="shared" si="3"/>
        <v>231.79306829382577</v>
      </c>
      <c r="M32">
        <f t="shared" si="4"/>
        <v>23.632592307826503</v>
      </c>
      <c r="N32">
        <f t="shared" si="5"/>
        <v>39.100135233612576</v>
      </c>
      <c r="O32">
        <f t="shared" si="6"/>
        <v>0.14600683186637736</v>
      </c>
      <c r="P32">
        <f t="shared" si="7"/>
        <v>2.9611939081262362</v>
      </c>
      <c r="Q32">
        <f t="shared" si="8"/>
        <v>0.1421220818528747</v>
      </c>
      <c r="R32">
        <f t="shared" si="9"/>
        <v>8.9166721429646364E-2</v>
      </c>
      <c r="S32">
        <f t="shared" si="10"/>
        <v>214.76522705411895</v>
      </c>
      <c r="T32">
        <f t="shared" si="11"/>
        <v>37.34511225788988</v>
      </c>
      <c r="U32">
        <f t="shared" si="12"/>
        <v>36.309977419354801</v>
      </c>
      <c r="V32">
        <f t="shared" si="13"/>
        <v>6.0712634470265927</v>
      </c>
      <c r="W32">
        <f t="shared" si="14"/>
        <v>64.531860215636698</v>
      </c>
      <c r="X32">
        <f t="shared" si="15"/>
        <v>4.0381792279506667</v>
      </c>
      <c r="Y32">
        <f t="shared" si="16"/>
        <v>6.2576519791260816</v>
      </c>
      <c r="Z32">
        <f t="shared" si="17"/>
        <v>2.033084219075926</v>
      </c>
      <c r="AA32">
        <f t="shared" si="18"/>
        <v>-131.50067412247776</v>
      </c>
      <c r="AB32">
        <f t="shared" si="19"/>
        <v>88.178012967547417</v>
      </c>
      <c r="AC32">
        <f t="shared" si="20"/>
        <v>7.0623555403838587</v>
      </c>
      <c r="AD32">
        <f t="shared" si="21"/>
        <v>178.50492143957246</v>
      </c>
      <c r="AE32">
        <v>3</v>
      </c>
      <c r="AF32">
        <v>1</v>
      </c>
      <c r="AG32">
        <f t="shared" si="22"/>
        <v>1</v>
      </c>
      <c r="AH32">
        <f t="shared" si="23"/>
        <v>0</v>
      </c>
      <c r="AI32">
        <f t="shared" si="24"/>
        <v>52124.261464894866</v>
      </c>
      <c r="AJ32" t="s">
        <v>290</v>
      </c>
      <c r="AK32">
        <v>15552.9</v>
      </c>
      <c r="AL32">
        <v>715.47692307692296</v>
      </c>
      <c r="AM32">
        <v>3262.08</v>
      </c>
      <c r="AN32">
        <f t="shared" si="25"/>
        <v>2546.603076923077</v>
      </c>
      <c r="AO32">
        <f t="shared" si="26"/>
        <v>0.78066849277855754</v>
      </c>
      <c r="AP32">
        <v>-0.57774747981622299</v>
      </c>
      <c r="AQ32" t="s">
        <v>382</v>
      </c>
      <c r="AR32">
        <v>15408.1</v>
      </c>
      <c r="AS32">
        <v>970.14580000000001</v>
      </c>
      <c r="AT32">
        <v>1298.2</v>
      </c>
      <c r="AU32">
        <f t="shared" si="27"/>
        <v>0.25269927592050534</v>
      </c>
      <c r="AV32">
        <v>0.5</v>
      </c>
      <c r="AW32">
        <f t="shared" si="28"/>
        <v>1095.8717425630257</v>
      </c>
      <c r="AX32">
        <f t="shared" si="29"/>
        <v>12.609999028263974</v>
      </c>
      <c r="AY32">
        <f t="shared" si="30"/>
        <v>138.46299792370951</v>
      </c>
      <c r="AZ32">
        <f t="shared" si="31"/>
        <v>0.46556770913572643</v>
      </c>
      <c r="BA32">
        <f t="shared" si="32"/>
        <v>1.2034023687148539E-2</v>
      </c>
      <c r="BB32">
        <f t="shared" si="33"/>
        <v>1.5127715298105067</v>
      </c>
      <c r="BC32" t="s">
        <v>383</v>
      </c>
      <c r="BD32">
        <v>693.8</v>
      </c>
      <c r="BE32">
        <f t="shared" si="34"/>
        <v>604.40000000000009</v>
      </c>
      <c r="BF32">
        <f t="shared" si="35"/>
        <v>0.54277663798808728</v>
      </c>
      <c r="BG32">
        <f t="shared" si="36"/>
        <v>0.76466740386562215</v>
      </c>
      <c r="BH32">
        <f t="shared" si="37"/>
        <v>0.56296757926974139</v>
      </c>
      <c r="BI32">
        <f t="shared" si="38"/>
        <v>0.7711763241772448</v>
      </c>
      <c r="BJ32">
        <f t="shared" si="39"/>
        <v>0.38816684196966572</v>
      </c>
      <c r="BK32">
        <f t="shared" si="40"/>
        <v>0.61183315803033422</v>
      </c>
      <c r="BL32">
        <f t="shared" si="41"/>
        <v>1299.98451612903</v>
      </c>
      <c r="BM32">
        <f t="shared" si="42"/>
        <v>1095.8717425630257</v>
      </c>
      <c r="BN32">
        <f t="shared" si="43"/>
        <v>0.84298830406550396</v>
      </c>
      <c r="BO32">
        <f t="shared" si="44"/>
        <v>0.19597660813100798</v>
      </c>
      <c r="BP32">
        <v>6</v>
      </c>
      <c r="BQ32">
        <v>0.5</v>
      </c>
      <c r="BR32" t="s">
        <v>293</v>
      </c>
      <c r="BS32">
        <v>2</v>
      </c>
      <c r="BT32">
        <v>1603751829</v>
      </c>
      <c r="BU32">
        <v>383.50174193548401</v>
      </c>
      <c r="BV32">
        <v>400.00506451612898</v>
      </c>
      <c r="BW32">
        <v>39.607248387096803</v>
      </c>
      <c r="BX32">
        <v>36.170919354838702</v>
      </c>
      <c r="BY32">
        <v>383.477741935484</v>
      </c>
      <c r="BZ32">
        <v>39.012732258064503</v>
      </c>
      <c r="CA32">
        <v>500.02851612903203</v>
      </c>
      <c r="CB32">
        <v>101.855516129032</v>
      </c>
      <c r="CC32">
        <v>0.10004484516129</v>
      </c>
      <c r="CD32">
        <v>36.862319354838696</v>
      </c>
      <c r="CE32">
        <v>36.309977419354801</v>
      </c>
      <c r="CF32">
        <v>999.9</v>
      </c>
      <c r="CG32">
        <v>0</v>
      </c>
      <c r="CH32">
        <v>0</v>
      </c>
      <c r="CI32">
        <v>9996.0316129032308</v>
      </c>
      <c r="CJ32">
        <v>0</v>
      </c>
      <c r="CK32">
        <v>328.85635483870999</v>
      </c>
      <c r="CL32">
        <v>1299.98451612903</v>
      </c>
      <c r="CM32">
        <v>0.90000435483871</v>
      </c>
      <c r="CN32">
        <v>9.9995490322580705E-2</v>
      </c>
      <c r="CO32">
        <v>0</v>
      </c>
      <c r="CP32">
        <v>972.31532258064499</v>
      </c>
      <c r="CQ32">
        <v>4.99979</v>
      </c>
      <c r="CR32">
        <v>12734.935483871001</v>
      </c>
      <c r="CS32">
        <v>11051.1612903226</v>
      </c>
      <c r="CT32">
        <v>49.703258064516099</v>
      </c>
      <c r="CU32">
        <v>51.887</v>
      </c>
      <c r="CV32">
        <v>50.75</v>
      </c>
      <c r="CW32">
        <v>51.25</v>
      </c>
      <c r="CX32">
        <v>51.548000000000002</v>
      </c>
      <c r="CY32">
        <v>1165.4929032258101</v>
      </c>
      <c r="CZ32">
        <v>129.49161290322601</v>
      </c>
      <c r="DA32">
        <v>0</v>
      </c>
      <c r="DB32">
        <v>155.40000009536701</v>
      </c>
      <c r="DC32">
        <v>0</v>
      </c>
      <c r="DD32">
        <v>970.14580000000001</v>
      </c>
      <c r="DE32">
        <v>-211.181230757359</v>
      </c>
      <c r="DF32">
        <v>-2718.0461536217899</v>
      </c>
      <c r="DG32">
        <v>12707.072</v>
      </c>
      <c r="DH32">
        <v>15</v>
      </c>
      <c r="DI32">
        <v>1603749339</v>
      </c>
      <c r="DJ32" t="s">
        <v>309</v>
      </c>
      <c r="DK32">
        <v>1603749339</v>
      </c>
      <c r="DL32">
        <v>1603749335.5</v>
      </c>
      <c r="DM32">
        <v>1</v>
      </c>
      <c r="DN32">
        <v>-0.29499999999999998</v>
      </c>
      <c r="DO32">
        <v>-0.13600000000000001</v>
      </c>
      <c r="DP32">
        <v>2.7E-2</v>
      </c>
      <c r="DQ32">
        <v>0.22700000000000001</v>
      </c>
      <c r="DR32">
        <v>400</v>
      </c>
      <c r="DS32">
        <v>35</v>
      </c>
      <c r="DT32">
        <v>0.08</v>
      </c>
      <c r="DU32">
        <v>0.03</v>
      </c>
      <c r="DV32">
        <v>12.613060612266599</v>
      </c>
      <c r="DW32">
        <v>-0.74805368990198795</v>
      </c>
      <c r="DX32">
        <v>6.1375951836448499E-2</v>
      </c>
      <c r="DY32">
        <v>0</v>
      </c>
      <c r="DZ32">
        <v>-16.503261290322602</v>
      </c>
      <c r="EA32">
        <v>0.49311774193550501</v>
      </c>
      <c r="EB32">
        <v>4.9290290069234098E-2</v>
      </c>
      <c r="EC32">
        <v>0</v>
      </c>
      <c r="ED32">
        <v>3.4363322580645201</v>
      </c>
      <c r="EE32">
        <v>0.98332064516129802</v>
      </c>
      <c r="EF32">
        <v>7.4074040235676597E-2</v>
      </c>
      <c r="EG32">
        <v>0</v>
      </c>
      <c r="EH32">
        <v>0</v>
      </c>
      <c r="EI32">
        <v>3</v>
      </c>
      <c r="EJ32" t="s">
        <v>302</v>
      </c>
      <c r="EK32">
        <v>100</v>
      </c>
      <c r="EL32">
        <v>100</v>
      </c>
      <c r="EM32">
        <v>2.4E-2</v>
      </c>
      <c r="EN32">
        <v>0.59730000000000005</v>
      </c>
      <c r="EO32">
        <v>-0.12562676609984</v>
      </c>
      <c r="EP32">
        <v>6.0823150184057602E-4</v>
      </c>
      <c r="EQ32">
        <v>-6.1572112211999805E-7</v>
      </c>
      <c r="ER32">
        <v>1.2304956265122001E-10</v>
      </c>
      <c r="ES32">
        <v>0.22683500000000101</v>
      </c>
      <c r="ET32">
        <v>0</v>
      </c>
      <c r="EU32">
        <v>0</v>
      </c>
      <c r="EV32">
        <v>0</v>
      </c>
      <c r="EW32">
        <v>4</v>
      </c>
      <c r="EX32">
        <v>2168</v>
      </c>
      <c r="EY32">
        <v>1</v>
      </c>
      <c r="EZ32">
        <v>28</v>
      </c>
      <c r="FA32">
        <v>41.6</v>
      </c>
      <c r="FB32">
        <v>41.7</v>
      </c>
      <c r="FC32">
        <v>2</v>
      </c>
      <c r="FD32">
        <v>501.57600000000002</v>
      </c>
      <c r="FE32">
        <v>495.00200000000001</v>
      </c>
      <c r="FF32">
        <v>35.466900000000003</v>
      </c>
      <c r="FG32">
        <v>33.295499999999997</v>
      </c>
      <c r="FH32">
        <v>30.0002</v>
      </c>
      <c r="FI32">
        <v>33.0351</v>
      </c>
      <c r="FJ32">
        <v>32.973100000000002</v>
      </c>
      <c r="FK32">
        <v>20.274899999999999</v>
      </c>
      <c r="FL32">
        <v>0</v>
      </c>
      <c r="FM32">
        <v>100</v>
      </c>
      <c r="FN32">
        <v>-999.9</v>
      </c>
      <c r="FO32">
        <v>400</v>
      </c>
      <c r="FP32">
        <v>38.997399999999999</v>
      </c>
      <c r="FQ32">
        <v>100.83</v>
      </c>
      <c r="FR32">
        <v>100.881</v>
      </c>
    </row>
    <row r="33" spans="1:174" x14ac:dyDescent="0.25">
      <c r="A33">
        <v>17</v>
      </c>
      <c r="B33">
        <v>1603751978</v>
      </c>
      <c r="C33">
        <v>2890</v>
      </c>
      <c r="D33" t="s">
        <v>384</v>
      </c>
      <c r="E33" t="s">
        <v>385</v>
      </c>
      <c r="F33" t="s">
        <v>375</v>
      </c>
      <c r="G33" t="s">
        <v>306</v>
      </c>
      <c r="H33">
        <v>1603751970</v>
      </c>
      <c r="I33">
        <f t="shared" si="0"/>
        <v>4.256564681868788E-3</v>
      </c>
      <c r="J33">
        <f t="shared" si="1"/>
        <v>14.967308378581411</v>
      </c>
      <c r="K33">
        <f t="shared" si="2"/>
        <v>380.102225806452</v>
      </c>
      <c r="L33">
        <f t="shared" si="3"/>
        <v>266.65677903422613</v>
      </c>
      <c r="M33">
        <f t="shared" si="4"/>
        <v>27.188127866033543</v>
      </c>
      <c r="N33">
        <f t="shared" si="5"/>
        <v>38.754941670030973</v>
      </c>
      <c r="O33">
        <f t="shared" si="6"/>
        <v>0.23934266299856899</v>
      </c>
      <c r="P33">
        <f t="shared" si="7"/>
        <v>2.9616990554698033</v>
      </c>
      <c r="Q33">
        <f t="shared" si="8"/>
        <v>0.22909298775178788</v>
      </c>
      <c r="R33">
        <f t="shared" si="9"/>
        <v>0.14406743163733104</v>
      </c>
      <c r="S33">
        <f t="shared" si="10"/>
        <v>214.76418103954427</v>
      </c>
      <c r="T33">
        <f t="shared" si="11"/>
        <v>36.995668438912929</v>
      </c>
      <c r="U33">
        <f t="shared" si="12"/>
        <v>35.913812903225804</v>
      </c>
      <c r="V33">
        <f t="shared" si="13"/>
        <v>5.940564490296774</v>
      </c>
      <c r="W33">
        <f t="shared" si="14"/>
        <v>66.240716375315117</v>
      </c>
      <c r="X33">
        <f t="shared" si="15"/>
        <v>4.1398008544119467</v>
      </c>
      <c r="Y33">
        <f t="shared" si="16"/>
        <v>6.2496317687087402</v>
      </c>
      <c r="Z33">
        <f t="shared" si="17"/>
        <v>1.8007636358848274</v>
      </c>
      <c r="AA33">
        <f t="shared" si="18"/>
        <v>-187.71450247041355</v>
      </c>
      <c r="AB33">
        <f t="shared" si="19"/>
        <v>147.70145126700737</v>
      </c>
      <c r="AC33">
        <f t="shared" si="20"/>
        <v>11.803675641463558</v>
      </c>
      <c r="AD33">
        <f t="shared" si="21"/>
        <v>186.55480547760166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52142.608079253834</v>
      </c>
      <c r="AJ33" t="s">
        <v>290</v>
      </c>
      <c r="AK33">
        <v>15552.9</v>
      </c>
      <c r="AL33">
        <v>715.47692307692296</v>
      </c>
      <c r="AM33">
        <v>3262.08</v>
      </c>
      <c r="AN33">
        <f t="shared" si="25"/>
        <v>2546.603076923077</v>
      </c>
      <c r="AO33">
        <f t="shared" si="26"/>
        <v>0.78066849277855754</v>
      </c>
      <c r="AP33">
        <v>-0.57774747981622299</v>
      </c>
      <c r="AQ33" t="s">
        <v>386</v>
      </c>
      <c r="AR33">
        <v>15370.2</v>
      </c>
      <c r="AS33">
        <v>1092.87807692308</v>
      </c>
      <c r="AT33">
        <v>1544.26</v>
      </c>
      <c r="AU33">
        <f t="shared" si="27"/>
        <v>0.2922965841742452</v>
      </c>
      <c r="AV33">
        <v>0.5</v>
      </c>
      <c r="AW33">
        <f t="shared" si="28"/>
        <v>1095.8616857961954</v>
      </c>
      <c r="AX33">
        <f t="shared" si="29"/>
        <v>14.967308378581411</v>
      </c>
      <c r="AY33">
        <f t="shared" si="30"/>
        <v>160.15831374282894</v>
      </c>
      <c r="AZ33">
        <f t="shared" si="31"/>
        <v>0.50867729527411187</v>
      </c>
      <c r="BA33">
        <f t="shared" si="32"/>
        <v>1.4185235290075329E-2</v>
      </c>
      <c r="BB33">
        <f t="shared" si="33"/>
        <v>1.1123904005802132</v>
      </c>
      <c r="BC33" t="s">
        <v>387</v>
      </c>
      <c r="BD33">
        <v>758.73</v>
      </c>
      <c r="BE33">
        <f t="shared" si="34"/>
        <v>785.53</v>
      </c>
      <c r="BF33">
        <f t="shared" si="35"/>
        <v>0.57462085862655787</v>
      </c>
      <c r="BG33">
        <f t="shared" si="36"/>
        <v>0.68620848063594786</v>
      </c>
      <c r="BH33">
        <f t="shared" si="37"/>
        <v>0.54463216690272098</v>
      </c>
      <c r="BI33">
        <f t="shared" si="38"/>
        <v>0.67455349267682074</v>
      </c>
      <c r="BJ33">
        <f t="shared" si="39"/>
        <v>0.39893021305103366</v>
      </c>
      <c r="BK33">
        <f t="shared" si="40"/>
        <v>0.60106978694896629</v>
      </c>
      <c r="BL33">
        <f t="shared" si="41"/>
        <v>1299.9719354838701</v>
      </c>
      <c r="BM33">
        <f t="shared" si="42"/>
        <v>1095.8616857961954</v>
      </c>
      <c r="BN33">
        <f t="shared" si="43"/>
        <v>0.84298872605145769</v>
      </c>
      <c r="BO33">
        <f t="shared" si="44"/>
        <v>0.19597745210291564</v>
      </c>
      <c r="BP33">
        <v>6</v>
      </c>
      <c r="BQ33">
        <v>0.5</v>
      </c>
      <c r="BR33" t="s">
        <v>293</v>
      </c>
      <c r="BS33">
        <v>2</v>
      </c>
      <c r="BT33">
        <v>1603751970</v>
      </c>
      <c r="BU33">
        <v>380.102225806452</v>
      </c>
      <c r="BV33">
        <v>400.00383870967698</v>
      </c>
      <c r="BW33">
        <v>40.602499999999999</v>
      </c>
      <c r="BX33">
        <v>35.702180645161299</v>
      </c>
      <c r="BY33">
        <v>380.078967741935</v>
      </c>
      <c r="BZ33">
        <v>39.969961290322601</v>
      </c>
      <c r="CA33">
        <v>500.016903225806</v>
      </c>
      <c r="CB33">
        <v>101.859258064516</v>
      </c>
      <c r="CC33">
        <v>0.10000194193548401</v>
      </c>
      <c r="CD33">
        <v>36.838848387096803</v>
      </c>
      <c r="CE33">
        <v>35.913812903225804</v>
      </c>
      <c r="CF33">
        <v>999.9</v>
      </c>
      <c r="CG33">
        <v>0</v>
      </c>
      <c r="CH33">
        <v>0</v>
      </c>
      <c r="CI33">
        <v>9998.5270967741908</v>
      </c>
      <c r="CJ33">
        <v>0</v>
      </c>
      <c r="CK33">
        <v>288.86764516129</v>
      </c>
      <c r="CL33">
        <v>1299.9719354838701</v>
      </c>
      <c r="CM33">
        <v>0.89999325806451602</v>
      </c>
      <c r="CN33">
        <v>0.10000680000000001</v>
      </c>
      <c r="CO33">
        <v>0</v>
      </c>
      <c r="CP33">
        <v>1093.94709677419</v>
      </c>
      <c r="CQ33">
        <v>4.99979</v>
      </c>
      <c r="CR33">
        <v>14356.1419354839</v>
      </c>
      <c r="CS33">
        <v>11051.0258064516</v>
      </c>
      <c r="CT33">
        <v>49.686999999999998</v>
      </c>
      <c r="CU33">
        <v>51.822161290322597</v>
      </c>
      <c r="CV33">
        <v>50.717483870967698</v>
      </c>
      <c r="CW33">
        <v>51.186999999999998</v>
      </c>
      <c r="CX33">
        <v>51.5</v>
      </c>
      <c r="CY33">
        <v>1165.4638709677399</v>
      </c>
      <c r="CZ33">
        <v>129.50870967741901</v>
      </c>
      <c r="DA33">
        <v>0</v>
      </c>
      <c r="DB33">
        <v>139.89999985694899</v>
      </c>
      <c r="DC33">
        <v>0</v>
      </c>
      <c r="DD33">
        <v>1092.87807692308</v>
      </c>
      <c r="DE33">
        <v>-184.53299146312</v>
      </c>
      <c r="DF33">
        <v>-2376.22222220301</v>
      </c>
      <c r="DG33">
        <v>14342.6192307692</v>
      </c>
      <c r="DH33">
        <v>15</v>
      </c>
      <c r="DI33">
        <v>1603749339</v>
      </c>
      <c r="DJ33" t="s">
        <v>309</v>
      </c>
      <c r="DK33">
        <v>1603749339</v>
      </c>
      <c r="DL33">
        <v>1603749335.5</v>
      </c>
      <c r="DM33">
        <v>1</v>
      </c>
      <c r="DN33">
        <v>-0.29499999999999998</v>
      </c>
      <c r="DO33">
        <v>-0.13600000000000001</v>
      </c>
      <c r="DP33">
        <v>2.7E-2</v>
      </c>
      <c r="DQ33">
        <v>0.22700000000000001</v>
      </c>
      <c r="DR33">
        <v>400</v>
      </c>
      <c r="DS33">
        <v>35</v>
      </c>
      <c r="DT33">
        <v>0.08</v>
      </c>
      <c r="DU33">
        <v>0.03</v>
      </c>
      <c r="DV33">
        <v>14.9673012127605</v>
      </c>
      <c r="DW33">
        <v>0.39879213001215702</v>
      </c>
      <c r="DX33">
        <v>7.22045464757987E-2</v>
      </c>
      <c r="DY33">
        <v>1</v>
      </c>
      <c r="DZ33">
        <v>-19.9016387096774</v>
      </c>
      <c r="EA33">
        <v>-0.74693709677415598</v>
      </c>
      <c r="EB33">
        <v>9.7602120803965603E-2</v>
      </c>
      <c r="EC33">
        <v>0</v>
      </c>
      <c r="ED33">
        <v>4.9003158064516104</v>
      </c>
      <c r="EE33">
        <v>0.82495548387096296</v>
      </c>
      <c r="EF33">
        <v>6.2293741454094997E-2</v>
      </c>
      <c r="EG33">
        <v>0</v>
      </c>
      <c r="EH33">
        <v>1</v>
      </c>
      <c r="EI33">
        <v>3</v>
      </c>
      <c r="EJ33" t="s">
        <v>295</v>
      </c>
      <c r="EK33">
        <v>100</v>
      </c>
      <c r="EL33">
        <v>100</v>
      </c>
      <c r="EM33">
        <v>2.3E-2</v>
      </c>
      <c r="EN33">
        <v>0.63519999999999999</v>
      </c>
      <c r="EO33">
        <v>-0.12562676609984</v>
      </c>
      <c r="EP33">
        <v>6.0823150184057602E-4</v>
      </c>
      <c r="EQ33">
        <v>-6.1572112211999805E-7</v>
      </c>
      <c r="ER33">
        <v>1.2304956265122001E-10</v>
      </c>
      <c r="ES33">
        <v>0.22683500000000101</v>
      </c>
      <c r="ET33">
        <v>0</v>
      </c>
      <c r="EU33">
        <v>0</v>
      </c>
      <c r="EV33">
        <v>0</v>
      </c>
      <c r="EW33">
        <v>4</v>
      </c>
      <c r="EX33">
        <v>2168</v>
      </c>
      <c r="EY33">
        <v>1</v>
      </c>
      <c r="EZ33">
        <v>28</v>
      </c>
      <c r="FA33">
        <v>44</v>
      </c>
      <c r="FB33">
        <v>44</v>
      </c>
      <c r="FC33">
        <v>2</v>
      </c>
      <c r="FD33">
        <v>508.82400000000001</v>
      </c>
      <c r="FE33">
        <v>495.33300000000003</v>
      </c>
      <c r="FF33">
        <v>35.494300000000003</v>
      </c>
      <c r="FG33">
        <v>33.317399999999999</v>
      </c>
      <c r="FH33">
        <v>30.0002</v>
      </c>
      <c r="FI33">
        <v>33.058700000000002</v>
      </c>
      <c r="FJ33">
        <v>32.993899999999996</v>
      </c>
      <c r="FK33">
        <v>20.279599999999999</v>
      </c>
      <c r="FL33">
        <v>0</v>
      </c>
      <c r="FM33">
        <v>100</v>
      </c>
      <c r="FN33">
        <v>-999.9</v>
      </c>
      <c r="FO33">
        <v>400</v>
      </c>
      <c r="FP33">
        <v>39.877699999999997</v>
      </c>
      <c r="FQ33">
        <v>100.804</v>
      </c>
      <c r="FR33">
        <v>100.893</v>
      </c>
    </row>
    <row r="34" spans="1:174" x14ac:dyDescent="0.25">
      <c r="A34">
        <v>18</v>
      </c>
      <c r="B34">
        <v>1603752172.5</v>
      </c>
      <c r="C34">
        <v>3084.5</v>
      </c>
      <c r="D34" t="s">
        <v>388</v>
      </c>
      <c r="E34" t="s">
        <v>389</v>
      </c>
      <c r="F34" t="s">
        <v>298</v>
      </c>
      <c r="G34" t="s">
        <v>322</v>
      </c>
      <c r="H34">
        <v>1603752164.75</v>
      </c>
      <c r="I34">
        <f t="shared" si="0"/>
        <v>5.5709905014018233E-3</v>
      </c>
      <c r="J34">
        <f t="shared" si="1"/>
        <v>15.364457465094308</v>
      </c>
      <c r="K34">
        <f t="shared" si="2"/>
        <v>379.01453333333302</v>
      </c>
      <c r="L34">
        <f t="shared" si="3"/>
        <v>291.72849930834064</v>
      </c>
      <c r="M34">
        <f t="shared" si="4"/>
        <v>29.742300769974062</v>
      </c>
      <c r="N34">
        <f t="shared" si="5"/>
        <v>38.641285555980843</v>
      </c>
      <c r="O34">
        <f t="shared" si="6"/>
        <v>0.33269602784265528</v>
      </c>
      <c r="P34">
        <f t="shared" si="7"/>
        <v>2.9619097025797059</v>
      </c>
      <c r="Q34">
        <f t="shared" si="8"/>
        <v>0.3132418387110037</v>
      </c>
      <c r="R34">
        <f t="shared" si="9"/>
        <v>0.19742916709933439</v>
      </c>
      <c r="S34">
        <f t="shared" si="10"/>
        <v>214.77039276494486</v>
      </c>
      <c r="T34">
        <f t="shared" si="11"/>
        <v>36.826228072976747</v>
      </c>
      <c r="U34">
        <f t="shared" si="12"/>
        <v>36.061813333333298</v>
      </c>
      <c r="V34">
        <f t="shared" si="13"/>
        <v>5.9891025434847993</v>
      </c>
      <c r="W34">
        <f t="shared" si="14"/>
        <v>67.659314923977405</v>
      </c>
      <c r="X34">
        <f t="shared" si="15"/>
        <v>4.2670944720376633</v>
      </c>
      <c r="Y34">
        <f t="shared" si="16"/>
        <v>6.3067361483517939</v>
      </c>
      <c r="Z34">
        <f t="shared" si="17"/>
        <v>1.722008071447136</v>
      </c>
      <c r="AA34">
        <f t="shared" si="18"/>
        <v>-245.68068111182041</v>
      </c>
      <c r="AB34">
        <f t="shared" si="19"/>
        <v>150.67372287094881</v>
      </c>
      <c r="AC34">
        <f t="shared" si="20"/>
        <v>12.058723543820408</v>
      </c>
      <c r="AD34">
        <f t="shared" si="21"/>
        <v>131.82215806789367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52120.412458591571</v>
      </c>
      <c r="AJ34" t="s">
        <v>290</v>
      </c>
      <c r="AK34">
        <v>15552.9</v>
      </c>
      <c r="AL34">
        <v>715.47692307692296</v>
      </c>
      <c r="AM34">
        <v>3262.08</v>
      </c>
      <c r="AN34">
        <f t="shared" si="25"/>
        <v>2546.603076923077</v>
      </c>
      <c r="AO34">
        <f t="shared" si="26"/>
        <v>0.78066849277855754</v>
      </c>
      <c r="AP34">
        <v>-0.57774747981622299</v>
      </c>
      <c r="AQ34" t="s">
        <v>390</v>
      </c>
      <c r="AR34">
        <v>15392</v>
      </c>
      <c r="AS34">
        <v>1203.5752</v>
      </c>
      <c r="AT34">
        <v>1621.56</v>
      </c>
      <c r="AU34">
        <f t="shared" si="27"/>
        <v>0.25776708848269569</v>
      </c>
      <c r="AV34">
        <v>0.5</v>
      </c>
      <c r="AW34">
        <f t="shared" si="28"/>
        <v>1095.8949916237989</v>
      </c>
      <c r="AX34">
        <f t="shared" si="29"/>
        <v>15.364457465094308</v>
      </c>
      <c r="AY34">
        <f t="shared" si="30"/>
        <v>141.24283063681742</v>
      </c>
      <c r="AZ34">
        <f t="shared" si="31"/>
        <v>0.47076888921779031</v>
      </c>
      <c r="BA34">
        <f t="shared" si="32"/>
        <v>1.4547201207014188E-2</v>
      </c>
      <c r="BB34">
        <f t="shared" si="33"/>
        <v>1.0116924443128839</v>
      </c>
      <c r="BC34" t="s">
        <v>391</v>
      </c>
      <c r="BD34">
        <v>858.18</v>
      </c>
      <c r="BE34">
        <f t="shared" si="34"/>
        <v>763.38</v>
      </c>
      <c r="BF34">
        <f t="shared" si="35"/>
        <v>0.54754486625271814</v>
      </c>
      <c r="BG34">
        <f t="shared" si="36"/>
        <v>0.6824410333208536</v>
      </c>
      <c r="BH34">
        <f t="shared" si="37"/>
        <v>0.46130957596009187</v>
      </c>
      <c r="BI34">
        <f t="shared" si="38"/>
        <v>0.64419933159829201</v>
      </c>
      <c r="BJ34">
        <f t="shared" si="39"/>
        <v>0.39041353903001458</v>
      </c>
      <c r="BK34">
        <f t="shared" si="40"/>
        <v>0.60958646096998548</v>
      </c>
      <c r="BL34">
        <f t="shared" si="41"/>
        <v>1300.01166666667</v>
      </c>
      <c r="BM34">
        <f t="shared" si="42"/>
        <v>1095.8949916237989</v>
      </c>
      <c r="BN34">
        <f t="shared" si="43"/>
        <v>0.84298858212077288</v>
      </c>
      <c r="BO34">
        <f t="shared" si="44"/>
        <v>0.19597716424154596</v>
      </c>
      <c r="BP34">
        <v>6</v>
      </c>
      <c r="BQ34">
        <v>0.5</v>
      </c>
      <c r="BR34" t="s">
        <v>293</v>
      </c>
      <c r="BS34">
        <v>2</v>
      </c>
      <c r="BT34">
        <v>1603752164.75</v>
      </c>
      <c r="BU34">
        <v>379.01453333333302</v>
      </c>
      <c r="BV34">
        <v>399.98556666666701</v>
      </c>
      <c r="BW34">
        <v>41.853960000000001</v>
      </c>
      <c r="BX34">
        <v>35.448603333333303</v>
      </c>
      <c r="BY34">
        <v>378.86186666666703</v>
      </c>
      <c r="BZ34">
        <v>41.138813333333303</v>
      </c>
      <c r="CA34">
        <v>500.002366666667</v>
      </c>
      <c r="CB34">
        <v>101.852033333333</v>
      </c>
      <c r="CC34">
        <v>9.9955726666666703E-2</v>
      </c>
      <c r="CD34">
        <v>37.005396666666698</v>
      </c>
      <c r="CE34">
        <v>36.061813333333298</v>
      </c>
      <c r="CF34">
        <v>999.9</v>
      </c>
      <c r="CG34">
        <v>0</v>
      </c>
      <c r="CH34">
        <v>0</v>
      </c>
      <c r="CI34">
        <v>10000.430333333299</v>
      </c>
      <c r="CJ34">
        <v>0</v>
      </c>
      <c r="CK34">
        <v>277.39083333333298</v>
      </c>
      <c r="CL34">
        <v>1300.01166666667</v>
      </c>
      <c r="CM34">
        <v>0.8999954</v>
      </c>
      <c r="CN34">
        <v>0.100004246666667</v>
      </c>
      <c r="CO34">
        <v>0</v>
      </c>
      <c r="CP34">
        <v>1204.99833333333</v>
      </c>
      <c r="CQ34">
        <v>4.99979</v>
      </c>
      <c r="CR34">
        <v>15874.356666666699</v>
      </c>
      <c r="CS34">
        <v>11051.3833333333</v>
      </c>
      <c r="CT34">
        <v>49.778933333333299</v>
      </c>
      <c r="CU34">
        <v>51.936999999999998</v>
      </c>
      <c r="CV34">
        <v>50.791333333333299</v>
      </c>
      <c r="CW34">
        <v>51.375</v>
      </c>
      <c r="CX34">
        <v>51.625</v>
      </c>
      <c r="CY34">
        <v>1165.5050000000001</v>
      </c>
      <c r="CZ34">
        <v>129.506333333333</v>
      </c>
      <c r="DA34">
        <v>0</v>
      </c>
      <c r="DB34">
        <v>193.39999985694899</v>
      </c>
      <c r="DC34">
        <v>0</v>
      </c>
      <c r="DD34">
        <v>1203.5752</v>
      </c>
      <c r="DE34">
        <v>-285.186923508669</v>
      </c>
      <c r="DF34">
        <v>-3725.0076979123901</v>
      </c>
      <c r="DG34">
        <v>15855.68</v>
      </c>
      <c r="DH34">
        <v>15</v>
      </c>
      <c r="DI34">
        <v>1603752055.5</v>
      </c>
      <c r="DJ34" t="s">
        <v>392</v>
      </c>
      <c r="DK34">
        <v>1603752045</v>
      </c>
      <c r="DL34">
        <v>1603752055.5</v>
      </c>
      <c r="DM34">
        <v>2</v>
      </c>
      <c r="DN34">
        <v>0.13</v>
      </c>
      <c r="DO34">
        <v>-0.19400000000000001</v>
      </c>
      <c r="DP34">
        <v>0.157</v>
      </c>
      <c r="DQ34">
        <v>0.26200000000000001</v>
      </c>
      <c r="DR34">
        <v>400</v>
      </c>
      <c r="DS34">
        <v>36</v>
      </c>
      <c r="DT34">
        <v>0.14000000000000001</v>
      </c>
      <c r="DU34">
        <v>0.01</v>
      </c>
      <c r="DV34">
        <v>15.350135780490101</v>
      </c>
      <c r="DW34">
        <v>0.44514394780217698</v>
      </c>
      <c r="DX34">
        <v>3.7561701461603203E-2</v>
      </c>
      <c r="DY34">
        <v>1</v>
      </c>
      <c r="DZ34">
        <v>-20.9580709677419</v>
      </c>
      <c r="EA34">
        <v>-0.74548548387092495</v>
      </c>
      <c r="EB34">
        <v>5.9872203651036501E-2</v>
      </c>
      <c r="EC34">
        <v>0</v>
      </c>
      <c r="ED34">
        <v>6.3981661290322602</v>
      </c>
      <c r="EE34">
        <v>0.54811016129032597</v>
      </c>
      <c r="EF34">
        <v>4.1003542229156198E-2</v>
      </c>
      <c r="EG34">
        <v>0</v>
      </c>
      <c r="EH34">
        <v>1</v>
      </c>
      <c r="EI34">
        <v>3</v>
      </c>
      <c r="EJ34" t="s">
        <v>295</v>
      </c>
      <c r="EK34">
        <v>100</v>
      </c>
      <c r="EL34">
        <v>100</v>
      </c>
      <c r="EM34">
        <v>0.152</v>
      </c>
      <c r="EN34">
        <v>0.71709999999999996</v>
      </c>
      <c r="EO34">
        <v>4.0257398445148196E-3</v>
      </c>
      <c r="EP34">
        <v>6.0823150184057602E-4</v>
      </c>
      <c r="EQ34">
        <v>-6.1572112211999805E-7</v>
      </c>
      <c r="ER34">
        <v>1.2304956265122001E-10</v>
      </c>
      <c r="ES34">
        <v>0.26198571428571399</v>
      </c>
      <c r="ET34">
        <v>0</v>
      </c>
      <c r="EU34">
        <v>0</v>
      </c>
      <c r="EV34">
        <v>0</v>
      </c>
      <c r="EW34">
        <v>4</v>
      </c>
      <c r="EX34">
        <v>2168</v>
      </c>
      <c r="EY34">
        <v>1</v>
      </c>
      <c r="EZ34">
        <v>28</v>
      </c>
      <c r="FA34">
        <v>2.1</v>
      </c>
      <c r="FB34">
        <v>1.9</v>
      </c>
      <c r="FC34">
        <v>2</v>
      </c>
      <c r="FD34">
        <v>509.68299999999999</v>
      </c>
      <c r="FE34">
        <v>494.428</v>
      </c>
      <c r="FF34">
        <v>35.609900000000003</v>
      </c>
      <c r="FG34">
        <v>33.498600000000003</v>
      </c>
      <c r="FH34">
        <v>30.000699999999998</v>
      </c>
      <c r="FI34">
        <v>33.220300000000002</v>
      </c>
      <c r="FJ34">
        <v>33.161999999999999</v>
      </c>
      <c r="FK34">
        <v>20.276499999999999</v>
      </c>
      <c r="FL34">
        <v>0</v>
      </c>
      <c r="FM34">
        <v>100</v>
      </c>
      <c r="FN34">
        <v>-999.9</v>
      </c>
      <c r="FO34">
        <v>400</v>
      </c>
      <c r="FP34">
        <v>38.179900000000004</v>
      </c>
      <c r="FQ34">
        <v>100.747</v>
      </c>
      <c r="FR34">
        <v>100.84399999999999</v>
      </c>
    </row>
    <row r="35" spans="1:174" x14ac:dyDescent="0.25">
      <c r="A35">
        <v>19</v>
      </c>
      <c r="B35">
        <v>1603752306</v>
      </c>
      <c r="C35">
        <v>3218</v>
      </c>
      <c r="D35" t="s">
        <v>393</v>
      </c>
      <c r="E35" t="s">
        <v>394</v>
      </c>
      <c r="F35" t="s">
        <v>395</v>
      </c>
      <c r="G35" t="s">
        <v>396</v>
      </c>
      <c r="H35">
        <v>1603752298</v>
      </c>
      <c r="I35">
        <f t="shared" si="0"/>
        <v>1.8960310570989194E-3</v>
      </c>
      <c r="J35">
        <f t="shared" si="1"/>
        <v>9.4124703878592317</v>
      </c>
      <c r="K35">
        <f t="shared" si="2"/>
        <v>387.831032258064</v>
      </c>
      <c r="L35">
        <f t="shared" si="3"/>
        <v>185.25472345356303</v>
      </c>
      <c r="M35">
        <f t="shared" si="4"/>
        <v>18.888261792887377</v>
      </c>
      <c r="N35">
        <f t="shared" si="5"/>
        <v>39.542603460431067</v>
      </c>
      <c r="O35">
        <f t="shared" si="6"/>
        <v>7.9637873709724194E-2</v>
      </c>
      <c r="P35">
        <f t="shared" si="7"/>
        <v>2.9620228939449116</v>
      </c>
      <c r="Q35">
        <f t="shared" si="8"/>
        <v>7.8467205587061065E-2</v>
      </c>
      <c r="R35">
        <f t="shared" si="9"/>
        <v>4.9145749778036978E-2</v>
      </c>
      <c r="S35">
        <f t="shared" si="10"/>
        <v>214.76657960006827</v>
      </c>
      <c r="T35">
        <f t="shared" si="11"/>
        <v>37.86947906013647</v>
      </c>
      <c r="U35">
        <f t="shared" si="12"/>
        <v>36.588438709677398</v>
      </c>
      <c r="V35">
        <f t="shared" si="13"/>
        <v>6.1646188396796484</v>
      </c>
      <c r="W35">
        <f t="shared" si="14"/>
        <v>60.253022367650033</v>
      </c>
      <c r="X35">
        <f t="shared" si="15"/>
        <v>3.8216138773596922</v>
      </c>
      <c r="Y35">
        <f t="shared" si="16"/>
        <v>6.3426094280235219</v>
      </c>
      <c r="Z35">
        <f t="shared" si="17"/>
        <v>2.3430049623199563</v>
      </c>
      <c r="AA35">
        <f t="shared" si="18"/>
        <v>-83.614969618062347</v>
      </c>
      <c r="AB35">
        <f t="shared" si="19"/>
        <v>83.184356037015561</v>
      </c>
      <c r="AC35">
        <f t="shared" si="20"/>
        <v>6.6775112008948625</v>
      </c>
      <c r="AD35">
        <f t="shared" si="21"/>
        <v>221.01347721991635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52106.278625971201</v>
      </c>
      <c r="AJ35" t="s">
        <v>290</v>
      </c>
      <c r="AK35">
        <v>15552.9</v>
      </c>
      <c r="AL35">
        <v>715.47692307692296</v>
      </c>
      <c r="AM35">
        <v>3262.08</v>
      </c>
      <c r="AN35">
        <f t="shared" si="25"/>
        <v>2546.603076923077</v>
      </c>
      <c r="AO35">
        <f t="shared" si="26"/>
        <v>0.78066849277855754</v>
      </c>
      <c r="AP35">
        <v>-0.57774747981622299</v>
      </c>
      <c r="AQ35" t="s">
        <v>397</v>
      </c>
      <c r="AR35">
        <v>15365.6</v>
      </c>
      <c r="AS35">
        <v>1163.9272000000001</v>
      </c>
      <c r="AT35">
        <v>1543.07</v>
      </c>
      <c r="AU35">
        <f t="shared" si="27"/>
        <v>0.24570680526482913</v>
      </c>
      <c r="AV35">
        <v>0.5</v>
      </c>
      <c r="AW35">
        <f t="shared" si="28"/>
        <v>1095.8785516103671</v>
      </c>
      <c r="AX35">
        <f t="shared" si="29"/>
        <v>9.4124703878592317</v>
      </c>
      <c r="AY35">
        <f t="shared" si="30"/>
        <v>134.63240893721573</v>
      </c>
      <c r="AZ35">
        <f t="shared" si="31"/>
        <v>0.47829327250221959</v>
      </c>
      <c r="BA35">
        <f t="shared" si="32"/>
        <v>9.1161724563320178E-3</v>
      </c>
      <c r="BB35">
        <f t="shared" si="33"/>
        <v>1.1140194547233762</v>
      </c>
      <c r="BC35" t="s">
        <v>398</v>
      </c>
      <c r="BD35">
        <v>805.03</v>
      </c>
      <c r="BE35">
        <f t="shared" si="34"/>
        <v>738.04</v>
      </c>
      <c r="BF35">
        <f t="shared" si="35"/>
        <v>0.51371578776218074</v>
      </c>
      <c r="BG35">
        <f t="shared" si="36"/>
        <v>0.69962353228465024</v>
      </c>
      <c r="BH35">
        <f t="shared" si="37"/>
        <v>0.45812708029122429</v>
      </c>
      <c r="BI35">
        <f t="shared" si="38"/>
        <v>0.675020781831846</v>
      </c>
      <c r="BJ35">
        <f t="shared" si="39"/>
        <v>0.35531141520035647</v>
      </c>
      <c r="BK35">
        <f t="shared" si="40"/>
        <v>0.64468858479964353</v>
      </c>
      <c r="BL35">
        <f t="shared" si="41"/>
        <v>1299.9925806451599</v>
      </c>
      <c r="BM35">
        <f t="shared" si="42"/>
        <v>1095.8785516103671</v>
      </c>
      <c r="BN35">
        <f t="shared" si="43"/>
        <v>0.84298831233829419</v>
      </c>
      <c r="BO35">
        <f t="shared" si="44"/>
        <v>0.19597662467658844</v>
      </c>
      <c r="BP35">
        <v>6</v>
      </c>
      <c r="BQ35">
        <v>0.5</v>
      </c>
      <c r="BR35" t="s">
        <v>293</v>
      </c>
      <c r="BS35">
        <v>2</v>
      </c>
      <c r="BT35">
        <v>1603752298</v>
      </c>
      <c r="BU35">
        <v>387.831032258064</v>
      </c>
      <c r="BV35">
        <v>400.007838709677</v>
      </c>
      <c r="BW35">
        <v>37.482116129032299</v>
      </c>
      <c r="BX35">
        <v>35.2922612903226</v>
      </c>
      <c r="BY35">
        <v>387.676548387097</v>
      </c>
      <c r="BZ35">
        <v>36.932290322580698</v>
      </c>
      <c r="CA35">
        <v>500.02322580645199</v>
      </c>
      <c r="CB35">
        <v>101.85835483871</v>
      </c>
      <c r="CC35">
        <v>9.9972812903225794E-2</v>
      </c>
      <c r="CD35">
        <v>37.109354838709699</v>
      </c>
      <c r="CE35">
        <v>36.588438709677398</v>
      </c>
      <c r="CF35">
        <v>999.9</v>
      </c>
      <c r="CG35">
        <v>0</v>
      </c>
      <c r="CH35">
        <v>0</v>
      </c>
      <c r="CI35">
        <v>10000.4512903226</v>
      </c>
      <c r="CJ35">
        <v>0</v>
      </c>
      <c r="CK35">
        <v>44.084112903225801</v>
      </c>
      <c r="CL35">
        <v>1299.9925806451599</v>
      </c>
      <c r="CM35">
        <v>0.90000583870967699</v>
      </c>
      <c r="CN35">
        <v>9.9994383870967707E-2</v>
      </c>
      <c r="CO35">
        <v>0</v>
      </c>
      <c r="CP35">
        <v>1172.91161290323</v>
      </c>
      <c r="CQ35">
        <v>4.99979</v>
      </c>
      <c r="CR35">
        <v>15272.367741935501</v>
      </c>
      <c r="CS35">
        <v>11051.2419354839</v>
      </c>
      <c r="CT35">
        <v>49.75</v>
      </c>
      <c r="CU35">
        <v>51.875</v>
      </c>
      <c r="CV35">
        <v>50.77</v>
      </c>
      <c r="CW35">
        <v>51.3</v>
      </c>
      <c r="CX35">
        <v>51.561999999999998</v>
      </c>
      <c r="CY35">
        <v>1165.50096774194</v>
      </c>
      <c r="CZ35">
        <v>129.492903225806</v>
      </c>
      <c r="DA35">
        <v>0</v>
      </c>
      <c r="DB35">
        <v>132.60000014305101</v>
      </c>
      <c r="DC35">
        <v>0</v>
      </c>
      <c r="DD35">
        <v>1163.9272000000001</v>
      </c>
      <c r="DE35">
        <v>-610.80153755205401</v>
      </c>
      <c r="DF35">
        <v>-7940.5692185732596</v>
      </c>
      <c r="DG35">
        <v>15155.896000000001</v>
      </c>
      <c r="DH35">
        <v>15</v>
      </c>
      <c r="DI35">
        <v>1603752055.5</v>
      </c>
      <c r="DJ35" t="s">
        <v>392</v>
      </c>
      <c r="DK35">
        <v>1603752045</v>
      </c>
      <c r="DL35">
        <v>1603752055.5</v>
      </c>
      <c r="DM35">
        <v>2</v>
      </c>
      <c r="DN35">
        <v>0.13</v>
      </c>
      <c r="DO35">
        <v>-0.19400000000000001</v>
      </c>
      <c r="DP35">
        <v>0.157</v>
      </c>
      <c r="DQ35">
        <v>0.26200000000000001</v>
      </c>
      <c r="DR35">
        <v>400</v>
      </c>
      <c r="DS35">
        <v>36</v>
      </c>
      <c r="DT35">
        <v>0.14000000000000001</v>
      </c>
      <c r="DU35">
        <v>0.01</v>
      </c>
      <c r="DV35">
        <v>9.4122309111793605</v>
      </c>
      <c r="DW35">
        <v>0.86464933565104496</v>
      </c>
      <c r="DX35">
        <v>6.7523695103219206E-2</v>
      </c>
      <c r="DY35">
        <v>0</v>
      </c>
      <c r="DZ35">
        <v>-12.176848387096801</v>
      </c>
      <c r="EA35">
        <v>-1.7398935483870599</v>
      </c>
      <c r="EB35">
        <v>0.13627489265586001</v>
      </c>
      <c r="EC35">
        <v>0</v>
      </c>
      <c r="ED35">
        <v>2.1898664516128998</v>
      </c>
      <c r="EE35">
        <v>1.9977019354838701</v>
      </c>
      <c r="EF35">
        <v>0.15041443409521299</v>
      </c>
      <c r="EG35">
        <v>0</v>
      </c>
      <c r="EH35">
        <v>0</v>
      </c>
      <c r="EI35">
        <v>3</v>
      </c>
      <c r="EJ35" t="s">
        <v>302</v>
      </c>
      <c r="EK35">
        <v>100</v>
      </c>
      <c r="EL35">
        <v>100</v>
      </c>
      <c r="EM35">
        <v>0.154</v>
      </c>
      <c r="EN35">
        <v>0.5575</v>
      </c>
      <c r="EO35">
        <v>4.0257398445148196E-3</v>
      </c>
      <c r="EP35">
        <v>6.0823150184057602E-4</v>
      </c>
      <c r="EQ35">
        <v>-6.1572112211999805E-7</v>
      </c>
      <c r="ER35">
        <v>1.2304956265122001E-10</v>
      </c>
      <c r="ES35">
        <v>0.26198571428571399</v>
      </c>
      <c r="ET35">
        <v>0</v>
      </c>
      <c r="EU35">
        <v>0</v>
      </c>
      <c r="EV35">
        <v>0</v>
      </c>
      <c r="EW35">
        <v>4</v>
      </c>
      <c r="EX35">
        <v>2168</v>
      </c>
      <c r="EY35">
        <v>1</v>
      </c>
      <c r="EZ35">
        <v>28</v>
      </c>
      <c r="FA35">
        <v>4.3</v>
      </c>
      <c r="FB35">
        <v>4.2</v>
      </c>
      <c r="FC35">
        <v>2</v>
      </c>
      <c r="FD35">
        <v>507.76499999999999</v>
      </c>
      <c r="FE35">
        <v>493.94</v>
      </c>
      <c r="FF35">
        <v>35.661799999999999</v>
      </c>
      <c r="FG35">
        <v>33.607900000000001</v>
      </c>
      <c r="FH35">
        <v>30.000299999999999</v>
      </c>
      <c r="FI35">
        <v>33.3217</v>
      </c>
      <c r="FJ35">
        <v>33.260199999999998</v>
      </c>
      <c r="FK35">
        <v>20.279399999999999</v>
      </c>
      <c r="FL35">
        <v>0</v>
      </c>
      <c r="FM35">
        <v>100</v>
      </c>
      <c r="FN35">
        <v>-999.9</v>
      </c>
      <c r="FO35">
        <v>400</v>
      </c>
      <c r="FP35">
        <v>36.482500000000002</v>
      </c>
      <c r="FQ35">
        <v>100.8</v>
      </c>
      <c r="FR35">
        <v>100.834</v>
      </c>
    </row>
    <row r="36" spans="1:174" x14ac:dyDescent="0.25">
      <c r="A36">
        <v>20</v>
      </c>
      <c r="B36">
        <v>1603752422</v>
      </c>
      <c r="C36">
        <v>3334</v>
      </c>
      <c r="D36" t="s">
        <v>399</v>
      </c>
      <c r="E36" t="s">
        <v>400</v>
      </c>
      <c r="F36" t="s">
        <v>401</v>
      </c>
      <c r="G36" t="s">
        <v>402</v>
      </c>
      <c r="H36">
        <v>1603752414.25</v>
      </c>
      <c r="I36">
        <f t="shared" si="0"/>
        <v>1.7882440555787166E-3</v>
      </c>
      <c r="J36">
        <f t="shared" si="1"/>
        <v>7.1380334737329001</v>
      </c>
      <c r="K36">
        <f t="shared" si="2"/>
        <v>390.56686666666701</v>
      </c>
      <c r="L36">
        <f t="shared" si="3"/>
        <v>217.41902212321477</v>
      </c>
      <c r="M36">
        <f t="shared" si="4"/>
        <v>22.167122191273563</v>
      </c>
      <c r="N36">
        <f t="shared" si="5"/>
        <v>39.820542713858664</v>
      </c>
      <c r="O36">
        <f t="shared" si="6"/>
        <v>7.1801439154514438E-2</v>
      </c>
      <c r="P36">
        <f t="shared" si="7"/>
        <v>2.9613223116790559</v>
      </c>
      <c r="Q36">
        <f t="shared" si="8"/>
        <v>7.0848116284484564E-2</v>
      </c>
      <c r="R36">
        <f t="shared" si="9"/>
        <v>4.4364670375999282E-2</v>
      </c>
      <c r="S36">
        <f t="shared" si="10"/>
        <v>214.76331218665152</v>
      </c>
      <c r="T36">
        <f t="shared" si="11"/>
        <v>37.903247271053907</v>
      </c>
      <c r="U36">
        <f t="shared" si="12"/>
        <v>36.812649999999998</v>
      </c>
      <c r="V36">
        <f t="shared" si="13"/>
        <v>6.2406901204466871</v>
      </c>
      <c r="W36">
        <f t="shared" si="14"/>
        <v>59.796468559464969</v>
      </c>
      <c r="X36">
        <f t="shared" si="15"/>
        <v>3.7939119042453795</v>
      </c>
      <c r="Y36">
        <f t="shared" si="16"/>
        <v>6.3447089696818812</v>
      </c>
      <c r="Z36">
        <f t="shared" si="17"/>
        <v>2.4467782162013076</v>
      </c>
      <c r="AA36">
        <f t="shared" si="18"/>
        <v>-78.861562851021404</v>
      </c>
      <c r="AB36">
        <f t="shared" si="19"/>
        <v>48.338007448982708</v>
      </c>
      <c r="AC36">
        <f t="shared" si="20"/>
        <v>3.8855124169505499</v>
      </c>
      <c r="AD36">
        <f t="shared" si="21"/>
        <v>188.12526920156336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52085.361486825612</v>
      </c>
      <c r="AJ36" t="s">
        <v>290</v>
      </c>
      <c r="AK36">
        <v>15552.9</v>
      </c>
      <c r="AL36">
        <v>715.47692307692296</v>
      </c>
      <c r="AM36">
        <v>3262.08</v>
      </c>
      <c r="AN36">
        <f t="shared" si="25"/>
        <v>2546.603076923077</v>
      </c>
      <c r="AO36">
        <f t="shared" si="26"/>
        <v>0.78066849277855754</v>
      </c>
      <c r="AP36">
        <v>-0.57774747981622299</v>
      </c>
      <c r="AQ36" t="s">
        <v>403</v>
      </c>
      <c r="AR36">
        <v>15420.4</v>
      </c>
      <c r="AS36">
        <v>1130.33615384615</v>
      </c>
      <c r="AT36">
        <v>1302.0999999999999</v>
      </c>
      <c r="AU36">
        <f t="shared" si="27"/>
        <v>0.13191294536045617</v>
      </c>
      <c r="AV36">
        <v>0.5</v>
      </c>
      <c r="AW36">
        <f t="shared" si="28"/>
        <v>1095.860517639137</v>
      </c>
      <c r="AX36">
        <f t="shared" si="29"/>
        <v>7.1380334737329001</v>
      </c>
      <c r="AY36">
        <f t="shared" si="30"/>
        <v>72.279094293006352</v>
      </c>
      <c r="AZ36">
        <f t="shared" si="31"/>
        <v>0.39717379617540888</v>
      </c>
      <c r="BA36">
        <f t="shared" si="32"/>
        <v>7.0408421777723926E-3</v>
      </c>
      <c r="BB36">
        <f t="shared" si="33"/>
        <v>1.5052453728592274</v>
      </c>
      <c r="BC36" t="s">
        <v>404</v>
      </c>
      <c r="BD36">
        <v>784.94</v>
      </c>
      <c r="BE36">
        <f t="shared" si="34"/>
        <v>517.15999999999985</v>
      </c>
      <c r="BF36">
        <f t="shared" si="35"/>
        <v>0.33212902419725038</v>
      </c>
      <c r="BG36">
        <f t="shared" si="36"/>
        <v>0.7912269795005531</v>
      </c>
      <c r="BH36">
        <f t="shared" si="37"/>
        <v>0.29280103853870909</v>
      </c>
      <c r="BI36">
        <f t="shared" si="38"/>
        <v>0.76964487232464118</v>
      </c>
      <c r="BJ36">
        <f t="shared" si="39"/>
        <v>0.23064055357896107</v>
      </c>
      <c r="BK36">
        <f t="shared" si="40"/>
        <v>0.76935944642103893</v>
      </c>
      <c r="BL36">
        <f t="shared" si="41"/>
        <v>1299.971</v>
      </c>
      <c r="BM36">
        <f t="shared" si="42"/>
        <v>1095.860517639137</v>
      </c>
      <c r="BN36">
        <f t="shared" si="43"/>
        <v>0.84298843407978874</v>
      </c>
      <c r="BO36">
        <f t="shared" si="44"/>
        <v>0.19597686815957752</v>
      </c>
      <c r="BP36">
        <v>6</v>
      </c>
      <c r="BQ36">
        <v>0.5</v>
      </c>
      <c r="BR36" t="s">
        <v>293</v>
      </c>
      <c r="BS36">
        <v>2</v>
      </c>
      <c r="BT36">
        <v>1603752414.25</v>
      </c>
      <c r="BU36">
        <v>390.56686666666701</v>
      </c>
      <c r="BV36">
        <v>399.97026666666699</v>
      </c>
      <c r="BW36">
        <v>37.2113533333333</v>
      </c>
      <c r="BX36">
        <v>35.145389999999999</v>
      </c>
      <c r="BY36">
        <v>390.41186666666698</v>
      </c>
      <c r="BZ36">
        <v>36.671286666666703</v>
      </c>
      <c r="CA36">
        <v>500.01886666666701</v>
      </c>
      <c r="CB36">
        <v>101.85576666666699</v>
      </c>
      <c r="CC36">
        <v>9.9995873333333304E-2</v>
      </c>
      <c r="CD36">
        <v>37.115423333333297</v>
      </c>
      <c r="CE36">
        <v>36.812649999999998</v>
      </c>
      <c r="CF36">
        <v>999.9</v>
      </c>
      <c r="CG36">
        <v>0</v>
      </c>
      <c r="CH36">
        <v>0</v>
      </c>
      <c r="CI36">
        <v>9996.7346666666708</v>
      </c>
      <c r="CJ36">
        <v>0</v>
      </c>
      <c r="CK36">
        <v>275.09800000000001</v>
      </c>
      <c r="CL36">
        <v>1299.971</v>
      </c>
      <c r="CM36">
        <v>0.9000013</v>
      </c>
      <c r="CN36">
        <v>9.9998710000000005E-2</v>
      </c>
      <c r="CO36">
        <v>0</v>
      </c>
      <c r="CP36">
        <v>1132.53733333333</v>
      </c>
      <c r="CQ36">
        <v>4.99979</v>
      </c>
      <c r="CR36">
        <v>15038.2966666667</v>
      </c>
      <c r="CS36">
        <v>11051.0333333333</v>
      </c>
      <c r="CT36">
        <v>49.741599999999998</v>
      </c>
      <c r="CU36">
        <v>51.858199999999997</v>
      </c>
      <c r="CV36">
        <v>50.75</v>
      </c>
      <c r="CW36">
        <v>51.241599999999998</v>
      </c>
      <c r="CX36">
        <v>51.561999999999998</v>
      </c>
      <c r="CY36">
        <v>1165.4760000000001</v>
      </c>
      <c r="CZ36">
        <v>129.49600000000001</v>
      </c>
      <c r="DA36">
        <v>0</v>
      </c>
      <c r="DB36">
        <v>115.09999990463299</v>
      </c>
      <c r="DC36">
        <v>0</v>
      </c>
      <c r="DD36">
        <v>1130.33615384615</v>
      </c>
      <c r="DE36">
        <v>-736.24547064102501</v>
      </c>
      <c r="DF36">
        <v>-9750.9059900522097</v>
      </c>
      <c r="DG36">
        <v>15009.0538461538</v>
      </c>
      <c r="DH36">
        <v>15</v>
      </c>
      <c r="DI36">
        <v>1603752055.5</v>
      </c>
      <c r="DJ36" t="s">
        <v>392</v>
      </c>
      <c r="DK36">
        <v>1603752045</v>
      </c>
      <c r="DL36">
        <v>1603752055.5</v>
      </c>
      <c r="DM36">
        <v>2</v>
      </c>
      <c r="DN36">
        <v>0.13</v>
      </c>
      <c r="DO36">
        <v>-0.19400000000000001</v>
      </c>
      <c r="DP36">
        <v>0.157</v>
      </c>
      <c r="DQ36">
        <v>0.26200000000000001</v>
      </c>
      <c r="DR36">
        <v>400</v>
      </c>
      <c r="DS36">
        <v>36</v>
      </c>
      <c r="DT36">
        <v>0.14000000000000001</v>
      </c>
      <c r="DU36">
        <v>0.01</v>
      </c>
      <c r="DV36">
        <v>7.1392789023836798</v>
      </c>
      <c r="DW36">
        <v>-0.17344826074095901</v>
      </c>
      <c r="DX36">
        <v>2.9564785222248501E-2</v>
      </c>
      <c r="DY36">
        <v>1</v>
      </c>
      <c r="DZ36">
        <v>-9.4013287096774203</v>
      </c>
      <c r="EA36">
        <v>-0.42861338709677099</v>
      </c>
      <c r="EB36">
        <v>4.5074822365021999E-2</v>
      </c>
      <c r="EC36">
        <v>0</v>
      </c>
      <c r="ED36">
        <v>2.05876677419355</v>
      </c>
      <c r="EE36">
        <v>1.49211870967741</v>
      </c>
      <c r="EF36">
        <v>0.11195432422276</v>
      </c>
      <c r="EG36">
        <v>0</v>
      </c>
      <c r="EH36">
        <v>1</v>
      </c>
      <c r="EI36">
        <v>3</v>
      </c>
      <c r="EJ36" t="s">
        <v>295</v>
      </c>
      <c r="EK36">
        <v>100</v>
      </c>
      <c r="EL36">
        <v>100</v>
      </c>
      <c r="EM36">
        <v>0.155</v>
      </c>
      <c r="EN36">
        <v>0.54530000000000001</v>
      </c>
      <c r="EO36">
        <v>4.0257398445148196E-3</v>
      </c>
      <c r="EP36">
        <v>6.0823150184057602E-4</v>
      </c>
      <c r="EQ36">
        <v>-6.1572112211999805E-7</v>
      </c>
      <c r="ER36">
        <v>1.2304956265122001E-10</v>
      </c>
      <c r="ES36">
        <v>0.26198571428571399</v>
      </c>
      <c r="ET36">
        <v>0</v>
      </c>
      <c r="EU36">
        <v>0</v>
      </c>
      <c r="EV36">
        <v>0</v>
      </c>
      <c r="EW36">
        <v>4</v>
      </c>
      <c r="EX36">
        <v>2168</v>
      </c>
      <c r="EY36">
        <v>1</v>
      </c>
      <c r="EZ36">
        <v>28</v>
      </c>
      <c r="FA36">
        <v>6.3</v>
      </c>
      <c r="FB36">
        <v>6.1</v>
      </c>
      <c r="FC36">
        <v>2</v>
      </c>
      <c r="FD36">
        <v>507.31299999999999</v>
      </c>
      <c r="FE36">
        <v>493.98500000000001</v>
      </c>
      <c r="FF36">
        <v>35.6937</v>
      </c>
      <c r="FG36">
        <v>33.638500000000001</v>
      </c>
      <c r="FH36">
        <v>30</v>
      </c>
      <c r="FI36">
        <v>33.360399999999998</v>
      </c>
      <c r="FJ36">
        <v>33.295999999999999</v>
      </c>
      <c r="FK36">
        <v>20.2837</v>
      </c>
      <c r="FL36">
        <v>0</v>
      </c>
      <c r="FM36">
        <v>100</v>
      </c>
      <c r="FN36">
        <v>-999.9</v>
      </c>
      <c r="FO36">
        <v>400</v>
      </c>
      <c r="FP36">
        <v>37.4285</v>
      </c>
      <c r="FQ36">
        <v>100.797</v>
      </c>
      <c r="FR36">
        <v>100.843</v>
      </c>
    </row>
    <row r="37" spans="1:174" x14ac:dyDescent="0.25">
      <c r="A37">
        <v>21</v>
      </c>
      <c r="B37">
        <v>1603752583</v>
      </c>
      <c r="C37">
        <v>3495</v>
      </c>
      <c r="D37" t="s">
        <v>405</v>
      </c>
      <c r="E37" t="s">
        <v>406</v>
      </c>
      <c r="F37" t="s">
        <v>407</v>
      </c>
      <c r="G37" t="s">
        <v>376</v>
      </c>
      <c r="H37">
        <v>1603752575</v>
      </c>
      <c r="I37">
        <f t="shared" si="0"/>
        <v>3.4078470987188481E-3</v>
      </c>
      <c r="J37">
        <f t="shared" si="1"/>
        <v>12.185155088983102</v>
      </c>
      <c r="K37">
        <f t="shared" si="2"/>
        <v>383.83425806451601</v>
      </c>
      <c r="L37">
        <f t="shared" si="3"/>
        <v>241.32633872845068</v>
      </c>
      <c r="M37">
        <f t="shared" si="4"/>
        <v>24.603621671945216</v>
      </c>
      <c r="N37">
        <f t="shared" si="5"/>
        <v>39.132541105583812</v>
      </c>
      <c r="O37">
        <f t="shared" si="6"/>
        <v>0.15240266923695694</v>
      </c>
      <c r="P37">
        <f t="shared" si="7"/>
        <v>2.9615762293996948</v>
      </c>
      <c r="Q37">
        <f t="shared" si="8"/>
        <v>0.14817595647870005</v>
      </c>
      <c r="R37">
        <f t="shared" si="9"/>
        <v>9.2979962192437093E-2</v>
      </c>
      <c r="S37">
        <f t="shared" si="10"/>
        <v>214.76286914089741</v>
      </c>
      <c r="T37">
        <f t="shared" si="11"/>
        <v>37.633720300577878</v>
      </c>
      <c r="U37">
        <f t="shared" si="12"/>
        <v>36.704219354838699</v>
      </c>
      <c r="V37">
        <f t="shared" si="13"/>
        <v>6.203800187252968</v>
      </c>
      <c r="W37">
        <f t="shared" si="14"/>
        <v>62.176162948056991</v>
      </c>
      <c r="X37">
        <f t="shared" si="15"/>
        <v>3.9761115864785856</v>
      </c>
      <c r="Y37">
        <f t="shared" si="16"/>
        <v>6.3949130952328082</v>
      </c>
      <c r="Z37">
        <f t="shared" si="17"/>
        <v>2.2276886007743824</v>
      </c>
      <c r="AA37">
        <f t="shared" si="18"/>
        <v>-150.2860570535012</v>
      </c>
      <c r="AB37">
        <f t="shared" si="19"/>
        <v>88.741012763450428</v>
      </c>
      <c r="AC37">
        <f t="shared" si="20"/>
        <v>7.1338331062943245</v>
      </c>
      <c r="AD37">
        <f t="shared" si="21"/>
        <v>160.35165795714096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52068.191335552874</v>
      </c>
      <c r="AJ37" t="s">
        <v>290</v>
      </c>
      <c r="AK37">
        <v>15552.9</v>
      </c>
      <c r="AL37">
        <v>715.47692307692296</v>
      </c>
      <c r="AM37">
        <v>3262.08</v>
      </c>
      <c r="AN37">
        <f t="shared" si="25"/>
        <v>2546.603076923077</v>
      </c>
      <c r="AO37">
        <f t="shared" si="26"/>
        <v>0.78066849277855754</v>
      </c>
      <c r="AP37">
        <v>-0.57774747981622299</v>
      </c>
      <c r="AQ37" t="s">
        <v>408</v>
      </c>
      <c r="AR37">
        <v>15462.6</v>
      </c>
      <c r="AS37">
        <v>970.73223076923102</v>
      </c>
      <c r="AT37">
        <v>1283.9100000000001</v>
      </c>
      <c r="AU37">
        <f t="shared" si="27"/>
        <v>0.24392501750961437</v>
      </c>
      <c r="AV37">
        <v>0.5</v>
      </c>
      <c r="AW37">
        <f t="shared" si="28"/>
        <v>1095.8597706313215</v>
      </c>
      <c r="AX37">
        <f t="shared" si="29"/>
        <v>12.185155088983102</v>
      </c>
      <c r="AY37">
        <f t="shared" si="30"/>
        <v>133.65380686966353</v>
      </c>
      <c r="AZ37">
        <f t="shared" si="31"/>
        <v>0.48726156817845495</v>
      </c>
      <c r="BA37">
        <f t="shared" si="32"/>
        <v>1.164647422128349E-2</v>
      </c>
      <c r="BB37">
        <f t="shared" si="33"/>
        <v>1.5407388368343573</v>
      </c>
      <c r="BC37" t="s">
        <v>409</v>
      </c>
      <c r="BD37">
        <v>658.31</v>
      </c>
      <c r="BE37">
        <f t="shared" si="34"/>
        <v>625.60000000000014</v>
      </c>
      <c r="BF37">
        <f t="shared" si="35"/>
        <v>0.50060385107220107</v>
      </c>
      <c r="BG37">
        <f t="shared" si="36"/>
        <v>0.75973300253094544</v>
      </c>
      <c r="BH37">
        <f t="shared" si="37"/>
        <v>0.550949235618021</v>
      </c>
      <c r="BI37">
        <f t="shared" si="38"/>
        <v>0.7767877208371694</v>
      </c>
      <c r="BJ37">
        <f t="shared" si="39"/>
        <v>0.33948859505591517</v>
      </c>
      <c r="BK37">
        <f t="shared" si="40"/>
        <v>0.66051140494408478</v>
      </c>
      <c r="BL37">
        <f t="shared" si="41"/>
        <v>1299.97032258065</v>
      </c>
      <c r="BM37">
        <f t="shared" si="42"/>
        <v>1095.8597706313215</v>
      </c>
      <c r="BN37">
        <f t="shared" si="43"/>
        <v>0.84298829872966918</v>
      </c>
      <c r="BO37">
        <f t="shared" si="44"/>
        <v>0.1959765974593384</v>
      </c>
      <c r="BP37">
        <v>6</v>
      </c>
      <c r="BQ37">
        <v>0.5</v>
      </c>
      <c r="BR37" t="s">
        <v>293</v>
      </c>
      <c r="BS37">
        <v>2</v>
      </c>
      <c r="BT37">
        <v>1603752575</v>
      </c>
      <c r="BU37">
        <v>383.83425806451601</v>
      </c>
      <c r="BV37">
        <v>400.02574193548401</v>
      </c>
      <c r="BW37">
        <v>38.9999677419355</v>
      </c>
      <c r="BX37">
        <v>35.0701258064516</v>
      </c>
      <c r="BY37">
        <v>383.68067741935499</v>
      </c>
      <c r="BZ37">
        <v>38.394425806451601</v>
      </c>
      <c r="CA37">
        <v>500.011129032258</v>
      </c>
      <c r="CB37">
        <v>101.851709677419</v>
      </c>
      <c r="CC37">
        <v>9.9953790322580602E-2</v>
      </c>
      <c r="CD37">
        <v>37.260016129032302</v>
      </c>
      <c r="CE37">
        <v>36.704219354838699</v>
      </c>
      <c r="CF37">
        <v>999.9</v>
      </c>
      <c r="CG37">
        <v>0</v>
      </c>
      <c r="CH37">
        <v>0</v>
      </c>
      <c r="CI37">
        <v>9998.5719354838693</v>
      </c>
      <c r="CJ37">
        <v>0</v>
      </c>
      <c r="CK37">
        <v>424.634935483871</v>
      </c>
      <c r="CL37">
        <v>1299.97032258065</v>
      </c>
      <c r="CM37">
        <v>0.90000570967742</v>
      </c>
      <c r="CN37">
        <v>9.9994496774193503E-2</v>
      </c>
      <c r="CO37">
        <v>0</v>
      </c>
      <c r="CP37">
        <v>973.62045161290303</v>
      </c>
      <c r="CQ37">
        <v>4.99979</v>
      </c>
      <c r="CR37">
        <v>12918.235483871</v>
      </c>
      <c r="CS37">
        <v>11051.054838709701</v>
      </c>
      <c r="CT37">
        <v>49.75</v>
      </c>
      <c r="CU37">
        <v>51.811999999999998</v>
      </c>
      <c r="CV37">
        <v>50.75</v>
      </c>
      <c r="CW37">
        <v>51.311999999999998</v>
      </c>
      <c r="CX37">
        <v>51.580290322580602</v>
      </c>
      <c r="CY37">
        <v>1165.4806451612901</v>
      </c>
      <c r="CZ37">
        <v>129.49</v>
      </c>
      <c r="DA37">
        <v>0</v>
      </c>
      <c r="DB37">
        <v>160.299999952316</v>
      </c>
      <c r="DC37">
        <v>0</v>
      </c>
      <c r="DD37">
        <v>970.73223076923102</v>
      </c>
      <c r="DE37">
        <v>-269.300444069528</v>
      </c>
      <c r="DF37">
        <v>-3551.2068326134599</v>
      </c>
      <c r="DG37">
        <v>12879.830769230801</v>
      </c>
      <c r="DH37">
        <v>15</v>
      </c>
      <c r="DI37">
        <v>1603752055.5</v>
      </c>
      <c r="DJ37" t="s">
        <v>392</v>
      </c>
      <c r="DK37">
        <v>1603752045</v>
      </c>
      <c r="DL37">
        <v>1603752055.5</v>
      </c>
      <c r="DM37">
        <v>2</v>
      </c>
      <c r="DN37">
        <v>0.13</v>
      </c>
      <c r="DO37">
        <v>-0.19400000000000001</v>
      </c>
      <c r="DP37">
        <v>0.157</v>
      </c>
      <c r="DQ37">
        <v>0.26200000000000001</v>
      </c>
      <c r="DR37">
        <v>400</v>
      </c>
      <c r="DS37">
        <v>36</v>
      </c>
      <c r="DT37">
        <v>0.14000000000000001</v>
      </c>
      <c r="DU37">
        <v>0.01</v>
      </c>
      <c r="DV37">
        <v>12.187470221990701</v>
      </c>
      <c r="DW37">
        <v>-0.41649466992506701</v>
      </c>
      <c r="DX37">
        <v>3.8705055486168698E-2</v>
      </c>
      <c r="DY37">
        <v>1</v>
      </c>
      <c r="DZ37">
        <v>-16.1913709677419</v>
      </c>
      <c r="EA37">
        <v>0.35985483870971202</v>
      </c>
      <c r="EB37">
        <v>3.9397225983468599E-2</v>
      </c>
      <c r="EC37">
        <v>0</v>
      </c>
      <c r="ED37">
        <v>3.9298500000000001</v>
      </c>
      <c r="EE37">
        <v>0.37779483870967201</v>
      </c>
      <c r="EF37">
        <v>2.8256331405830601E-2</v>
      </c>
      <c r="EG37">
        <v>0</v>
      </c>
      <c r="EH37">
        <v>1</v>
      </c>
      <c r="EI37">
        <v>3</v>
      </c>
      <c r="EJ37" t="s">
        <v>295</v>
      </c>
      <c r="EK37">
        <v>100</v>
      </c>
      <c r="EL37">
        <v>100</v>
      </c>
      <c r="EM37">
        <v>0.154</v>
      </c>
      <c r="EN37">
        <v>0.60699999999999998</v>
      </c>
      <c r="EO37">
        <v>4.0257398445148196E-3</v>
      </c>
      <c r="EP37">
        <v>6.0823150184057602E-4</v>
      </c>
      <c r="EQ37">
        <v>-6.1572112211999805E-7</v>
      </c>
      <c r="ER37">
        <v>1.2304956265122001E-10</v>
      </c>
      <c r="ES37">
        <v>0.26198571428571399</v>
      </c>
      <c r="ET37">
        <v>0</v>
      </c>
      <c r="EU37">
        <v>0</v>
      </c>
      <c r="EV37">
        <v>0</v>
      </c>
      <c r="EW37">
        <v>4</v>
      </c>
      <c r="EX37">
        <v>2168</v>
      </c>
      <c r="EY37">
        <v>1</v>
      </c>
      <c r="EZ37">
        <v>28</v>
      </c>
      <c r="FA37">
        <v>9</v>
      </c>
      <c r="FB37">
        <v>8.8000000000000007</v>
      </c>
      <c r="FC37">
        <v>2</v>
      </c>
      <c r="FD37">
        <v>507.971</v>
      </c>
      <c r="FE37">
        <v>425.19099999999997</v>
      </c>
      <c r="FF37">
        <v>35.7699</v>
      </c>
      <c r="FG37">
        <v>33.592100000000002</v>
      </c>
      <c r="FH37">
        <v>30.000499999999999</v>
      </c>
      <c r="FI37">
        <v>33.342500000000001</v>
      </c>
      <c r="FJ37">
        <v>33.286000000000001</v>
      </c>
      <c r="FK37">
        <v>20.2865</v>
      </c>
      <c r="FL37">
        <v>0</v>
      </c>
      <c r="FM37">
        <v>100</v>
      </c>
      <c r="FN37">
        <v>-999.9</v>
      </c>
      <c r="FO37">
        <v>400</v>
      </c>
      <c r="FP37">
        <v>37.145000000000003</v>
      </c>
      <c r="FQ37">
        <v>100.79300000000001</v>
      </c>
      <c r="FR37">
        <v>100.846</v>
      </c>
    </row>
    <row r="38" spans="1:174" x14ac:dyDescent="0.25">
      <c r="A38">
        <v>22</v>
      </c>
      <c r="B38">
        <v>1603752746.5</v>
      </c>
      <c r="C38">
        <v>3658.5</v>
      </c>
      <c r="D38" t="s">
        <v>410</v>
      </c>
      <c r="E38" t="s">
        <v>411</v>
      </c>
      <c r="F38" t="s">
        <v>321</v>
      </c>
      <c r="G38" t="s">
        <v>289</v>
      </c>
      <c r="H38">
        <v>1603752738.75</v>
      </c>
      <c r="I38">
        <f t="shared" si="0"/>
        <v>4.507308541355259E-3</v>
      </c>
      <c r="J38">
        <f t="shared" si="1"/>
        <v>14.116593294804861</v>
      </c>
      <c r="K38">
        <f t="shared" si="2"/>
        <v>381.00896666666699</v>
      </c>
      <c r="L38">
        <f t="shared" si="3"/>
        <v>262.56868515817473</v>
      </c>
      <c r="M38">
        <f t="shared" si="4"/>
        <v>26.769651960354043</v>
      </c>
      <c r="N38">
        <f t="shared" si="5"/>
        <v>38.844988027786009</v>
      </c>
      <c r="O38">
        <f t="shared" si="6"/>
        <v>0.21762256224690621</v>
      </c>
      <c r="P38">
        <f t="shared" si="7"/>
        <v>2.9621789993702499</v>
      </c>
      <c r="Q38">
        <f t="shared" si="8"/>
        <v>0.20911453372988142</v>
      </c>
      <c r="R38">
        <f t="shared" si="9"/>
        <v>0.13143328114461161</v>
      </c>
      <c r="S38">
        <f t="shared" si="10"/>
        <v>214.76225060031567</v>
      </c>
      <c r="T38">
        <f t="shared" si="11"/>
        <v>37.296646488695202</v>
      </c>
      <c r="U38">
        <f t="shared" si="12"/>
        <v>36.6542733333333</v>
      </c>
      <c r="V38">
        <f t="shared" si="13"/>
        <v>6.1868715052668204</v>
      </c>
      <c r="W38">
        <f t="shared" si="14"/>
        <v>64.312915272434921</v>
      </c>
      <c r="X38">
        <f t="shared" si="15"/>
        <v>4.1002166311652521</v>
      </c>
      <c r="Y38">
        <f t="shared" si="16"/>
        <v>6.3754171518992564</v>
      </c>
      <c r="Z38">
        <f t="shared" si="17"/>
        <v>2.0866548741015682</v>
      </c>
      <c r="AA38">
        <f t="shared" si="18"/>
        <v>-198.77230667376693</v>
      </c>
      <c r="AB38">
        <f t="shared" si="19"/>
        <v>87.787034689404422</v>
      </c>
      <c r="AC38">
        <f t="shared" si="20"/>
        <v>7.0520894880619176</v>
      </c>
      <c r="AD38">
        <f t="shared" si="21"/>
        <v>110.82906810401506</v>
      </c>
      <c r="AE38">
        <v>57</v>
      </c>
      <c r="AF38">
        <v>11</v>
      </c>
      <c r="AG38">
        <f t="shared" si="22"/>
        <v>1</v>
      </c>
      <c r="AH38">
        <f t="shared" si="23"/>
        <v>0</v>
      </c>
      <c r="AI38">
        <f t="shared" si="24"/>
        <v>52094.69218735116</v>
      </c>
      <c r="AJ38" t="s">
        <v>290</v>
      </c>
      <c r="AK38">
        <v>15552.9</v>
      </c>
      <c r="AL38">
        <v>715.47692307692296</v>
      </c>
      <c r="AM38">
        <v>3262.08</v>
      </c>
      <c r="AN38">
        <f t="shared" si="25"/>
        <v>2546.603076923077</v>
      </c>
      <c r="AO38">
        <f t="shared" si="26"/>
        <v>0.78066849277855754</v>
      </c>
      <c r="AP38">
        <v>-0.57774747981622299</v>
      </c>
      <c r="AQ38" t="s">
        <v>412</v>
      </c>
      <c r="AR38">
        <v>15415</v>
      </c>
      <c r="AS38">
        <v>1156.0352</v>
      </c>
      <c r="AT38">
        <v>1508.94</v>
      </c>
      <c r="AU38">
        <f t="shared" si="27"/>
        <v>0.23387596590984405</v>
      </c>
      <c r="AV38">
        <v>0.5</v>
      </c>
      <c r="AW38">
        <f t="shared" si="28"/>
        <v>1095.8541636543773</v>
      </c>
      <c r="AX38">
        <f t="shared" si="29"/>
        <v>14.116593294804861</v>
      </c>
      <c r="AY38">
        <f t="shared" si="30"/>
        <v>128.14697551049591</v>
      </c>
      <c r="AZ38">
        <f t="shared" si="31"/>
        <v>0.48476413906450888</v>
      </c>
      <c r="BA38">
        <f t="shared" si="32"/>
        <v>1.3409029469413549E-2</v>
      </c>
      <c r="BB38">
        <f t="shared" si="33"/>
        <v>1.1618354606544992</v>
      </c>
      <c r="BC38" t="s">
        <v>413</v>
      </c>
      <c r="BD38">
        <v>777.46</v>
      </c>
      <c r="BE38">
        <f t="shared" si="34"/>
        <v>731.48</v>
      </c>
      <c r="BF38">
        <f t="shared" si="35"/>
        <v>0.48245310876578995</v>
      </c>
      <c r="BG38">
        <f t="shared" si="36"/>
        <v>0.70559683170867171</v>
      </c>
      <c r="BH38">
        <f t="shared" si="37"/>
        <v>0.44476524524431355</v>
      </c>
      <c r="BI38">
        <f t="shared" si="38"/>
        <v>0.68842294894193889</v>
      </c>
      <c r="BJ38">
        <f t="shared" si="39"/>
        <v>0.32446070322171078</v>
      </c>
      <c r="BK38">
        <f t="shared" si="40"/>
        <v>0.67553929677828917</v>
      </c>
      <c r="BL38">
        <f t="shared" si="41"/>
        <v>1299.96333333333</v>
      </c>
      <c r="BM38">
        <f t="shared" si="42"/>
        <v>1095.8541636543773</v>
      </c>
      <c r="BN38">
        <f t="shared" si="43"/>
        <v>0.84298851787182216</v>
      </c>
      <c r="BO38">
        <f t="shared" si="44"/>
        <v>0.19597703574364461</v>
      </c>
      <c r="BP38">
        <v>6</v>
      </c>
      <c r="BQ38">
        <v>0.5</v>
      </c>
      <c r="BR38" t="s">
        <v>293</v>
      </c>
      <c r="BS38">
        <v>2</v>
      </c>
      <c r="BT38">
        <v>1603752738.75</v>
      </c>
      <c r="BU38">
        <v>381.00896666666699</v>
      </c>
      <c r="BV38">
        <v>400.00866666666701</v>
      </c>
      <c r="BW38">
        <v>40.216753333333301</v>
      </c>
      <c r="BX38">
        <v>35.025779999999997</v>
      </c>
      <c r="BY38">
        <v>380.85573333333298</v>
      </c>
      <c r="BZ38">
        <v>39.5652233333333</v>
      </c>
      <c r="CA38">
        <v>500.026366666667</v>
      </c>
      <c r="CB38">
        <v>101.85299999999999</v>
      </c>
      <c r="CC38">
        <v>9.9949736666666594E-2</v>
      </c>
      <c r="CD38">
        <v>37.203983333333298</v>
      </c>
      <c r="CE38">
        <v>36.6542733333333</v>
      </c>
      <c r="CF38">
        <v>999.9</v>
      </c>
      <c r="CG38">
        <v>0</v>
      </c>
      <c r="CH38">
        <v>0</v>
      </c>
      <c r="CI38">
        <v>10001.861999999999</v>
      </c>
      <c r="CJ38">
        <v>0</v>
      </c>
      <c r="CK38">
        <v>662.64433333333295</v>
      </c>
      <c r="CL38">
        <v>1299.96333333333</v>
      </c>
      <c r="CM38">
        <v>0.89999926666666696</v>
      </c>
      <c r="CN38">
        <v>0.10000105333333301</v>
      </c>
      <c r="CO38">
        <v>0</v>
      </c>
      <c r="CP38">
        <v>1160.45</v>
      </c>
      <c r="CQ38">
        <v>4.99979</v>
      </c>
      <c r="CR38">
        <v>15254.7066666667</v>
      </c>
      <c r="CS38">
        <v>11050.9566666667</v>
      </c>
      <c r="CT38">
        <v>49.936999999999998</v>
      </c>
      <c r="CU38">
        <v>52</v>
      </c>
      <c r="CV38">
        <v>50.895666666666699</v>
      </c>
      <c r="CW38">
        <v>51.397733333333299</v>
      </c>
      <c r="CX38">
        <v>51.7541333333333</v>
      </c>
      <c r="CY38">
        <v>1165.4666666666701</v>
      </c>
      <c r="CZ38">
        <v>129.499</v>
      </c>
      <c r="DA38">
        <v>0</v>
      </c>
      <c r="DB38">
        <v>85.899999856948895</v>
      </c>
      <c r="DC38">
        <v>0</v>
      </c>
      <c r="DD38">
        <v>1156.0352</v>
      </c>
      <c r="DE38">
        <v>-531.42692387913098</v>
      </c>
      <c r="DF38">
        <v>-6944.7384722945999</v>
      </c>
      <c r="DG38">
        <v>15196.876</v>
      </c>
      <c r="DH38">
        <v>15</v>
      </c>
      <c r="DI38">
        <v>1603752055.5</v>
      </c>
      <c r="DJ38" t="s">
        <v>392</v>
      </c>
      <c r="DK38">
        <v>1603752045</v>
      </c>
      <c r="DL38">
        <v>1603752055.5</v>
      </c>
      <c r="DM38">
        <v>2</v>
      </c>
      <c r="DN38">
        <v>0.13</v>
      </c>
      <c r="DO38">
        <v>-0.19400000000000001</v>
      </c>
      <c r="DP38">
        <v>0.157</v>
      </c>
      <c r="DQ38">
        <v>0.26200000000000001</v>
      </c>
      <c r="DR38">
        <v>400</v>
      </c>
      <c r="DS38">
        <v>36</v>
      </c>
      <c r="DT38">
        <v>0.14000000000000001</v>
      </c>
      <c r="DU38">
        <v>0.01</v>
      </c>
      <c r="DV38">
        <v>14.105922443094601</v>
      </c>
      <c r="DW38">
        <v>0.78380586089025905</v>
      </c>
      <c r="DX38">
        <v>6.75231555542819E-2</v>
      </c>
      <c r="DY38">
        <v>0</v>
      </c>
      <c r="DZ38">
        <v>-18.981280645161299</v>
      </c>
      <c r="EA38">
        <v>-1.49779838709667</v>
      </c>
      <c r="EB38">
        <v>0.123936673265942</v>
      </c>
      <c r="EC38">
        <v>0</v>
      </c>
      <c r="ED38">
        <v>5.1666545161290296</v>
      </c>
      <c r="EE38">
        <v>1.83411483870966</v>
      </c>
      <c r="EF38">
        <v>0.13800939376253099</v>
      </c>
      <c r="EG38">
        <v>0</v>
      </c>
      <c r="EH38">
        <v>0</v>
      </c>
      <c r="EI38">
        <v>3</v>
      </c>
      <c r="EJ38" t="s">
        <v>302</v>
      </c>
      <c r="EK38">
        <v>100</v>
      </c>
      <c r="EL38">
        <v>100</v>
      </c>
      <c r="EM38">
        <v>0.154</v>
      </c>
      <c r="EN38">
        <v>0.65849999999999997</v>
      </c>
      <c r="EO38">
        <v>4.0257398445148196E-3</v>
      </c>
      <c r="EP38">
        <v>6.0823150184057602E-4</v>
      </c>
      <c r="EQ38">
        <v>-6.1572112211999805E-7</v>
      </c>
      <c r="ER38">
        <v>1.2304956265122001E-10</v>
      </c>
      <c r="ES38">
        <v>0.26198571428571399</v>
      </c>
      <c r="ET38">
        <v>0</v>
      </c>
      <c r="EU38">
        <v>0</v>
      </c>
      <c r="EV38">
        <v>0</v>
      </c>
      <c r="EW38">
        <v>4</v>
      </c>
      <c r="EX38">
        <v>2168</v>
      </c>
      <c r="EY38">
        <v>1</v>
      </c>
      <c r="EZ38">
        <v>28</v>
      </c>
      <c r="FA38">
        <v>11.7</v>
      </c>
      <c r="FB38">
        <v>11.5</v>
      </c>
      <c r="FC38">
        <v>2</v>
      </c>
      <c r="FD38">
        <v>436.154</v>
      </c>
      <c r="FE38">
        <v>343.53800000000001</v>
      </c>
      <c r="FF38">
        <v>35.858400000000003</v>
      </c>
      <c r="FG38">
        <v>33.711100000000002</v>
      </c>
      <c r="FH38">
        <v>30.0001</v>
      </c>
      <c r="FI38">
        <v>33.4529</v>
      </c>
      <c r="FJ38">
        <v>33.378700000000002</v>
      </c>
      <c r="FK38">
        <v>20.288399999999999</v>
      </c>
      <c r="FL38">
        <v>0</v>
      </c>
      <c r="FM38">
        <v>100</v>
      </c>
      <c r="FN38">
        <v>-999.9</v>
      </c>
      <c r="FO38">
        <v>400</v>
      </c>
      <c r="FP38">
        <v>42.456499999999998</v>
      </c>
      <c r="FQ38">
        <v>100.761</v>
      </c>
      <c r="FR38">
        <v>100.83199999999999</v>
      </c>
    </row>
    <row r="39" spans="1:174" x14ac:dyDescent="0.25">
      <c r="A39">
        <v>23</v>
      </c>
      <c r="B39">
        <v>1603752868.5</v>
      </c>
      <c r="C39">
        <v>3780.5</v>
      </c>
      <c r="D39" t="s">
        <v>414</v>
      </c>
      <c r="E39" t="s">
        <v>415</v>
      </c>
      <c r="F39" t="s">
        <v>416</v>
      </c>
      <c r="G39" t="s">
        <v>299</v>
      </c>
      <c r="H39">
        <v>1603752860.75</v>
      </c>
      <c r="I39">
        <f t="shared" si="0"/>
        <v>3.6646639072386508E-3</v>
      </c>
      <c r="J39">
        <f t="shared" si="1"/>
        <v>10.917239089796555</v>
      </c>
      <c r="K39">
        <f t="shared" si="2"/>
        <v>385.18849999999998</v>
      </c>
      <c r="L39">
        <f t="shared" si="3"/>
        <v>269.20240144506818</v>
      </c>
      <c r="M39">
        <f t="shared" si="4"/>
        <v>27.445366673546967</v>
      </c>
      <c r="N39">
        <f t="shared" si="5"/>
        <v>39.27022776983187</v>
      </c>
      <c r="O39">
        <f t="shared" si="6"/>
        <v>0.17174089373747378</v>
      </c>
      <c r="P39">
        <f t="shared" si="7"/>
        <v>2.9623668530117095</v>
      </c>
      <c r="Q39">
        <f t="shared" si="8"/>
        <v>0.16639511874306734</v>
      </c>
      <c r="R39">
        <f t="shared" si="9"/>
        <v>0.10446338483343112</v>
      </c>
      <c r="S39">
        <f t="shared" si="10"/>
        <v>214.77056698820672</v>
      </c>
      <c r="T39">
        <f t="shared" si="11"/>
        <v>37.526409241198223</v>
      </c>
      <c r="U39">
        <f t="shared" si="12"/>
        <v>36.468313333333299</v>
      </c>
      <c r="V39">
        <f t="shared" si="13"/>
        <v>6.1241945001959239</v>
      </c>
      <c r="W39">
        <f t="shared" si="14"/>
        <v>62.538626886304506</v>
      </c>
      <c r="X39">
        <f t="shared" si="15"/>
        <v>3.9902257389170761</v>
      </c>
      <c r="Y39">
        <f t="shared" si="16"/>
        <v>6.3804178914438339</v>
      </c>
      <c r="Z39">
        <f t="shared" si="17"/>
        <v>2.1339687612788478</v>
      </c>
      <c r="AA39">
        <f t="shared" si="18"/>
        <v>-161.61167830922449</v>
      </c>
      <c r="AB39">
        <f t="shared" si="19"/>
        <v>119.78939140491518</v>
      </c>
      <c r="AC39">
        <f t="shared" si="20"/>
        <v>9.6143043622488449</v>
      </c>
      <c r="AD39">
        <f t="shared" si="21"/>
        <v>182.56258444614627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52097.549193744162</v>
      </c>
      <c r="AJ39" t="s">
        <v>290</v>
      </c>
      <c r="AK39">
        <v>15552.9</v>
      </c>
      <c r="AL39">
        <v>715.47692307692296</v>
      </c>
      <c r="AM39">
        <v>3262.08</v>
      </c>
      <c r="AN39">
        <f t="shared" si="25"/>
        <v>2546.603076923077</v>
      </c>
      <c r="AO39">
        <f t="shared" si="26"/>
        <v>0.78066849277855754</v>
      </c>
      <c r="AP39">
        <v>-0.57774747981622299</v>
      </c>
      <c r="AQ39" t="s">
        <v>417</v>
      </c>
      <c r="AR39">
        <v>15393.5</v>
      </c>
      <c r="AS39">
        <v>1054.2428</v>
      </c>
      <c r="AT39">
        <v>1352.11</v>
      </c>
      <c r="AU39">
        <f t="shared" si="27"/>
        <v>0.22029805267322922</v>
      </c>
      <c r="AV39">
        <v>0.5</v>
      </c>
      <c r="AW39">
        <f t="shared" si="28"/>
        <v>1095.9003706275209</v>
      </c>
      <c r="AX39">
        <f t="shared" si="29"/>
        <v>10.917239089796555</v>
      </c>
      <c r="AY39">
        <f t="shared" si="30"/>
        <v>120.71235878655652</v>
      </c>
      <c r="AZ39">
        <f t="shared" si="31"/>
        <v>0.45419381559192662</v>
      </c>
      <c r="BA39">
        <f t="shared" si="32"/>
        <v>1.0489079917940588E-2</v>
      </c>
      <c r="BB39">
        <f t="shared" si="33"/>
        <v>1.4125847749073672</v>
      </c>
      <c r="BC39" t="s">
        <v>418</v>
      </c>
      <c r="BD39">
        <v>737.99</v>
      </c>
      <c r="BE39">
        <f t="shared" si="34"/>
        <v>614.11999999999989</v>
      </c>
      <c r="BF39">
        <f t="shared" si="35"/>
        <v>0.48503093857877932</v>
      </c>
      <c r="BG39">
        <f t="shared" si="36"/>
        <v>0.75669647278821273</v>
      </c>
      <c r="BH39">
        <f t="shared" si="37"/>
        <v>0.46787892554943478</v>
      </c>
      <c r="BI39">
        <f t="shared" si="38"/>
        <v>0.75000694741471596</v>
      </c>
      <c r="BJ39">
        <f t="shared" si="39"/>
        <v>0.33953087691161216</v>
      </c>
      <c r="BK39">
        <f t="shared" si="40"/>
        <v>0.6604691230883879</v>
      </c>
      <c r="BL39">
        <f t="shared" si="41"/>
        <v>1300.01866666667</v>
      </c>
      <c r="BM39">
        <f t="shared" si="42"/>
        <v>1095.9003706275209</v>
      </c>
      <c r="BN39">
        <f t="shared" si="43"/>
        <v>0.84298818065241987</v>
      </c>
      <c r="BO39">
        <f t="shared" si="44"/>
        <v>0.19597636130483964</v>
      </c>
      <c r="BP39">
        <v>6</v>
      </c>
      <c r="BQ39">
        <v>0.5</v>
      </c>
      <c r="BR39" t="s">
        <v>293</v>
      </c>
      <c r="BS39">
        <v>2</v>
      </c>
      <c r="BT39">
        <v>1603752860.75</v>
      </c>
      <c r="BU39">
        <v>385.18849999999998</v>
      </c>
      <c r="BV39">
        <v>399.98236666666702</v>
      </c>
      <c r="BW39">
        <v>39.138786666666697</v>
      </c>
      <c r="BX39">
        <v>34.913513333333299</v>
      </c>
      <c r="BY39">
        <v>385.03460000000001</v>
      </c>
      <c r="BZ39">
        <v>38.52805</v>
      </c>
      <c r="CA39">
        <v>500.02446666666702</v>
      </c>
      <c r="CB39">
        <v>101.850766666667</v>
      </c>
      <c r="CC39">
        <v>9.9908833333333294E-2</v>
      </c>
      <c r="CD39">
        <v>37.21837</v>
      </c>
      <c r="CE39">
        <v>36.468313333333299</v>
      </c>
      <c r="CF39">
        <v>999.9</v>
      </c>
      <c r="CG39">
        <v>0</v>
      </c>
      <c r="CH39">
        <v>0</v>
      </c>
      <c r="CI39">
        <v>10003.146333333299</v>
      </c>
      <c r="CJ39">
        <v>0</v>
      </c>
      <c r="CK39">
        <v>299.94843333333301</v>
      </c>
      <c r="CL39">
        <v>1300.01866666667</v>
      </c>
      <c r="CM39">
        <v>0.90000913333333299</v>
      </c>
      <c r="CN39">
        <v>9.9990703333333306E-2</v>
      </c>
      <c r="CO39">
        <v>0</v>
      </c>
      <c r="CP39">
        <v>1060.61366666667</v>
      </c>
      <c r="CQ39">
        <v>4.99979</v>
      </c>
      <c r="CR39">
        <v>13978.2966666667</v>
      </c>
      <c r="CS39">
        <v>11051.483333333301</v>
      </c>
      <c r="CT39">
        <v>49.033133333333303</v>
      </c>
      <c r="CU39">
        <v>51.170533333333303</v>
      </c>
      <c r="CV39">
        <v>49.987133333333297</v>
      </c>
      <c r="CW39">
        <v>50.503866666666703</v>
      </c>
      <c r="CX39">
        <v>50.937266666666702</v>
      </c>
      <c r="CY39">
        <v>1165.529</v>
      </c>
      <c r="CZ39">
        <v>129.48966666666701</v>
      </c>
      <c r="DA39">
        <v>0</v>
      </c>
      <c r="DB39">
        <v>121.299999952316</v>
      </c>
      <c r="DC39">
        <v>0</v>
      </c>
      <c r="DD39">
        <v>1054.2428</v>
      </c>
      <c r="DE39">
        <v>-471.83769303394598</v>
      </c>
      <c r="DF39">
        <v>-6058.2230861988</v>
      </c>
      <c r="DG39">
        <v>13894.86</v>
      </c>
      <c r="DH39">
        <v>15</v>
      </c>
      <c r="DI39">
        <v>1603752055.5</v>
      </c>
      <c r="DJ39" t="s">
        <v>392</v>
      </c>
      <c r="DK39">
        <v>1603752045</v>
      </c>
      <c r="DL39">
        <v>1603752055.5</v>
      </c>
      <c r="DM39">
        <v>2</v>
      </c>
      <c r="DN39">
        <v>0.13</v>
      </c>
      <c r="DO39">
        <v>-0.19400000000000001</v>
      </c>
      <c r="DP39">
        <v>0.157</v>
      </c>
      <c r="DQ39">
        <v>0.26200000000000001</v>
      </c>
      <c r="DR39">
        <v>400</v>
      </c>
      <c r="DS39">
        <v>36</v>
      </c>
      <c r="DT39">
        <v>0.14000000000000001</v>
      </c>
      <c r="DU39">
        <v>0.01</v>
      </c>
      <c r="DV39">
        <v>10.923766623874799</v>
      </c>
      <c r="DW39">
        <v>-0.237882893480203</v>
      </c>
      <c r="DX39">
        <v>3.1123221503831601E-2</v>
      </c>
      <c r="DY39">
        <v>1</v>
      </c>
      <c r="DZ39">
        <v>-14.7972548387097</v>
      </c>
      <c r="EA39">
        <v>5.6225806451891298E-3</v>
      </c>
      <c r="EB39">
        <v>3.12291100625132E-2</v>
      </c>
      <c r="EC39">
        <v>1</v>
      </c>
      <c r="ED39">
        <v>4.2161680645161299</v>
      </c>
      <c r="EE39">
        <v>0.68619532258063798</v>
      </c>
      <c r="EF39">
        <v>5.14219262521321E-2</v>
      </c>
      <c r="EG39">
        <v>0</v>
      </c>
      <c r="EH39">
        <v>2</v>
      </c>
      <c r="EI39">
        <v>3</v>
      </c>
      <c r="EJ39" t="s">
        <v>336</v>
      </c>
      <c r="EK39">
        <v>100</v>
      </c>
      <c r="EL39">
        <v>100</v>
      </c>
      <c r="EM39">
        <v>0.154</v>
      </c>
      <c r="EN39">
        <v>0.61339999999999995</v>
      </c>
      <c r="EO39">
        <v>4.0257398445148196E-3</v>
      </c>
      <c r="EP39">
        <v>6.0823150184057602E-4</v>
      </c>
      <c r="EQ39">
        <v>-6.1572112211999805E-7</v>
      </c>
      <c r="ER39">
        <v>1.2304956265122001E-10</v>
      </c>
      <c r="ES39">
        <v>0.26198571428571399</v>
      </c>
      <c r="ET39">
        <v>0</v>
      </c>
      <c r="EU39">
        <v>0</v>
      </c>
      <c r="EV39">
        <v>0</v>
      </c>
      <c r="EW39">
        <v>4</v>
      </c>
      <c r="EX39">
        <v>2168</v>
      </c>
      <c r="EY39">
        <v>1</v>
      </c>
      <c r="EZ39">
        <v>28</v>
      </c>
      <c r="FA39">
        <v>13.7</v>
      </c>
      <c r="FB39">
        <v>13.6</v>
      </c>
      <c r="FC39">
        <v>2</v>
      </c>
      <c r="FD39">
        <v>507.13099999999997</v>
      </c>
      <c r="FE39">
        <v>487.46600000000001</v>
      </c>
      <c r="FF39">
        <v>35.865499999999997</v>
      </c>
      <c r="FG39">
        <v>33.729199999999999</v>
      </c>
      <c r="FH39">
        <v>30.0002</v>
      </c>
      <c r="FI39">
        <v>33.464799999999997</v>
      </c>
      <c r="FJ39">
        <v>33.403799999999997</v>
      </c>
      <c r="FK39">
        <v>20.2879</v>
      </c>
      <c r="FL39">
        <v>0</v>
      </c>
      <c r="FM39">
        <v>100</v>
      </c>
      <c r="FN39">
        <v>-999.9</v>
      </c>
      <c r="FO39">
        <v>400</v>
      </c>
      <c r="FP39">
        <v>39.961199999999998</v>
      </c>
      <c r="FQ39">
        <v>100.768</v>
      </c>
      <c r="FR39">
        <v>100.831</v>
      </c>
    </row>
    <row r="40" spans="1:174" x14ac:dyDescent="0.25">
      <c r="A40">
        <v>24</v>
      </c>
      <c r="B40">
        <v>1603753010.5</v>
      </c>
      <c r="C40">
        <v>3922.5</v>
      </c>
      <c r="D40" t="s">
        <v>419</v>
      </c>
      <c r="E40" t="s">
        <v>420</v>
      </c>
      <c r="F40" t="s">
        <v>421</v>
      </c>
      <c r="G40" t="s">
        <v>376</v>
      </c>
      <c r="H40">
        <v>1603753002.75</v>
      </c>
      <c r="I40">
        <f t="shared" si="0"/>
        <v>3.1828286264209021E-3</v>
      </c>
      <c r="J40">
        <f t="shared" si="1"/>
        <v>10.074372180610567</v>
      </c>
      <c r="K40">
        <f t="shared" si="2"/>
        <v>386.45273333333301</v>
      </c>
      <c r="L40">
        <f t="shared" si="3"/>
        <v>251.67542973242425</v>
      </c>
      <c r="M40">
        <f t="shared" si="4"/>
        <v>25.659074844127343</v>
      </c>
      <c r="N40">
        <f t="shared" si="5"/>
        <v>39.400030503017597</v>
      </c>
      <c r="O40">
        <f t="shared" si="6"/>
        <v>0.13449177682491981</v>
      </c>
      <c r="P40">
        <f t="shared" si="7"/>
        <v>2.9620092099662081</v>
      </c>
      <c r="Q40">
        <f t="shared" si="8"/>
        <v>0.13118903647724614</v>
      </c>
      <c r="R40">
        <f t="shared" si="9"/>
        <v>8.2283130591591203E-2</v>
      </c>
      <c r="S40">
        <f t="shared" si="10"/>
        <v>214.7734287119504</v>
      </c>
      <c r="T40">
        <f t="shared" si="11"/>
        <v>37.721139400346132</v>
      </c>
      <c r="U40">
        <f t="shared" si="12"/>
        <v>36.916343333333302</v>
      </c>
      <c r="V40">
        <f t="shared" si="13"/>
        <v>6.2761463534893593</v>
      </c>
      <c r="W40">
        <f t="shared" si="14"/>
        <v>61.298647330093338</v>
      </c>
      <c r="X40">
        <f t="shared" si="15"/>
        <v>3.9263875618179407</v>
      </c>
      <c r="Y40">
        <f t="shared" si="16"/>
        <v>6.4053412804924328</v>
      </c>
      <c r="Z40">
        <f t="shared" si="17"/>
        <v>2.3497587916714187</v>
      </c>
      <c r="AA40">
        <f t="shared" si="18"/>
        <v>-140.36274242516177</v>
      </c>
      <c r="AB40">
        <f t="shared" si="19"/>
        <v>59.656715757149911</v>
      </c>
      <c r="AC40">
        <f t="shared" si="20"/>
        <v>4.800680152853003</v>
      </c>
      <c r="AD40">
        <f t="shared" si="21"/>
        <v>138.86808219679153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52075.458358443488</v>
      </c>
      <c r="AJ40" t="s">
        <v>290</v>
      </c>
      <c r="AK40">
        <v>15552.9</v>
      </c>
      <c r="AL40">
        <v>715.47692307692296</v>
      </c>
      <c r="AM40">
        <v>3262.08</v>
      </c>
      <c r="AN40">
        <f t="shared" si="25"/>
        <v>2546.603076923077</v>
      </c>
      <c r="AO40">
        <f t="shared" si="26"/>
        <v>0.78066849277855754</v>
      </c>
      <c r="AP40">
        <v>-0.57774747981622299</v>
      </c>
      <c r="AQ40" t="s">
        <v>422</v>
      </c>
      <c r="AR40">
        <v>15423.5</v>
      </c>
      <c r="AS40">
        <v>1123.2215384615399</v>
      </c>
      <c r="AT40">
        <v>1375.3</v>
      </c>
      <c r="AU40">
        <f t="shared" si="27"/>
        <v>0.18328979970803461</v>
      </c>
      <c r="AV40">
        <v>0.5</v>
      </c>
      <c r="AW40">
        <f t="shared" si="28"/>
        <v>1095.9119606275744</v>
      </c>
      <c r="AX40">
        <f t="shared" si="29"/>
        <v>10.074372180610567</v>
      </c>
      <c r="AY40">
        <f t="shared" si="30"/>
        <v>100.43474188053382</v>
      </c>
      <c r="AZ40">
        <f t="shared" si="31"/>
        <v>0.44690612957172982</v>
      </c>
      <c r="BA40">
        <f t="shared" si="32"/>
        <v>9.7198680579476913E-3</v>
      </c>
      <c r="BB40">
        <f t="shared" si="33"/>
        <v>1.3719043117865193</v>
      </c>
      <c r="BC40" t="s">
        <v>423</v>
      </c>
      <c r="BD40">
        <v>760.67</v>
      </c>
      <c r="BE40">
        <f t="shared" si="34"/>
        <v>614.63</v>
      </c>
      <c r="BF40">
        <f t="shared" si="35"/>
        <v>0.41013042243050296</v>
      </c>
      <c r="BG40">
        <f t="shared" si="36"/>
        <v>0.75428658236754476</v>
      </c>
      <c r="BH40">
        <f t="shared" si="37"/>
        <v>0.38203947445119091</v>
      </c>
      <c r="BI40">
        <f t="shared" si="38"/>
        <v>0.7409006990911573</v>
      </c>
      <c r="BJ40">
        <f t="shared" si="39"/>
        <v>0.27774922199009533</v>
      </c>
      <c r="BK40">
        <f t="shared" si="40"/>
        <v>0.72225077800990467</v>
      </c>
      <c r="BL40">
        <f t="shared" si="41"/>
        <v>1300.0319999999999</v>
      </c>
      <c r="BM40">
        <f t="shared" si="42"/>
        <v>1095.9119606275744</v>
      </c>
      <c r="BN40">
        <f t="shared" si="43"/>
        <v>0.84298844999782652</v>
      </c>
      <c r="BO40">
        <f t="shared" si="44"/>
        <v>0.19597689999565321</v>
      </c>
      <c r="BP40">
        <v>6</v>
      </c>
      <c r="BQ40">
        <v>0.5</v>
      </c>
      <c r="BR40" t="s">
        <v>293</v>
      </c>
      <c r="BS40">
        <v>2</v>
      </c>
      <c r="BT40">
        <v>1603753002.75</v>
      </c>
      <c r="BU40">
        <v>386.45273333333301</v>
      </c>
      <c r="BV40">
        <v>400.01780000000002</v>
      </c>
      <c r="BW40">
        <v>38.511726666666704</v>
      </c>
      <c r="BX40">
        <v>34.839476666666698</v>
      </c>
      <c r="BY40">
        <v>386.29849999999999</v>
      </c>
      <c r="BZ40">
        <v>37.924296666666699</v>
      </c>
      <c r="CA40">
        <v>500.00720000000001</v>
      </c>
      <c r="CB40">
        <v>101.8531</v>
      </c>
      <c r="CC40">
        <v>9.9938766666666706E-2</v>
      </c>
      <c r="CD40">
        <v>37.289926666666702</v>
      </c>
      <c r="CE40">
        <v>36.916343333333302</v>
      </c>
      <c r="CF40">
        <v>999.9</v>
      </c>
      <c r="CG40">
        <v>0</v>
      </c>
      <c r="CH40">
        <v>0</v>
      </c>
      <c r="CI40">
        <v>10000.889666666701</v>
      </c>
      <c r="CJ40">
        <v>0</v>
      </c>
      <c r="CK40">
        <v>341.91210000000001</v>
      </c>
      <c r="CL40">
        <v>1300.0319999999999</v>
      </c>
      <c r="CM40">
        <v>0.89999913333333303</v>
      </c>
      <c r="CN40">
        <v>0.10000089</v>
      </c>
      <c r="CO40">
        <v>0</v>
      </c>
      <c r="CP40">
        <v>1127.16366666667</v>
      </c>
      <c r="CQ40">
        <v>4.99979</v>
      </c>
      <c r="CR40">
        <v>14914.246666666701</v>
      </c>
      <c r="CS40">
        <v>11051.56</v>
      </c>
      <c r="CT40">
        <v>48.222700000000003</v>
      </c>
      <c r="CU40">
        <v>50.351900000000001</v>
      </c>
      <c r="CV40">
        <v>49.125</v>
      </c>
      <c r="CW40">
        <v>49.905999999999999</v>
      </c>
      <c r="CX40">
        <v>50.164266666666698</v>
      </c>
      <c r="CY40">
        <v>1165.52933333333</v>
      </c>
      <c r="CZ40">
        <v>129.50266666666701</v>
      </c>
      <c r="DA40">
        <v>0</v>
      </c>
      <c r="DB40">
        <v>141.299999952316</v>
      </c>
      <c r="DC40">
        <v>0</v>
      </c>
      <c r="DD40">
        <v>1123.2215384615399</v>
      </c>
      <c r="DE40">
        <v>-491.56923081122102</v>
      </c>
      <c r="DF40">
        <v>-6517.9452999524501</v>
      </c>
      <c r="DG40">
        <v>14861.9884615385</v>
      </c>
      <c r="DH40">
        <v>15</v>
      </c>
      <c r="DI40">
        <v>1603752055.5</v>
      </c>
      <c r="DJ40" t="s">
        <v>392</v>
      </c>
      <c r="DK40">
        <v>1603752045</v>
      </c>
      <c r="DL40">
        <v>1603752055.5</v>
      </c>
      <c r="DM40">
        <v>2</v>
      </c>
      <c r="DN40">
        <v>0.13</v>
      </c>
      <c r="DO40">
        <v>-0.19400000000000001</v>
      </c>
      <c r="DP40">
        <v>0.157</v>
      </c>
      <c r="DQ40">
        <v>0.26200000000000001</v>
      </c>
      <c r="DR40">
        <v>400</v>
      </c>
      <c r="DS40">
        <v>36</v>
      </c>
      <c r="DT40">
        <v>0.14000000000000001</v>
      </c>
      <c r="DU40">
        <v>0.01</v>
      </c>
      <c r="DV40">
        <v>10.066580431775201</v>
      </c>
      <c r="DW40">
        <v>0.296590375097324</v>
      </c>
      <c r="DX40">
        <v>2.5322249514419502E-2</v>
      </c>
      <c r="DY40">
        <v>1</v>
      </c>
      <c r="DZ40">
        <v>-13.554264516129001</v>
      </c>
      <c r="EA40">
        <v>-0.63260806451609897</v>
      </c>
      <c r="EB40">
        <v>5.0099826465394501E-2</v>
      </c>
      <c r="EC40">
        <v>0</v>
      </c>
      <c r="ED40">
        <v>3.6635864516129</v>
      </c>
      <c r="EE40">
        <v>0.66020564516128599</v>
      </c>
      <c r="EF40">
        <v>4.9787714869484398E-2</v>
      </c>
      <c r="EG40">
        <v>0</v>
      </c>
      <c r="EH40">
        <v>1</v>
      </c>
      <c r="EI40">
        <v>3</v>
      </c>
      <c r="EJ40" t="s">
        <v>295</v>
      </c>
      <c r="EK40">
        <v>100</v>
      </c>
      <c r="EL40">
        <v>100</v>
      </c>
      <c r="EM40">
        <v>0.154</v>
      </c>
      <c r="EN40">
        <v>0.58950000000000002</v>
      </c>
      <c r="EO40">
        <v>4.0257398445148196E-3</v>
      </c>
      <c r="EP40">
        <v>6.0823150184057602E-4</v>
      </c>
      <c r="EQ40">
        <v>-6.1572112211999805E-7</v>
      </c>
      <c r="ER40">
        <v>1.2304956265122001E-10</v>
      </c>
      <c r="ES40">
        <v>0.26198571428571399</v>
      </c>
      <c r="ET40">
        <v>0</v>
      </c>
      <c r="EU40">
        <v>0</v>
      </c>
      <c r="EV40">
        <v>0</v>
      </c>
      <c r="EW40">
        <v>4</v>
      </c>
      <c r="EX40">
        <v>2168</v>
      </c>
      <c r="EY40">
        <v>1</v>
      </c>
      <c r="EZ40">
        <v>28</v>
      </c>
      <c r="FA40">
        <v>16.100000000000001</v>
      </c>
      <c r="FB40">
        <v>15.9</v>
      </c>
      <c r="FC40">
        <v>2</v>
      </c>
      <c r="FD40">
        <v>509.49799999999999</v>
      </c>
      <c r="FE40">
        <v>486.76</v>
      </c>
      <c r="FF40">
        <v>35.929499999999997</v>
      </c>
      <c r="FG40">
        <v>33.788400000000003</v>
      </c>
      <c r="FH40">
        <v>30.000499999999999</v>
      </c>
      <c r="FI40">
        <v>33.526200000000003</v>
      </c>
      <c r="FJ40">
        <v>33.470700000000001</v>
      </c>
      <c r="FK40">
        <v>20.293099999999999</v>
      </c>
      <c r="FL40">
        <v>0</v>
      </c>
      <c r="FM40">
        <v>100</v>
      </c>
      <c r="FN40">
        <v>-999.9</v>
      </c>
      <c r="FO40">
        <v>400</v>
      </c>
      <c r="FP40">
        <v>38.850200000000001</v>
      </c>
      <c r="FQ40">
        <v>100.78400000000001</v>
      </c>
      <c r="FR40">
        <v>100.77500000000001</v>
      </c>
    </row>
    <row r="41" spans="1:174" x14ac:dyDescent="0.25">
      <c r="A41">
        <v>25</v>
      </c>
      <c r="B41">
        <v>1603753124.5</v>
      </c>
      <c r="C41">
        <v>4036.5</v>
      </c>
      <c r="D41" t="s">
        <v>424</v>
      </c>
      <c r="E41" t="s">
        <v>425</v>
      </c>
      <c r="F41" t="s">
        <v>426</v>
      </c>
      <c r="G41" t="s">
        <v>306</v>
      </c>
      <c r="H41">
        <v>1603753116.75</v>
      </c>
      <c r="I41">
        <f t="shared" si="0"/>
        <v>2.4112267659453642E-3</v>
      </c>
      <c r="J41">
        <f t="shared" si="1"/>
        <v>9.0244368965374555</v>
      </c>
      <c r="K41">
        <f t="shared" si="2"/>
        <v>388.01503333333301</v>
      </c>
      <c r="L41">
        <f t="shared" si="3"/>
        <v>230.86158445462922</v>
      </c>
      <c r="M41">
        <f t="shared" si="4"/>
        <v>23.53797623106118</v>
      </c>
      <c r="N41">
        <f t="shared" si="5"/>
        <v>39.560885166190623</v>
      </c>
      <c r="O41">
        <f t="shared" si="6"/>
        <v>0.10108846449406518</v>
      </c>
      <c r="P41">
        <f t="shared" si="7"/>
        <v>2.961648450278302</v>
      </c>
      <c r="Q41">
        <f t="shared" si="8"/>
        <v>9.9210006017561761E-2</v>
      </c>
      <c r="R41">
        <f t="shared" si="9"/>
        <v>6.217211839170475E-2</v>
      </c>
      <c r="S41">
        <f t="shared" si="10"/>
        <v>214.77175448520859</v>
      </c>
      <c r="T41">
        <f t="shared" si="11"/>
        <v>37.930553151810656</v>
      </c>
      <c r="U41">
        <f t="shared" si="12"/>
        <v>36.630299999999998</v>
      </c>
      <c r="V41">
        <f t="shared" si="13"/>
        <v>6.1787602519166311</v>
      </c>
      <c r="W41">
        <f t="shared" si="14"/>
        <v>59.634131852788066</v>
      </c>
      <c r="X41">
        <f t="shared" si="15"/>
        <v>3.8223017775057655</v>
      </c>
      <c r="Y41">
        <f t="shared" si="16"/>
        <v>6.4095873600397892</v>
      </c>
      <c r="Z41">
        <f t="shared" si="17"/>
        <v>2.3564584744108656</v>
      </c>
      <c r="AA41">
        <f t="shared" si="18"/>
        <v>-106.33510037819056</v>
      </c>
      <c r="AB41">
        <f t="shared" si="19"/>
        <v>107.2641607867469</v>
      </c>
      <c r="AC41">
        <f t="shared" si="20"/>
        <v>8.6213614713473596</v>
      </c>
      <c r="AD41">
        <f t="shared" si="21"/>
        <v>224.32217636511228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52063.286296221493</v>
      </c>
      <c r="AJ41" t="s">
        <v>290</v>
      </c>
      <c r="AK41">
        <v>15552.9</v>
      </c>
      <c r="AL41">
        <v>715.47692307692296</v>
      </c>
      <c r="AM41">
        <v>3262.08</v>
      </c>
      <c r="AN41">
        <f t="shared" si="25"/>
        <v>2546.603076923077</v>
      </c>
      <c r="AO41">
        <f t="shared" si="26"/>
        <v>0.78066849277855754</v>
      </c>
      <c r="AP41">
        <v>-0.57774747981622299</v>
      </c>
      <c r="AQ41" t="s">
        <v>427</v>
      </c>
      <c r="AR41">
        <v>15393.2</v>
      </c>
      <c r="AS41">
        <v>1103.7252000000001</v>
      </c>
      <c r="AT41">
        <v>1375.75</v>
      </c>
      <c r="AU41">
        <f t="shared" si="27"/>
        <v>0.19772836634562962</v>
      </c>
      <c r="AV41">
        <v>0.5</v>
      </c>
      <c r="AW41">
        <f t="shared" si="28"/>
        <v>1095.9047776392233</v>
      </c>
      <c r="AX41">
        <f t="shared" si="29"/>
        <v>9.0244368965374555</v>
      </c>
      <c r="AY41">
        <f t="shared" si="30"/>
        <v>108.34573067648707</v>
      </c>
      <c r="AZ41">
        <f t="shared" si="31"/>
        <v>0.47446120298019262</v>
      </c>
      <c r="BA41">
        <f t="shared" si="32"/>
        <v>8.7618783787388136E-3</v>
      </c>
      <c r="BB41">
        <f t="shared" si="33"/>
        <v>1.3711284753770669</v>
      </c>
      <c r="BC41" t="s">
        <v>428</v>
      </c>
      <c r="BD41">
        <v>723.01</v>
      </c>
      <c r="BE41">
        <f t="shared" si="34"/>
        <v>652.74</v>
      </c>
      <c r="BF41">
        <f t="shared" si="35"/>
        <v>0.4167429604436681</v>
      </c>
      <c r="BG41">
        <f t="shared" si="36"/>
        <v>0.74292162090844294</v>
      </c>
      <c r="BH41">
        <f t="shared" si="37"/>
        <v>0.41198832650826267</v>
      </c>
      <c r="BI41">
        <f t="shared" si="38"/>
        <v>0.74072399310816461</v>
      </c>
      <c r="BJ41">
        <f t="shared" si="39"/>
        <v>0.27299306732362044</v>
      </c>
      <c r="BK41">
        <f t="shared" si="40"/>
        <v>0.7270069326763795</v>
      </c>
      <c r="BL41">
        <f t="shared" si="41"/>
        <v>1300.0236666666699</v>
      </c>
      <c r="BM41">
        <f t="shared" si="42"/>
        <v>1095.9047776392233</v>
      </c>
      <c r="BN41">
        <f t="shared" si="43"/>
        <v>0.84298832839649895</v>
      </c>
      <c r="BO41">
        <f t="shared" si="44"/>
        <v>0.19597665679299775</v>
      </c>
      <c r="BP41">
        <v>6</v>
      </c>
      <c r="BQ41">
        <v>0.5</v>
      </c>
      <c r="BR41" t="s">
        <v>293</v>
      </c>
      <c r="BS41">
        <v>2</v>
      </c>
      <c r="BT41">
        <v>1603753116.75</v>
      </c>
      <c r="BU41">
        <v>388.01503333333301</v>
      </c>
      <c r="BV41">
        <v>399.96603333333297</v>
      </c>
      <c r="BW41">
        <v>37.489316666666703</v>
      </c>
      <c r="BX41">
        <v>34.704560000000001</v>
      </c>
      <c r="BY41">
        <v>387.86053333333302</v>
      </c>
      <c r="BZ41">
        <v>36.939206666666699</v>
      </c>
      <c r="CA41">
        <v>500.04329999999999</v>
      </c>
      <c r="CB41">
        <v>101.85703333333301</v>
      </c>
      <c r="CC41">
        <v>0.10006051000000001</v>
      </c>
      <c r="CD41">
        <v>37.302093333333303</v>
      </c>
      <c r="CE41">
        <v>36.630299999999998</v>
      </c>
      <c r="CF41">
        <v>999.9</v>
      </c>
      <c r="CG41">
        <v>0</v>
      </c>
      <c r="CH41">
        <v>0</v>
      </c>
      <c r="CI41">
        <v>9998.4586666666692</v>
      </c>
      <c r="CJ41">
        <v>0</v>
      </c>
      <c r="CK41">
        <v>293.10806666666701</v>
      </c>
      <c r="CL41">
        <v>1300.0236666666699</v>
      </c>
      <c r="CM41">
        <v>0.9000051</v>
      </c>
      <c r="CN41">
        <v>9.9995150000000005E-2</v>
      </c>
      <c r="CO41">
        <v>0</v>
      </c>
      <c r="CP41">
        <v>1106.9493333333301</v>
      </c>
      <c r="CQ41">
        <v>4.99979</v>
      </c>
      <c r="CR41">
        <v>14511.3833333333</v>
      </c>
      <c r="CS41">
        <v>11051.496666666701</v>
      </c>
      <c r="CT41">
        <v>47.801733333333303</v>
      </c>
      <c r="CU41">
        <v>49.9559</v>
      </c>
      <c r="CV41">
        <v>48.649833333333298</v>
      </c>
      <c r="CW41">
        <v>49.618699999999997</v>
      </c>
      <c r="CX41">
        <v>49.793399999999998</v>
      </c>
      <c r="CY41">
        <v>1165.528</v>
      </c>
      <c r="CZ41">
        <v>129.49666666666701</v>
      </c>
      <c r="DA41">
        <v>0</v>
      </c>
      <c r="DB41">
        <v>113</v>
      </c>
      <c r="DC41">
        <v>0</v>
      </c>
      <c r="DD41">
        <v>1103.7252000000001</v>
      </c>
      <c r="DE41">
        <v>-368.78307748544898</v>
      </c>
      <c r="DF41">
        <v>-4853.4153908607796</v>
      </c>
      <c r="DG41">
        <v>14471.804</v>
      </c>
      <c r="DH41">
        <v>15</v>
      </c>
      <c r="DI41">
        <v>1603752055.5</v>
      </c>
      <c r="DJ41" t="s">
        <v>392</v>
      </c>
      <c r="DK41">
        <v>1603752045</v>
      </c>
      <c r="DL41">
        <v>1603752055.5</v>
      </c>
      <c r="DM41">
        <v>2</v>
      </c>
      <c r="DN41">
        <v>0.13</v>
      </c>
      <c r="DO41">
        <v>-0.19400000000000001</v>
      </c>
      <c r="DP41">
        <v>0.157</v>
      </c>
      <c r="DQ41">
        <v>0.26200000000000001</v>
      </c>
      <c r="DR41">
        <v>400</v>
      </c>
      <c r="DS41">
        <v>36</v>
      </c>
      <c r="DT41">
        <v>0.14000000000000001</v>
      </c>
      <c r="DU41">
        <v>0.01</v>
      </c>
      <c r="DV41">
        <v>9.0271740130787794</v>
      </c>
      <c r="DW41">
        <v>7.9542979085731894E-2</v>
      </c>
      <c r="DX41">
        <v>9.4969674723898695E-2</v>
      </c>
      <c r="DY41">
        <v>1</v>
      </c>
      <c r="DZ41">
        <v>-11.931490322580601</v>
      </c>
      <c r="EA41">
        <v>-1.12791290322576</v>
      </c>
      <c r="EB41">
        <v>0.15874623765892401</v>
      </c>
      <c r="EC41">
        <v>0</v>
      </c>
      <c r="ED41">
        <v>2.74523903225806</v>
      </c>
      <c r="EE41">
        <v>3.0224496774193601</v>
      </c>
      <c r="EF41">
        <v>0.228585073558844</v>
      </c>
      <c r="EG41">
        <v>0</v>
      </c>
      <c r="EH41">
        <v>1</v>
      </c>
      <c r="EI41">
        <v>3</v>
      </c>
      <c r="EJ41" t="s">
        <v>295</v>
      </c>
      <c r="EK41">
        <v>100</v>
      </c>
      <c r="EL41">
        <v>100</v>
      </c>
      <c r="EM41">
        <v>0.155</v>
      </c>
      <c r="EN41">
        <v>0.55979999999999996</v>
      </c>
      <c r="EO41">
        <v>4.0257398445148196E-3</v>
      </c>
      <c r="EP41">
        <v>6.0823150184057602E-4</v>
      </c>
      <c r="EQ41">
        <v>-6.1572112211999805E-7</v>
      </c>
      <c r="ER41">
        <v>1.2304956265122001E-10</v>
      </c>
      <c r="ES41">
        <v>0.26198571428571399</v>
      </c>
      <c r="ET41">
        <v>0</v>
      </c>
      <c r="EU41">
        <v>0</v>
      </c>
      <c r="EV41">
        <v>0</v>
      </c>
      <c r="EW41">
        <v>4</v>
      </c>
      <c r="EX41">
        <v>2168</v>
      </c>
      <c r="EY41">
        <v>1</v>
      </c>
      <c r="EZ41">
        <v>28</v>
      </c>
      <c r="FA41">
        <v>18</v>
      </c>
      <c r="FB41">
        <v>17.8</v>
      </c>
      <c r="FC41">
        <v>2</v>
      </c>
      <c r="FD41">
        <v>505.79</v>
      </c>
      <c r="FE41">
        <v>152.97399999999999</v>
      </c>
      <c r="FF41">
        <v>35.975000000000001</v>
      </c>
      <c r="FG41">
        <v>33.880600000000001</v>
      </c>
      <c r="FH41">
        <v>30.0002</v>
      </c>
      <c r="FI41">
        <v>33.6051</v>
      </c>
      <c r="FJ41">
        <v>33.541400000000003</v>
      </c>
      <c r="FK41">
        <v>20.296800000000001</v>
      </c>
      <c r="FL41">
        <v>0</v>
      </c>
      <c r="FM41">
        <v>100</v>
      </c>
      <c r="FN41">
        <v>-999.9</v>
      </c>
      <c r="FO41">
        <v>400</v>
      </c>
      <c r="FP41">
        <v>38.296199999999999</v>
      </c>
      <c r="FQ41">
        <v>100.755</v>
      </c>
      <c r="FR41">
        <v>100.797</v>
      </c>
    </row>
    <row r="42" spans="1:174" x14ac:dyDescent="0.25">
      <c r="A42">
        <v>26</v>
      </c>
      <c r="B42">
        <v>1603753268.0999999</v>
      </c>
      <c r="C42">
        <v>4180.0999999046298</v>
      </c>
      <c r="D42" t="s">
        <v>429</v>
      </c>
      <c r="E42" t="s">
        <v>430</v>
      </c>
      <c r="F42" t="s">
        <v>431</v>
      </c>
      <c r="G42" t="s">
        <v>396</v>
      </c>
      <c r="H42">
        <v>1603753260.0999999</v>
      </c>
      <c r="I42">
        <f t="shared" si="0"/>
        <v>4.9963322335850012E-3</v>
      </c>
      <c r="J42">
        <f t="shared" si="1"/>
        <v>14.014106208652986</v>
      </c>
      <c r="K42">
        <f t="shared" si="2"/>
        <v>380.880516129032</v>
      </c>
      <c r="L42">
        <f t="shared" si="3"/>
        <v>274.02900484688701</v>
      </c>
      <c r="M42">
        <f t="shared" si="4"/>
        <v>27.941554120367943</v>
      </c>
      <c r="N42">
        <f t="shared" si="5"/>
        <v>38.836741244816153</v>
      </c>
      <c r="O42">
        <f t="shared" si="6"/>
        <v>0.24348519196162574</v>
      </c>
      <c r="P42">
        <f t="shared" si="7"/>
        <v>2.9611426063252182</v>
      </c>
      <c r="Q42">
        <f t="shared" si="8"/>
        <v>0.23288419164526369</v>
      </c>
      <c r="R42">
        <f t="shared" si="9"/>
        <v>0.14646661330034916</v>
      </c>
      <c r="S42">
        <f t="shared" si="10"/>
        <v>214.76487645897629</v>
      </c>
      <c r="T42">
        <f t="shared" si="11"/>
        <v>37.24628339286047</v>
      </c>
      <c r="U42">
        <f t="shared" si="12"/>
        <v>36.769596774193502</v>
      </c>
      <c r="V42">
        <f t="shared" si="13"/>
        <v>6.226019952010712</v>
      </c>
      <c r="W42">
        <f t="shared" si="14"/>
        <v>64.825550748354942</v>
      </c>
      <c r="X42">
        <f t="shared" si="15"/>
        <v>4.1497344918620511</v>
      </c>
      <c r="Y42">
        <f t="shared" si="16"/>
        <v>6.4013871752063096</v>
      </c>
      <c r="Z42">
        <f t="shared" si="17"/>
        <v>2.0762854601486609</v>
      </c>
      <c r="AA42">
        <f t="shared" si="18"/>
        <v>-220.33825150109854</v>
      </c>
      <c r="AB42">
        <f t="shared" si="19"/>
        <v>81.256300235121401</v>
      </c>
      <c r="AC42">
        <f t="shared" si="20"/>
        <v>6.5357519409596279</v>
      </c>
      <c r="AD42">
        <f t="shared" si="21"/>
        <v>82.218677133958792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52053.091524353687</v>
      </c>
      <c r="AJ42" t="s">
        <v>290</v>
      </c>
      <c r="AK42">
        <v>15552.9</v>
      </c>
      <c r="AL42">
        <v>715.47692307692296</v>
      </c>
      <c r="AM42">
        <v>3262.08</v>
      </c>
      <c r="AN42">
        <f t="shared" si="25"/>
        <v>2546.603076923077</v>
      </c>
      <c r="AO42">
        <f t="shared" si="26"/>
        <v>0.78066849277855754</v>
      </c>
      <c r="AP42">
        <v>-0.57774747981622299</v>
      </c>
      <c r="AQ42" t="s">
        <v>432</v>
      </c>
      <c r="AR42">
        <v>15409.1</v>
      </c>
      <c r="AS42">
        <v>1527.0353846153801</v>
      </c>
      <c r="AT42">
        <v>1993.13</v>
      </c>
      <c r="AU42">
        <f t="shared" si="27"/>
        <v>0.23385058444989537</v>
      </c>
      <c r="AV42">
        <v>0.5</v>
      </c>
      <c r="AW42">
        <f t="shared" si="28"/>
        <v>1095.8674148285354</v>
      </c>
      <c r="AX42">
        <f t="shared" si="29"/>
        <v>14.014106208652986</v>
      </c>
      <c r="AY42">
        <f t="shared" si="30"/>
        <v>128.13461771862447</v>
      </c>
      <c r="AZ42">
        <f t="shared" si="31"/>
        <v>0.59449709753001556</v>
      </c>
      <c r="BA42">
        <f t="shared" si="32"/>
        <v>1.331534589953322E-2</v>
      </c>
      <c r="BB42">
        <f t="shared" si="33"/>
        <v>0.63666193374240498</v>
      </c>
      <c r="BC42" t="s">
        <v>433</v>
      </c>
      <c r="BD42">
        <v>808.22</v>
      </c>
      <c r="BE42">
        <f t="shared" si="34"/>
        <v>1184.9100000000001</v>
      </c>
      <c r="BF42">
        <f t="shared" si="35"/>
        <v>0.39335866469573216</v>
      </c>
      <c r="BG42">
        <f t="shared" si="36"/>
        <v>0.51712404130635004</v>
      </c>
      <c r="BH42">
        <f t="shared" si="37"/>
        <v>0.36480530106584003</v>
      </c>
      <c r="BI42">
        <f t="shared" si="38"/>
        <v>0.49829123804138475</v>
      </c>
      <c r="BJ42">
        <f t="shared" si="39"/>
        <v>0.208194481400613</v>
      </c>
      <c r="BK42">
        <f t="shared" si="40"/>
        <v>0.79180551859938697</v>
      </c>
      <c r="BL42">
        <f t="shared" si="41"/>
        <v>1299.97903225806</v>
      </c>
      <c r="BM42">
        <f t="shared" si="42"/>
        <v>1095.8674148285354</v>
      </c>
      <c r="BN42">
        <f t="shared" si="43"/>
        <v>0.84298853107270255</v>
      </c>
      <c r="BO42">
        <f t="shared" si="44"/>
        <v>0.19597706214540508</v>
      </c>
      <c r="BP42">
        <v>6</v>
      </c>
      <c r="BQ42">
        <v>0.5</v>
      </c>
      <c r="BR42" t="s">
        <v>293</v>
      </c>
      <c r="BS42">
        <v>2</v>
      </c>
      <c r="BT42">
        <v>1603753260.0999999</v>
      </c>
      <c r="BU42">
        <v>380.880516129032</v>
      </c>
      <c r="BV42">
        <v>399.980064516129</v>
      </c>
      <c r="BW42">
        <v>40.697364516128999</v>
      </c>
      <c r="BX42">
        <v>34.946067741935501</v>
      </c>
      <c r="BY42">
        <v>380.72729032258098</v>
      </c>
      <c r="BZ42">
        <v>40.027370967741902</v>
      </c>
      <c r="CA42">
        <v>500.02580645161299</v>
      </c>
      <c r="CB42">
        <v>101.86570967741901</v>
      </c>
      <c r="CC42">
        <v>9.9971422580645203E-2</v>
      </c>
      <c r="CD42">
        <v>37.278590322580598</v>
      </c>
      <c r="CE42">
        <v>36.769596774193502</v>
      </c>
      <c r="CF42">
        <v>999.9</v>
      </c>
      <c r="CG42">
        <v>0</v>
      </c>
      <c r="CH42">
        <v>0</v>
      </c>
      <c r="CI42">
        <v>9994.7406451612896</v>
      </c>
      <c r="CJ42">
        <v>0</v>
      </c>
      <c r="CK42">
        <v>897.50738709677398</v>
      </c>
      <c r="CL42">
        <v>1299.97903225806</v>
      </c>
      <c r="CM42">
        <v>0.89999796774193597</v>
      </c>
      <c r="CN42">
        <v>0.100002096774194</v>
      </c>
      <c r="CO42">
        <v>0</v>
      </c>
      <c r="CP42">
        <v>1529.45225806452</v>
      </c>
      <c r="CQ42">
        <v>4.99979</v>
      </c>
      <c r="CR42">
        <v>20013.764516128998</v>
      </c>
      <c r="CS42">
        <v>11051.1</v>
      </c>
      <c r="CT42">
        <v>47.302</v>
      </c>
      <c r="CU42">
        <v>49.5</v>
      </c>
      <c r="CV42">
        <v>48.1148387096774</v>
      </c>
      <c r="CW42">
        <v>49.25</v>
      </c>
      <c r="CX42">
        <v>49.360774193548401</v>
      </c>
      <c r="CY42">
        <v>1165.4787096774201</v>
      </c>
      <c r="CZ42">
        <v>129.500967741935</v>
      </c>
      <c r="DA42">
        <v>0</v>
      </c>
      <c r="DB42">
        <v>142.40000009536701</v>
      </c>
      <c r="DC42">
        <v>0</v>
      </c>
      <c r="DD42">
        <v>1527.0353846153801</v>
      </c>
      <c r="DE42">
        <v>-599.20205168691803</v>
      </c>
      <c r="DF42">
        <v>-7836.6153900273002</v>
      </c>
      <c r="DG42">
        <v>19982.469230769198</v>
      </c>
      <c r="DH42">
        <v>15</v>
      </c>
      <c r="DI42">
        <v>1603752055.5</v>
      </c>
      <c r="DJ42" t="s">
        <v>392</v>
      </c>
      <c r="DK42">
        <v>1603752045</v>
      </c>
      <c r="DL42">
        <v>1603752055.5</v>
      </c>
      <c r="DM42">
        <v>2</v>
      </c>
      <c r="DN42">
        <v>0.13</v>
      </c>
      <c r="DO42">
        <v>-0.19400000000000001</v>
      </c>
      <c r="DP42">
        <v>0.157</v>
      </c>
      <c r="DQ42">
        <v>0.26200000000000001</v>
      </c>
      <c r="DR42">
        <v>400</v>
      </c>
      <c r="DS42">
        <v>36</v>
      </c>
      <c r="DT42">
        <v>0.14000000000000001</v>
      </c>
      <c r="DU42">
        <v>0.01</v>
      </c>
      <c r="DV42">
        <v>14.0099465216187</v>
      </c>
      <c r="DW42">
        <v>0.39382095246341098</v>
      </c>
      <c r="DX42">
        <v>4.3317862520455899E-2</v>
      </c>
      <c r="DY42">
        <v>1</v>
      </c>
      <c r="DZ42">
        <v>-19.099558064516099</v>
      </c>
      <c r="EA42">
        <v>-0.70158870967736298</v>
      </c>
      <c r="EB42">
        <v>6.4971029644204703E-2</v>
      </c>
      <c r="EC42">
        <v>0</v>
      </c>
      <c r="ED42">
        <v>5.7512999999999996</v>
      </c>
      <c r="EE42">
        <v>0.43727709677418403</v>
      </c>
      <c r="EF42">
        <v>3.2650954439441E-2</v>
      </c>
      <c r="EG42">
        <v>0</v>
      </c>
      <c r="EH42">
        <v>1</v>
      </c>
      <c r="EI42">
        <v>3</v>
      </c>
      <c r="EJ42" t="s">
        <v>295</v>
      </c>
      <c r="EK42">
        <v>100</v>
      </c>
      <c r="EL42">
        <v>100</v>
      </c>
      <c r="EM42">
        <v>0.153</v>
      </c>
      <c r="EN42">
        <v>0.67159999999999997</v>
      </c>
      <c r="EO42">
        <v>4.0257398445148196E-3</v>
      </c>
      <c r="EP42">
        <v>6.0823150184057602E-4</v>
      </c>
      <c r="EQ42">
        <v>-6.1572112211999805E-7</v>
      </c>
      <c r="ER42">
        <v>1.2304956265122001E-10</v>
      </c>
      <c r="ES42">
        <v>0.26198571428571399</v>
      </c>
      <c r="ET42">
        <v>0</v>
      </c>
      <c r="EU42">
        <v>0</v>
      </c>
      <c r="EV42">
        <v>0</v>
      </c>
      <c r="EW42">
        <v>4</v>
      </c>
      <c r="EX42">
        <v>2168</v>
      </c>
      <c r="EY42">
        <v>1</v>
      </c>
      <c r="EZ42">
        <v>28</v>
      </c>
      <c r="FA42">
        <v>20.399999999999999</v>
      </c>
      <c r="FB42">
        <v>20.2</v>
      </c>
      <c r="FC42">
        <v>2</v>
      </c>
      <c r="FD42">
        <v>508.10700000000003</v>
      </c>
      <c r="FE42">
        <v>98.092100000000002</v>
      </c>
      <c r="FF42">
        <v>36.067300000000003</v>
      </c>
      <c r="FG42">
        <v>33.973100000000002</v>
      </c>
      <c r="FH42">
        <v>30.0002</v>
      </c>
      <c r="FI42">
        <v>33.680100000000003</v>
      </c>
      <c r="FJ42">
        <v>33.618000000000002</v>
      </c>
      <c r="FK42">
        <v>20.2927</v>
      </c>
      <c r="FL42">
        <v>0</v>
      </c>
      <c r="FM42">
        <v>100</v>
      </c>
      <c r="FN42">
        <v>-999.9</v>
      </c>
      <c r="FO42">
        <v>400</v>
      </c>
      <c r="FP42">
        <v>37.386699999999998</v>
      </c>
      <c r="FQ42">
        <v>100.708</v>
      </c>
      <c r="FR42">
        <v>100.809</v>
      </c>
    </row>
    <row r="43" spans="1:174" x14ac:dyDescent="0.25">
      <c r="A43">
        <v>27</v>
      </c>
      <c r="B43">
        <v>1603753412.5999999</v>
      </c>
      <c r="C43">
        <v>4324.5999999046298</v>
      </c>
      <c r="D43" t="s">
        <v>434</v>
      </c>
      <c r="E43" t="s">
        <v>435</v>
      </c>
      <c r="F43" t="s">
        <v>436</v>
      </c>
      <c r="G43" t="s">
        <v>437</v>
      </c>
      <c r="H43">
        <v>1603753404.5999999</v>
      </c>
      <c r="I43">
        <f t="shared" si="0"/>
        <v>5.7613826853476942E-3</v>
      </c>
      <c r="J43">
        <f t="shared" si="1"/>
        <v>15.975167009214232</v>
      </c>
      <c r="K43">
        <f t="shared" si="2"/>
        <v>378.22754838709699</v>
      </c>
      <c r="L43">
        <f t="shared" si="3"/>
        <v>279.68467992727398</v>
      </c>
      <c r="M43">
        <f t="shared" si="4"/>
        <v>28.51741109746829</v>
      </c>
      <c r="N43">
        <f t="shared" si="5"/>
        <v>38.565110139558278</v>
      </c>
      <c r="O43">
        <f t="shared" si="6"/>
        <v>0.30427787564245806</v>
      </c>
      <c r="P43">
        <f t="shared" si="7"/>
        <v>2.9624550023769149</v>
      </c>
      <c r="Q43">
        <f t="shared" si="8"/>
        <v>0.28792032409649665</v>
      </c>
      <c r="R43">
        <f t="shared" si="9"/>
        <v>0.18134654845007533</v>
      </c>
      <c r="S43">
        <f t="shared" si="10"/>
        <v>214.76509036316975</v>
      </c>
      <c r="T43">
        <f t="shared" si="11"/>
        <v>37.033697060835017</v>
      </c>
      <c r="U43">
        <f t="shared" si="12"/>
        <v>36.6567935483871</v>
      </c>
      <c r="V43">
        <f t="shared" si="13"/>
        <v>6.1877247438543055</v>
      </c>
      <c r="W43">
        <f t="shared" si="14"/>
        <v>66.482939815833632</v>
      </c>
      <c r="X43">
        <f t="shared" si="15"/>
        <v>4.2518662035672303</v>
      </c>
      <c r="Y43">
        <f t="shared" si="16"/>
        <v>6.3954244733242112</v>
      </c>
      <c r="Z43">
        <f t="shared" si="17"/>
        <v>1.9358585402870752</v>
      </c>
      <c r="AA43">
        <f t="shared" si="18"/>
        <v>-254.07697642383332</v>
      </c>
      <c r="AB43">
        <f t="shared" si="19"/>
        <v>96.576224662312427</v>
      </c>
      <c r="AC43">
        <f t="shared" si="20"/>
        <v>7.7596729802343969</v>
      </c>
      <c r="AD43">
        <f t="shared" si="21"/>
        <v>65.024011581883258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52093.055801279887</v>
      </c>
      <c r="AJ43" t="s">
        <v>290</v>
      </c>
      <c r="AK43">
        <v>15552.9</v>
      </c>
      <c r="AL43">
        <v>715.47692307692296</v>
      </c>
      <c r="AM43">
        <v>3262.08</v>
      </c>
      <c r="AN43">
        <f t="shared" si="25"/>
        <v>2546.603076923077</v>
      </c>
      <c r="AO43">
        <f t="shared" si="26"/>
        <v>0.78066849277855754</v>
      </c>
      <c r="AP43">
        <v>-0.57774747981622299</v>
      </c>
      <c r="AQ43" t="s">
        <v>438</v>
      </c>
      <c r="AR43">
        <v>15421.5</v>
      </c>
      <c r="AS43">
        <v>1096.0712000000001</v>
      </c>
      <c r="AT43">
        <v>1517.09</v>
      </c>
      <c r="AU43">
        <f t="shared" si="27"/>
        <v>0.27751735229946795</v>
      </c>
      <c r="AV43">
        <v>0.5</v>
      </c>
      <c r="AW43">
        <f t="shared" si="28"/>
        <v>1095.8706954737843</v>
      </c>
      <c r="AX43">
        <f t="shared" si="29"/>
        <v>15.975167009214232</v>
      </c>
      <c r="AY43">
        <f t="shared" si="30"/>
        <v>152.06156693523056</v>
      </c>
      <c r="AZ43">
        <f t="shared" si="31"/>
        <v>0.5082295710867516</v>
      </c>
      <c r="BA43">
        <f t="shared" si="32"/>
        <v>1.5104806212446475E-2</v>
      </c>
      <c r="BB43">
        <f t="shared" si="33"/>
        <v>1.1502218062211207</v>
      </c>
      <c r="BC43" t="s">
        <v>439</v>
      </c>
      <c r="BD43">
        <v>746.06</v>
      </c>
      <c r="BE43">
        <f t="shared" si="34"/>
        <v>771.03</v>
      </c>
      <c r="BF43">
        <f t="shared" si="35"/>
        <v>0.54604723551612755</v>
      </c>
      <c r="BG43">
        <f t="shared" si="36"/>
        <v>0.69355172057455827</v>
      </c>
      <c r="BH43">
        <f t="shared" si="37"/>
        <v>0.52521448579162955</v>
      </c>
      <c r="BI43">
        <f t="shared" si="38"/>
        <v>0.68522260724995954</v>
      </c>
      <c r="BJ43">
        <f t="shared" si="39"/>
        <v>0.37167658499663347</v>
      </c>
      <c r="BK43">
        <f t="shared" si="40"/>
        <v>0.62832341500336653</v>
      </c>
      <c r="BL43">
        <f t="shared" si="41"/>
        <v>1299.98322580645</v>
      </c>
      <c r="BM43">
        <f t="shared" si="42"/>
        <v>1095.8706954737843</v>
      </c>
      <c r="BN43">
        <f t="shared" si="43"/>
        <v>0.84298833532560102</v>
      </c>
      <c r="BO43">
        <f t="shared" si="44"/>
        <v>0.19597667065120222</v>
      </c>
      <c r="BP43">
        <v>6</v>
      </c>
      <c r="BQ43">
        <v>0.5</v>
      </c>
      <c r="BR43" t="s">
        <v>293</v>
      </c>
      <c r="BS43">
        <v>2</v>
      </c>
      <c r="BT43">
        <v>1603753404.5999999</v>
      </c>
      <c r="BU43">
        <v>378.22754838709699</v>
      </c>
      <c r="BV43">
        <v>400.01164516129001</v>
      </c>
      <c r="BW43">
        <v>41.700203225806398</v>
      </c>
      <c r="BX43">
        <v>35.075161290322598</v>
      </c>
      <c r="BY43">
        <v>378.07496774193498</v>
      </c>
      <c r="BZ43">
        <v>40.991125806451599</v>
      </c>
      <c r="CA43">
        <v>500.02387096774203</v>
      </c>
      <c r="CB43">
        <v>101.86270967741901</v>
      </c>
      <c r="CC43">
        <v>0.10001171612903199</v>
      </c>
      <c r="CD43">
        <v>37.261483870967702</v>
      </c>
      <c r="CE43">
        <v>36.6567935483871</v>
      </c>
      <c r="CF43">
        <v>999.9</v>
      </c>
      <c r="CG43">
        <v>0</v>
      </c>
      <c r="CH43">
        <v>0</v>
      </c>
      <c r="CI43">
        <v>10002.4732258065</v>
      </c>
      <c r="CJ43">
        <v>0</v>
      </c>
      <c r="CK43">
        <v>422.11225806451603</v>
      </c>
      <c r="CL43">
        <v>1299.98322580645</v>
      </c>
      <c r="CM43">
        <v>0.90000500000000005</v>
      </c>
      <c r="CN43">
        <v>9.9995025806451698E-2</v>
      </c>
      <c r="CO43">
        <v>0</v>
      </c>
      <c r="CP43">
        <v>1099.3035483870999</v>
      </c>
      <c r="CQ43">
        <v>4.99979</v>
      </c>
      <c r="CR43">
        <v>14387.509677419401</v>
      </c>
      <c r="CS43">
        <v>11051.174193548401</v>
      </c>
      <c r="CT43">
        <v>47.021999999999998</v>
      </c>
      <c r="CU43">
        <v>49.316064516129003</v>
      </c>
      <c r="CV43">
        <v>47.872935483870997</v>
      </c>
      <c r="CW43">
        <v>49</v>
      </c>
      <c r="CX43">
        <v>49.064032258064501</v>
      </c>
      <c r="CY43">
        <v>1165.49096774194</v>
      </c>
      <c r="CZ43">
        <v>129.492903225806</v>
      </c>
      <c r="DA43">
        <v>0</v>
      </c>
      <c r="DB43">
        <v>143.5</v>
      </c>
      <c r="DC43">
        <v>0</v>
      </c>
      <c r="DD43">
        <v>1096.0712000000001</v>
      </c>
      <c r="DE43">
        <v>-302.35230814821398</v>
      </c>
      <c r="DF43">
        <v>-3927.66923687907</v>
      </c>
      <c r="DG43">
        <v>14345.3</v>
      </c>
      <c r="DH43">
        <v>15</v>
      </c>
      <c r="DI43">
        <v>1603752055.5</v>
      </c>
      <c r="DJ43" t="s">
        <v>392</v>
      </c>
      <c r="DK43">
        <v>1603752045</v>
      </c>
      <c r="DL43">
        <v>1603752055.5</v>
      </c>
      <c r="DM43">
        <v>2</v>
      </c>
      <c r="DN43">
        <v>0.13</v>
      </c>
      <c r="DO43">
        <v>-0.19400000000000001</v>
      </c>
      <c r="DP43">
        <v>0.157</v>
      </c>
      <c r="DQ43">
        <v>0.26200000000000001</v>
      </c>
      <c r="DR43">
        <v>400</v>
      </c>
      <c r="DS43">
        <v>36</v>
      </c>
      <c r="DT43">
        <v>0.14000000000000001</v>
      </c>
      <c r="DU43">
        <v>0.01</v>
      </c>
      <c r="DV43">
        <v>15.973878475218999</v>
      </c>
      <c r="DW43">
        <v>-2.9997441802852801E-2</v>
      </c>
      <c r="DX43">
        <v>4.3686548720729801E-2</v>
      </c>
      <c r="DY43">
        <v>1</v>
      </c>
      <c r="DZ43">
        <v>-21.780977419354802</v>
      </c>
      <c r="EA43">
        <v>-0.23707258064515299</v>
      </c>
      <c r="EB43">
        <v>5.54192973825232E-2</v>
      </c>
      <c r="EC43">
        <v>0</v>
      </c>
      <c r="ED43">
        <v>6.6197016129032198</v>
      </c>
      <c r="EE43">
        <v>0.63957096774192501</v>
      </c>
      <c r="EF43">
        <v>4.7815917723297199E-2</v>
      </c>
      <c r="EG43">
        <v>0</v>
      </c>
      <c r="EH43">
        <v>1</v>
      </c>
      <c r="EI43">
        <v>3</v>
      </c>
      <c r="EJ43" t="s">
        <v>295</v>
      </c>
      <c r="EK43">
        <v>100</v>
      </c>
      <c r="EL43">
        <v>100</v>
      </c>
      <c r="EM43">
        <v>0.153</v>
      </c>
      <c r="EN43">
        <v>0.71199999999999997</v>
      </c>
      <c r="EO43">
        <v>4.0257398445148196E-3</v>
      </c>
      <c r="EP43">
        <v>6.0823150184057602E-4</v>
      </c>
      <c r="EQ43">
        <v>-6.1572112211999805E-7</v>
      </c>
      <c r="ER43">
        <v>1.2304956265122001E-10</v>
      </c>
      <c r="ES43">
        <v>0.26198571428571399</v>
      </c>
      <c r="ET43">
        <v>0</v>
      </c>
      <c r="EU43">
        <v>0</v>
      </c>
      <c r="EV43">
        <v>0</v>
      </c>
      <c r="EW43">
        <v>4</v>
      </c>
      <c r="EX43">
        <v>2168</v>
      </c>
      <c r="EY43">
        <v>1</v>
      </c>
      <c r="EZ43">
        <v>28</v>
      </c>
      <c r="FA43">
        <v>22.8</v>
      </c>
      <c r="FB43">
        <v>22.6</v>
      </c>
      <c r="FC43">
        <v>2</v>
      </c>
      <c r="FD43">
        <v>506.74700000000001</v>
      </c>
      <c r="FE43">
        <v>114.718</v>
      </c>
      <c r="FF43">
        <v>36.152500000000003</v>
      </c>
      <c r="FG43">
        <v>34.154699999999998</v>
      </c>
      <c r="FH43">
        <v>30.001000000000001</v>
      </c>
      <c r="FI43">
        <v>33.855400000000003</v>
      </c>
      <c r="FJ43">
        <v>33.7971</v>
      </c>
      <c r="FK43">
        <v>20.294499999999999</v>
      </c>
      <c r="FL43">
        <v>0</v>
      </c>
      <c r="FM43">
        <v>100</v>
      </c>
      <c r="FN43">
        <v>-999.9</v>
      </c>
      <c r="FO43">
        <v>400</v>
      </c>
      <c r="FP43">
        <v>40.219799999999999</v>
      </c>
      <c r="FQ43">
        <v>100.679</v>
      </c>
      <c r="FR43">
        <v>100.72799999999999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314</v>
      </c>
      <c r="B15" t="s">
        <v>315</v>
      </c>
    </row>
    <row r="16" spans="1:2" x14ac:dyDescent="0.25">
      <c r="A16" t="s">
        <v>316</v>
      </c>
      <c r="B16" t="s">
        <v>317</v>
      </c>
    </row>
    <row r="17" spans="1:2" x14ac:dyDescent="0.25">
      <c r="A17" t="s">
        <v>318</v>
      </c>
      <c r="B17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2020-10-26T16:04:54Z</dcterms:created>
  <dcterms:modified xsi:type="dcterms:W3CDTF">2021-05-13T18:56:28Z</dcterms:modified>
</cp:coreProperties>
</file>