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705C0EA9-4EBB-4FCF-8EDD-235947CA05A8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3" i="1" l="1"/>
  <c r="BN73" i="1"/>
  <c r="BL73" i="1"/>
  <c r="BM73" i="1" s="1"/>
  <c r="BI73" i="1"/>
  <c r="BH73" i="1"/>
  <c r="BG73" i="1"/>
  <c r="BF73" i="1"/>
  <c r="BJ73" i="1" s="1"/>
  <c r="BK73" i="1" s="1"/>
  <c r="BE73" i="1"/>
  <c r="BB73" i="1"/>
  <c r="AZ73" i="1"/>
  <c r="AU73" i="1"/>
  <c r="AO73" i="1"/>
  <c r="AN73" i="1"/>
  <c r="AI73" i="1"/>
  <c r="AG73" i="1"/>
  <c r="Y73" i="1"/>
  <c r="X73" i="1"/>
  <c r="W73" i="1"/>
  <c r="P73" i="1"/>
  <c r="BO72" i="1"/>
  <c r="BN72" i="1"/>
  <c r="BL72" i="1"/>
  <c r="BK72" i="1"/>
  <c r="BI72" i="1"/>
  <c r="BH72" i="1"/>
  <c r="BG72" i="1"/>
  <c r="BF72" i="1"/>
  <c r="BJ72" i="1" s="1"/>
  <c r="BE72" i="1"/>
  <c r="AZ72" i="1" s="1"/>
  <c r="BB72" i="1"/>
  <c r="AU72" i="1"/>
  <c r="AN72" i="1"/>
  <c r="AO72" i="1" s="1"/>
  <c r="AI72" i="1"/>
  <c r="AG72" i="1" s="1"/>
  <c r="Y72" i="1"/>
  <c r="W72" i="1" s="1"/>
  <c r="X72" i="1"/>
  <c r="P72" i="1"/>
  <c r="BO71" i="1"/>
  <c r="BN71" i="1"/>
  <c r="BL71" i="1"/>
  <c r="BM71" i="1" s="1"/>
  <c r="BK71" i="1"/>
  <c r="BJ71" i="1"/>
  <c r="BI71" i="1"/>
  <c r="BH71" i="1"/>
  <c r="BG71" i="1"/>
  <c r="BF71" i="1"/>
  <c r="BE71" i="1"/>
  <c r="BB71" i="1"/>
  <c r="AZ71" i="1"/>
  <c r="AU71" i="1"/>
  <c r="AN71" i="1"/>
  <c r="AO71" i="1" s="1"/>
  <c r="AI71" i="1"/>
  <c r="AG71" i="1" s="1"/>
  <c r="Y71" i="1"/>
  <c r="W71" i="1" s="1"/>
  <c r="X71" i="1"/>
  <c r="P71" i="1"/>
  <c r="BO70" i="1"/>
  <c r="BN70" i="1"/>
  <c r="BM70" i="1" s="1"/>
  <c r="BL70" i="1"/>
  <c r="BI70" i="1"/>
  <c r="BH70" i="1"/>
  <c r="BG70" i="1"/>
  <c r="BF70" i="1"/>
  <c r="BJ70" i="1" s="1"/>
  <c r="BK70" i="1" s="1"/>
  <c r="BE70" i="1"/>
  <c r="AZ70" i="1" s="1"/>
  <c r="BB70" i="1"/>
  <c r="AU70" i="1"/>
  <c r="AO70" i="1"/>
  <c r="AN70" i="1"/>
  <c r="AI70" i="1"/>
  <c r="AG70" i="1" s="1"/>
  <c r="Y70" i="1"/>
  <c r="W70" i="1" s="1"/>
  <c r="X70" i="1"/>
  <c r="P70" i="1"/>
  <c r="N70" i="1"/>
  <c r="BO69" i="1"/>
  <c r="BN69" i="1"/>
  <c r="BM69" i="1"/>
  <c r="AW69" i="1" s="1"/>
  <c r="BL69" i="1"/>
  <c r="BJ69" i="1"/>
  <c r="BK69" i="1" s="1"/>
  <c r="BI69" i="1"/>
  <c r="BH69" i="1"/>
  <c r="BG69" i="1"/>
  <c r="BF69" i="1"/>
  <c r="BE69" i="1"/>
  <c r="BB69" i="1"/>
  <c r="AZ69" i="1"/>
  <c r="AU69" i="1"/>
  <c r="AN69" i="1"/>
  <c r="AO69" i="1" s="1"/>
  <c r="AI69" i="1"/>
  <c r="AG69" i="1" s="1"/>
  <c r="N69" i="1" s="1"/>
  <c r="Y69" i="1"/>
  <c r="X69" i="1"/>
  <c r="P69" i="1"/>
  <c r="I69" i="1"/>
  <c r="BO68" i="1"/>
  <c r="S68" i="1" s="1"/>
  <c r="BN68" i="1"/>
  <c r="BM68" i="1"/>
  <c r="BL68" i="1"/>
  <c r="BJ68" i="1"/>
  <c r="BK68" i="1" s="1"/>
  <c r="BI68" i="1"/>
  <c r="BH68" i="1"/>
  <c r="BG68" i="1"/>
  <c r="BF68" i="1"/>
  <c r="BE68" i="1"/>
  <c r="BB68" i="1"/>
  <c r="AZ68" i="1"/>
  <c r="AY68" i="1"/>
  <c r="AW68" i="1"/>
  <c r="AU68" i="1"/>
  <c r="AO68" i="1"/>
  <c r="AN68" i="1"/>
  <c r="AI68" i="1"/>
  <c r="AG68" i="1"/>
  <c r="N68" i="1" s="1"/>
  <c r="Y68" i="1"/>
  <c r="X68" i="1"/>
  <c r="W68" i="1" s="1"/>
  <c r="P68" i="1"/>
  <c r="BO67" i="1"/>
  <c r="BN67" i="1"/>
  <c r="BL67" i="1"/>
  <c r="BM67" i="1" s="1"/>
  <c r="BI67" i="1"/>
  <c r="BH67" i="1"/>
  <c r="BG67" i="1"/>
  <c r="BF67" i="1"/>
  <c r="BJ67" i="1" s="1"/>
  <c r="BK67" i="1" s="1"/>
  <c r="BE67" i="1"/>
  <c r="AZ67" i="1" s="1"/>
  <c r="BB67" i="1"/>
  <c r="AU67" i="1"/>
  <c r="AO67" i="1"/>
  <c r="AN67" i="1"/>
  <c r="AI67" i="1"/>
  <c r="AH67" i="1"/>
  <c r="AG67" i="1"/>
  <c r="I67" i="1" s="1"/>
  <c r="AA67" i="1"/>
  <c r="Y67" i="1"/>
  <c r="X67" i="1"/>
  <c r="W67" i="1" s="1"/>
  <c r="P67" i="1"/>
  <c r="N67" i="1"/>
  <c r="K67" i="1"/>
  <c r="J67" i="1"/>
  <c r="AX67" i="1" s="1"/>
  <c r="BO66" i="1"/>
  <c r="BN66" i="1"/>
  <c r="BL66" i="1"/>
  <c r="BM66" i="1" s="1"/>
  <c r="S66" i="1" s="1"/>
  <c r="BK66" i="1"/>
  <c r="BJ66" i="1"/>
  <c r="BI66" i="1"/>
  <c r="BH66" i="1"/>
  <c r="BG66" i="1"/>
  <c r="BF66" i="1"/>
  <c r="BE66" i="1"/>
  <c r="BB66" i="1"/>
  <c r="AZ66" i="1"/>
  <c r="AW66" i="1"/>
  <c r="AY66" i="1" s="1"/>
  <c r="AU66" i="1"/>
  <c r="AN66" i="1"/>
  <c r="AO66" i="1" s="1"/>
  <c r="AI66" i="1"/>
  <c r="AG66" i="1"/>
  <c r="Y66" i="1"/>
  <c r="X66" i="1"/>
  <c r="W66" i="1" s="1"/>
  <c r="P66" i="1"/>
  <c r="BO65" i="1"/>
  <c r="BN65" i="1"/>
  <c r="BL65" i="1"/>
  <c r="BM65" i="1" s="1"/>
  <c r="S65" i="1" s="1"/>
  <c r="BI65" i="1"/>
  <c r="BH65" i="1"/>
  <c r="BG65" i="1"/>
  <c r="BF65" i="1"/>
  <c r="BJ65" i="1" s="1"/>
  <c r="BK65" i="1" s="1"/>
  <c r="BE65" i="1"/>
  <c r="BB65" i="1"/>
  <c r="AZ65" i="1"/>
  <c r="AU65" i="1"/>
  <c r="AN65" i="1"/>
  <c r="AO65" i="1" s="1"/>
  <c r="AI65" i="1"/>
  <c r="AG65" i="1"/>
  <c r="Y65" i="1"/>
  <c r="X65" i="1"/>
  <c r="W65" i="1"/>
  <c r="P65" i="1"/>
  <c r="N65" i="1"/>
  <c r="J65" i="1"/>
  <c r="AX65" i="1" s="1"/>
  <c r="BO64" i="1"/>
  <c r="BN64" i="1"/>
  <c r="BL64" i="1"/>
  <c r="BM64" i="1" s="1"/>
  <c r="BI64" i="1"/>
  <c r="BH64" i="1"/>
  <c r="BG64" i="1"/>
  <c r="BF64" i="1"/>
  <c r="BJ64" i="1" s="1"/>
  <c r="BK64" i="1" s="1"/>
  <c r="BE64" i="1"/>
  <c r="AZ64" i="1" s="1"/>
  <c r="BB64" i="1"/>
  <c r="AU64" i="1"/>
  <c r="AN64" i="1"/>
  <c r="AO64" i="1" s="1"/>
  <c r="AI64" i="1"/>
  <c r="AG64" i="1" s="1"/>
  <c r="Y64" i="1"/>
  <c r="X64" i="1"/>
  <c r="W64" i="1"/>
  <c r="P64" i="1"/>
  <c r="BO63" i="1"/>
  <c r="BN63" i="1"/>
  <c r="BL63" i="1"/>
  <c r="BI63" i="1"/>
  <c r="BH63" i="1"/>
  <c r="BG63" i="1"/>
  <c r="BF63" i="1"/>
  <c r="BJ63" i="1" s="1"/>
  <c r="BK63" i="1" s="1"/>
  <c r="BE63" i="1"/>
  <c r="BB63" i="1"/>
  <c r="AZ63" i="1"/>
  <c r="AU63" i="1"/>
  <c r="AN63" i="1"/>
  <c r="AO63" i="1" s="1"/>
  <c r="AI63" i="1"/>
  <c r="AG63" i="1" s="1"/>
  <c r="Y63" i="1"/>
  <c r="X63" i="1"/>
  <c r="W63" i="1" s="1"/>
  <c r="P63" i="1"/>
  <c r="BO62" i="1"/>
  <c r="BN62" i="1"/>
  <c r="BM62" i="1" s="1"/>
  <c r="BL62" i="1"/>
  <c r="BI62" i="1"/>
  <c r="BH62" i="1"/>
  <c r="BG62" i="1"/>
  <c r="BF62" i="1"/>
  <c r="BJ62" i="1" s="1"/>
  <c r="BK62" i="1" s="1"/>
  <c r="BE62" i="1"/>
  <c r="AZ62" i="1" s="1"/>
  <c r="BB62" i="1"/>
  <c r="AU62" i="1"/>
  <c r="AO62" i="1"/>
  <c r="AN62" i="1"/>
  <c r="AI62" i="1"/>
  <c r="AG62" i="1" s="1"/>
  <c r="I62" i="1" s="1"/>
  <c r="Y62" i="1"/>
  <c r="W62" i="1" s="1"/>
  <c r="X62" i="1"/>
  <c r="P62" i="1"/>
  <c r="K62" i="1"/>
  <c r="BO61" i="1"/>
  <c r="BN61" i="1"/>
  <c r="BM61" i="1"/>
  <c r="AW61" i="1" s="1"/>
  <c r="BL61" i="1"/>
  <c r="BJ61" i="1"/>
  <c r="BK61" i="1" s="1"/>
  <c r="BI61" i="1"/>
  <c r="BH61" i="1"/>
  <c r="BG61" i="1"/>
  <c r="BF61" i="1"/>
  <c r="BE61" i="1"/>
  <c r="BB61" i="1"/>
  <c r="AZ61" i="1"/>
  <c r="AU61" i="1"/>
  <c r="AN61" i="1"/>
  <c r="AO61" i="1" s="1"/>
  <c r="AI61" i="1"/>
  <c r="AG61" i="1" s="1"/>
  <c r="N61" i="1" s="1"/>
  <c r="Y61" i="1"/>
  <c r="X61" i="1"/>
  <c r="W61" i="1" s="1"/>
  <c r="S61" i="1"/>
  <c r="P61" i="1"/>
  <c r="BO60" i="1"/>
  <c r="BN60" i="1"/>
  <c r="BM60" i="1"/>
  <c r="S60" i="1" s="1"/>
  <c r="BL60" i="1"/>
  <c r="BJ60" i="1"/>
  <c r="BK60" i="1" s="1"/>
  <c r="BI60" i="1"/>
  <c r="BH60" i="1"/>
  <c r="BG60" i="1"/>
  <c r="BF60" i="1"/>
  <c r="BE60" i="1"/>
  <c r="BB60" i="1"/>
  <c r="AZ60" i="1"/>
  <c r="AY60" i="1"/>
  <c r="AW60" i="1"/>
  <c r="AU60" i="1"/>
  <c r="AO60" i="1"/>
  <c r="AN60" i="1"/>
  <c r="AI60" i="1"/>
  <c r="AH60" i="1"/>
  <c r="AG60" i="1"/>
  <c r="J60" i="1" s="1"/>
  <c r="AX60" i="1" s="1"/>
  <c r="BA60" i="1" s="1"/>
  <c r="Y60" i="1"/>
  <c r="X60" i="1"/>
  <c r="W60" i="1" s="1"/>
  <c r="P60" i="1"/>
  <c r="K60" i="1"/>
  <c r="I60" i="1"/>
  <c r="BO59" i="1"/>
  <c r="BN59" i="1"/>
  <c r="BL59" i="1"/>
  <c r="BM59" i="1" s="1"/>
  <c r="AW59" i="1" s="1"/>
  <c r="BJ59" i="1"/>
  <c r="BK59" i="1" s="1"/>
  <c r="BI59" i="1"/>
  <c r="BH59" i="1"/>
  <c r="BG59" i="1"/>
  <c r="BF59" i="1"/>
  <c r="BE59" i="1"/>
  <c r="BB59" i="1"/>
  <c r="AZ59" i="1"/>
  <c r="AX59" i="1"/>
  <c r="AU59" i="1"/>
  <c r="AY59" i="1" s="1"/>
  <c r="AO59" i="1"/>
  <c r="AN59" i="1"/>
  <c r="AI59" i="1"/>
  <c r="AH59" i="1"/>
  <c r="AG59" i="1"/>
  <c r="I59" i="1" s="1"/>
  <c r="Y59" i="1"/>
  <c r="X59" i="1"/>
  <c r="W59" i="1" s="1"/>
  <c r="S59" i="1"/>
  <c r="P59" i="1"/>
  <c r="N59" i="1"/>
  <c r="K59" i="1"/>
  <c r="J59" i="1"/>
  <c r="BO58" i="1"/>
  <c r="BN58" i="1"/>
  <c r="BM58" i="1"/>
  <c r="AW58" i="1" s="1"/>
  <c r="AY58" i="1" s="1"/>
  <c r="BL58" i="1"/>
  <c r="BJ58" i="1"/>
  <c r="BK58" i="1" s="1"/>
  <c r="BI58" i="1"/>
  <c r="BH58" i="1"/>
  <c r="BG58" i="1"/>
  <c r="BF58" i="1"/>
  <c r="BE58" i="1"/>
  <c r="BB58" i="1"/>
  <c r="AZ58" i="1"/>
  <c r="AU58" i="1"/>
  <c r="AN58" i="1"/>
  <c r="AO58" i="1" s="1"/>
  <c r="AI58" i="1"/>
  <c r="AG58" i="1"/>
  <c r="N58" i="1" s="1"/>
  <c r="Y58" i="1"/>
  <c r="W58" i="1" s="1"/>
  <c r="X58" i="1"/>
  <c r="P58" i="1"/>
  <c r="I58" i="1"/>
  <c r="AA58" i="1" s="1"/>
  <c r="BO57" i="1"/>
  <c r="BN57" i="1"/>
  <c r="BL57" i="1"/>
  <c r="BJ57" i="1"/>
  <c r="BK57" i="1" s="1"/>
  <c r="BI57" i="1"/>
  <c r="BH57" i="1"/>
  <c r="BG57" i="1"/>
  <c r="BF57" i="1"/>
  <c r="BE57" i="1"/>
  <c r="BB57" i="1"/>
  <c r="AZ57" i="1"/>
  <c r="AU57" i="1"/>
  <c r="AN57" i="1"/>
  <c r="AO57" i="1" s="1"/>
  <c r="AI57" i="1"/>
  <c r="AG57" i="1"/>
  <c r="K57" i="1" s="1"/>
  <c r="Y57" i="1"/>
  <c r="W57" i="1" s="1"/>
  <c r="X57" i="1"/>
  <c r="P57" i="1"/>
  <c r="I57" i="1"/>
  <c r="BO56" i="1"/>
  <c r="BN56" i="1"/>
  <c r="BL56" i="1"/>
  <c r="BM56" i="1" s="1"/>
  <c r="BK56" i="1"/>
  <c r="BI56" i="1"/>
  <c r="BH56" i="1"/>
  <c r="BG56" i="1"/>
  <c r="BF56" i="1"/>
  <c r="BJ56" i="1" s="1"/>
  <c r="BE56" i="1"/>
  <c r="AZ56" i="1" s="1"/>
  <c r="BB56" i="1"/>
  <c r="AU56" i="1"/>
  <c r="AN56" i="1"/>
  <c r="AO56" i="1" s="1"/>
  <c r="AI56" i="1"/>
  <c r="AG56" i="1"/>
  <c r="AH56" i="1" s="1"/>
  <c r="AA56" i="1"/>
  <c r="Y56" i="1"/>
  <c r="W56" i="1" s="1"/>
  <c r="X56" i="1"/>
  <c r="P56" i="1"/>
  <c r="N56" i="1"/>
  <c r="K56" i="1"/>
  <c r="J56" i="1"/>
  <c r="AX56" i="1" s="1"/>
  <c r="I56" i="1"/>
  <c r="BO55" i="1"/>
  <c r="BN55" i="1"/>
  <c r="BM55" i="1"/>
  <c r="AW55" i="1" s="1"/>
  <c r="AY55" i="1" s="1"/>
  <c r="BL55" i="1"/>
  <c r="BJ55" i="1"/>
  <c r="BK55" i="1" s="1"/>
  <c r="BI55" i="1"/>
  <c r="BH55" i="1"/>
  <c r="BG55" i="1"/>
  <c r="BF55" i="1"/>
  <c r="BE55" i="1"/>
  <c r="BB55" i="1"/>
  <c r="AZ55" i="1"/>
  <c r="AU55" i="1"/>
  <c r="AN55" i="1"/>
  <c r="AO55" i="1" s="1"/>
  <c r="AI55" i="1"/>
  <c r="AG55" i="1"/>
  <c r="Y55" i="1"/>
  <c r="X55" i="1"/>
  <c r="W55" i="1" s="1"/>
  <c r="S55" i="1"/>
  <c r="P55" i="1"/>
  <c r="BO54" i="1"/>
  <c r="BN54" i="1"/>
  <c r="BM54" i="1" s="1"/>
  <c r="BL54" i="1"/>
  <c r="BI54" i="1"/>
  <c r="BH54" i="1"/>
  <c r="BG54" i="1"/>
  <c r="BF54" i="1"/>
  <c r="BJ54" i="1" s="1"/>
  <c r="BK54" i="1" s="1"/>
  <c r="BE54" i="1"/>
  <c r="BB54" i="1"/>
  <c r="AZ54" i="1"/>
  <c r="AU54" i="1"/>
  <c r="AO54" i="1"/>
  <c r="AN54" i="1"/>
  <c r="AI54" i="1"/>
  <c r="AG54" i="1" s="1"/>
  <c r="Y54" i="1"/>
  <c r="X54" i="1"/>
  <c r="W54" i="1" s="1"/>
  <c r="P54" i="1"/>
  <c r="BO53" i="1"/>
  <c r="BN53" i="1"/>
  <c r="BM53" i="1"/>
  <c r="BL53" i="1"/>
  <c r="BI53" i="1"/>
  <c r="BH53" i="1"/>
  <c r="BG53" i="1"/>
  <c r="BF53" i="1"/>
  <c r="BJ53" i="1" s="1"/>
  <c r="BK53" i="1" s="1"/>
  <c r="BE53" i="1"/>
  <c r="AZ53" i="1" s="1"/>
  <c r="BB53" i="1"/>
  <c r="AU53" i="1"/>
  <c r="AN53" i="1"/>
  <c r="AO53" i="1" s="1"/>
  <c r="AI53" i="1"/>
  <c r="AG53" i="1" s="1"/>
  <c r="I53" i="1" s="1"/>
  <c r="AH53" i="1"/>
  <c r="Y53" i="1"/>
  <c r="X53" i="1"/>
  <c r="P53" i="1"/>
  <c r="N53" i="1"/>
  <c r="K53" i="1"/>
  <c r="J53" i="1"/>
  <c r="AX53" i="1" s="1"/>
  <c r="BO52" i="1"/>
  <c r="BN52" i="1"/>
  <c r="BL52" i="1"/>
  <c r="BM52" i="1" s="1"/>
  <c r="BJ52" i="1"/>
  <c r="BK52" i="1" s="1"/>
  <c r="BI52" i="1"/>
  <c r="BH52" i="1"/>
  <c r="BG52" i="1"/>
  <c r="BF52" i="1"/>
  <c r="BE52" i="1"/>
  <c r="BB52" i="1"/>
  <c r="AZ52" i="1"/>
  <c r="AU52" i="1"/>
  <c r="AN52" i="1"/>
  <c r="AO52" i="1" s="1"/>
  <c r="AI52" i="1"/>
  <c r="AG52" i="1"/>
  <c r="AH52" i="1" s="1"/>
  <c r="Y52" i="1"/>
  <c r="W52" i="1" s="1"/>
  <c r="X52" i="1"/>
  <c r="P52" i="1"/>
  <c r="I52" i="1"/>
  <c r="AA52" i="1" s="1"/>
  <c r="BO51" i="1"/>
  <c r="BN51" i="1"/>
  <c r="BL51" i="1"/>
  <c r="BM51" i="1" s="1"/>
  <c r="BJ51" i="1"/>
  <c r="BK51" i="1" s="1"/>
  <c r="BI51" i="1"/>
  <c r="BH51" i="1"/>
  <c r="BG51" i="1"/>
  <c r="BF51" i="1"/>
  <c r="BE51" i="1"/>
  <c r="AZ51" i="1" s="1"/>
  <c r="BB51" i="1"/>
  <c r="AU51" i="1"/>
  <c r="AN51" i="1"/>
  <c r="AO51" i="1" s="1"/>
  <c r="AI51" i="1"/>
  <c r="AG51" i="1"/>
  <c r="I51" i="1" s="1"/>
  <c r="Y51" i="1"/>
  <c r="X51" i="1"/>
  <c r="W51" i="1"/>
  <c r="P51" i="1"/>
  <c r="N51" i="1"/>
  <c r="K51" i="1"/>
  <c r="BO50" i="1"/>
  <c r="BN50" i="1"/>
  <c r="BL50" i="1"/>
  <c r="BM50" i="1" s="1"/>
  <c r="BJ50" i="1"/>
  <c r="BK50" i="1" s="1"/>
  <c r="BI50" i="1"/>
  <c r="BH50" i="1"/>
  <c r="BG50" i="1"/>
  <c r="BF50" i="1"/>
  <c r="BE50" i="1"/>
  <c r="AZ50" i="1" s="1"/>
  <c r="BB50" i="1"/>
  <c r="AU50" i="1"/>
  <c r="AN50" i="1"/>
  <c r="AO50" i="1" s="1"/>
  <c r="AI50" i="1"/>
  <c r="AG50" i="1"/>
  <c r="Y50" i="1"/>
  <c r="X50" i="1"/>
  <c r="W50" i="1"/>
  <c r="P50" i="1"/>
  <c r="BO49" i="1"/>
  <c r="BN49" i="1"/>
  <c r="BL49" i="1"/>
  <c r="BI49" i="1"/>
  <c r="BH49" i="1"/>
  <c r="BG49" i="1"/>
  <c r="BF49" i="1"/>
  <c r="BJ49" i="1" s="1"/>
  <c r="BK49" i="1" s="1"/>
  <c r="BE49" i="1"/>
  <c r="AZ49" i="1" s="1"/>
  <c r="BB49" i="1"/>
  <c r="AU49" i="1"/>
  <c r="AN49" i="1"/>
  <c r="AO49" i="1" s="1"/>
  <c r="AI49" i="1"/>
  <c r="AG49" i="1"/>
  <c r="J49" i="1" s="1"/>
  <c r="AX49" i="1" s="1"/>
  <c r="Y49" i="1"/>
  <c r="X49" i="1"/>
  <c r="W49" i="1"/>
  <c r="P49" i="1"/>
  <c r="BO48" i="1"/>
  <c r="BN48" i="1"/>
  <c r="BL48" i="1"/>
  <c r="BI48" i="1"/>
  <c r="BH48" i="1"/>
  <c r="BG48" i="1"/>
  <c r="BF48" i="1"/>
  <c r="BJ48" i="1" s="1"/>
  <c r="BK48" i="1" s="1"/>
  <c r="BE48" i="1"/>
  <c r="BB48" i="1"/>
  <c r="AZ48" i="1"/>
  <c r="AU48" i="1"/>
  <c r="AN48" i="1"/>
  <c r="AO48" i="1" s="1"/>
  <c r="AI48" i="1"/>
  <c r="AG48" i="1"/>
  <c r="Y48" i="1"/>
  <c r="X48" i="1"/>
  <c r="W48" i="1"/>
  <c r="P48" i="1"/>
  <c r="BO47" i="1"/>
  <c r="BN47" i="1"/>
  <c r="BL47" i="1"/>
  <c r="BM47" i="1" s="1"/>
  <c r="BI47" i="1"/>
  <c r="BH47" i="1"/>
  <c r="BG47" i="1"/>
  <c r="BF47" i="1"/>
  <c r="BJ47" i="1" s="1"/>
  <c r="BK47" i="1" s="1"/>
  <c r="BE47" i="1"/>
  <c r="AZ47" i="1" s="1"/>
  <c r="BB47" i="1"/>
  <c r="AU47" i="1"/>
  <c r="AN47" i="1"/>
  <c r="AO47" i="1" s="1"/>
  <c r="AI47" i="1"/>
  <c r="AG47" i="1" s="1"/>
  <c r="N47" i="1" s="1"/>
  <c r="Y47" i="1"/>
  <c r="W47" i="1" s="1"/>
  <c r="X47" i="1"/>
  <c r="P47" i="1"/>
  <c r="I47" i="1"/>
  <c r="AA47" i="1" s="1"/>
  <c r="BO46" i="1"/>
  <c r="BN46" i="1"/>
  <c r="BM46" i="1"/>
  <c r="AW46" i="1" s="1"/>
  <c r="AY46" i="1" s="1"/>
  <c r="BL46" i="1"/>
  <c r="BI46" i="1"/>
  <c r="BH46" i="1"/>
  <c r="BG46" i="1"/>
  <c r="BF46" i="1"/>
  <c r="BJ46" i="1" s="1"/>
  <c r="BK46" i="1" s="1"/>
  <c r="BE46" i="1"/>
  <c r="AZ46" i="1" s="1"/>
  <c r="BB46" i="1"/>
  <c r="AU46" i="1"/>
  <c r="AN46" i="1"/>
  <c r="AO46" i="1" s="1"/>
  <c r="AI46" i="1"/>
  <c r="AG46" i="1" s="1"/>
  <c r="Y46" i="1"/>
  <c r="W46" i="1" s="1"/>
  <c r="X46" i="1"/>
  <c r="S46" i="1"/>
  <c r="P46" i="1"/>
  <c r="BO45" i="1"/>
  <c r="BN45" i="1"/>
  <c r="BM45" i="1" s="1"/>
  <c r="AW45" i="1" s="1"/>
  <c r="BL45" i="1"/>
  <c r="BJ45" i="1"/>
  <c r="BK45" i="1" s="1"/>
  <c r="BI45" i="1"/>
  <c r="BH45" i="1"/>
  <c r="BG45" i="1"/>
  <c r="BF45" i="1"/>
  <c r="BE45" i="1"/>
  <c r="AZ45" i="1" s="1"/>
  <c r="BB45" i="1"/>
  <c r="AY45" i="1"/>
  <c r="AX45" i="1"/>
  <c r="AU45" i="1"/>
  <c r="AO45" i="1"/>
  <c r="AN45" i="1"/>
  <c r="AI45" i="1"/>
  <c r="AG45" i="1"/>
  <c r="J45" i="1" s="1"/>
  <c r="Y45" i="1"/>
  <c r="X45" i="1"/>
  <c r="W45" i="1"/>
  <c r="S45" i="1"/>
  <c r="T45" i="1" s="1"/>
  <c r="U45" i="1" s="1"/>
  <c r="P45" i="1"/>
  <c r="N45" i="1"/>
  <c r="I45" i="1"/>
  <c r="AA45" i="1" s="1"/>
  <c r="BO44" i="1"/>
  <c r="BN44" i="1"/>
  <c r="BM44" i="1" s="1"/>
  <c r="BL44" i="1"/>
  <c r="BJ44" i="1"/>
  <c r="BK44" i="1" s="1"/>
  <c r="BI44" i="1"/>
  <c r="BH44" i="1"/>
  <c r="BG44" i="1"/>
  <c r="BF44" i="1"/>
  <c r="BE44" i="1"/>
  <c r="BB44" i="1"/>
  <c r="AZ44" i="1"/>
  <c r="AU44" i="1"/>
  <c r="AO44" i="1"/>
  <c r="AN44" i="1"/>
  <c r="AI44" i="1"/>
  <c r="AG44" i="1" s="1"/>
  <c r="J44" i="1" s="1"/>
  <c r="AX44" i="1" s="1"/>
  <c r="AH44" i="1"/>
  <c r="Y44" i="1"/>
  <c r="X44" i="1"/>
  <c r="P44" i="1"/>
  <c r="N44" i="1"/>
  <c r="K44" i="1"/>
  <c r="I44" i="1"/>
  <c r="AA44" i="1" s="1"/>
  <c r="BO43" i="1"/>
  <c r="BN43" i="1"/>
  <c r="BM43" i="1"/>
  <c r="S43" i="1" s="1"/>
  <c r="BL43" i="1"/>
  <c r="BK43" i="1"/>
  <c r="BJ43" i="1"/>
  <c r="BI43" i="1"/>
  <c r="BH43" i="1"/>
  <c r="BG43" i="1"/>
  <c r="BF43" i="1"/>
  <c r="BE43" i="1"/>
  <c r="AZ43" i="1" s="1"/>
  <c r="BB43" i="1"/>
  <c r="AU43" i="1"/>
  <c r="AN43" i="1"/>
  <c r="AO43" i="1" s="1"/>
  <c r="AI43" i="1"/>
  <c r="AG43" i="1" s="1"/>
  <c r="AH43" i="1" s="1"/>
  <c r="Y43" i="1"/>
  <c r="X43" i="1"/>
  <c r="W43" i="1" s="1"/>
  <c r="P43" i="1"/>
  <c r="N43" i="1"/>
  <c r="J43" i="1"/>
  <c r="AX43" i="1" s="1"/>
  <c r="I43" i="1"/>
  <c r="AA43" i="1" s="1"/>
  <c r="BO42" i="1"/>
  <c r="BN42" i="1"/>
  <c r="BM42" i="1"/>
  <c r="BL42" i="1"/>
  <c r="BK42" i="1"/>
  <c r="BJ42" i="1"/>
  <c r="BI42" i="1"/>
  <c r="BH42" i="1"/>
  <c r="BG42" i="1"/>
  <c r="BF42" i="1"/>
  <c r="BE42" i="1"/>
  <c r="AZ42" i="1" s="1"/>
  <c r="BB42" i="1"/>
  <c r="AU42" i="1"/>
  <c r="AO42" i="1"/>
  <c r="AN42" i="1"/>
  <c r="AI42" i="1"/>
  <c r="AG42" i="1"/>
  <c r="I42" i="1" s="1"/>
  <c r="Y42" i="1"/>
  <c r="X42" i="1"/>
  <c r="W42" i="1" s="1"/>
  <c r="P42" i="1"/>
  <c r="N42" i="1"/>
  <c r="J42" i="1"/>
  <c r="AX42" i="1" s="1"/>
  <c r="BO41" i="1"/>
  <c r="BN41" i="1"/>
  <c r="BL41" i="1"/>
  <c r="BM41" i="1" s="1"/>
  <c r="BJ41" i="1"/>
  <c r="BK41" i="1" s="1"/>
  <c r="BI41" i="1"/>
  <c r="BH41" i="1"/>
  <c r="BG41" i="1"/>
  <c r="BF41" i="1"/>
  <c r="BE41" i="1"/>
  <c r="AZ41" i="1" s="1"/>
  <c r="BB41" i="1"/>
  <c r="AU41" i="1"/>
  <c r="AN41" i="1"/>
  <c r="AO41" i="1" s="1"/>
  <c r="AI41" i="1"/>
  <c r="AG41" i="1"/>
  <c r="Y41" i="1"/>
  <c r="X41" i="1"/>
  <c r="W41" i="1"/>
  <c r="P41" i="1"/>
  <c r="BO40" i="1"/>
  <c r="BN40" i="1"/>
  <c r="BM40" i="1" s="1"/>
  <c r="BL40" i="1"/>
  <c r="BI40" i="1"/>
  <c r="BH40" i="1"/>
  <c r="BG40" i="1"/>
  <c r="BF40" i="1"/>
  <c r="BJ40" i="1" s="1"/>
  <c r="BK40" i="1" s="1"/>
  <c r="BE40" i="1"/>
  <c r="BB40" i="1"/>
  <c r="AZ40" i="1"/>
  <c r="AU40" i="1"/>
  <c r="AO40" i="1"/>
  <c r="AN40" i="1"/>
  <c r="AI40" i="1"/>
  <c r="AG40" i="1"/>
  <c r="Y40" i="1"/>
  <c r="X40" i="1"/>
  <c r="W40" i="1"/>
  <c r="P40" i="1"/>
  <c r="BO39" i="1"/>
  <c r="BN39" i="1"/>
  <c r="BL39" i="1"/>
  <c r="BI39" i="1"/>
  <c r="BH39" i="1"/>
  <c r="BG39" i="1"/>
  <c r="BF39" i="1"/>
  <c r="BJ39" i="1" s="1"/>
  <c r="BK39" i="1" s="1"/>
  <c r="BE39" i="1"/>
  <c r="BB39" i="1"/>
  <c r="AZ39" i="1"/>
  <c r="AU39" i="1"/>
  <c r="AN39" i="1"/>
  <c r="AO39" i="1" s="1"/>
  <c r="AI39" i="1"/>
  <c r="AG39" i="1" s="1"/>
  <c r="Y39" i="1"/>
  <c r="X39" i="1"/>
  <c r="P39" i="1"/>
  <c r="I39" i="1"/>
  <c r="AA39" i="1" s="1"/>
  <c r="BO38" i="1"/>
  <c r="BN38" i="1"/>
  <c r="BL38" i="1"/>
  <c r="BM38" i="1" s="1"/>
  <c r="BI38" i="1"/>
  <c r="BH38" i="1"/>
  <c r="BG38" i="1"/>
  <c r="BF38" i="1"/>
  <c r="BJ38" i="1" s="1"/>
  <c r="BK38" i="1" s="1"/>
  <c r="BE38" i="1"/>
  <c r="AZ38" i="1" s="1"/>
  <c r="BB38" i="1"/>
  <c r="AU38" i="1"/>
  <c r="AN38" i="1"/>
  <c r="AO38" i="1" s="1"/>
  <c r="AI38" i="1"/>
  <c r="AG38" i="1" s="1"/>
  <c r="Y38" i="1"/>
  <c r="W38" i="1" s="1"/>
  <c r="X38" i="1"/>
  <c r="P38" i="1"/>
  <c r="N38" i="1"/>
  <c r="I38" i="1"/>
  <c r="AA38" i="1" s="1"/>
  <c r="BO37" i="1"/>
  <c r="BN37" i="1"/>
  <c r="BM37" i="1"/>
  <c r="AW37" i="1" s="1"/>
  <c r="AY37" i="1" s="1"/>
  <c r="BL37" i="1"/>
  <c r="BI37" i="1"/>
  <c r="BH37" i="1"/>
  <c r="BG37" i="1"/>
  <c r="BF37" i="1"/>
  <c r="BJ37" i="1" s="1"/>
  <c r="BK37" i="1" s="1"/>
  <c r="BE37" i="1"/>
  <c r="AZ37" i="1" s="1"/>
  <c r="BB37" i="1"/>
  <c r="AX37" i="1"/>
  <c r="BA37" i="1" s="1"/>
  <c r="AU37" i="1"/>
  <c r="AO37" i="1"/>
  <c r="AN37" i="1"/>
  <c r="AI37" i="1"/>
  <c r="AG37" i="1"/>
  <c r="J37" i="1" s="1"/>
  <c r="Y37" i="1"/>
  <c r="X37" i="1"/>
  <c r="W37" i="1"/>
  <c r="S37" i="1"/>
  <c r="P37" i="1"/>
  <c r="N37" i="1"/>
  <c r="K37" i="1"/>
  <c r="BO36" i="1"/>
  <c r="BN36" i="1"/>
  <c r="BM36" i="1"/>
  <c r="AW36" i="1" s="1"/>
  <c r="BL36" i="1"/>
  <c r="BJ36" i="1"/>
  <c r="BK36" i="1" s="1"/>
  <c r="BI36" i="1"/>
  <c r="BH36" i="1"/>
  <c r="BG36" i="1"/>
  <c r="BF36" i="1"/>
  <c r="BE36" i="1"/>
  <c r="AZ36" i="1" s="1"/>
  <c r="BB36" i="1"/>
  <c r="AU36" i="1"/>
  <c r="AY36" i="1" s="1"/>
  <c r="AO36" i="1"/>
  <c r="AN36" i="1"/>
  <c r="AI36" i="1"/>
  <c r="AH36" i="1"/>
  <c r="AG36" i="1"/>
  <c r="N36" i="1" s="1"/>
  <c r="Y36" i="1"/>
  <c r="X36" i="1"/>
  <c r="W36" i="1" s="1"/>
  <c r="S36" i="1"/>
  <c r="P36" i="1"/>
  <c r="K36" i="1"/>
  <c r="BO35" i="1"/>
  <c r="BN35" i="1"/>
  <c r="BM35" i="1" s="1"/>
  <c r="AW35" i="1" s="1"/>
  <c r="BL35" i="1"/>
  <c r="BJ35" i="1"/>
  <c r="BK35" i="1" s="1"/>
  <c r="BI35" i="1"/>
  <c r="BH35" i="1"/>
  <c r="BG35" i="1"/>
  <c r="BF35" i="1"/>
  <c r="BE35" i="1"/>
  <c r="BB35" i="1"/>
  <c r="AZ35" i="1"/>
  <c r="AU35" i="1"/>
  <c r="AO35" i="1"/>
  <c r="AN35" i="1"/>
  <c r="AI35" i="1"/>
  <c r="AG35" i="1" s="1"/>
  <c r="Y35" i="1"/>
  <c r="X35" i="1"/>
  <c r="W35" i="1" s="1"/>
  <c r="P35" i="1"/>
  <c r="BO34" i="1"/>
  <c r="BN34" i="1"/>
  <c r="BL34" i="1"/>
  <c r="BM34" i="1" s="1"/>
  <c r="AW34" i="1" s="1"/>
  <c r="AY34" i="1" s="1"/>
  <c r="BK34" i="1"/>
  <c r="BJ34" i="1"/>
  <c r="BI34" i="1"/>
  <c r="BH34" i="1"/>
  <c r="BG34" i="1"/>
  <c r="BF34" i="1"/>
  <c r="BE34" i="1"/>
  <c r="BB34" i="1"/>
  <c r="AZ34" i="1"/>
  <c r="AU34" i="1"/>
  <c r="AN34" i="1"/>
  <c r="AO34" i="1" s="1"/>
  <c r="AI34" i="1"/>
  <c r="AG34" i="1" s="1"/>
  <c r="Y34" i="1"/>
  <c r="X34" i="1"/>
  <c r="W34" i="1" s="1"/>
  <c r="P34" i="1"/>
  <c r="J34" i="1"/>
  <c r="AX34" i="1" s="1"/>
  <c r="BO33" i="1"/>
  <c r="BN33" i="1"/>
  <c r="BL33" i="1"/>
  <c r="BM33" i="1" s="1"/>
  <c r="BJ33" i="1"/>
  <c r="BK33" i="1" s="1"/>
  <c r="BI33" i="1"/>
  <c r="BH33" i="1"/>
  <c r="BG33" i="1"/>
  <c r="BF33" i="1"/>
  <c r="BE33" i="1"/>
  <c r="AZ33" i="1" s="1"/>
  <c r="BB33" i="1"/>
  <c r="AU33" i="1"/>
  <c r="AN33" i="1"/>
  <c r="AO33" i="1" s="1"/>
  <c r="AI33" i="1"/>
  <c r="AG33" i="1"/>
  <c r="Y33" i="1"/>
  <c r="X33" i="1"/>
  <c r="W33" i="1"/>
  <c r="P33" i="1"/>
  <c r="J33" i="1"/>
  <c r="AX33" i="1" s="1"/>
  <c r="BO32" i="1"/>
  <c r="BN32" i="1"/>
  <c r="BM32" i="1" s="1"/>
  <c r="BL32" i="1"/>
  <c r="BI32" i="1"/>
  <c r="BH32" i="1"/>
  <c r="BG32" i="1"/>
  <c r="BF32" i="1"/>
  <c r="BJ32" i="1" s="1"/>
  <c r="BK32" i="1" s="1"/>
  <c r="BE32" i="1"/>
  <c r="BB32" i="1"/>
  <c r="AZ32" i="1"/>
  <c r="AU32" i="1"/>
  <c r="AO32" i="1"/>
  <c r="AN32" i="1"/>
  <c r="AI32" i="1"/>
  <c r="AG32" i="1"/>
  <c r="Y32" i="1"/>
  <c r="X32" i="1"/>
  <c r="W32" i="1"/>
  <c r="P32" i="1"/>
  <c r="BO31" i="1"/>
  <c r="BN31" i="1"/>
  <c r="BL31" i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X31" i="1"/>
  <c r="P31" i="1"/>
  <c r="BO30" i="1"/>
  <c r="BN30" i="1"/>
  <c r="BL30" i="1"/>
  <c r="BM30" i="1" s="1"/>
  <c r="S30" i="1" s="1"/>
  <c r="BK30" i="1"/>
  <c r="BI30" i="1"/>
  <c r="BH30" i="1"/>
  <c r="BG30" i="1"/>
  <c r="BF30" i="1"/>
  <c r="BJ30" i="1" s="1"/>
  <c r="BE30" i="1"/>
  <c r="AZ30" i="1" s="1"/>
  <c r="BB30" i="1"/>
  <c r="AU30" i="1"/>
  <c r="AN30" i="1"/>
  <c r="AO30" i="1" s="1"/>
  <c r="AI30" i="1"/>
  <c r="AG30" i="1" s="1"/>
  <c r="Y30" i="1"/>
  <c r="W30" i="1" s="1"/>
  <c r="X30" i="1"/>
  <c r="P30" i="1"/>
  <c r="N30" i="1"/>
  <c r="J30" i="1"/>
  <c r="AX30" i="1" s="1"/>
  <c r="I30" i="1"/>
  <c r="AA30" i="1" s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/>
  <c r="K29" i="1" s="1"/>
  <c r="Y29" i="1"/>
  <c r="X29" i="1"/>
  <c r="W29" i="1"/>
  <c r="P29" i="1"/>
  <c r="N29" i="1"/>
  <c r="J29" i="1"/>
  <c r="AX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H28" i="1"/>
  <c r="AG28" i="1"/>
  <c r="Y28" i="1"/>
  <c r="X28" i="1"/>
  <c r="W28" i="1"/>
  <c r="P28" i="1"/>
  <c r="K28" i="1"/>
  <c r="BO27" i="1"/>
  <c r="BN27" i="1"/>
  <c r="BM27" i="1"/>
  <c r="S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O27" i="1"/>
  <c r="AN27" i="1"/>
  <c r="AI27" i="1"/>
  <c r="AG27" i="1" s="1"/>
  <c r="K27" i="1" s="1"/>
  <c r="Y27" i="1"/>
  <c r="X27" i="1"/>
  <c r="P27" i="1"/>
  <c r="BO26" i="1"/>
  <c r="BN26" i="1"/>
  <c r="BL26" i="1"/>
  <c r="BM26" i="1" s="1"/>
  <c r="BK26" i="1"/>
  <c r="BJ26" i="1"/>
  <c r="BI26" i="1"/>
  <c r="BH26" i="1"/>
  <c r="BG26" i="1"/>
  <c r="BF26" i="1"/>
  <c r="BE26" i="1"/>
  <c r="BB26" i="1"/>
  <c r="AZ26" i="1"/>
  <c r="AW26" i="1"/>
  <c r="AY26" i="1" s="1"/>
  <c r="AU26" i="1"/>
  <c r="AN26" i="1"/>
  <c r="AO26" i="1" s="1"/>
  <c r="AI26" i="1"/>
  <c r="AG26" i="1" s="1"/>
  <c r="K26" i="1" s="1"/>
  <c r="Y26" i="1"/>
  <c r="X26" i="1"/>
  <c r="W26" i="1" s="1"/>
  <c r="P26" i="1"/>
  <c r="N26" i="1"/>
  <c r="J26" i="1"/>
  <c r="AX26" i="1" s="1"/>
  <c r="BA26" i="1" s="1"/>
  <c r="I26" i="1"/>
  <c r="AA26" i="1" s="1"/>
  <c r="BO25" i="1"/>
  <c r="BN25" i="1"/>
  <c r="BL25" i="1"/>
  <c r="BM25" i="1" s="1"/>
  <c r="BJ25" i="1"/>
  <c r="BK25" i="1" s="1"/>
  <c r="BI25" i="1"/>
  <c r="BH25" i="1"/>
  <c r="BG25" i="1"/>
  <c r="BF25" i="1"/>
  <c r="BE25" i="1"/>
  <c r="AZ25" i="1" s="1"/>
  <c r="BB25" i="1"/>
  <c r="AU25" i="1"/>
  <c r="AO25" i="1"/>
  <c r="AN25" i="1"/>
  <c r="AI25" i="1"/>
  <c r="AG25" i="1"/>
  <c r="I25" i="1" s="1"/>
  <c r="AA25" i="1"/>
  <c r="Y25" i="1"/>
  <c r="X25" i="1"/>
  <c r="W25" i="1" s="1"/>
  <c r="P25" i="1"/>
  <c r="N25" i="1"/>
  <c r="K25" i="1"/>
  <c r="J25" i="1"/>
  <c r="AX25" i="1" s="1"/>
  <c r="BO24" i="1"/>
  <c r="BN24" i="1"/>
  <c r="BM24" i="1"/>
  <c r="AW24" i="1" s="1"/>
  <c r="AY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H24" i="1"/>
  <c r="AG24" i="1"/>
  <c r="J24" i="1" s="1"/>
  <c r="AX24" i="1" s="1"/>
  <c r="Y24" i="1"/>
  <c r="X24" i="1"/>
  <c r="W24" i="1"/>
  <c r="P24" i="1"/>
  <c r="K24" i="1"/>
  <c r="BO23" i="1"/>
  <c r="BN23" i="1"/>
  <c r="BL23" i="1"/>
  <c r="BM23" i="1" s="1"/>
  <c r="S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K22" i="1"/>
  <c r="BI22" i="1"/>
  <c r="BH22" i="1"/>
  <c r="BG22" i="1"/>
  <c r="BF22" i="1"/>
  <c r="BJ22" i="1" s="1"/>
  <c r="BE22" i="1"/>
  <c r="AZ22" i="1" s="1"/>
  <c r="BB22" i="1"/>
  <c r="AU22" i="1"/>
  <c r="AN22" i="1"/>
  <c r="AO22" i="1" s="1"/>
  <c r="AI22" i="1"/>
  <c r="AG22" i="1" s="1"/>
  <c r="Y22" i="1"/>
  <c r="W22" i="1" s="1"/>
  <c r="X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N20" i="1" s="1"/>
  <c r="Y20" i="1"/>
  <c r="X20" i="1"/>
  <c r="W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/>
  <c r="K19" i="1" s="1"/>
  <c r="Y19" i="1"/>
  <c r="X19" i="1"/>
  <c r="W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 s="1"/>
  <c r="Y18" i="1"/>
  <c r="W18" i="1" s="1"/>
  <c r="X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W17" i="1" s="1"/>
  <c r="X17" i="1"/>
  <c r="P17" i="1"/>
  <c r="AW20" i="1" l="1"/>
  <c r="AY20" i="1" s="1"/>
  <c r="S20" i="1"/>
  <c r="AW28" i="1"/>
  <c r="AY28" i="1" s="1"/>
  <c r="S28" i="1"/>
  <c r="I21" i="1"/>
  <c r="AH21" i="1"/>
  <c r="N21" i="1"/>
  <c r="J21" i="1"/>
  <c r="AX21" i="1" s="1"/>
  <c r="K21" i="1"/>
  <c r="BA24" i="1"/>
  <c r="N17" i="1"/>
  <c r="K17" i="1"/>
  <c r="J17" i="1"/>
  <c r="AX17" i="1" s="1"/>
  <c r="I17" i="1"/>
  <c r="AH17" i="1"/>
  <c r="BA29" i="1"/>
  <c r="AW29" i="1"/>
  <c r="AY29" i="1" s="1"/>
  <c r="S29" i="1"/>
  <c r="K23" i="1"/>
  <c r="J23" i="1"/>
  <c r="AX23" i="1" s="1"/>
  <c r="I23" i="1"/>
  <c r="T23" i="1" s="1"/>
  <c r="U23" i="1" s="1"/>
  <c r="AH23" i="1"/>
  <c r="N23" i="1"/>
  <c r="AW18" i="1"/>
  <c r="S18" i="1"/>
  <c r="AW21" i="1"/>
  <c r="AY21" i="1" s="1"/>
  <c r="S21" i="1"/>
  <c r="AH18" i="1"/>
  <c r="I18" i="1"/>
  <c r="N18" i="1"/>
  <c r="K18" i="1"/>
  <c r="J18" i="1"/>
  <c r="AX18" i="1" s="1"/>
  <c r="BA18" i="1" s="1"/>
  <c r="AW17" i="1"/>
  <c r="AY17" i="1" s="1"/>
  <c r="S17" i="1"/>
  <c r="AY18" i="1"/>
  <c r="AW25" i="1"/>
  <c r="AY25" i="1" s="1"/>
  <c r="S25" i="1"/>
  <c r="AY19" i="1"/>
  <c r="S19" i="1"/>
  <c r="AW19" i="1"/>
  <c r="AH22" i="1"/>
  <c r="K22" i="1"/>
  <c r="J22" i="1"/>
  <c r="AX22" i="1" s="1"/>
  <c r="BA22" i="1" s="1"/>
  <c r="I22" i="1"/>
  <c r="N22" i="1"/>
  <c r="AC45" i="1"/>
  <c r="AB45" i="1"/>
  <c r="Q45" i="1"/>
  <c r="O45" i="1" s="1"/>
  <c r="R45" i="1" s="1"/>
  <c r="L45" i="1" s="1"/>
  <c r="M45" i="1" s="1"/>
  <c r="V45" i="1"/>
  <c r="Z45" i="1" s="1"/>
  <c r="AH20" i="1"/>
  <c r="I27" i="1"/>
  <c r="T27" i="1" s="1"/>
  <c r="U27" i="1" s="1"/>
  <c r="AW30" i="1"/>
  <c r="BA30" i="1" s="1"/>
  <c r="AH31" i="1"/>
  <c r="N31" i="1"/>
  <c r="K31" i="1"/>
  <c r="J31" i="1"/>
  <c r="AX31" i="1" s="1"/>
  <c r="K32" i="1"/>
  <c r="J32" i="1"/>
  <c r="AX32" i="1" s="1"/>
  <c r="I32" i="1"/>
  <c r="AH32" i="1"/>
  <c r="N32" i="1"/>
  <c r="N33" i="1"/>
  <c r="K33" i="1"/>
  <c r="I33" i="1"/>
  <c r="AH33" i="1"/>
  <c r="I34" i="1"/>
  <c r="AH34" i="1"/>
  <c r="N34" i="1"/>
  <c r="K34" i="1"/>
  <c r="AH39" i="1"/>
  <c r="N39" i="1"/>
  <c r="K39" i="1"/>
  <c r="J39" i="1"/>
  <c r="AX39" i="1" s="1"/>
  <c r="AA42" i="1"/>
  <c r="AA62" i="1"/>
  <c r="BA34" i="1"/>
  <c r="K40" i="1"/>
  <c r="J40" i="1"/>
  <c r="AX40" i="1" s="1"/>
  <c r="I40" i="1"/>
  <c r="AH40" i="1"/>
  <c r="N40" i="1"/>
  <c r="N19" i="1"/>
  <c r="I20" i="1"/>
  <c r="W27" i="1"/>
  <c r="T36" i="1"/>
  <c r="U36" i="1" s="1"/>
  <c r="AB36" i="1" s="1"/>
  <c r="K38" i="1"/>
  <c r="J38" i="1"/>
  <c r="AX38" i="1" s="1"/>
  <c r="AH38" i="1"/>
  <c r="S44" i="1"/>
  <c r="AW44" i="1"/>
  <c r="AW47" i="1"/>
  <c r="S47" i="1"/>
  <c r="AY56" i="1"/>
  <c r="AW56" i="1"/>
  <c r="BA56" i="1" s="1"/>
  <c r="S56" i="1"/>
  <c r="AY44" i="1"/>
  <c r="J20" i="1"/>
  <c r="AX20" i="1" s="1"/>
  <c r="BA20" i="1" s="1"/>
  <c r="T30" i="1"/>
  <c r="U30" i="1" s="1"/>
  <c r="AY35" i="1"/>
  <c r="AH48" i="1"/>
  <c r="N48" i="1"/>
  <c r="K48" i="1"/>
  <c r="J48" i="1"/>
  <c r="AX48" i="1" s="1"/>
  <c r="I48" i="1"/>
  <c r="J27" i="1"/>
  <c r="AX27" i="1" s="1"/>
  <c r="BA27" i="1" s="1"/>
  <c r="N27" i="1"/>
  <c r="K35" i="1"/>
  <c r="J35" i="1"/>
  <c r="AX35" i="1" s="1"/>
  <c r="BA35" i="1" s="1"/>
  <c r="I35" i="1"/>
  <c r="N35" i="1"/>
  <c r="T43" i="1"/>
  <c r="U43" i="1" s="1"/>
  <c r="Q43" i="1" s="1"/>
  <c r="O43" i="1" s="1"/>
  <c r="R43" i="1" s="1"/>
  <c r="L43" i="1" s="1"/>
  <c r="M43" i="1" s="1"/>
  <c r="AH19" i="1"/>
  <c r="K20" i="1"/>
  <c r="AW27" i="1"/>
  <c r="AY27" i="1" s="1"/>
  <c r="AW41" i="1"/>
  <c r="AY41" i="1" s="1"/>
  <c r="S41" i="1"/>
  <c r="AD45" i="1"/>
  <c r="AW50" i="1"/>
  <c r="AY50" i="1" s="1"/>
  <c r="S50" i="1"/>
  <c r="S62" i="1"/>
  <c r="AW62" i="1"/>
  <c r="N41" i="1"/>
  <c r="K41" i="1"/>
  <c r="I41" i="1"/>
  <c r="AH41" i="1"/>
  <c r="I19" i="1"/>
  <c r="S24" i="1"/>
  <c r="AH25" i="1"/>
  <c r="Q30" i="1"/>
  <c r="O30" i="1" s="1"/>
  <c r="R30" i="1" s="1"/>
  <c r="L30" i="1" s="1"/>
  <c r="M30" i="1" s="1"/>
  <c r="W31" i="1"/>
  <c r="AW33" i="1"/>
  <c r="AY33" i="1" s="1"/>
  <c r="S33" i="1"/>
  <c r="BM39" i="1"/>
  <c r="BA44" i="1"/>
  <c r="AH46" i="1"/>
  <c r="K46" i="1"/>
  <c r="J46" i="1"/>
  <c r="AX46" i="1" s="1"/>
  <c r="BA46" i="1" s="1"/>
  <c r="I46" i="1"/>
  <c r="AA53" i="1"/>
  <c r="AY30" i="1"/>
  <c r="J41" i="1"/>
  <c r="AX41" i="1" s="1"/>
  <c r="BA41" i="1" s="1"/>
  <c r="AW42" i="1"/>
  <c r="AY42" i="1" s="1"/>
  <c r="S42" i="1"/>
  <c r="J19" i="1"/>
  <c r="AX19" i="1" s="1"/>
  <c r="BA19" i="1" s="1"/>
  <c r="S22" i="1"/>
  <c r="AW23" i="1"/>
  <c r="AY23" i="1" s="1"/>
  <c r="AH26" i="1"/>
  <c r="S26" i="1"/>
  <c r="N28" i="1"/>
  <c r="J28" i="1"/>
  <c r="AX28" i="1" s="1"/>
  <c r="BA28" i="1" s="1"/>
  <c r="I28" i="1"/>
  <c r="K30" i="1"/>
  <c r="AH30" i="1"/>
  <c r="I31" i="1"/>
  <c r="BM31" i="1"/>
  <c r="S34" i="1"/>
  <c r="S35" i="1"/>
  <c r="AW38" i="1"/>
  <c r="AY38" i="1" s="1"/>
  <c r="S38" i="1"/>
  <c r="W39" i="1"/>
  <c r="S40" i="1"/>
  <c r="AW40" i="1"/>
  <c r="AY40" i="1" s="1"/>
  <c r="AW43" i="1"/>
  <c r="BA43" i="1" s="1"/>
  <c r="N46" i="1"/>
  <c r="T60" i="1"/>
  <c r="U60" i="1" s="1"/>
  <c r="I24" i="1"/>
  <c r="N24" i="1"/>
  <c r="AH27" i="1"/>
  <c r="I29" i="1"/>
  <c r="AH29" i="1"/>
  <c r="S32" i="1"/>
  <c r="AW32" i="1"/>
  <c r="AY32" i="1" s="1"/>
  <c r="AH35" i="1"/>
  <c r="I36" i="1"/>
  <c r="K42" i="1"/>
  <c r="AY47" i="1"/>
  <c r="AY51" i="1"/>
  <c r="S51" i="1"/>
  <c r="AW51" i="1"/>
  <c r="BA53" i="1"/>
  <c r="J54" i="1"/>
  <c r="AX54" i="1" s="1"/>
  <c r="AH54" i="1"/>
  <c r="N54" i="1"/>
  <c r="K54" i="1"/>
  <c r="I54" i="1"/>
  <c r="K63" i="1"/>
  <c r="J63" i="1"/>
  <c r="AX63" i="1" s="1"/>
  <c r="AH63" i="1"/>
  <c r="N63" i="1"/>
  <c r="I63" i="1"/>
  <c r="AA69" i="1"/>
  <c r="K71" i="1"/>
  <c r="J71" i="1"/>
  <c r="AX71" i="1" s="1"/>
  <c r="AH71" i="1"/>
  <c r="N71" i="1"/>
  <c r="I71" i="1"/>
  <c r="J36" i="1"/>
  <c r="AX36" i="1" s="1"/>
  <c r="BA36" i="1" s="1"/>
  <c r="AY43" i="1"/>
  <c r="K45" i="1"/>
  <c r="AH45" i="1"/>
  <c r="AW53" i="1"/>
  <c r="S53" i="1"/>
  <c r="T46" i="1"/>
  <c r="U46" i="1" s="1"/>
  <c r="K49" i="1"/>
  <c r="I49" i="1"/>
  <c r="AH49" i="1"/>
  <c r="N49" i="1"/>
  <c r="Q60" i="1"/>
  <c r="O60" i="1" s="1"/>
  <c r="R60" i="1" s="1"/>
  <c r="L60" i="1" s="1"/>
  <c r="M60" i="1" s="1"/>
  <c r="AH64" i="1"/>
  <c r="N64" i="1"/>
  <c r="K64" i="1"/>
  <c r="J64" i="1"/>
  <c r="AX64" i="1" s="1"/>
  <c r="I64" i="1"/>
  <c r="AW70" i="1"/>
  <c r="S70" i="1"/>
  <c r="AH37" i="1"/>
  <c r="AH42" i="1"/>
  <c r="K43" i="1"/>
  <c r="I37" i="1"/>
  <c r="W44" i="1"/>
  <c r="BM48" i="1"/>
  <c r="BM49" i="1"/>
  <c r="AW52" i="1"/>
  <c r="AY52" i="1" s="1"/>
  <c r="S52" i="1"/>
  <c r="AA57" i="1"/>
  <c r="T59" i="1"/>
  <c r="U59" i="1" s="1"/>
  <c r="AW64" i="1"/>
  <c r="AY64" i="1" s="1"/>
  <c r="S64" i="1"/>
  <c r="BA45" i="1"/>
  <c r="K47" i="1"/>
  <c r="J47" i="1"/>
  <c r="AX47" i="1" s="1"/>
  <c r="BA47" i="1" s="1"/>
  <c r="AH47" i="1"/>
  <c r="N50" i="1"/>
  <c r="K50" i="1"/>
  <c r="J50" i="1"/>
  <c r="AX50" i="1" s="1"/>
  <c r="I50" i="1"/>
  <c r="AH50" i="1"/>
  <c r="AW54" i="1"/>
  <c r="AY54" i="1" s="1"/>
  <c r="S54" i="1"/>
  <c r="K55" i="1"/>
  <c r="J55" i="1"/>
  <c r="AX55" i="1" s="1"/>
  <c r="BA55" i="1" s="1"/>
  <c r="I55" i="1"/>
  <c r="T55" i="1" s="1"/>
  <c r="U55" i="1" s="1"/>
  <c r="AH55" i="1"/>
  <c r="N55" i="1"/>
  <c r="S67" i="1"/>
  <c r="AW67" i="1"/>
  <c r="J52" i="1"/>
  <c r="AX52" i="1" s="1"/>
  <c r="BA52" i="1" s="1"/>
  <c r="J57" i="1"/>
  <c r="AX57" i="1" s="1"/>
  <c r="J58" i="1"/>
  <c r="AX58" i="1" s="1"/>
  <c r="BA58" i="1" s="1"/>
  <c r="S58" i="1"/>
  <c r="AW65" i="1"/>
  <c r="AY65" i="1" s="1"/>
  <c r="J69" i="1"/>
  <c r="AX69" i="1" s="1"/>
  <c r="BA69" i="1" s="1"/>
  <c r="AH72" i="1"/>
  <c r="N72" i="1"/>
  <c r="K72" i="1"/>
  <c r="K73" i="1"/>
  <c r="J73" i="1"/>
  <c r="AX73" i="1" s="1"/>
  <c r="BA73" i="1" s="1"/>
  <c r="I73" i="1"/>
  <c r="AH73" i="1"/>
  <c r="N73" i="1"/>
  <c r="K52" i="1"/>
  <c r="AY53" i="1"/>
  <c r="K58" i="1"/>
  <c r="BA59" i="1"/>
  <c r="N60" i="1"/>
  <c r="AH61" i="1"/>
  <c r="N62" i="1"/>
  <c r="AY62" i="1"/>
  <c r="K69" i="1"/>
  <c r="J70" i="1"/>
  <c r="AX70" i="1" s="1"/>
  <c r="BA70" i="1" s="1"/>
  <c r="I70" i="1"/>
  <c r="AH70" i="1"/>
  <c r="Q59" i="1"/>
  <c r="O59" i="1" s="1"/>
  <c r="R59" i="1" s="1"/>
  <c r="L59" i="1" s="1"/>
  <c r="M59" i="1" s="1"/>
  <c r="N66" i="1"/>
  <c r="K66" i="1"/>
  <c r="AB68" i="1"/>
  <c r="K68" i="1"/>
  <c r="J68" i="1"/>
  <c r="AX68" i="1" s="1"/>
  <c r="BA68" i="1" s="1"/>
  <c r="I68" i="1"/>
  <c r="AH69" i="1"/>
  <c r="AW71" i="1"/>
  <c r="AY71" i="1" s="1"/>
  <c r="S71" i="1"/>
  <c r="AH51" i="1"/>
  <c r="N52" i="1"/>
  <c r="N57" i="1"/>
  <c r="AH57" i="1"/>
  <c r="AH58" i="1"/>
  <c r="AB60" i="1"/>
  <c r="AA60" i="1"/>
  <c r="I61" i="1"/>
  <c r="AH66" i="1"/>
  <c r="AY67" i="1"/>
  <c r="AH68" i="1"/>
  <c r="BM72" i="1"/>
  <c r="BM57" i="1"/>
  <c r="J61" i="1"/>
  <c r="AX61" i="1" s="1"/>
  <c r="BA61" i="1" s="1"/>
  <c r="K65" i="1"/>
  <c r="I65" i="1"/>
  <c r="AH65" i="1"/>
  <c r="AY70" i="1"/>
  <c r="AW73" i="1"/>
  <c r="AY73" i="1" s="1"/>
  <c r="S73" i="1"/>
  <c r="K61" i="1"/>
  <c r="AY61" i="1"/>
  <c r="I66" i="1"/>
  <c r="S69" i="1"/>
  <c r="K70" i="1"/>
  <c r="I72" i="1"/>
  <c r="J51" i="1"/>
  <c r="AX51" i="1" s="1"/>
  <c r="BA51" i="1" s="1"/>
  <c r="AA51" i="1"/>
  <c r="W53" i="1"/>
  <c r="AA59" i="1"/>
  <c r="J62" i="1"/>
  <c r="AX62" i="1" s="1"/>
  <c r="BA62" i="1" s="1"/>
  <c r="AH62" i="1"/>
  <c r="BM63" i="1"/>
  <c r="J66" i="1"/>
  <c r="AX66" i="1" s="1"/>
  <c r="BA66" i="1" s="1"/>
  <c r="BA67" i="1"/>
  <c r="T68" i="1"/>
  <c r="U68" i="1" s="1"/>
  <c r="W69" i="1"/>
  <c r="AY69" i="1"/>
  <c r="J72" i="1"/>
  <c r="AX72" i="1" s="1"/>
  <c r="AC23" i="1" l="1"/>
  <c r="V23" i="1"/>
  <c r="Z23" i="1" s="1"/>
  <c r="AB23" i="1"/>
  <c r="V27" i="1"/>
  <c r="Z27" i="1" s="1"/>
  <c r="AC27" i="1"/>
  <c r="AB27" i="1"/>
  <c r="AC55" i="1"/>
  <c r="AD55" i="1" s="1"/>
  <c r="V55" i="1"/>
  <c r="Z55" i="1" s="1"/>
  <c r="AB55" i="1"/>
  <c r="AA66" i="1"/>
  <c r="AA65" i="1"/>
  <c r="T65" i="1"/>
  <c r="U65" i="1" s="1"/>
  <c r="T66" i="1"/>
  <c r="U66" i="1" s="1"/>
  <c r="AA68" i="1"/>
  <c r="Q68" i="1"/>
  <c r="O68" i="1" s="1"/>
  <c r="R68" i="1" s="1"/>
  <c r="L68" i="1" s="1"/>
  <c r="M68" i="1" s="1"/>
  <c r="AA37" i="1"/>
  <c r="BA64" i="1"/>
  <c r="BA71" i="1"/>
  <c r="Q46" i="1"/>
  <c r="O46" i="1" s="1"/>
  <c r="R46" i="1" s="1"/>
  <c r="L46" i="1" s="1"/>
  <c r="M46" i="1" s="1"/>
  <c r="AA46" i="1"/>
  <c r="AA41" i="1"/>
  <c r="AB30" i="1"/>
  <c r="AC30" i="1"/>
  <c r="AD30" i="1" s="1"/>
  <c r="V30" i="1"/>
  <c r="Z30" i="1" s="1"/>
  <c r="AA40" i="1"/>
  <c r="BA33" i="1"/>
  <c r="T21" i="1"/>
  <c r="U21" i="1" s="1"/>
  <c r="AA64" i="1"/>
  <c r="AA24" i="1"/>
  <c r="T28" i="1"/>
  <c r="U28" i="1" s="1"/>
  <c r="Q28" i="1" s="1"/>
  <c r="O28" i="1" s="1"/>
  <c r="R28" i="1" s="1"/>
  <c r="L28" i="1" s="1"/>
  <c r="M28" i="1" s="1"/>
  <c r="V68" i="1"/>
  <c r="Z68" i="1" s="1"/>
  <c r="AC68" i="1"/>
  <c r="AA73" i="1"/>
  <c r="T58" i="1"/>
  <c r="U58" i="1" s="1"/>
  <c r="T51" i="1"/>
  <c r="U51" i="1" s="1"/>
  <c r="AC60" i="1"/>
  <c r="AD60" i="1" s="1"/>
  <c r="V60" i="1"/>
  <c r="Z60" i="1" s="1"/>
  <c r="T38" i="1"/>
  <c r="U38" i="1" s="1"/>
  <c r="AA28" i="1"/>
  <c r="T42" i="1"/>
  <c r="U42" i="1" s="1"/>
  <c r="BA40" i="1"/>
  <c r="T17" i="1"/>
  <c r="U17" i="1" s="1"/>
  <c r="Q17" i="1" s="1"/>
  <c r="O17" i="1" s="1"/>
  <c r="R17" i="1" s="1"/>
  <c r="L17" i="1" s="1"/>
  <c r="M17" i="1" s="1"/>
  <c r="AA23" i="1"/>
  <c r="Q23" i="1"/>
  <c r="O23" i="1" s="1"/>
  <c r="R23" i="1" s="1"/>
  <c r="L23" i="1" s="1"/>
  <c r="M23" i="1" s="1"/>
  <c r="AA17" i="1"/>
  <c r="BA42" i="1"/>
  <c r="T69" i="1"/>
  <c r="U69" i="1" s="1"/>
  <c r="T54" i="1"/>
  <c r="U54" i="1" s="1"/>
  <c r="T53" i="1"/>
  <c r="U53" i="1" s="1"/>
  <c r="T22" i="1"/>
  <c r="U22" i="1" s="1"/>
  <c r="AA50" i="1"/>
  <c r="T52" i="1"/>
  <c r="U52" i="1" s="1"/>
  <c r="AA54" i="1"/>
  <c r="Q54" i="1"/>
  <c r="O54" i="1" s="1"/>
  <c r="R54" i="1" s="1"/>
  <c r="L54" i="1" s="1"/>
  <c r="M54" i="1" s="1"/>
  <c r="T32" i="1"/>
  <c r="U32" i="1" s="1"/>
  <c r="T44" i="1"/>
  <c r="U44" i="1" s="1"/>
  <c r="T19" i="1"/>
  <c r="U19" i="1" s="1"/>
  <c r="BA23" i="1"/>
  <c r="BA17" i="1"/>
  <c r="T40" i="1"/>
  <c r="U40" i="1" s="1"/>
  <c r="T47" i="1"/>
  <c r="U47" i="1" s="1"/>
  <c r="S57" i="1"/>
  <c r="AW57" i="1"/>
  <c r="AY57" i="1" s="1"/>
  <c r="AA61" i="1"/>
  <c r="AA70" i="1"/>
  <c r="BA57" i="1"/>
  <c r="BA50" i="1"/>
  <c r="T64" i="1"/>
  <c r="U64" i="1" s="1"/>
  <c r="AA49" i="1"/>
  <c r="T35" i="1"/>
  <c r="U35" i="1" s="1"/>
  <c r="T41" i="1"/>
  <c r="U41" i="1" s="1"/>
  <c r="V43" i="1"/>
  <c r="Z43" i="1" s="1"/>
  <c r="AC43" i="1"/>
  <c r="AA34" i="1"/>
  <c r="AA32" i="1"/>
  <c r="Q27" i="1"/>
  <c r="O27" i="1" s="1"/>
  <c r="R27" i="1" s="1"/>
  <c r="L27" i="1" s="1"/>
  <c r="M27" i="1" s="1"/>
  <c r="AA27" i="1"/>
  <c r="BA21" i="1"/>
  <c r="T20" i="1"/>
  <c r="U20" i="1" s="1"/>
  <c r="T73" i="1"/>
  <c r="U73" i="1" s="1"/>
  <c r="Q73" i="1" s="1"/>
  <c r="O73" i="1" s="1"/>
  <c r="R73" i="1" s="1"/>
  <c r="L73" i="1" s="1"/>
  <c r="M73" i="1" s="1"/>
  <c r="T71" i="1"/>
  <c r="U71" i="1" s="1"/>
  <c r="AA55" i="1"/>
  <c r="Q55" i="1"/>
  <c r="O55" i="1" s="1"/>
  <c r="R55" i="1" s="1"/>
  <c r="L55" i="1" s="1"/>
  <c r="M55" i="1" s="1"/>
  <c r="S49" i="1"/>
  <c r="AW49" i="1"/>
  <c r="BA65" i="1"/>
  <c r="AB43" i="1"/>
  <c r="AA29" i="1"/>
  <c r="T34" i="1"/>
  <c r="U34" i="1" s="1"/>
  <c r="Q34" i="1" s="1"/>
  <c r="O34" i="1" s="1"/>
  <c r="R34" i="1" s="1"/>
  <c r="L34" i="1" s="1"/>
  <c r="M34" i="1" s="1"/>
  <c r="T26" i="1"/>
  <c r="U26" i="1" s="1"/>
  <c r="T62" i="1"/>
  <c r="U62" i="1" s="1"/>
  <c r="AA48" i="1"/>
  <c r="T37" i="1"/>
  <c r="U37" i="1" s="1"/>
  <c r="T56" i="1"/>
  <c r="U56" i="1" s="1"/>
  <c r="AA20" i="1"/>
  <c r="Q20" i="1"/>
  <c r="O20" i="1" s="1"/>
  <c r="R20" i="1" s="1"/>
  <c r="L20" i="1" s="1"/>
  <c r="M20" i="1" s="1"/>
  <c r="BA32" i="1"/>
  <c r="AW63" i="1"/>
  <c r="AY63" i="1" s="1"/>
  <c r="S63" i="1"/>
  <c r="AA72" i="1"/>
  <c r="AW48" i="1"/>
  <c r="AY48" i="1" s="1"/>
  <c r="S48" i="1"/>
  <c r="T70" i="1"/>
  <c r="U70" i="1" s="1"/>
  <c r="Q70" i="1" s="1"/>
  <c r="O70" i="1" s="1"/>
  <c r="R70" i="1" s="1"/>
  <c r="L70" i="1" s="1"/>
  <c r="M70" i="1" s="1"/>
  <c r="AC46" i="1"/>
  <c r="AB46" i="1"/>
  <c r="V46" i="1"/>
  <c r="Z46" i="1" s="1"/>
  <c r="AA71" i="1"/>
  <c r="Q71" i="1"/>
  <c r="O71" i="1" s="1"/>
  <c r="R71" i="1" s="1"/>
  <c r="L71" i="1" s="1"/>
  <c r="M71" i="1" s="1"/>
  <c r="AA63" i="1"/>
  <c r="S31" i="1"/>
  <c r="AW31" i="1"/>
  <c r="AY31" i="1" s="1"/>
  <c r="AW39" i="1"/>
  <c r="AY39" i="1" s="1"/>
  <c r="S39" i="1"/>
  <c r="T24" i="1"/>
  <c r="U24" i="1" s="1"/>
  <c r="BA48" i="1"/>
  <c r="BA38" i="1"/>
  <c r="AA33" i="1"/>
  <c r="AA22" i="1"/>
  <c r="T18" i="1"/>
  <c r="U18" i="1" s="1"/>
  <c r="T29" i="1"/>
  <c r="U29" i="1" s="1"/>
  <c r="V36" i="1"/>
  <c r="Z36" i="1" s="1"/>
  <c r="AC36" i="1"/>
  <c r="AW72" i="1"/>
  <c r="AY72" i="1" s="1"/>
  <c r="S72" i="1"/>
  <c r="T61" i="1"/>
  <c r="U61" i="1" s="1"/>
  <c r="T67" i="1"/>
  <c r="U67" i="1" s="1"/>
  <c r="V59" i="1"/>
  <c r="Z59" i="1" s="1"/>
  <c r="AC59" i="1"/>
  <c r="AB59" i="1"/>
  <c r="BA54" i="1"/>
  <c r="Q36" i="1"/>
  <c r="O36" i="1" s="1"/>
  <c r="R36" i="1" s="1"/>
  <c r="L36" i="1" s="1"/>
  <c r="M36" i="1" s="1"/>
  <c r="AA36" i="1"/>
  <c r="AA31" i="1"/>
  <c r="T33" i="1"/>
  <c r="U33" i="1" s="1"/>
  <c r="AA19" i="1"/>
  <c r="Q19" i="1"/>
  <c r="O19" i="1" s="1"/>
  <c r="R19" i="1" s="1"/>
  <c r="L19" i="1" s="1"/>
  <c r="M19" i="1" s="1"/>
  <c r="T50" i="1"/>
  <c r="U50" i="1" s="1"/>
  <c r="AA35" i="1"/>
  <c r="Q35" i="1"/>
  <c r="O35" i="1" s="1"/>
  <c r="R35" i="1" s="1"/>
  <c r="L35" i="1" s="1"/>
  <c r="M35" i="1" s="1"/>
  <c r="BA31" i="1"/>
  <c r="T25" i="1"/>
  <c r="U25" i="1" s="1"/>
  <c r="AA18" i="1"/>
  <c r="Q18" i="1"/>
  <c r="O18" i="1" s="1"/>
  <c r="R18" i="1" s="1"/>
  <c r="L18" i="1" s="1"/>
  <c r="M18" i="1" s="1"/>
  <c r="BA25" i="1"/>
  <c r="Q21" i="1"/>
  <c r="O21" i="1" s="1"/>
  <c r="R21" i="1" s="1"/>
  <c r="L21" i="1" s="1"/>
  <c r="M21" i="1" s="1"/>
  <c r="AA21" i="1"/>
  <c r="V40" i="1" l="1"/>
  <c r="Z40" i="1" s="1"/>
  <c r="AC40" i="1"/>
  <c r="AB40" i="1"/>
  <c r="V67" i="1"/>
  <c r="Z67" i="1" s="1"/>
  <c r="AC67" i="1"/>
  <c r="AD67" i="1" s="1"/>
  <c r="AB67" i="1"/>
  <c r="Q67" i="1"/>
  <c r="O67" i="1" s="1"/>
  <c r="R67" i="1" s="1"/>
  <c r="L67" i="1" s="1"/>
  <c r="M67" i="1" s="1"/>
  <c r="V35" i="1"/>
  <c r="Z35" i="1" s="1"/>
  <c r="AC35" i="1"/>
  <c r="AB35" i="1"/>
  <c r="AC29" i="1"/>
  <c r="AB29" i="1"/>
  <c r="V29" i="1"/>
  <c r="Z29" i="1" s="1"/>
  <c r="T48" i="1"/>
  <c r="U48" i="1" s="1"/>
  <c r="AY49" i="1"/>
  <c r="BA49" i="1"/>
  <c r="V20" i="1"/>
  <c r="Z20" i="1" s="1"/>
  <c r="AC20" i="1"/>
  <c r="AB20" i="1"/>
  <c r="V53" i="1"/>
  <c r="Z53" i="1" s="1"/>
  <c r="AC53" i="1"/>
  <c r="Q53" i="1"/>
  <c r="O53" i="1" s="1"/>
  <c r="R53" i="1" s="1"/>
  <c r="L53" i="1" s="1"/>
  <c r="M53" i="1" s="1"/>
  <c r="AB53" i="1"/>
  <c r="V58" i="1"/>
  <c r="Z58" i="1" s="1"/>
  <c r="AC58" i="1"/>
  <c r="Q58" i="1"/>
  <c r="O58" i="1" s="1"/>
  <c r="R58" i="1" s="1"/>
  <c r="L58" i="1" s="1"/>
  <c r="M58" i="1" s="1"/>
  <c r="AB58" i="1"/>
  <c r="BA63" i="1"/>
  <c r="V65" i="1"/>
  <c r="Z65" i="1" s="1"/>
  <c r="AC65" i="1"/>
  <c r="AB65" i="1"/>
  <c r="AB22" i="1"/>
  <c r="AC22" i="1"/>
  <c r="AD22" i="1" s="1"/>
  <c r="V22" i="1"/>
  <c r="Z22" i="1" s="1"/>
  <c r="V66" i="1"/>
  <c r="Z66" i="1" s="1"/>
  <c r="AC66" i="1"/>
  <c r="AD66" i="1" s="1"/>
  <c r="AB66" i="1"/>
  <c r="AC61" i="1"/>
  <c r="AD61" i="1" s="1"/>
  <c r="V61" i="1"/>
  <c r="Z61" i="1" s="1"/>
  <c r="AB61" i="1"/>
  <c r="V24" i="1"/>
  <c r="Z24" i="1" s="1"/>
  <c r="AC24" i="1"/>
  <c r="AD24" i="1" s="1"/>
  <c r="AB24" i="1"/>
  <c r="V56" i="1"/>
  <c r="Z56" i="1" s="1"/>
  <c r="AC56" i="1"/>
  <c r="AB56" i="1"/>
  <c r="Q56" i="1"/>
  <c r="O56" i="1" s="1"/>
  <c r="R56" i="1" s="1"/>
  <c r="L56" i="1" s="1"/>
  <c r="M56" i="1" s="1"/>
  <c r="AC26" i="1"/>
  <c r="V26" i="1"/>
  <c r="Z26" i="1" s="1"/>
  <c r="Q26" i="1"/>
  <c r="O26" i="1" s="1"/>
  <c r="R26" i="1" s="1"/>
  <c r="L26" i="1" s="1"/>
  <c r="M26" i="1" s="1"/>
  <c r="AB26" i="1"/>
  <c r="T49" i="1"/>
  <c r="U49" i="1" s="1"/>
  <c r="BA39" i="1"/>
  <c r="Q61" i="1"/>
  <c r="O61" i="1" s="1"/>
  <c r="R61" i="1" s="1"/>
  <c r="L61" i="1" s="1"/>
  <c r="M61" i="1" s="1"/>
  <c r="Q24" i="1"/>
  <c r="O24" i="1" s="1"/>
  <c r="R24" i="1" s="1"/>
  <c r="L24" i="1" s="1"/>
  <c r="M24" i="1" s="1"/>
  <c r="Q65" i="1"/>
  <c r="O65" i="1" s="1"/>
  <c r="R65" i="1" s="1"/>
  <c r="L65" i="1" s="1"/>
  <c r="M65" i="1" s="1"/>
  <c r="AD27" i="1"/>
  <c r="AC62" i="1"/>
  <c r="AB62" i="1"/>
  <c r="V62" i="1"/>
  <c r="Z62" i="1" s="1"/>
  <c r="Q62" i="1"/>
  <c r="O62" i="1" s="1"/>
  <c r="R62" i="1" s="1"/>
  <c r="L62" i="1" s="1"/>
  <c r="M62" i="1" s="1"/>
  <c r="V32" i="1"/>
  <c r="Z32" i="1" s="1"/>
  <c r="AC32" i="1"/>
  <c r="AB32" i="1"/>
  <c r="V50" i="1"/>
  <c r="Z50" i="1" s="1"/>
  <c r="AC50" i="1"/>
  <c r="AB50" i="1"/>
  <c r="V18" i="1"/>
  <c r="Z18" i="1" s="1"/>
  <c r="AC18" i="1"/>
  <c r="AB18" i="1"/>
  <c r="V34" i="1"/>
  <c r="Z34" i="1" s="1"/>
  <c r="AC34" i="1"/>
  <c r="AB34" i="1"/>
  <c r="AD43" i="1"/>
  <c r="V64" i="1"/>
  <c r="Z64" i="1" s="1"/>
  <c r="AC64" i="1"/>
  <c r="AB64" i="1"/>
  <c r="V54" i="1"/>
  <c r="Z54" i="1" s="1"/>
  <c r="AC54" i="1"/>
  <c r="AB54" i="1"/>
  <c r="Q40" i="1"/>
  <c r="O40" i="1" s="1"/>
  <c r="R40" i="1" s="1"/>
  <c r="L40" i="1" s="1"/>
  <c r="M40" i="1" s="1"/>
  <c r="BA72" i="1"/>
  <c r="T72" i="1"/>
  <c r="U72" i="1" s="1"/>
  <c r="Q22" i="1"/>
  <c r="O22" i="1" s="1"/>
  <c r="R22" i="1" s="1"/>
  <c r="L22" i="1" s="1"/>
  <c r="M22" i="1" s="1"/>
  <c r="T39" i="1"/>
  <c r="U39" i="1" s="1"/>
  <c r="AC37" i="1"/>
  <c r="AB37" i="1"/>
  <c r="V37" i="1"/>
  <c r="Z37" i="1" s="1"/>
  <c r="T57" i="1"/>
  <c r="U57" i="1" s="1"/>
  <c r="V19" i="1"/>
  <c r="Z19" i="1" s="1"/>
  <c r="AC19" i="1"/>
  <c r="AD19" i="1" s="1"/>
  <c r="AB19" i="1"/>
  <c r="V52" i="1"/>
  <c r="Z52" i="1" s="1"/>
  <c r="AC52" i="1"/>
  <c r="AD52" i="1" s="1"/>
  <c r="AB52" i="1"/>
  <c r="Q52" i="1"/>
  <c r="O52" i="1" s="1"/>
  <c r="R52" i="1" s="1"/>
  <c r="L52" i="1" s="1"/>
  <c r="M52" i="1" s="1"/>
  <c r="AC38" i="1"/>
  <c r="AB38" i="1"/>
  <c r="V38" i="1"/>
  <c r="Z38" i="1" s="1"/>
  <c r="Q38" i="1"/>
  <c r="O38" i="1" s="1"/>
  <c r="R38" i="1" s="1"/>
  <c r="L38" i="1" s="1"/>
  <c r="M38" i="1" s="1"/>
  <c r="Q64" i="1"/>
  <c r="O64" i="1" s="1"/>
  <c r="R64" i="1" s="1"/>
  <c r="L64" i="1" s="1"/>
  <c r="M64" i="1" s="1"/>
  <c r="Q66" i="1"/>
  <c r="O66" i="1" s="1"/>
  <c r="R66" i="1" s="1"/>
  <c r="L66" i="1" s="1"/>
  <c r="M66" i="1" s="1"/>
  <c r="T31" i="1"/>
  <c r="U31" i="1" s="1"/>
  <c r="V51" i="1"/>
  <c r="Z51" i="1" s="1"/>
  <c r="AC51" i="1"/>
  <c r="AB51" i="1"/>
  <c r="Q51" i="1"/>
  <c r="O51" i="1" s="1"/>
  <c r="R51" i="1" s="1"/>
  <c r="L51" i="1" s="1"/>
  <c r="M51" i="1" s="1"/>
  <c r="V42" i="1"/>
  <c r="Z42" i="1" s="1"/>
  <c r="AC42" i="1"/>
  <c r="AD42" i="1" s="1"/>
  <c r="AB42" i="1"/>
  <c r="Q42" i="1"/>
  <c r="O42" i="1" s="1"/>
  <c r="R42" i="1" s="1"/>
  <c r="L42" i="1" s="1"/>
  <c r="M42" i="1" s="1"/>
  <c r="T63" i="1"/>
  <c r="U63" i="1" s="1"/>
  <c r="V41" i="1"/>
  <c r="Z41" i="1" s="1"/>
  <c r="AC41" i="1"/>
  <c r="AD41" i="1" s="1"/>
  <c r="AB41" i="1"/>
  <c r="AC47" i="1"/>
  <c r="AD47" i="1" s="1"/>
  <c r="AB47" i="1"/>
  <c r="V47" i="1"/>
  <c r="Z47" i="1" s="1"/>
  <c r="Q47" i="1"/>
  <c r="O47" i="1" s="1"/>
  <c r="R47" i="1" s="1"/>
  <c r="L47" i="1" s="1"/>
  <c r="M47" i="1" s="1"/>
  <c r="Q50" i="1"/>
  <c r="O50" i="1" s="1"/>
  <c r="R50" i="1" s="1"/>
  <c r="L50" i="1" s="1"/>
  <c r="M50" i="1" s="1"/>
  <c r="V69" i="1"/>
  <c r="Z69" i="1" s="1"/>
  <c r="AC69" i="1"/>
  <c r="AD69" i="1" s="1"/>
  <c r="AB69" i="1"/>
  <c r="Q69" i="1"/>
  <c r="O69" i="1" s="1"/>
  <c r="R69" i="1" s="1"/>
  <c r="L69" i="1" s="1"/>
  <c r="M69" i="1" s="1"/>
  <c r="AC17" i="1"/>
  <c r="V17" i="1"/>
  <c r="Z17" i="1" s="1"/>
  <c r="AB17" i="1"/>
  <c r="AD68" i="1"/>
  <c r="V21" i="1"/>
  <c r="Z21" i="1" s="1"/>
  <c r="AC21" i="1"/>
  <c r="AD21" i="1" s="1"/>
  <c r="AB21" i="1"/>
  <c r="Q41" i="1"/>
  <c r="O41" i="1" s="1"/>
  <c r="R41" i="1" s="1"/>
  <c r="L41" i="1" s="1"/>
  <c r="M41" i="1" s="1"/>
  <c r="Q37" i="1"/>
  <c r="O37" i="1" s="1"/>
  <c r="R37" i="1" s="1"/>
  <c r="L37" i="1" s="1"/>
  <c r="M37" i="1" s="1"/>
  <c r="V73" i="1"/>
  <c r="Z73" i="1" s="1"/>
  <c r="AC73" i="1"/>
  <c r="AB73" i="1"/>
  <c r="V28" i="1"/>
  <c r="Z28" i="1" s="1"/>
  <c r="AC28" i="1"/>
  <c r="AD28" i="1" s="1"/>
  <c r="AB28" i="1"/>
  <c r="AC70" i="1"/>
  <c r="AD70" i="1" s="1"/>
  <c r="V70" i="1"/>
  <c r="Z70" i="1" s="1"/>
  <c r="AB70" i="1"/>
  <c r="V25" i="1"/>
  <c r="Z25" i="1" s="1"/>
  <c r="AC25" i="1"/>
  <c r="AB25" i="1"/>
  <c r="Q25" i="1"/>
  <c r="O25" i="1" s="1"/>
  <c r="R25" i="1" s="1"/>
  <c r="L25" i="1" s="1"/>
  <c r="M25" i="1" s="1"/>
  <c r="V33" i="1"/>
  <c r="Z33" i="1" s="1"/>
  <c r="AC33" i="1"/>
  <c r="AD33" i="1" s="1"/>
  <c r="AB33" i="1"/>
  <c r="AD59" i="1"/>
  <c r="AD36" i="1"/>
  <c r="Q33" i="1"/>
  <c r="O33" i="1" s="1"/>
  <c r="R33" i="1" s="1"/>
  <c r="L33" i="1" s="1"/>
  <c r="M33" i="1" s="1"/>
  <c r="AD46" i="1"/>
  <c r="Q29" i="1"/>
  <c r="O29" i="1" s="1"/>
  <c r="R29" i="1" s="1"/>
  <c r="L29" i="1" s="1"/>
  <c r="M29" i="1" s="1"/>
  <c r="AC71" i="1"/>
  <c r="AD71" i="1" s="1"/>
  <c r="V71" i="1"/>
  <c r="Z71" i="1" s="1"/>
  <c r="AB71" i="1"/>
  <c r="Q32" i="1"/>
  <c r="O32" i="1" s="1"/>
  <c r="R32" i="1" s="1"/>
  <c r="L32" i="1" s="1"/>
  <c r="M32" i="1" s="1"/>
  <c r="V44" i="1"/>
  <c r="Z44" i="1" s="1"/>
  <c r="AC44" i="1"/>
  <c r="AB44" i="1"/>
  <c r="Q44" i="1"/>
  <c r="O44" i="1" s="1"/>
  <c r="R44" i="1" s="1"/>
  <c r="L44" i="1" s="1"/>
  <c r="M44" i="1" s="1"/>
  <c r="AD23" i="1"/>
  <c r="AD65" i="1" l="1"/>
  <c r="AD73" i="1"/>
  <c r="AC63" i="1"/>
  <c r="AB63" i="1"/>
  <c r="V63" i="1"/>
  <c r="Z63" i="1" s="1"/>
  <c r="Q63" i="1"/>
  <c r="O63" i="1" s="1"/>
  <c r="R63" i="1" s="1"/>
  <c r="L63" i="1" s="1"/>
  <c r="M63" i="1" s="1"/>
  <c r="AD38" i="1"/>
  <c r="V57" i="1"/>
  <c r="Z57" i="1" s="1"/>
  <c r="AC57" i="1"/>
  <c r="AD57" i="1" s="1"/>
  <c r="AB57" i="1"/>
  <c r="Q57" i="1"/>
  <c r="O57" i="1" s="1"/>
  <c r="R57" i="1" s="1"/>
  <c r="L57" i="1" s="1"/>
  <c r="M57" i="1" s="1"/>
  <c r="V72" i="1"/>
  <c r="Z72" i="1" s="1"/>
  <c r="AC72" i="1"/>
  <c r="AB72" i="1"/>
  <c r="Q72" i="1"/>
  <c r="O72" i="1" s="1"/>
  <c r="R72" i="1" s="1"/>
  <c r="L72" i="1" s="1"/>
  <c r="M72" i="1" s="1"/>
  <c r="AD64" i="1"/>
  <c r="V49" i="1"/>
  <c r="Z49" i="1" s="1"/>
  <c r="AC49" i="1"/>
  <c r="AB49" i="1"/>
  <c r="Q49" i="1"/>
  <c r="O49" i="1" s="1"/>
  <c r="R49" i="1" s="1"/>
  <c r="L49" i="1" s="1"/>
  <c r="M49" i="1" s="1"/>
  <c r="AD56" i="1"/>
  <c r="AD53" i="1"/>
  <c r="AD44" i="1"/>
  <c r="AD25" i="1"/>
  <c r="V48" i="1"/>
  <c r="Z48" i="1" s="1"/>
  <c r="AC48" i="1"/>
  <c r="AB48" i="1"/>
  <c r="Q48" i="1"/>
  <c r="O48" i="1" s="1"/>
  <c r="R48" i="1" s="1"/>
  <c r="L48" i="1" s="1"/>
  <c r="M48" i="1" s="1"/>
  <c r="V31" i="1"/>
  <c r="Z31" i="1" s="1"/>
  <c r="AB31" i="1"/>
  <c r="AC31" i="1"/>
  <c r="AD31" i="1" s="1"/>
  <c r="Q31" i="1"/>
  <c r="O31" i="1" s="1"/>
  <c r="R31" i="1" s="1"/>
  <c r="L31" i="1" s="1"/>
  <c r="M31" i="1" s="1"/>
  <c r="AD18" i="1"/>
  <c r="AD17" i="1"/>
  <c r="AD50" i="1"/>
  <c r="AD62" i="1"/>
  <c r="AD51" i="1"/>
  <c r="AD20" i="1"/>
  <c r="AD29" i="1"/>
  <c r="AD37" i="1"/>
  <c r="AD34" i="1"/>
  <c r="AD58" i="1"/>
  <c r="AD40" i="1"/>
  <c r="V39" i="1"/>
  <c r="Z39" i="1" s="1"/>
  <c r="AC39" i="1"/>
  <c r="Q39" i="1"/>
  <c r="O39" i="1" s="1"/>
  <c r="R39" i="1" s="1"/>
  <c r="L39" i="1" s="1"/>
  <c r="M39" i="1" s="1"/>
  <c r="AB39" i="1"/>
  <c r="AD54" i="1"/>
  <c r="AD32" i="1"/>
  <c r="AD26" i="1"/>
  <c r="AD35" i="1"/>
  <c r="AD72" i="1" l="1"/>
  <c r="AD39" i="1"/>
  <c r="AD63" i="1"/>
  <c r="AD48" i="1"/>
  <c r="AD49" i="1"/>
</calcChain>
</file>

<file path=xl/sharedStrings.xml><?xml version="1.0" encoding="utf-8"?>
<sst xmlns="http://schemas.openxmlformats.org/spreadsheetml/2006/main" count="1121" uniqueCount="556">
  <si>
    <t>File opened</t>
  </si>
  <si>
    <t>2020-10-27 11:53:27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</si>
  <si>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</si>
  <si>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</si>
  <si>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</si>
  <si>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</si>
  <si>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</si>
  <si>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</si>
  <si>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</si>
  <si>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</si>
  <si>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</si>
  <si>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</si>
  <si>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</si>
  <si>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{"h2obspan1": "1.01121", "co2aspan1": "1.0031", "co2aspan2a": "0.314921", "h2oaspan1": "1.00998", "tazero": "0.0668316", "ssb_ref": "36665.6", "h2obspan2a": "0.0716346", "co2bspan2": "-0.0398483", "co2azero": "0.951804", "h2obspanconc2": "0", "h2oaspan2": "0", "co2bspanconc2": "314.9", "h2obspan2": "0", "co2aspan2": "-0.038086", "co2aspanconc2": "314.9", "flowazero": "0.31118", "h2oaspanconc2": "0", "ssa_ref": "34391.2", "h2obzero": "1.0379", "h2oaspan2b": "0.0719923", "co2bspanconc1": "2475", "co2bzero": "0.949913", "co2bspan1": "1.0035", "flowmeterzero": "0.994209", "oxygen": "21", "h2oaspanconc1": "12.36", "co2aspanconc1": "2475", "co2bspan2a": "0.316856", "h2oaspan2a": "0.0712806", "co2aspan2b": "0.312119", "h2obspanconc1": "12.36", "tbzero": "0.204033", "h2obspan2b": "0.0724379", "co2bspan2b": "0.313962", "chamberpressurezero": "2.66377", "flowbzero": "0.3072", "h2oazero": "1.03785"}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</si>
  <si>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</si>
  <si>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</si>
  <si>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</si>
  <si>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</si>
  <si>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</si>
  <si>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</si>
  <si>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</si>
  <si>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</si>
  <si>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</si>
  <si>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11:53:27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</si>
  <si>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</si>
  <si>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</si>
  <si>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</si>
  <si>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</si>
  <si>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</si>
  <si>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</si>
  <si>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</si>
  <si>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</si>
  <si>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</si>
  <si>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</si>
  <si>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</si>
  <si>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</si>
  <si>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</si>
  <si>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</si>
  <si>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</si>
  <si>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</si>
  <si>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</si>
  <si>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</si>
  <si>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</si>
  <si>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</si>
  <si>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</si>
  <si>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</si>
  <si>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</si>
  <si>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</si>
  <si>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</si>
  <si>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</si>
  <si>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</si>
  <si>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</si>
  <si>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</si>
  <si>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</si>
  <si>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</si>
  <si>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</si>
  <si>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</si>
  <si>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</si>
  <si>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</si>
  <si>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</si>
  <si>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</si>
  <si>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</si>
  <si>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</si>
  <si>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</si>
  <si>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</si>
  <si>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</si>
  <si>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</si>
  <si>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</si>
  <si>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</si>
  <si>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</si>
  <si>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</si>
  <si>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</si>
  <si>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</si>
  <si>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</si>
  <si>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</si>
  <si>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</si>
  <si>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</si>
  <si>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5.82868 81.7057 385.72 628.985 872.903 1067.79 1283.8 1437.9</t>
  </si>
  <si>
    <t>Fs_true</t>
  </si>
  <si>
    <t>-0.257528 101.103 403.886 601.293 801.357 1000.59 1201.46 1400.63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</si>
  <si>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</si>
  <si>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</si>
  <si>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</si>
  <si>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</si>
  <si>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</si>
  <si>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</si>
  <si>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</si>
  <si>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</si>
  <si>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</si>
  <si>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</si>
  <si>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</si>
  <si>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</si>
  <si>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</si>
  <si>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</si>
  <si>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</si>
  <si>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</si>
  <si>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</si>
  <si>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</si>
  <si>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</si>
  <si>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</si>
  <si>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</si>
  <si>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</si>
  <si>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</si>
  <si>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</si>
  <si>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</si>
  <si>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</si>
  <si>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</si>
  <si>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</si>
  <si>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</si>
  <si>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</si>
  <si>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</si>
  <si>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</si>
  <si>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</si>
  <si>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</si>
  <si>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</si>
  <si>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</si>
  <si>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</si>
  <si>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</si>
  <si>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</si>
  <si>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</si>
  <si>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</si>
  <si>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</si>
  <si>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</si>
  <si>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</si>
  <si>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</si>
  <si>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</si>
  <si>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</si>
  <si>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</si>
  <si>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</si>
  <si>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</si>
  <si>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</si>
  <si>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</si>
  <si>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</si>
  <si>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</si>
  <si>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</si>
  <si>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</si>
  <si>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</si>
  <si>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</si>
  <si>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</si>
  <si>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</si>
  <si>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</si>
  <si>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</si>
  <si>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</si>
  <si>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</si>
  <si>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</si>
  <si>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</si>
  <si>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</si>
  <si>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</si>
  <si>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</si>
  <si>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</si>
  <si>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</si>
  <si>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</si>
  <si>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</si>
  <si>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</si>
  <si>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</si>
  <si>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</si>
  <si>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</si>
  <si>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</si>
  <si>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</si>
  <si>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</si>
  <si>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</si>
  <si>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</si>
  <si>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</si>
  <si>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</si>
  <si>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</si>
  <si>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</si>
  <si>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</si>
  <si>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</si>
  <si>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</si>
  <si>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</si>
  <si>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</si>
  <si>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</si>
  <si>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</si>
  <si>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</si>
  <si>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</si>
  <si>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</si>
  <si>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</si>
  <si>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</si>
  <si>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</si>
  <si>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</si>
  <si>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</si>
  <si>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</si>
  <si>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</si>
  <si>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</si>
  <si>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</si>
  <si>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</si>
  <si>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</si>
  <si>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</si>
  <si>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</si>
  <si>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</si>
  <si>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</si>
  <si>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</si>
  <si>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</si>
  <si>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</si>
  <si>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</si>
  <si>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</si>
  <si>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</si>
  <si>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</si>
  <si>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</si>
  <si>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</si>
  <si>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</si>
  <si>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</si>
  <si>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</si>
  <si>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</si>
  <si>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</si>
  <si>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</si>
  <si>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</si>
  <si>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</si>
  <si>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</si>
  <si>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</si>
  <si>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</si>
  <si>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</si>
  <si>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</si>
  <si>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</si>
  <si>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</si>
  <si>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</si>
  <si>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</si>
  <si>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</si>
  <si>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</si>
  <si>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</si>
  <si>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</si>
  <si>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</si>
  <si>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</si>
  <si>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</si>
  <si>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</si>
  <si>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</si>
  <si>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</si>
  <si>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</si>
  <si>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</si>
  <si>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</si>
  <si>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</si>
  <si>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</si>
  <si>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</si>
  <si>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</si>
  <si>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</si>
  <si>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</si>
  <si>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</si>
  <si>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</si>
  <si>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</si>
  <si>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</si>
  <si>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</si>
  <si>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</si>
  <si>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</si>
  <si>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</si>
  <si>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</si>
  <si>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</si>
  <si>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</si>
  <si>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</si>
  <si>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</si>
  <si>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</si>
  <si>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</si>
  <si>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</si>
  <si>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</si>
  <si>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</si>
  <si>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</si>
  <si>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</si>
  <si>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</si>
  <si>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</si>
  <si>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</si>
  <si>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</si>
  <si>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</si>
  <si>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</si>
  <si>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</si>
  <si>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</si>
  <si>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</si>
  <si>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</si>
  <si>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</si>
  <si>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</si>
  <si>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</si>
  <si>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</si>
  <si>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</si>
  <si>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</si>
  <si>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</si>
  <si>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</si>
  <si>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</si>
  <si>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</si>
  <si>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</si>
  <si>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</si>
  <si>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</si>
  <si>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</si>
  <si>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</si>
  <si>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</si>
  <si>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</si>
  <si>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</si>
  <si>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</si>
  <si>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</si>
  <si>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</si>
  <si>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12:10:19</t>
  </si>
  <si>
    <t>12:10:19</t>
  </si>
  <si>
    <t>1149</t>
  </si>
  <si>
    <t>_1</t>
  </si>
  <si>
    <t>RECT-4143-20200907-06_33_50</t>
  </si>
  <si>
    <t>RECT-1037-20201027-12_10_19</t>
  </si>
  <si>
    <t>DARK-1038-20201027-12_10_21</t>
  </si>
  <si>
    <t>0: Broadleaf</t>
  </si>
  <si>
    <t>11:58:30</t>
  </si>
  <si>
    <t>1/3</t>
  </si>
  <si>
    <t>20201027 12:13:43</t>
  </si>
  <si>
    <t>12:13:43</t>
  </si>
  <si>
    <t>RECT-1039-20201027-12_13_43</t>
  </si>
  <si>
    <t>DARK-1040-20201027-12_13_45</t>
  </si>
  <si>
    <t>20201027 12:20:47</t>
  </si>
  <si>
    <t>12:20:47</t>
  </si>
  <si>
    <t>TXNM0821</t>
  </si>
  <si>
    <t>_9</t>
  </si>
  <si>
    <t>RECT-1047-20201027-12_20_47</t>
  </si>
  <si>
    <t>DARK-1048-20201027-12_20_49</t>
  </si>
  <si>
    <t>3/3</t>
  </si>
  <si>
    <t>20201027 12:23:27</t>
  </si>
  <si>
    <t>12:23:27</t>
  </si>
  <si>
    <t>RECT-1049-20201027-12_23_27</t>
  </si>
  <si>
    <t>DARK-1050-20201027-12_23_29</t>
  </si>
  <si>
    <t>2/3</t>
  </si>
  <si>
    <t>20201027 12:28:31</t>
  </si>
  <si>
    <t>12:28:31</t>
  </si>
  <si>
    <t>9031</t>
  </si>
  <si>
    <t>RECT-1053-20201027-12_28_31</t>
  </si>
  <si>
    <t>DARK-1054-20201027-12_28_33</t>
  </si>
  <si>
    <t>20201027 12:32:24</t>
  </si>
  <si>
    <t>12:32:24</t>
  </si>
  <si>
    <t>RECT-1057-20201027-12_32_24</t>
  </si>
  <si>
    <t>DARK-1058-20201027-12_32_26</t>
  </si>
  <si>
    <t>20201027 12:37:59</t>
  </si>
  <si>
    <t>12:37:59</t>
  </si>
  <si>
    <t>T52</t>
  </si>
  <si>
    <t>_4</t>
  </si>
  <si>
    <t>RECT-1061-20201027-12_37_59</t>
  </si>
  <si>
    <t>DARK-1062-20201027-12_38_01</t>
  </si>
  <si>
    <t>20201027 12:39:49</t>
  </si>
  <si>
    <t>12:39:49</t>
  </si>
  <si>
    <t>RECT-1063-20201027-12_39_49</t>
  </si>
  <si>
    <t>DARK-1064-20201027-12_39_51</t>
  </si>
  <si>
    <t>20201027 12:44:36</t>
  </si>
  <si>
    <t>12:44:36</t>
  </si>
  <si>
    <t>NY1</t>
  </si>
  <si>
    <t>_2</t>
  </si>
  <si>
    <t>RECT-1067-20201027-12_44_36</t>
  </si>
  <si>
    <t>DARK-1068-20201027-12_44_38</t>
  </si>
  <si>
    <t>12:43:39</t>
  </si>
  <si>
    <t>20201027 12:48:54</t>
  </si>
  <si>
    <t>12:48:54</t>
  </si>
  <si>
    <t>RECT-1069-20201027-12_48_54</t>
  </si>
  <si>
    <t>DARK-1070-20201027-12_48_56</t>
  </si>
  <si>
    <t>20201027 12:50:16</t>
  </si>
  <si>
    <t>12:50:16</t>
  </si>
  <si>
    <t>Haines2</t>
  </si>
  <si>
    <t>_6</t>
  </si>
  <si>
    <t>RECT-1071-20201027-12_50_16</t>
  </si>
  <si>
    <t>DARK-1072-20201027-12_50_18</t>
  </si>
  <si>
    <t>0/3</t>
  </si>
  <si>
    <t>20201027 12:54:26</t>
  </si>
  <si>
    <t>12:54:26</t>
  </si>
  <si>
    <t>RECT-1077-20201027-12_54_26</t>
  </si>
  <si>
    <t>DARK-1078-20201027-12_54_28</t>
  </si>
  <si>
    <t>20201027 12:56:49</t>
  </si>
  <si>
    <t>12:56:49</t>
  </si>
  <si>
    <t>RECT-1079-20201027-12_56_49</t>
  </si>
  <si>
    <t>DARK-1080-20201027-12_56_51</t>
  </si>
  <si>
    <t>20201027 13:04:20</t>
  </si>
  <si>
    <t>13:04:20</t>
  </si>
  <si>
    <t>2970</t>
  </si>
  <si>
    <t>_3</t>
  </si>
  <si>
    <t>RECT-1083-20201027-13_04_19</t>
  </si>
  <si>
    <t>DARK-1084-20201027-13_04_21</t>
  </si>
  <si>
    <t>20201027 13:05:54</t>
  </si>
  <si>
    <t>13:05:54</t>
  </si>
  <si>
    <t>RECT-1085-20201027-13_05_53</t>
  </si>
  <si>
    <t>DARK-1086-20201027-13_05_56</t>
  </si>
  <si>
    <t>20201027 13:06:19</t>
  </si>
  <si>
    <t>13:06:19</t>
  </si>
  <si>
    <t>_8</t>
  </si>
  <si>
    <t>RECT-1087-20201027-13_06_19</t>
  </si>
  <si>
    <t>DARK-1088-20201027-13_06_21</t>
  </si>
  <si>
    <t>20201027 13:09:11</t>
  </si>
  <si>
    <t>13:09:11</t>
  </si>
  <si>
    <t>RECT-1089-20201027-13_09_11</t>
  </si>
  <si>
    <t>DARK-1090-20201027-13_09_13</t>
  </si>
  <si>
    <t>20201027 13:10:20</t>
  </si>
  <si>
    <t>13:10:20</t>
  </si>
  <si>
    <t>RECT-1091-20201027-13_10_19</t>
  </si>
  <si>
    <t>DARK-1092-20201027-13_10_21</t>
  </si>
  <si>
    <t>20201027 13:13:09</t>
  </si>
  <si>
    <t>13:13:09</t>
  </si>
  <si>
    <t>2214.4</t>
  </si>
  <si>
    <t>RECT-1095-20201027-13_13_09</t>
  </si>
  <si>
    <t>DARK-1096-20201027-13_13_11</t>
  </si>
  <si>
    <t>20201027 13:13:28</t>
  </si>
  <si>
    <t>13:13:28</t>
  </si>
  <si>
    <t>RECT-1097-20201027-13_13_27</t>
  </si>
  <si>
    <t>DARK-1098-20201027-13_13_29</t>
  </si>
  <si>
    <t>20201027 13:15:45</t>
  </si>
  <si>
    <t>13:15:45</t>
  </si>
  <si>
    <t>RECT-1101-20201027-13_15_45</t>
  </si>
  <si>
    <t>DARK-1102-20201027-13_15_47</t>
  </si>
  <si>
    <t>20201027 13:18:21</t>
  </si>
  <si>
    <t>13:18:21</t>
  </si>
  <si>
    <t>SC2</t>
  </si>
  <si>
    <t>RECT-1105-20201027-13_18_21</t>
  </si>
  <si>
    <t>DARK-1106-20201027-13_18_23</t>
  </si>
  <si>
    <t>20201027 13:19:53</t>
  </si>
  <si>
    <t>13:19:53</t>
  </si>
  <si>
    <t>RECT-1107-20201027-13_19_53</t>
  </si>
  <si>
    <t>DARK-1108-20201027-13_19_55</t>
  </si>
  <si>
    <t>20201027 13:22:14</t>
  </si>
  <si>
    <t>13:22:14</t>
  </si>
  <si>
    <t>_10</t>
  </si>
  <si>
    <t>RECT-1111-20201027-13_22_13</t>
  </si>
  <si>
    <t>DARK-1112-20201027-13_22_15</t>
  </si>
  <si>
    <t>20201027 13:23:46</t>
  </si>
  <si>
    <t>13:23:46</t>
  </si>
  <si>
    <t>RECT-1113-20201027-13_23_45</t>
  </si>
  <si>
    <t>DARK-1114-20201027-13_23_48</t>
  </si>
  <si>
    <t>20201027 13:29:20</t>
  </si>
  <si>
    <t>13:29:20</t>
  </si>
  <si>
    <t>C56-94</t>
  </si>
  <si>
    <t>RECT-1117-20201027-13_29_20</t>
  </si>
  <si>
    <t>DARK-1118-20201027-13_29_22</t>
  </si>
  <si>
    <t>20201027 13:30:44</t>
  </si>
  <si>
    <t>13:30:44</t>
  </si>
  <si>
    <t>RECT-1119-20201027-13_30_44</t>
  </si>
  <si>
    <t>DARK-1120-20201027-13_30_46</t>
  </si>
  <si>
    <t>20201027 13:33:30</t>
  </si>
  <si>
    <t>13:33:30</t>
  </si>
  <si>
    <t>_7</t>
  </si>
  <si>
    <t>RECT-1123-20201027-13_33_29</t>
  </si>
  <si>
    <t>DARK-1124-20201027-13_33_32</t>
  </si>
  <si>
    <t>20201027 13:34:54</t>
  </si>
  <si>
    <t>13:34:54</t>
  </si>
  <si>
    <t>RECT-1125-20201027-13_34_53</t>
  </si>
  <si>
    <t>DARK-1126-20201027-13_34_56</t>
  </si>
  <si>
    <t>20201027 13:37:29</t>
  </si>
  <si>
    <t>13:37:29</t>
  </si>
  <si>
    <t>RECT-1129-20201027-13_37_29</t>
  </si>
  <si>
    <t>DARK-1130-20201027-13_37_31</t>
  </si>
  <si>
    <t>20201027 13:38:45</t>
  </si>
  <si>
    <t>13:38:45</t>
  </si>
  <si>
    <t>RECT-1131-20201027-13_38_44</t>
  </si>
  <si>
    <t>DARK-1132-20201027-13_38_47</t>
  </si>
  <si>
    <t>20201027 13:44:08</t>
  </si>
  <si>
    <t>13:44:08</t>
  </si>
  <si>
    <t>b42-34</t>
  </si>
  <si>
    <t>_5</t>
  </si>
  <si>
    <t>RECT-1135-20201027-13_44_08</t>
  </si>
  <si>
    <t>DARK-1136-20201027-13_44_10</t>
  </si>
  <si>
    <t>13:39:39</t>
  </si>
  <si>
    <t>20201027 13:45:55</t>
  </si>
  <si>
    <t>13:45:55</t>
  </si>
  <si>
    <t>RECT-1137-20201027-13_45_55</t>
  </si>
  <si>
    <t>DARK-1138-20201027-13_45_57</t>
  </si>
  <si>
    <t>20201027 13:47:59</t>
  </si>
  <si>
    <t>13:47:59</t>
  </si>
  <si>
    <t>V57-96</t>
  </si>
  <si>
    <t>RECT-1141-20201027-13_47_58</t>
  </si>
  <si>
    <t>DARK-1142-20201027-13_48_01</t>
  </si>
  <si>
    <t>20201027 13:49:13</t>
  </si>
  <si>
    <t>13:49:13</t>
  </si>
  <si>
    <t>RECT-1143-20201027-13_49_12</t>
  </si>
  <si>
    <t>DARK-1144-20201027-13_49_14</t>
  </si>
  <si>
    <t>20201027 13:52:20</t>
  </si>
  <si>
    <t>13:52:20</t>
  </si>
  <si>
    <t>CC12</t>
  </si>
  <si>
    <t>RECT-1147-20201027-13_52_20</t>
  </si>
  <si>
    <t>DARK-1148-20201027-13_52_22</t>
  </si>
  <si>
    <t>20201027 13:54:01</t>
  </si>
  <si>
    <t>13:54:01</t>
  </si>
  <si>
    <t>RECT-1149-20201027-13_54_01</t>
  </si>
  <si>
    <t>DARK-1150-20201027-13_54_03</t>
  </si>
  <si>
    <t>20201027 14:00:07</t>
  </si>
  <si>
    <t>14:00:07</t>
  </si>
  <si>
    <t>Vru42</t>
  </si>
  <si>
    <t>RECT-1153-20201027-14_00_07</t>
  </si>
  <si>
    <t>DARK-1154-20201027-14_00_09</t>
  </si>
  <si>
    <t>20201027 14:01:29</t>
  </si>
  <si>
    <t>14:01:29</t>
  </si>
  <si>
    <t>RECT-1155-20201027-14_01_28</t>
  </si>
  <si>
    <t>DARK-1156-20201027-14_01_30</t>
  </si>
  <si>
    <t>20201027 14:04:26</t>
  </si>
  <si>
    <t>14:04:26</t>
  </si>
  <si>
    <t>9035</t>
  </si>
  <si>
    <t>RECT-1159-20201027-14_04_25</t>
  </si>
  <si>
    <t>DARK-1160-20201027-14_04_27</t>
  </si>
  <si>
    <t>20201027 14:05:44</t>
  </si>
  <si>
    <t>14:05:44</t>
  </si>
  <si>
    <t>RECT-1161-20201027-14_05_44</t>
  </si>
  <si>
    <t>DARK-1162-20201027-14_05_46</t>
  </si>
  <si>
    <t>20201027 14:08:53</t>
  </si>
  <si>
    <t>14:08:53</t>
  </si>
  <si>
    <t>T48</t>
  </si>
  <si>
    <t>RECT-1165-20201027-14_08_53</t>
  </si>
  <si>
    <t>DARK-1166-20201027-14_08_55</t>
  </si>
  <si>
    <t>20201027 14:10:11</t>
  </si>
  <si>
    <t>14:10:11</t>
  </si>
  <si>
    <t>RECT-1167-20201027-14_10_10</t>
  </si>
  <si>
    <t>DARK-1168-20201027-14_10_12</t>
  </si>
  <si>
    <t>20201027 14:13:58</t>
  </si>
  <si>
    <t>14:13:58</t>
  </si>
  <si>
    <t>RECT-1171-20201027-14_13_58</t>
  </si>
  <si>
    <t>DARK-1172-20201027-14_14_00</t>
  </si>
  <si>
    <t>14:11:17</t>
  </si>
  <si>
    <t>20201027 14:15:18</t>
  </si>
  <si>
    <t>14:15:18</t>
  </si>
  <si>
    <t>RECT-1173-20201027-14_15_18</t>
  </si>
  <si>
    <t>DARK-1174-20201027-14_15_20</t>
  </si>
  <si>
    <t>20201027 14:18:49</t>
  </si>
  <si>
    <t>14:18:49</t>
  </si>
  <si>
    <t>RECT-1177-20201027-14_18_48</t>
  </si>
  <si>
    <t>DARK-1178-20201027-14_18_50</t>
  </si>
  <si>
    <t>20201027 14:20:17</t>
  </si>
  <si>
    <t>14:20:17</t>
  </si>
  <si>
    <t>RECT-1179-20201027-14_20_16</t>
  </si>
  <si>
    <t>DARK-1180-20201027-14_20_19</t>
  </si>
  <si>
    <t>20201027 14:22:39</t>
  </si>
  <si>
    <t>14:22:39</t>
  </si>
  <si>
    <t>OCK1-SO2</t>
  </si>
  <si>
    <t>RECT-1183-20201027-14_22_38</t>
  </si>
  <si>
    <t>DARK-1184-20201027-14_22_40</t>
  </si>
  <si>
    <t>20201027 14:24:20</t>
  </si>
  <si>
    <t>14:24:20</t>
  </si>
  <si>
    <t>RECT-1185-20201027-14_24_19</t>
  </si>
  <si>
    <t>DARK-1186-20201027-14_24_22</t>
  </si>
  <si>
    <t>20201027 14:32:28</t>
  </si>
  <si>
    <t>14:32:28</t>
  </si>
  <si>
    <t>588155.01</t>
  </si>
  <si>
    <t>RECT-1189-20201027-14_32_27</t>
  </si>
  <si>
    <t>DARK-1190-20201027-14_32_30</t>
  </si>
  <si>
    <t>20201027 14:33:50</t>
  </si>
  <si>
    <t>14:33:50</t>
  </si>
  <si>
    <t>RECT-1191-20201027-14_33_50</t>
  </si>
  <si>
    <t>DARK-1192-20201027-14_33_51</t>
  </si>
  <si>
    <t>20201027 14:36:24</t>
  </si>
  <si>
    <t>14:36:24</t>
  </si>
  <si>
    <t>UT12-075</t>
  </si>
  <si>
    <t>RECT-1195-20201027-14_36_24</t>
  </si>
  <si>
    <t>DARK-1196-20201027-14_36_26</t>
  </si>
  <si>
    <t>20201027 14:38:08</t>
  </si>
  <si>
    <t>14:38:08</t>
  </si>
  <si>
    <t>RECT-1197-20201027-14_38_08</t>
  </si>
  <si>
    <t>DARK-1198-20201027-14_38_10</t>
  </si>
  <si>
    <t>20201027 14:40:27</t>
  </si>
  <si>
    <t>14:40:27</t>
  </si>
  <si>
    <t>V60-96</t>
  </si>
  <si>
    <t>RECT-1201-20201027-14_40_27</t>
  </si>
  <si>
    <t>DARK-1202-20201027-14_40_29</t>
  </si>
  <si>
    <t>20201027 14:41:48</t>
  </si>
  <si>
    <t>14:41:48</t>
  </si>
  <si>
    <t>RECT-1203-20201027-14_41_48</t>
  </si>
  <si>
    <t>DARK-1204-20201027-14_41_49</t>
  </si>
  <si>
    <t>20201027 14:44:20</t>
  </si>
  <si>
    <t>14:44:20</t>
  </si>
  <si>
    <t>TX6704</t>
  </si>
  <si>
    <t>RECT-1207-20201027-14_44_19</t>
  </si>
  <si>
    <t>DARK-1208-20201027-14_44_21</t>
  </si>
  <si>
    <t>20201027 14:45:21</t>
  </si>
  <si>
    <t>14:45:21</t>
  </si>
  <si>
    <t>RECT-1211-20201027-14_45_21</t>
  </si>
  <si>
    <t>DARK-1212-20201027-14_45_22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</si>
</sst>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73"/>
  <sheetViews>
    <sheetView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1603825819.5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1603825811.5</v>
      </c>
      <c r="I17">
        <f t="shared" ref="I17:I48" si="0">CA17*AG17*(BW17-BX17)/(100*BP17*(1000-AG17*BW17))</f>
        <v>1.9799734776118163E-3</v>
      </c>
      <c r="J17">
        <f t="shared" ref="J17:J48" si="1">CA17*AG17*(BV17-BU17*(1000-AG17*BX17)/(1000-AG17*BW17))/(100*BP17)</f>
        <v>7.8071009810516152</v>
      </c>
      <c r="K17">
        <f t="shared" ref="K17:K48" si="2">BU17 - IF(AG17&gt;1, J17*BP17*100/(AI17*CI17), 0)</f>
        <v>389.69180645161299</v>
      </c>
      <c r="L17">
        <f t="shared" ref="L17:L48" si="3">((R17-I17/2)*K17-J17)/(R17+I17/2)</f>
        <v>205.9454847625245</v>
      </c>
      <c r="M17">
        <f t="shared" ref="M17:M48" si="4">L17*(CB17+CC17)/1000</f>
        <v>21.007212062885976</v>
      </c>
      <c r="N17">
        <f t="shared" ref="N17:N48" si="5">(BU17 - IF(AG17&gt;1, J17*BP17*100/(AI17*CI17), 0))*(CB17+CC17)/1000</f>
        <v>39.75002621076063</v>
      </c>
      <c r="O17">
        <f t="shared" ref="O17:O48" si="6">2/((1/Q17-1/P17)+SIGN(Q17)*SQRT((1/Q17-1/P17)*(1/Q17-1/P17) + 4*BQ17/((BQ17+1)*(BQ17+1))*(2*1/Q17*1/P17-1/P17*1/P17)))</f>
        <v>7.3984218021675735E-2</v>
      </c>
      <c r="P17">
        <f t="shared" ref="P17:P4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2.9618175800829118</v>
      </c>
      <c r="Q17">
        <f t="shared" ref="Q17:Q48" si="8">I17*(1000-(1000*0.61365*EXP(17.502*U17/(240.97+U17))/(CB17+CC17)+BW17)/2)/(1000*0.61365*EXP(17.502*U17/(240.97+U17))/(CB17+CC17)-BW17)</f>
        <v>7.297265876670507E-2</v>
      </c>
      <c r="R17">
        <f t="shared" ref="R17:R48" si="9">1/((BQ17+1)/(O17/1.6)+1/(P17/1.37)) + BQ17/((BQ17+1)/(O17/1.6) + BQ17/(P17/1.37))</f>
        <v>4.5697644030664231E-2</v>
      </c>
      <c r="S17">
        <f t="shared" ref="S17:S48" si="10">(BM17*BO17)</f>
        <v>214.76677920222016</v>
      </c>
      <c r="T17">
        <f t="shared" ref="T17:T48" si="11">(CD17+(S17+2*0.95*0.0000000567*(((CD17+$B$7)+273)^4-(CD17+273)^4)-44100*I17)/(1.84*29.3*P17+8*0.95*0.0000000567*(CD17+273)^3))</f>
        <v>37.788810493476575</v>
      </c>
      <c r="U17">
        <f t="shared" ref="U17:U48" si="12">($C$7*CE17+$D$7*CF17+$E$7*T17)</f>
        <v>36.748219354838703</v>
      </c>
      <c r="V17">
        <f t="shared" ref="V17:V48" si="13">0.61365*EXP(17.502*U17/(240.97+U17))</f>
        <v>6.2187468366079308</v>
      </c>
      <c r="W17">
        <f t="shared" ref="W17:W48" si="14">(X17/Y17*100)</f>
        <v>56.690736288163002</v>
      </c>
      <c r="X17">
        <f t="shared" ref="X17:X48" si="15">BW17*(CB17+CC17)/1000</f>
        <v>3.584060410487385</v>
      </c>
      <c r="Y17">
        <f t="shared" ref="Y17:Y48" si="16">0.61365*EXP(17.502*CD17/(240.97+CD17))</f>
        <v>6.3221271148593905</v>
      </c>
      <c r="Z17">
        <f t="shared" ref="Z17:Z48" si="17">(V17-BW17*(CB17+CC17)/1000)</f>
        <v>2.6346864261205458</v>
      </c>
      <c r="AA17">
        <f t="shared" ref="AA17:AA48" si="18">(-I17*44100)</f>
        <v>-87.316830362681102</v>
      </c>
      <c r="AB17">
        <f t="shared" ref="AB17:AB48" si="19">2*29.3*P17*0.92*(CD17-U17)</f>
        <v>48.197368483731999</v>
      </c>
      <c r="AC17">
        <f t="shared" ref="AC17:AC48" si="20">2*0.95*0.0000000567*(((CD17+$B$7)+273)^4-(U17+273)^4)</f>
        <v>3.8711272334111535</v>
      </c>
      <c r="AD17">
        <f t="shared" ref="AD17:AD48" si="21">S17+AC17+AA17+AB17</f>
        <v>179.51844455668223</v>
      </c>
      <c r="AE17">
        <v>0</v>
      </c>
      <c r="AF17">
        <v>0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MAX(0,($B$13+$C$13*CI17)/(1+$D$13*CI17)*CB17/(CD17+273)*$E$13)</f>
        <v>52111.372966234878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48" si="25">AM17-AL17</f>
        <v>2546.603076923077</v>
      </c>
      <c r="AO17">
        <f t="shared" ref="AO17:AO48" si="26">AN17/AM17</f>
        <v>0.78066849277855754</v>
      </c>
      <c r="AP17">
        <v>-0.57774747981622299</v>
      </c>
      <c r="AQ17" t="s">
        <v>292</v>
      </c>
      <c r="AR17">
        <v>15407.8</v>
      </c>
      <c r="AS17">
        <v>752.19653846153903</v>
      </c>
      <c r="AT17">
        <v>1008.26</v>
      </c>
      <c r="AU17">
        <f t="shared" ref="AU17:AU48" si="27">1-AS17/AT17</f>
        <v>0.25396570481667524</v>
      </c>
      <c r="AV17">
        <v>0.5</v>
      </c>
      <c r="AW17">
        <f t="shared" ref="AW17:AW48" si="28">BM17</f>
        <v>1095.8764651437373</v>
      </c>
      <c r="AX17">
        <f t="shared" ref="AX17:AX48" si="29">J17</f>
        <v>7.8071009810516152</v>
      </c>
      <c r="AY17">
        <f t="shared" ref="AY17:AY48" si="30">AU17*AV17*AW17</f>
        <v>139.15751943111795</v>
      </c>
      <c r="AZ17">
        <f t="shared" ref="AZ17:AZ48" si="31">BE17/AT17</f>
        <v>0.40068038006069862</v>
      </c>
      <c r="BA17">
        <f t="shared" ref="BA17:BA48" si="32">(AX17-AP17)/AW17</f>
        <v>7.6512715872295561E-3</v>
      </c>
      <c r="BB17">
        <f t="shared" ref="BB17:BB48" si="33">(AM17-AT17)/AT17</f>
        <v>2.2353559597722805</v>
      </c>
      <c r="BC17" t="s">
        <v>293</v>
      </c>
      <c r="BD17">
        <v>604.27</v>
      </c>
      <c r="BE17">
        <f t="shared" ref="BE17:BE48" si="34">AT17-BD17</f>
        <v>403.99</v>
      </c>
      <c r="BF17">
        <f t="shared" ref="BF17:BF48" si="35">(AT17-AS17)/(AT17-BD17)</f>
        <v>0.63383613836595198</v>
      </c>
      <c r="BG17">
        <f t="shared" ref="BG17:BG48" si="36">(AM17-AT17)/(AM17-BD17)</f>
        <v>0.84799891640109704</v>
      </c>
      <c r="BH17">
        <f t="shared" ref="BH17:BH48" si="37">(AT17-AS17)/(AT17-AL17)</f>
        <v>0.87458422880683284</v>
      </c>
      <c r="BI17">
        <f t="shared" ref="BI17:BI48" si="38">(AM17-AT17)/(AM17-AL17)</f>
        <v>0.88502995241927096</v>
      </c>
      <c r="BJ17">
        <f t="shared" ref="BJ17:BJ48" si="39">(BF17*BD17/AS17)</f>
        <v>0.50918628808603272</v>
      </c>
      <c r="BK17">
        <f t="shared" ref="BK17:BK48" si="40">(1-BJ17)</f>
        <v>0.49081371191396728</v>
      </c>
      <c r="BL17">
        <f t="shared" ref="BL17:BL48" si="41">$B$11*CJ17+$C$11*CK17+$F$11*CL17*(1-CO17)</f>
        <v>1299.9896774193601</v>
      </c>
      <c r="BM17">
        <f t="shared" ref="BM17:BM48" si="42">BL17*BN17</f>
        <v>1095.8764651437373</v>
      </c>
      <c r="BN17">
        <f t="shared" ref="BN17:BN48" si="43">($B$11*$D$9+$C$11*$D$9+$F$11*((CY17+CQ17)/MAX(CY17+CQ17+CZ17, 0.1)*$I$9+CZ17/MAX(CY17+CQ17+CZ17, 0.1)*$J$9))/($B$11+$C$11+$F$11)</f>
        <v>0.84298858997033521</v>
      </c>
      <c r="BO17">
        <f t="shared" ref="BO17:BO48" si="44">($B$11*$K$9+$C$11*$K$9+$F$11*((CY17+CQ17)/MAX(CY17+CQ17+CZ17, 0.1)*$P$9+CZ17/MAX(CY17+CQ17+CZ17, 0.1)*$Q$9))/($B$11+$C$11+$F$11)</f>
        <v>0.19597717994067054</v>
      </c>
      <c r="BP17">
        <v>6</v>
      </c>
      <c r="BQ17">
        <v>0.5</v>
      </c>
      <c r="BR17" t="s">
        <v>294</v>
      </c>
      <c r="BS17">
        <v>2</v>
      </c>
      <c r="BT17">
        <v>1603825811.5</v>
      </c>
      <c r="BU17">
        <v>389.69180645161299</v>
      </c>
      <c r="BV17">
        <v>399.98587096774202</v>
      </c>
      <c r="BW17">
        <v>35.136554838709699</v>
      </c>
      <c r="BX17">
        <v>32.844148387096801</v>
      </c>
      <c r="BY17">
        <v>389.91977419354799</v>
      </c>
      <c r="BZ17">
        <v>34.706816129032298</v>
      </c>
      <c r="CA17">
        <v>500.01709677419302</v>
      </c>
      <c r="CB17">
        <v>101.903709677419</v>
      </c>
      <c r="CC17">
        <v>0.100041883870968</v>
      </c>
      <c r="CD17">
        <v>37.050061290322603</v>
      </c>
      <c r="CE17">
        <v>36.748219354838703</v>
      </c>
      <c r="CF17">
        <v>999.9</v>
      </c>
      <c r="CG17">
        <v>0</v>
      </c>
      <c r="CH17">
        <v>0</v>
      </c>
      <c r="CI17">
        <v>9994.8370967741903</v>
      </c>
      <c r="CJ17">
        <v>0</v>
      </c>
      <c r="CK17">
        <v>386.81409677419299</v>
      </c>
      <c r="CL17">
        <v>1299.9896774193601</v>
      </c>
      <c r="CM17">
        <v>0.89999467741935502</v>
      </c>
      <c r="CN17">
        <v>0.100005290322581</v>
      </c>
      <c r="CO17">
        <v>0</v>
      </c>
      <c r="CP17">
        <v>751.97835483870995</v>
      </c>
      <c r="CQ17">
        <v>4.99979</v>
      </c>
      <c r="CR17">
        <v>9868.9467741935496</v>
      </c>
      <c r="CS17">
        <v>11051.183870967699</v>
      </c>
      <c r="CT17">
        <v>48.037999999999997</v>
      </c>
      <c r="CU17">
        <v>50.8020322580645</v>
      </c>
      <c r="CV17">
        <v>49.096548387096803</v>
      </c>
      <c r="CW17">
        <v>50.054064516129003</v>
      </c>
      <c r="CX17">
        <v>50.001870967741901</v>
      </c>
      <c r="CY17">
        <v>1165.4851612903201</v>
      </c>
      <c r="CZ17">
        <v>129.504516129032</v>
      </c>
      <c r="DA17">
        <v>0</v>
      </c>
      <c r="DB17">
        <v>476</v>
      </c>
      <c r="DC17">
        <v>0</v>
      </c>
      <c r="DD17">
        <v>752.19653846153903</v>
      </c>
      <c r="DE17">
        <v>17.320478635815601</v>
      </c>
      <c r="DF17">
        <v>184.72991457647501</v>
      </c>
      <c r="DG17">
        <v>9871.3296153846095</v>
      </c>
      <c r="DH17">
        <v>15</v>
      </c>
      <c r="DI17">
        <v>1603825110.5999999</v>
      </c>
      <c r="DJ17" t="s">
        <v>295</v>
      </c>
      <c r="DK17">
        <v>1603825096.0999999</v>
      </c>
      <c r="DL17">
        <v>1603825110.5999999</v>
      </c>
      <c r="DM17">
        <v>2</v>
      </c>
      <c r="DN17">
        <v>-2.4E-2</v>
      </c>
      <c r="DO17">
        <v>-0.128</v>
      </c>
      <c r="DP17">
        <v>-0.22600000000000001</v>
      </c>
      <c r="DQ17">
        <v>0.223</v>
      </c>
      <c r="DR17">
        <v>400</v>
      </c>
      <c r="DS17">
        <v>33</v>
      </c>
      <c r="DT17">
        <v>0.28000000000000003</v>
      </c>
      <c r="DU17">
        <v>0.02</v>
      </c>
      <c r="DV17">
        <v>7.7914398440326202</v>
      </c>
      <c r="DW17">
        <v>0.79742746694803901</v>
      </c>
      <c r="DX17">
        <v>6.2239622354535902E-2</v>
      </c>
      <c r="DY17">
        <v>0</v>
      </c>
      <c r="DZ17">
        <v>-10.288209999999999</v>
      </c>
      <c r="EA17">
        <v>-1.0699381535038599</v>
      </c>
      <c r="EB17">
        <v>8.0632286130722305E-2</v>
      </c>
      <c r="EC17">
        <v>0</v>
      </c>
      <c r="ED17">
        <v>2.2917283333333298</v>
      </c>
      <c r="EE17">
        <v>0.15430398220244901</v>
      </c>
      <c r="EF17">
        <v>1.1174293440253299E-2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-0.22800000000000001</v>
      </c>
      <c r="EN17">
        <v>0.43080000000000002</v>
      </c>
      <c r="EO17">
        <v>-0.37873014414178702</v>
      </c>
      <c r="EP17">
        <v>6.0823150184057602E-4</v>
      </c>
      <c r="EQ17">
        <v>-6.1572112211999805E-7</v>
      </c>
      <c r="ER17">
        <v>1.2304956265122001E-10</v>
      </c>
      <c r="ES17">
        <v>0.22305238095236701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12.1</v>
      </c>
      <c r="FB17">
        <v>11.8</v>
      </c>
      <c r="FC17">
        <v>2</v>
      </c>
      <c r="FD17">
        <v>509.78199999999998</v>
      </c>
      <c r="FE17">
        <v>105.572</v>
      </c>
      <c r="FF17">
        <v>35.654899999999998</v>
      </c>
      <c r="FG17">
        <v>33.2117</v>
      </c>
      <c r="FH17">
        <v>30.0001</v>
      </c>
      <c r="FI17">
        <v>32.9405</v>
      </c>
      <c r="FJ17">
        <v>32.889200000000002</v>
      </c>
      <c r="FK17">
        <v>20.032699999999998</v>
      </c>
      <c r="FL17">
        <v>0</v>
      </c>
      <c r="FM17">
        <v>100</v>
      </c>
      <c r="FN17">
        <v>-999.9</v>
      </c>
      <c r="FO17">
        <v>400</v>
      </c>
      <c r="FP17">
        <v>35.839799999999997</v>
      </c>
      <c r="FQ17">
        <v>100.91200000000001</v>
      </c>
      <c r="FR17">
        <v>101.02500000000001</v>
      </c>
    </row>
    <row r="18" spans="1:174" x14ac:dyDescent="0.25">
      <c r="A18">
        <v>2</v>
      </c>
      <c r="B18">
        <v>1603826023.5</v>
      </c>
      <c r="C18">
        <v>204</v>
      </c>
      <c r="D18" t="s">
        <v>297</v>
      </c>
      <c r="E18" t="s">
        <v>298</v>
      </c>
      <c r="F18" t="s">
        <v>289</v>
      </c>
      <c r="G18" t="s">
        <v>290</v>
      </c>
      <c r="H18">
        <v>1603826015.5</v>
      </c>
      <c r="I18">
        <f t="shared" si="0"/>
        <v>2.7276169052758729E-3</v>
      </c>
      <c r="J18">
        <f t="shared" si="1"/>
        <v>10.557407631990444</v>
      </c>
      <c r="K18">
        <f t="shared" si="2"/>
        <v>386.05738709677399</v>
      </c>
      <c r="L18">
        <f t="shared" si="3"/>
        <v>218.76245974826531</v>
      </c>
      <c r="M18">
        <f t="shared" si="4"/>
        <v>22.313251702554531</v>
      </c>
      <c r="N18">
        <f t="shared" si="5"/>
        <v>39.376937248892645</v>
      </c>
      <c r="O18">
        <f t="shared" si="6"/>
        <v>0.11079302553838193</v>
      </c>
      <c r="P18">
        <f t="shared" si="7"/>
        <v>2.9629523789460843</v>
      </c>
      <c r="Q18">
        <f t="shared" si="8"/>
        <v>0.10854188774392558</v>
      </c>
      <c r="R18">
        <f t="shared" si="9"/>
        <v>6.803712600161127E-2</v>
      </c>
      <c r="S18">
        <f t="shared" si="10"/>
        <v>214.77038038618602</v>
      </c>
      <c r="T18">
        <f t="shared" si="11"/>
        <v>37.375776041073379</v>
      </c>
      <c r="U18">
        <f t="shared" si="12"/>
        <v>36.432019354838701</v>
      </c>
      <c r="V18">
        <f t="shared" si="13"/>
        <v>6.1120262999718813</v>
      </c>
      <c r="W18">
        <f t="shared" si="14"/>
        <v>58.786315076621641</v>
      </c>
      <c r="X18">
        <f t="shared" si="15"/>
        <v>3.6717961118786726</v>
      </c>
      <c r="Y18">
        <f t="shared" si="16"/>
        <v>6.2460048858188868</v>
      </c>
      <c r="Z18">
        <f t="shared" si="17"/>
        <v>2.4402301880932087</v>
      </c>
      <c r="AA18">
        <f t="shared" si="18"/>
        <v>-120.28790552266599</v>
      </c>
      <c r="AB18">
        <f t="shared" si="19"/>
        <v>63.28949901679627</v>
      </c>
      <c r="AC18">
        <f t="shared" si="20"/>
        <v>5.0681327999085717</v>
      </c>
      <c r="AD18">
        <f t="shared" si="21"/>
        <v>162.84010668022486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52180.739115995413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15415.1</v>
      </c>
      <c r="AS18">
        <v>887.16075999999998</v>
      </c>
      <c r="AT18">
        <v>1202.67</v>
      </c>
      <c r="AU18">
        <f t="shared" si="27"/>
        <v>0.26234065870105683</v>
      </c>
      <c r="AV18">
        <v>0.5</v>
      </c>
      <c r="AW18">
        <f t="shared" si="28"/>
        <v>1095.8951880580235</v>
      </c>
      <c r="AX18">
        <f t="shared" si="29"/>
        <v>10.557407631990444</v>
      </c>
      <c r="AY18">
        <f t="shared" si="30"/>
        <v>143.7489327512302</v>
      </c>
      <c r="AZ18">
        <f t="shared" si="31"/>
        <v>0.45216892414378013</v>
      </c>
      <c r="BA18">
        <f t="shared" si="32"/>
        <v>1.0160784747616851E-2</v>
      </c>
      <c r="BB18">
        <f t="shared" si="33"/>
        <v>1.712364987901918</v>
      </c>
      <c r="BC18" t="s">
        <v>300</v>
      </c>
      <c r="BD18">
        <v>658.86</v>
      </c>
      <c r="BE18">
        <f t="shared" si="34"/>
        <v>543.81000000000006</v>
      </c>
      <c r="BF18">
        <f t="shared" si="35"/>
        <v>0.58018285798348701</v>
      </c>
      <c r="BG18">
        <f t="shared" si="36"/>
        <v>0.79110102104316959</v>
      </c>
      <c r="BH18">
        <f t="shared" si="37"/>
        <v>0.64760616467014331</v>
      </c>
      <c r="BI18">
        <f t="shared" si="38"/>
        <v>0.80868904096679006</v>
      </c>
      <c r="BJ18">
        <f t="shared" si="39"/>
        <v>0.4308793795286891</v>
      </c>
      <c r="BK18">
        <f t="shared" si="40"/>
        <v>0.56912062047131085</v>
      </c>
      <c r="BL18">
        <f t="shared" si="41"/>
        <v>1300.01193548387</v>
      </c>
      <c r="BM18">
        <f t="shared" si="42"/>
        <v>1095.8951880580235</v>
      </c>
      <c r="BN18">
        <f t="shared" si="43"/>
        <v>0.8429885589089815</v>
      </c>
      <c r="BO18">
        <f t="shared" si="44"/>
        <v>0.19597711781796304</v>
      </c>
      <c r="BP18">
        <v>6</v>
      </c>
      <c r="BQ18">
        <v>0.5</v>
      </c>
      <c r="BR18" t="s">
        <v>294</v>
      </c>
      <c r="BS18">
        <v>2</v>
      </c>
      <c r="BT18">
        <v>1603826015.5</v>
      </c>
      <c r="BU18">
        <v>386.05738709677399</v>
      </c>
      <c r="BV18">
        <v>399.98954838709699</v>
      </c>
      <c r="BW18">
        <v>35.998838709677401</v>
      </c>
      <c r="BX18">
        <v>32.843606451612899</v>
      </c>
      <c r="BY18">
        <v>386.28593548387101</v>
      </c>
      <c r="BZ18">
        <v>35.539258064516098</v>
      </c>
      <c r="CA18">
        <v>500.01248387096803</v>
      </c>
      <c r="CB18">
        <v>101.89764516129</v>
      </c>
      <c r="CC18">
        <v>9.9981525806451602E-2</v>
      </c>
      <c r="CD18">
        <v>36.828225806451599</v>
      </c>
      <c r="CE18">
        <v>36.432019354838701</v>
      </c>
      <c r="CF18">
        <v>999.9</v>
      </c>
      <c r="CG18">
        <v>0</v>
      </c>
      <c r="CH18">
        <v>0</v>
      </c>
      <c r="CI18">
        <v>10001.8629032258</v>
      </c>
      <c r="CJ18">
        <v>0</v>
      </c>
      <c r="CK18">
        <v>1002.23161290323</v>
      </c>
      <c r="CL18">
        <v>1300.01193548387</v>
      </c>
      <c r="CM18">
        <v>0.89999799999999996</v>
      </c>
      <c r="CN18">
        <v>0.10000215483871</v>
      </c>
      <c r="CO18">
        <v>0</v>
      </c>
      <c r="CP18">
        <v>888.91983870967795</v>
      </c>
      <c r="CQ18">
        <v>4.99979</v>
      </c>
      <c r="CR18">
        <v>11569.270967741901</v>
      </c>
      <c r="CS18">
        <v>11051.3838709677</v>
      </c>
      <c r="CT18">
        <v>47.102645161290297</v>
      </c>
      <c r="CU18">
        <v>49.931064516128998</v>
      </c>
      <c r="CV18">
        <v>48.161000000000001</v>
      </c>
      <c r="CW18">
        <v>49.281999999999996</v>
      </c>
      <c r="CX18">
        <v>49.152999999999999</v>
      </c>
      <c r="CY18">
        <v>1165.5074193548401</v>
      </c>
      <c r="CZ18">
        <v>129.50548387096799</v>
      </c>
      <c r="DA18">
        <v>0</v>
      </c>
      <c r="DB18">
        <v>203.5</v>
      </c>
      <c r="DC18">
        <v>0</v>
      </c>
      <c r="DD18">
        <v>887.16075999999998</v>
      </c>
      <c r="DE18">
        <v>-98.652077058691305</v>
      </c>
      <c r="DF18">
        <v>-1299.1769249823701</v>
      </c>
      <c r="DG18">
        <v>11545.835999999999</v>
      </c>
      <c r="DH18">
        <v>15</v>
      </c>
      <c r="DI18">
        <v>1603825110.5999999</v>
      </c>
      <c r="DJ18" t="s">
        <v>295</v>
      </c>
      <c r="DK18">
        <v>1603825096.0999999</v>
      </c>
      <c r="DL18">
        <v>1603825110.5999999</v>
      </c>
      <c r="DM18">
        <v>2</v>
      </c>
      <c r="DN18">
        <v>-2.4E-2</v>
      </c>
      <c r="DO18">
        <v>-0.128</v>
      </c>
      <c r="DP18">
        <v>-0.22600000000000001</v>
      </c>
      <c r="DQ18">
        <v>0.223</v>
      </c>
      <c r="DR18">
        <v>400</v>
      </c>
      <c r="DS18">
        <v>33</v>
      </c>
      <c r="DT18">
        <v>0.28000000000000003</v>
      </c>
      <c r="DU18">
        <v>0.02</v>
      </c>
      <c r="DV18">
        <v>10.560815077142999</v>
      </c>
      <c r="DW18">
        <v>-0.168019077039882</v>
      </c>
      <c r="DX18">
        <v>2.19953579864656E-2</v>
      </c>
      <c r="DY18">
        <v>1</v>
      </c>
      <c r="DZ18">
        <v>-13.933756666666699</v>
      </c>
      <c r="EA18">
        <v>0.202414238042226</v>
      </c>
      <c r="EB18">
        <v>2.57095920275336E-2</v>
      </c>
      <c r="EC18">
        <v>0</v>
      </c>
      <c r="ED18">
        <v>3.15418333333333</v>
      </c>
      <c r="EE18">
        <v>0.26511323692991601</v>
      </c>
      <c r="EF18">
        <v>1.9192253356208298E-2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-0.22900000000000001</v>
      </c>
      <c r="EN18">
        <v>0.46060000000000001</v>
      </c>
      <c r="EO18">
        <v>-0.37873014414178702</v>
      </c>
      <c r="EP18">
        <v>6.0823150184057602E-4</v>
      </c>
      <c r="EQ18">
        <v>-6.1572112211999805E-7</v>
      </c>
      <c r="ER18">
        <v>1.2304956265122001E-10</v>
      </c>
      <c r="ES18">
        <v>0.22305238095236701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15.5</v>
      </c>
      <c r="FB18">
        <v>15.2</v>
      </c>
      <c r="FC18">
        <v>2</v>
      </c>
      <c r="FD18">
        <v>510.24099999999999</v>
      </c>
      <c r="FE18">
        <v>109.137</v>
      </c>
      <c r="FF18">
        <v>35.651600000000002</v>
      </c>
      <c r="FG18">
        <v>33.287599999999998</v>
      </c>
      <c r="FH18">
        <v>30</v>
      </c>
      <c r="FI18">
        <v>33.008699999999997</v>
      </c>
      <c r="FJ18">
        <v>32.950200000000002</v>
      </c>
      <c r="FK18">
        <v>20.0535</v>
      </c>
      <c r="FL18">
        <v>0</v>
      </c>
      <c r="FM18">
        <v>100</v>
      </c>
      <c r="FN18">
        <v>-999.9</v>
      </c>
      <c r="FO18">
        <v>400</v>
      </c>
      <c r="FP18">
        <v>34.976900000000001</v>
      </c>
      <c r="FQ18">
        <v>100.90600000000001</v>
      </c>
      <c r="FR18">
        <v>101.011</v>
      </c>
    </row>
    <row r="19" spans="1:174" x14ac:dyDescent="0.25">
      <c r="A19">
        <v>3</v>
      </c>
      <c r="B19">
        <v>1603826447.5</v>
      </c>
      <c r="C19">
        <v>628</v>
      </c>
      <c r="D19" t="s">
        <v>301</v>
      </c>
      <c r="E19" t="s">
        <v>302</v>
      </c>
      <c r="F19" t="s">
        <v>303</v>
      </c>
      <c r="G19" t="s">
        <v>304</v>
      </c>
      <c r="H19">
        <v>1603826439.75</v>
      </c>
      <c r="I19">
        <f t="shared" si="0"/>
        <v>1.4170684411381627E-3</v>
      </c>
      <c r="J19">
        <f t="shared" si="1"/>
        <v>5.6949964696606958</v>
      </c>
      <c r="K19">
        <f t="shared" si="2"/>
        <v>392.48316666666699</v>
      </c>
      <c r="L19">
        <f t="shared" si="3"/>
        <v>204.57733523928349</v>
      </c>
      <c r="M19">
        <f t="shared" si="4"/>
        <v>20.863139665929747</v>
      </c>
      <c r="N19">
        <f t="shared" si="5"/>
        <v>40.026091419733632</v>
      </c>
      <c r="O19">
        <f t="shared" si="6"/>
        <v>5.2533533505917718E-2</v>
      </c>
      <c r="P19">
        <f t="shared" si="7"/>
        <v>2.9630467592752403</v>
      </c>
      <c r="Q19">
        <f t="shared" si="8"/>
        <v>5.2021534533872586E-2</v>
      </c>
      <c r="R19">
        <f t="shared" si="9"/>
        <v>3.2559044179400767E-2</v>
      </c>
      <c r="S19">
        <f t="shared" si="10"/>
        <v>214.77535501836519</v>
      </c>
      <c r="T19">
        <f t="shared" si="11"/>
        <v>37.686692933563172</v>
      </c>
      <c r="U19">
        <f t="shared" si="12"/>
        <v>36.473390000000002</v>
      </c>
      <c r="V19">
        <f t="shared" si="13"/>
        <v>6.1258982187978734</v>
      </c>
      <c r="W19">
        <f t="shared" si="14"/>
        <v>55.76848801700465</v>
      </c>
      <c r="X19">
        <f t="shared" si="15"/>
        <v>3.4787289287409178</v>
      </c>
      <c r="Y19">
        <f t="shared" si="16"/>
        <v>6.2378039147846378</v>
      </c>
      <c r="Z19">
        <f t="shared" si="17"/>
        <v>2.6471692900569557</v>
      </c>
      <c r="AA19">
        <f t="shared" si="18"/>
        <v>-62.49271825419298</v>
      </c>
      <c r="AB19">
        <f t="shared" si="19"/>
        <v>52.842708914653308</v>
      </c>
      <c r="AC19">
        <f t="shared" si="20"/>
        <v>4.2317887308759978</v>
      </c>
      <c r="AD19">
        <f t="shared" si="21"/>
        <v>209.35713440970153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52187.13069932253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15457.2</v>
      </c>
      <c r="AS19">
        <v>790.99957692307703</v>
      </c>
      <c r="AT19">
        <v>1025.7</v>
      </c>
      <c r="AU19">
        <f t="shared" si="27"/>
        <v>0.22881975536406651</v>
      </c>
      <c r="AV19">
        <v>0.5</v>
      </c>
      <c r="AW19">
        <f t="shared" si="28"/>
        <v>1095.9220466430004</v>
      </c>
      <c r="AX19">
        <f t="shared" si="29"/>
        <v>5.6949964696606958</v>
      </c>
      <c r="AY19">
        <f t="shared" si="30"/>
        <v>125.38430730546922</v>
      </c>
      <c r="AZ19">
        <f t="shared" si="31"/>
        <v>0.39287315979331189</v>
      </c>
      <c r="BA19">
        <f t="shared" si="32"/>
        <v>5.7237136242412707E-3</v>
      </c>
      <c r="BB19">
        <f t="shared" si="33"/>
        <v>2.1803451301550161</v>
      </c>
      <c r="BC19" t="s">
        <v>306</v>
      </c>
      <c r="BD19">
        <v>622.73</v>
      </c>
      <c r="BE19">
        <f t="shared" si="34"/>
        <v>402.97</v>
      </c>
      <c r="BF19">
        <f t="shared" si="35"/>
        <v>0.58242654062814359</v>
      </c>
      <c r="BG19">
        <f t="shared" si="36"/>
        <v>0.84732225737397471</v>
      </c>
      <c r="BH19">
        <f t="shared" si="37"/>
        <v>0.75655372064767235</v>
      </c>
      <c r="BI19">
        <f t="shared" si="38"/>
        <v>0.87818161387839733</v>
      </c>
      <c r="BJ19">
        <f t="shared" si="39"/>
        <v>0.45852676818894822</v>
      </c>
      <c r="BK19">
        <f t="shared" si="40"/>
        <v>0.54147323181105178</v>
      </c>
      <c r="BL19">
        <f t="shared" si="41"/>
        <v>1300.0440000000001</v>
      </c>
      <c r="BM19">
        <f t="shared" si="42"/>
        <v>1095.9220466430004</v>
      </c>
      <c r="BN19">
        <f t="shared" si="43"/>
        <v>0.84298842704016197</v>
      </c>
      <c r="BO19">
        <f t="shared" si="44"/>
        <v>0.19597685408032389</v>
      </c>
      <c r="BP19">
        <v>6</v>
      </c>
      <c r="BQ19">
        <v>0.5</v>
      </c>
      <c r="BR19" t="s">
        <v>294</v>
      </c>
      <c r="BS19">
        <v>2</v>
      </c>
      <c r="BT19">
        <v>1603826439.75</v>
      </c>
      <c r="BU19">
        <v>392.48316666666699</v>
      </c>
      <c r="BV19">
        <v>399.98430000000002</v>
      </c>
      <c r="BW19">
        <v>34.1113133333333</v>
      </c>
      <c r="BX19">
        <v>32.468896666666701</v>
      </c>
      <c r="BY19">
        <v>392.71056666666698</v>
      </c>
      <c r="BZ19">
        <v>33.716236666666703</v>
      </c>
      <c r="CA19">
        <v>500.01819999999998</v>
      </c>
      <c r="CB19">
        <v>101.8817</v>
      </c>
      <c r="CC19">
        <v>9.9976716666666701E-2</v>
      </c>
      <c r="CD19">
        <v>36.804186666666702</v>
      </c>
      <c r="CE19">
        <v>36.473390000000002</v>
      </c>
      <c r="CF19">
        <v>999.9</v>
      </c>
      <c r="CG19">
        <v>0</v>
      </c>
      <c r="CH19">
        <v>0</v>
      </c>
      <c r="CI19">
        <v>10003.9633333333</v>
      </c>
      <c r="CJ19">
        <v>0</v>
      </c>
      <c r="CK19">
        <v>977.29253333333304</v>
      </c>
      <c r="CL19">
        <v>1300.0440000000001</v>
      </c>
      <c r="CM19">
        <v>0.90000253333333302</v>
      </c>
      <c r="CN19">
        <v>9.9997466666666701E-2</v>
      </c>
      <c r="CO19">
        <v>0</v>
      </c>
      <c r="CP19">
        <v>791.384633333333</v>
      </c>
      <c r="CQ19">
        <v>4.99979</v>
      </c>
      <c r="CR19">
        <v>10295.2066666667</v>
      </c>
      <c r="CS19">
        <v>11051.66</v>
      </c>
      <c r="CT19">
        <v>46.1332666666667</v>
      </c>
      <c r="CU19">
        <v>48.875</v>
      </c>
      <c r="CV19">
        <v>47.120800000000003</v>
      </c>
      <c r="CW19">
        <v>48.311999999999998</v>
      </c>
      <c r="CX19">
        <v>48.228999999999999</v>
      </c>
      <c r="CY19">
        <v>1165.5423333333299</v>
      </c>
      <c r="CZ19">
        <v>129.50299999999999</v>
      </c>
      <c r="DA19">
        <v>0</v>
      </c>
      <c r="DB19">
        <v>154.40000009536701</v>
      </c>
      <c r="DC19">
        <v>0</v>
      </c>
      <c r="DD19">
        <v>790.99957692307703</v>
      </c>
      <c r="DE19">
        <v>-55.012752070076502</v>
      </c>
      <c r="DF19">
        <v>-723.16581111164305</v>
      </c>
      <c r="DG19">
        <v>10290.299999999999</v>
      </c>
      <c r="DH19">
        <v>15</v>
      </c>
      <c r="DI19">
        <v>1603825110.5999999</v>
      </c>
      <c r="DJ19" t="s">
        <v>295</v>
      </c>
      <c r="DK19">
        <v>1603825096.0999999</v>
      </c>
      <c r="DL19">
        <v>1603825110.5999999</v>
      </c>
      <c r="DM19">
        <v>2</v>
      </c>
      <c r="DN19">
        <v>-2.4E-2</v>
      </c>
      <c r="DO19">
        <v>-0.128</v>
      </c>
      <c r="DP19">
        <v>-0.22600000000000001</v>
      </c>
      <c r="DQ19">
        <v>0.223</v>
      </c>
      <c r="DR19">
        <v>400</v>
      </c>
      <c r="DS19">
        <v>33</v>
      </c>
      <c r="DT19">
        <v>0.28000000000000003</v>
      </c>
      <c r="DU19">
        <v>0.02</v>
      </c>
      <c r="DV19">
        <v>5.6959941259800297</v>
      </c>
      <c r="DW19">
        <v>-3.41176552556312E-2</v>
      </c>
      <c r="DX19">
        <v>1.6063233962357398E-2</v>
      </c>
      <c r="DY19">
        <v>1</v>
      </c>
      <c r="DZ19">
        <v>-7.5012970000000001</v>
      </c>
      <c r="EA19">
        <v>7.0813348164635095E-2</v>
      </c>
      <c r="EB19">
        <v>1.9795080895683902E-2</v>
      </c>
      <c r="EC19">
        <v>1</v>
      </c>
      <c r="ED19">
        <v>1.6429973333333301</v>
      </c>
      <c r="EE19">
        <v>-6.7002981090094005E-2</v>
      </c>
      <c r="EF19">
        <v>4.8803346424422496E-3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-0.22800000000000001</v>
      </c>
      <c r="EN19">
        <v>0.39460000000000001</v>
      </c>
      <c r="EO19">
        <v>-0.37873014414178702</v>
      </c>
      <c r="EP19">
        <v>6.0823150184057602E-4</v>
      </c>
      <c r="EQ19">
        <v>-6.1572112211999805E-7</v>
      </c>
      <c r="ER19">
        <v>1.2304956265122001E-10</v>
      </c>
      <c r="ES19">
        <v>0.22305238095236701</v>
      </c>
      <c r="ET19">
        <v>0</v>
      </c>
      <c r="EU19">
        <v>0</v>
      </c>
      <c r="EV19">
        <v>0</v>
      </c>
      <c r="EW19">
        <v>4</v>
      </c>
      <c r="EX19">
        <v>2168</v>
      </c>
      <c r="EY19">
        <v>1</v>
      </c>
      <c r="EZ19">
        <v>28</v>
      </c>
      <c r="FA19">
        <v>22.5</v>
      </c>
      <c r="FB19">
        <v>22.3</v>
      </c>
      <c r="FC19">
        <v>2</v>
      </c>
      <c r="FD19">
        <v>508.81599999999997</v>
      </c>
      <c r="FE19">
        <v>121.221</v>
      </c>
      <c r="FF19">
        <v>35.680199999999999</v>
      </c>
      <c r="FG19">
        <v>33.308500000000002</v>
      </c>
      <c r="FH19">
        <v>29.9999</v>
      </c>
      <c r="FI19">
        <v>33.032200000000003</v>
      </c>
      <c r="FJ19">
        <v>32.976399999999998</v>
      </c>
      <c r="FK19">
        <v>20.085699999999999</v>
      </c>
      <c r="FL19">
        <v>0</v>
      </c>
      <c r="FM19">
        <v>100</v>
      </c>
      <c r="FN19">
        <v>-999.9</v>
      </c>
      <c r="FO19">
        <v>400</v>
      </c>
      <c r="FP19">
        <v>34.631999999999998</v>
      </c>
      <c r="FQ19">
        <v>100.92</v>
      </c>
      <c r="FR19">
        <v>101.001</v>
      </c>
    </row>
    <row r="20" spans="1:174" x14ac:dyDescent="0.25">
      <c r="A20">
        <v>4</v>
      </c>
      <c r="B20">
        <v>1603826607.5</v>
      </c>
      <c r="C20">
        <v>788</v>
      </c>
      <c r="D20" t="s">
        <v>308</v>
      </c>
      <c r="E20" t="s">
        <v>309</v>
      </c>
      <c r="F20" t="s">
        <v>303</v>
      </c>
      <c r="G20" t="s">
        <v>304</v>
      </c>
      <c r="H20">
        <v>1603826599.5</v>
      </c>
      <c r="I20">
        <f t="shared" si="0"/>
        <v>1.7296401474803695E-3</v>
      </c>
      <c r="J20">
        <f t="shared" si="1"/>
        <v>7.2787178081014723</v>
      </c>
      <c r="K20">
        <f t="shared" si="2"/>
        <v>390.45338709677401</v>
      </c>
      <c r="L20">
        <f t="shared" si="3"/>
        <v>201.50201858135557</v>
      </c>
      <c r="M20">
        <f t="shared" si="4"/>
        <v>20.548876185674597</v>
      </c>
      <c r="N20">
        <f t="shared" si="5"/>
        <v>39.817855742668314</v>
      </c>
      <c r="O20">
        <f t="shared" si="6"/>
        <v>6.6675548678964761E-2</v>
      </c>
      <c r="P20">
        <f t="shared" si="7"/>
        <v>2.9613533738331275</v>
      </c>
      <c r="Q20">
        <f t="shared" si="8"/>
        <v>6.5852649524537427E-2</v>
      </c>
      <c r="R20">
        <f t="shared" si="9"/>
        <v>4.1230993916062664E-2</v>
      </c>
      <c r="S20">
        <f t="shared" si="10"/>
        <v>214.76857294471998</v>
      </c>
      <c r="T20">
        <f t="shared" si="11"/>
        <v>37.373865944563413</v>
      </c>
      <c r="U20">
        <f t="shared" si="12"/>
        <v>36.260364516129002</v>
      </c>
      <c r="V20">
        <f t="shared" si="13"/>
        <v>6.0547600201457472</v>
      </c>
      <c r="W20">
        <f t="shared" si="14"/>
        <v>56.859372289154507</v>
      </c>
      <c r="X20">
        <f t="shared" si="15"/>
        <v>3.5017654772261682</v>
      </c>
      <c r="Y20">
        <f t="shared" si="16"/>
        <v>6.1586425179268174</v>
      </c>
      <c r="Z20">
        <f t="shared" si="17"/>
        <v>2.5529945429195791</v>
      </c>
      <c r="AA20">
        <f t="shared" si="18"/>
        <v>-76.277130503884294</v>
      </c>
      <c r="AB20">
        <f t="shared" si="19"/>
        <v>49.549435647046359</v>
      </c>
      <c r="AC20">
        <f t="shared" si="20"/>
        <v>3.9617418717035182</v>
      </c>
      <c r="AD20">
        <f t="shared" si="21"/>
        <v>192.00261995958553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52178.363925425867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310</v>
      </c>
      <c r="AR20">
        <v>15465.8</v>
      </c>
      <c r="AS20">
        <v>872.87326923076898</v>
      </c>
      <c r="AT20">
        <v>1085.99</v>
      </c>
      <c r="AU20">
        <f t="shared" si="27"/>
        <v>0.19624189059681119</v>
      </c>
      <c r="AV20">
        <v>0.5</v>
      </c>
      <c r="AW20">
        <f t="shared" si="28"/>
        <v>1095.8837522405429</v>
      </c>
      <c r="AX20">
        <f t="shared" si="29"/>
        <v>7.2787178081014723</v>
      </c>
      <c r="AY20">
        <f t="shared" si="30"/>
        <v>107.52914970700577</v>
      </c>
      <c r="AZ20">
        <f t="shared" si="31"/>
        <v>0.40663357857807164</v>
      </c>
      <c r="BA20">
        <f t="shared" si="32"/>
        <v>7.1690681350600281E-3</v>
      </c>
      <c r="BB20">
        <f t="shared" si="33"/>
        <v>2.0037845652354074</v>
      </c>
      <c r="BC20" t="s">
        <v>311</v>
      </c>
      <c r="BD20">
        <v>644.39</v>
      </c>
      <c r="BE20">
        <f t="shared" si="34"/>
        <v>441.6</v>
      </c>
      <c r="BF20">
        <f t="shared" si="35"/>
        <v>0.4826012925027876</v>
      </c>
      <c r="BG20">
        <f t="shared" si="36"/>
        <v>0.83130164381573068</v>
      </c>
      <c r="BH20">
        <f t="shared" si="37"/>
        <v>0.57519354657886101</v>
      </c>
      <c r="BI20">
        <f t="shared" si="38"/>
        <v>0.8545069389569937</v>
      </c>
      <c r="BJ20">
        <f t="shared" si="39"/>
        <v>0.35627559903390049</v>
      </c>
      <c r="BK20">
        <f t="shared" si="40"/>
        <v>0.64372440096609951</v>
      </c>
      <c r="BL20">
        <f t="shared" si="41"/>
        <v>1299.9980645161299</v>
      </c>
      <c r="BM20">
        <f t="shared" si="42"/>
        <v>1095.8837522405429</v>
      </c>
      <c r="BN20">
        <f t="shared" si="43"/>
        <v>0.8429887567936033</v>
      </c>
      <c r="BO20">
        <f t="shared" si="44"/>
        <v>0.19597751358720664</v>
      </c>
      <c r="BP20">
        <v>6</v>
      </c>
      <c r="BQ20">
        <v>0.5</v>
      </c>
      <c r="BR20" t="s">
        <v>294</v>
      </c>
      <c r="BS20">
        <v>2</v>
      </c>
      <c r="BT20">
        <v>1603826599.5</v>
      </c>
      <c r="BU20">
        <v>390.45338709677401</v>
      </c>
      <c r="BV20">
        <v>399.99799999999999</v>
      </c>
      <c r="BW20">
        <v>34.338267741935503</v>
      </c>
      <c r="BX20">
        <v>32.334025806451599</v>
      </c>
      <c r="BY20">
        <v>390.68112903225801</v>
      </c>
      <c r="BZ20">
        <v>33.935593548387097</v>
      </c>
      <c r="CA20">
        <v>500.01367741935502</v>
      </c>
      <c r="CB20">
        <v>101.87851612903199</v>
      </c>
      <c r="CC20">
        <v>9.9996693548387097E-2</v>
      </c>
      <c r="CD20">
        <v>36.570722580645203</v>
      </c>
      <c r="CE20">
        <v>36.260364516129002</v>
      </c>
      <c r="CF20">
        <v>999.9</v>
      </c>
      <c r="CG20">
        <v>0</v>
      </c>
      <c r="CH20">
        <v>0</v>
      </c>
      <c r="CI20">
        <v>9994.6783870967793</v>
      </c>
      <c r="CJ20">
        <v>0</v>
      </c>
      <c r="CK20">
        <v>982.002677419355</v>
      </c>
      <c r="CL20">
        <v>1299.9980645161299</v>
      </c>
      <c r="CM20">
        <v>0.89998999999999996</v>
      </c>
      <c r="CN20">
        <v>0.100009987096774</v>
      </c>
      <c r="CO20">
        <v>0</v>
      </c>
      <c r="CP20">
        <v>874.93867741935503</v>
      </c>
      <c r="CQ20">
        <v>4.99979</v>
      </c>
      <c r="CR20">
        <v>11448.777419354799</v>
      </c>
      <c r="CS20">
        <v>11051.251612903199</v>
      </c>
      <c r="CT20">
        <v>45.848580645161299</v>
      </c>
      <c r="CU20">
        <v>48.4898387096774</v>
      </c>
      <c r="CV20">
        <v>46.8241935483871</v>
      </c>
      <c r="CW20">
        <v>47.9491935483871</v>
      </c>
      <c r="CX20">
        <v>47.941064516129003</v>
      </c>
      <c r="CY20">
        <v>1165.48548387097</v>
      </c>
      <c r="CZ20">
        <v>129.51258064516099</v>
      </c>
      <c r="DA20">
        <v>0</v>
      </c>
      <c r="DB20">
        <v>159.39999985694899</v>
      </c>
      <c r="DC20">
        <v>0</v>
      </c>
      <c r="DD20">
        <v>872.87326923076898</v>
      </c>
      <c r="DE20">
        <v>-192.13945303217699</v>
      </c>
      <c r="DF20">
        <v>-2490.3042737985102</v>
      </c>
      <c r="DG20">
        <v>11421.830769230801</v>
      </c>
      <c r="DH20">
        <v>15</v>
      </c>
      <c r="DI20">
        <v>1603825110.5999999</v>
      </c>
      <c r="DJ20" t="s">
        <v>295</v>
      </c>
      <c r="DK20">
        <v>1603825096.0999999</v>
      </c>
      <c r="DL20">
        <v>1603825110.5999999</v>
      </c>
      <c r="DM20">
        <v>2</v>
      </c>
      <c r="DN20">
        <v>-2.4E-2</v>
      </c>
      <c r="DO20">
        <v>-0.128</v>
      </c>
      <c r="DP20">
        <v>-0.22600000000000001</v>
      </c>
      <c r="DQ20">
        <v>0.223</v>
      </c>
      <c r="DR20">
        <v>400</v>
      </c>
      <c r="DS20">
        <v>33</v>
      </c>
      <c r="DT20">
        <v>0.28000000000000003</v>
      </c>
      <c r="DU20">
        <v>0.02</v>
      </c>
      <c r="DV20">
        <v>7.289046446905</v>
      </c>
      <c r="DW20">
        <v>-0.432745122473564</v>
      </c>
      <c r="DX20">
        <v>4.5136417517525701E-2</v>
      </c>
      <c r="DY20">
        <v>1</v>
      </c>
      <c r="DZ20">
        <v>-9.5481716666666703</v>
      </c>
      <c r="EA20">
        <v>0.61395337041155096</v>
      </c>
      <c r="EB20">
        <v>5.9484792010694301E-2</v>
      </c>
      <c r="EC20">
        <v>0</v>
      </c>
      <c r="ED20">
        <v>2.0051373333333302</v>
      </c>
      <c r="EE20">
        <v>-0.19811826473859701</v>
      </c>
      <c r="EF20">
        <v>1.44317236053848E-2</v>
      </c>
      <c r="EG20">
        <v>1</v>
      </c>
      <c r="EH20">
        <v>2</v>
      </c>
      <c r="EI20">
        <v>3</v>
      </c>
      <c r="EJ20" t="s">
        <v>312</v>
      </c>
      <c r="EK20">
        <v>100</v>
      </c>
      <c r="EL20">
        <v>100</v>
      </c>
      <c r="EM20">
        <v>-0.22800000000000001</v>
      </c>
      <c r="EN20">
        <v>0.40139999999999998</v>
      </c>
      <c r="EO20">
        <v>-0.37873014414178702</v>
      </c>
      <c r="EP20">
        <v>6.0823150184057602E-4</v>
      </c>
      <c r="EQ20">
        <v>-6.1572112211999805E-7</v>
      </c>
      <c r="ER20">
        <v>1.2304956265122001E-10</v>
      </c>
      <c r="ES20">
        <v>0.22305238095236701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25.2</v>
      </c>
      <c r="FB20">
        <v>24.9</v>
      </c>
      <c r="FC20">
        <v>2</v>
      </c>
      <c r="FD20">
        <v>508.21</v>
      </c>
      <c r="FE20">
        <v>120.492</v>
      </c>
      <c r="FF20">
        <v>35.598799999999997</v>
      </c>
      <c r="FG20">
        <v>33.314399999999999</v>
      </c>
      <c r="FH20">
        <v>30</v>
      </c>
      <c r="FI20">
        <v>33.043900000000001</v>
      </c>
      <c r="FJ20">
        <v>32.991</v>
      </c>
      <c r="FK20">
        <v>20.088699999999999</v>
      </c>
      <c r="FL20">
        <v>0</v>
      </c>
      <c r="FM20">
        <v>100</v>
      </c>
      <c r="FN20">
        <v>-999.9</v>
      </c>
      <c r="FO20">
        <v>400</v>
      </c>
      <c r="FP20">
        <v>34.028399999999998</v>
      </c>
      <c r="FQ20">
        <v>100.916</v>
      </c>
      <c r="FR20">
        <v>100.991</v>
      </c>
    </row>
    <row r="21" spans="1:174" x14ac:dyDescent="0.25">
      <c r="A21">
        <v>5</v>
      </c>
      <c r="B21">
        <v>1603826911.5</v>
      </c>
      <c r="C21">
        <v>1092</v>
      </c>
      <c r="D21" t="s">
        <v>313</v>
      </c>
      <c r="E21" t="s">
        <v>314</v>
      </c>
      <c r="F21" t="s">
        <v>315</v>
      </c>
      <c r="G21" t="s">
        <v>304</v>
      </c>
      <c r="H21">
        <v>1603826903.75</v>
      </c>
      <c r="I21">
        <f t="shared" si="0"/>
        <v>3.4534119937265437E-3</v>
      </c>
      <c r="J21">
        <f t="shared" si="1"/>
        <v>12.4154946272669</v>
      </c>
      <c r="K21">
        <f t="shared" si="2"/>
        <v>383.49430000000001</v>
      </c>
      <c r="L21">
        <f t="shared" si="3"/>
        <v>244.41152163942695</v>
      </c>
      <c r="M21">
        <f t="shared" si="4"/>
        <v>24.919892588336914</v>
      </c>
      <c r="N21">
        <f t="shared" si="5"/>
        <v>39.100598450256676</v>
      </c>
      <c r="O21">
        <f t="shared" si="6"/>
        <v>0.15926429985531246</v>
      </c>
      <c r="P21">
        <f t="shared" si="7"/>
        <v>2.961797790260793</v>
      </c>
      <c r="Q21">
        <f t="shared" si="8"/>
        <v>0.15465495208054358</v>
      </c>
      <c r="R21">
        <f t="shared" si="9"/>
        <v>9.70623648311007E-2</v>
      </c>
      <c r="S21">
        <f t="shared" si="10"/>
        <v>214.76815923684453</v>
      </c>
      <c r="T21">
        <f t="shared" si="11"/>
        <v>36.561856176854945</v>
      </c>
      <c r="U21">
        <f t="shared" si="12"/>
        <v>35.648633333333301</v>
      </c>
      <c r="V21">
        <f t="shared" si="13"/>
        <v>5.8544507377815567</v>
      </c>
      <c r="W21">
        <f t="shared" si="14"/>
        <v>61.052080408443842</v>
      </c>
      <c r="X21">
        <f t="shared" si="15"/>
        <v>3.6842320952082233</v>
      </c>
      <c r="Y21">
        <f t="shared" si="16"/>
        <v>6.0345725658493254</v>
      </c>
      <c r="Z21">
        <f t="shared" si="17"/>
        <v>2.1702186425733334</v>
      </c>
      <c r="AA21">
        <f t="shared" si="18"/>
        <v>-152.29546892334059</v>
      </c>
      <c r="AB21">
        <f t="shared" si="19"/>
        <v>87.963090881888505</v>
      </c>
      <c r="AC21">
        <f t="shared" si="20"/>
        <v>6.9986116366853315</v>
      </c>
      <c r="AD21">
        <f t="shared" si="21"/>
        <v>157.43439283207778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52253.218666126202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316</v>
      </c>
      <c r="AR21">
        <v>15403.7</v>
      </c>
      <c r="AS21">
        <v>777.46615384615404</v>
      </c>
      <c r="AT21">
        <v>1071.97</v>
      </c>
      <c r="AU21">
        <f t="shared" si="27"/>
        <v>0.27473142546325546</v>
      </c>
      <c r="AV21">
        <v>0.5</v>
      </c>
      <c r="AW21">
        <f t="shared" si="28"/>
        <v>1095.8844906275826</v>
      </c>
      <c r="AX21">
        <f t="shared" si="29"/>
        <v>12.4154946272669</v>
      </c>
      <c r="AY21">
        <f t="shared" si="30"/>
        <v>150.53695412659471</v>
      </c>
      <c r="AZ21">
        <f t="shared" si="31"/>
        <v>0.41450786869035516</v>
      </c>
      <c r="BA21">
        <f t="shared" si="32"/>
        <v>1.1856397474557061E-2</v>
      </c>
      <c r="BB21">
        <f t="shared" si="33"/>
        <v>2.0430702351744916</v>
      </c>
      <c r="BC21" t="s">
        <v>317</v>
      </c>
      <c r="BD21">
        <v>627.63</v>
      </c>
      <c r="BE21">
        <f t="shared" si="34"/>
        <v>444.34000000000003</v>
      </c>
      <c r="BF21">
        <f t="shared" si="35"/>
        <v>0.66278940935735242</v>
      </c>
      <c r="BG21">
        <f t="shared" si="36"/>
        <v>0.83133481371823337</v>
      </c>
      <c r="BH21">
        <f t="shared" si="37"/>
        <v>0.82611378794711654</v>
      </c>
      <c r="BI21">
        <f t="shared" si="38"/>
        <v>0.86001231202712258</v>
      </c>
      <c r="BJ21">
        <f t="shared" si="39"/>
        <v>0.53505418202072752</v>
      </c>
      <c r="BK21">
        <f t="shared" si="40"/>
        <v>0.46494581797927248</v>
      </c>
      <c r="BL21">
        <f t="shared" si="41"/>
        <v>1299.99933333333</v>
      </c>
      <c r="BM21">
        <f t="shared" si="42"/>
        <v>1095.8844906275826</v>
      </c>
      <c r="BN21">
        <f t="shared" si="43"/>
        <v>0.84298850201532316</v>
      </c>
      <c r="BO21">
        <f t="shared" si="44"/>
        <v>0.1959770040306463</v>
      </c>
      <c r="BP21">
        <v>6</v>
      </c>
      <c r="BQ21">
        <v>0.5</v>
      </c>
      <c r="BR21" t="s">
        <v>294</v>
      </c>
      <c r="BS21">
        <v>2</v>
      </c>
      <c r="BT21">
        <v>1603826903.75</v>
      </c>
      <c r="BU21">
        <v>383.49430000000001</v>
      </c>
      <c r="BV21">
        <v>399.98173333333301</v>
      </c>
      <c r="BW21">
        <v>36.134536666666698</v>
      </c>
      <c r="BX21">
        <v>32.140283333333301</v>
      </c>
      <c r="BY21">
        <v>383.72329999999999</v>
      </c>
      <c r="BZ21">
        <v>35.67022</v>
      </c>
      <c r="CA21">
        <v>500.01203333333302</v>
      </c>
      <c r="CB21">
        <v>101.8588</v>
      </c>
      <c r="CC21">
        <v>9.9947366666666704E-2</v>
      </c>
      <c r="CD21">
        <v>36.199516666666703</v>
      </c>
      <c r="CE21">
        <v>35.648633333333301</v>
      </c>
      <c r="CF21">
        <v>999.9</v>
      </c>
      <c r="CG21">
        <v>0</v>
      </c>
      <c r="CH21">
        <v>0</v>
      </c>
      <c r="CI21">
        <v>9999.1316666666698</v>
      </c>
      <c r="CJ21">
        <v>0</v>
      </c>
      <c r="CK21">
        <v>459.95466666666698</v>
      </c>
      <c r="CL21">
        <v>1299.99933333333</v>
      </c>
      <c r="CM21">
        <v>0.89999893333333303</v>
      </c>
      <c r="CN21">
        <v>0.10000075</v>
      </c>
      <c r="CO21">
        <v>0</v>
      </c>
      <c r="CP21">
        <v>777.73040000000003</v>
      </c>
      <c r="CQ21">
        <v>4.99979</v>
      </c>
      <c r="CR21">
        <v>10166.09</v>
      </c>
      <c r="CS21">
        <v>11051.27</v>
      </c>
      <c r="CT21">
        <v>46.399799999999999</v>
      </c>
      <c r="CU21">
        <v>48.837200000000003</v>
      </c>
      <c r="CV21">
        <v>47.349800000000002</v>
      </c>
      <c r="CW21">
        <v>48.332999999999998</v>
      </c>
      <c r="CX21">
        <v>48.3956666666666</v>
      </c>
      <c r="CY21">
        <v>1165.4976666666701</v>
      </c>
      <c r="CZ21">
        <v>129.50166666666701</v>
      </c>
      <c r="DA21">
        <v>0</v>
      </c>
      <c r="DB21">
        <v>118.39999985694899</v>
      </c>
      <c r="DC21">
        <v>0</v>
      </c>
      <c r="DD21">
        <v>777.46615384615404</v>
      </c>
      <c r="DE21">
        <v>-32.945709406521601</v>
      </c>
      <c r="DF21">
        <v>-400.77948724955297</v>
      </c>
      <c r="DG21">
        <v>10162.753846153801</v>
      </c>
      <c r="DH21">
        <v>15</v>
      </c>
      <c r="DI21">
        <v>1603825110.5999999</v>
      </c>
      <c r="DJ21" t="s">
        <v>295</v>
      </c>
      <c r="DK21">
        <v>1603825096.0999999</v>
      </c>
      <c r="DL21">
        <v>1603825110.5999999</v>
      </c>
      <c r="DM21">
        <v>2</v>
      </c>
      <c r="DN21">
        <v>-2.4E-2</v>
      </c>
      <c r="DO21">
        <v>-0.128</v>
      </c>
      <c r="DP21">
        <v>-0.22600000000000001</v>
      </c>
      <c r="DQ21">
        <v>0.223</v>
      </c>
      <c r="DR21">
        <v>400</v>
      </c>
      <c r="DS21">
        <v>33</v>
      </c>
      <c r="DT21">
        <v>0.28000000000000003</v>
      </c>
      <c r="DU21">
        <v>0.02</v>
      </c>
      <c r="DV21">
        <v>12.4125452270164</v>
      </c>
      <c r="DW21">
        <v>8.80084449785037E-2</v>
      </c>
      <c r="DX21">
        <v>1.39265794390019E-2</v>
      </c>
      <c r="DY21">
        <v>1</v>
      </c>
      <c r="DZ21">
        <v>-16.485133333333302</v>
      </c>
      <c r="EA21">
        <v>-0.136300778642933</v>
      </c>
      <c r="EB21">
        <v>1.8089229453523498E-2</v>
      </c>
      <c r="EC21">
        <v>1</v>
      </c>
      <c r="ED21">
        <v>3.993557</v>
      </c>
      <c r="EE21">
        <v>8.8452146829819805E-2</v>
      </c>
      <c r="EF21">
        <v>6.4495091027663596E-3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-0.22900000000000001</v>
      </c>
      <c r="EN21">
        <v>0.4647</v>
      </c>
      <c r="EO21">
        <v>-0.37873014414178702</v>
      </c>
      <c r="EP21">
        <v>6.0823150184057602E-4</v>
      </c>
      <c r="EQ21">
        <v>-6.1572112211999805E-7</v>
      </c>
      <c r="ER21">
        <v>1.2304956265122001E-10</v>
      </c>
      <c r="ES21">
        <v>0.22305238095236701</v>
      </c>
      <c r="ET21">
        <v>0</v>
      </c>
      <c r="EU21">
        <v>0</v>
      </c>
      <c r="EV21">
        <v>0</v>
      </c>
      <c r="EW21">
        <v>4</v>
      </c>
      <c r="EX21">
        <v>2168</v>
      </c>
      <c r="EY21">
        <v>1</v>
      </c>
      <c r="EZ21">
        <v>28</v>
      </c>
      <c r="FA21">
        <v>30.3</v>
      </c>
      <c r="FB21">
        <v>30</v>
      </c>
      <c r="FC21">
        <v>2</v>
      </c>
      <c r="FD21">
        <v>509.31799999999998</v>
      </c>
      <c r="FE21">
        <v>141.833</v>
      </c>
      <c r="FF21">
        <v>35.188200000000002</v>
      </c>
      <c r="FG21">
        <v>33.189599999999999</v>
      </c>
      <c r="FH21">
        <v>30.000299999999999</v>
      </c>
      <c r="FI21">
        <v>32.966500000000003</v>
      </c>
      <c r="FJ21">
        <v>32.912799999999997</v>
      </c>
      <c r="FK21">
        <v>20.1035</v>
      </c>
      <c r="FL21">
        <v>0</v>
      </c>
      <c r="FM21">
        <v>100</v>
      </c>
      <c r="FN21">
        <v>-999.9</v>
      </c>
      <c r="FO21">
        <v>400</v>
      </c>
      <c r="FP21">
        <v>33.057699999999997</v>
      </c>
      <c r="FQ21">
        <v>100.91200000000001</v>
      </c>
      <c r="FR21">
        <v>101.01</v>
      </c>
    </row>
    <row r="22" spans="1:174" x14ac:dyDescent="0.25">
      <c r="A22">
        <v>6</v>
      </c>
      <c r="B22">
        <v>1603827144.5</v>
      </c>
      <c r="C22">
        <v>1325</v>
      </c>
      <c r="D22" t="s">
        <v>318</v>
      </c>
      <c r="E22" t="s">
        <v>319</v>
      </c>
      <c r="F22" t="s">
        <v>315</v>
      </c>
      <c r="G22" t="s">
        <v>304</v>
      </c>
      <c r="H22">
        <v>1603827136.5</v>
      </c>
      <c r="I22">
        <f t="shared" si="0"/>
        <v>3.6920400650935973E-3</v>
      </c>
      <c r="J22">
        <f t="shared" si="1"/>
        <v>11.948761735659616</v>
      </c>
      <c r="K22">
        <f t="shared" si="2"/>
        <v>383.96474193548403</v>
      </c>
      <c r="L22">
        <f t="shared" si="3"/>
        <v>254.72533855918468</v>
      </c>
      <c r="M22">
        <f t="shared" si="4"/>
        <v>25.970089438199231</v>
      </c>
      <c r="N22">
        <f t="shared" si="5"/>
        <v>39.14647339594265</v>
      </c>
      <c r="O22">
        <f t="shared" si="6"/>
        <v>0.16686993831847236</v>
      </c>
      <c r="P22">
        <f t="shared" si="7"/>
        <v>2.9621252728621936</v>
      </c>
      <c r="Q22">
        <f t="shared" si="8"/>
        <v>0.16181790002053348</v>
      </c>
      <c r="R22">
        <f t="shared" si="9"/>
        <v>0.10157735238546571</v>
      </c>
      <c r="S22">
        <f t="shared" si="10"/>
        <v>214.7768738850167</v>
      </c>
      <c r="T22">
        <f t="shared" si="11"/>
        <v>36.801596953570822</v>
      </c>
      <c r="U22">
        <f t="shared" si="12"/>
        <v>35.899912903225797</v>
      </c>
      <c r="V22">
        <f t="shared" si="13"/>
        <v>5.9360234662778302</v>
      </c>
      <c r="W22">
        <f t="shared" si="14"/>
        <v>60.63638384833002</v>
      </c>
      <c r="X22">
        <f t="shared" si="15"/>
        <v>3.7200112501633456</v>
      </c>
      <c r="Y22">
        <f t="shared" si="16"/>
        <v>6.1349490422585582</v>
      </c>
      <c r="Z22">
        <f t="shared" si="17"/>
        <v>2.2160122161144846</v>
      </c>
      <c r="AA22">
        <f t="shared" si="18"/>
        <v>-162.81896687062763</v>
      </c>
      <c r="AB22">
        <f t="shared" si="19"/>
        <v>95.884457403416121</v>
      </c>
      <c r="AC22">
        <f t="shared" si="20"/>
        <v>7.648484598487058</v>
      </c>
      <c r="AD22">
        <f t="shared" si="21"/>
        <v>155.49084901629223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52211.61123391056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320</v>
      </c>
      <c r="AR22">
        <v>15390.1</v>
      </c>
      <c r="AS22">
        <v>782.63942307692298</v>
      </c>
      <c r="AT22">
        <v>1052.17</v>
      </c>
      <c r="AU22">
        <f t="shared" si="27"/>
        <v>0.25616637703325229</v>
      </c>
      <c r="AV22">
        <v>0.5</v>
      </c>
      <c r="AW22">
        <f t="shared" si="28"/>
        <v>1095.9293338496641</v>
      </c>
      <c r="AX22">
        <f t="shared" si="29"/>
        <v>11.948761735659616</v>
      </c>
      <c r="AY22">
        <f t="shared" si="30"/>
        <v>140.37012346836704</v>
      </c>
      <c r="AZ22">
        <f t="shared" si="31"/>
        <v>0.39791098396646934</v>
      </c>
      <c r="BA22">
        <f t="shared" si="32"/>
        <v>1.1430033697039614E-2</v>
      </c>
      <c r="BB22">
        <f t="shared" si="33"/>
        <v>2.1003354971154851</v>
      </c>
      <c r="BC22" t="s">
        <v>321</v>
      </c>
      <c r="BD22">
        <v>633.5</v>
      </c>
      <c r="BE22">
        <f t="shared" si="34"/>
        <v>418.67000000000007</v>
      </c>
      <c r="BF22">
        <f t="shared" si="35"/>
        <v>0.64377809951292675</v>
      </c>
      <c r="BG22">
        <f t="shared" si="36"/>
        <v>0.84072388894384031</v>
      </c>
      <c r="BH22">
        <f t="shared" si="37"/>
        <v>0.80052307397058731</v>
      </c>
      <c r="BI22">
        <f t="shared" si="38"/>
        <v>0.86778737527880268</v>
      </c>
      <c r="BJ22">
        <f t="shared" si="39"/>
        <v>0.52110002897382102</v>
      </c>
      <c r="BK22">
        <f t="shared" si="40"/>
        <v>0.47889997102617898</v>
      </c>
      <c r="BL22">
        <f t="shared" si="41"/>
        <v>1300.0525806451601</v>
      </c>
      <c r="BM22">
        <f t="shared" si="42"/>
        <v>1095.9293338496641</v>
      </c>
      <c r="BN22">
        <f t="shared" si="43"/>
        <v>0.84298846844010067</v>
      </c>
      <c r="BO22">
        <f t="shared" si="44"/>
        <v>0.19597693688020132</v>
      </c>
      <c r="BP22">
        <v>6</v>
      </c>
      <c r="BQ22">
        <v>0.5</v>
      </c>
      <c r="BR22" t="s">
        <v>294</v>
      </c>
      <c r="BS22">
        <v>2</v>
      </c>
      <c r="BT22">
        <v>1603827136.5</v>
      </c>
      <c r="BU22">
        <v>383.96474193548403</v>
      </c>
      <c r="BV22">
        <v>400.00412903225799</v>
      </c>
      <c r="BW22">
        <v>36.487403225806503</v>
      </c>
      <c r="BX22">
        <v>32.218680645161299</v>
      </c>
      <c r="BY22">
        <v>384.19374193548401</v>
      </c>
      <c r="BZ22">
        <v>36.010648387096801</v>
      </c>
      <c r="CA22">
        <v>500.008193548387</v>
      </c>
      <c r="CB22">
        <v>101.85335483871</v>
      </c>
      <c r="CC22">
        <v>9.9947432258064503E-2</v>
      </c>
      <c r="CD22">
        <v>36.500338709677401</v>
      </c>
      <c r="CE22">
        <v>35.899912903225797</v>
      </c>
      <c r="CF22">
        <v>999.9</v>
      </c>
      <c r="CG22">
        <v>0</v>
      </c>
      <c r="CH22">
        <v>0</v>
      </c>
      <c r="CI22">
        <v>10001.5225806452</v>
      </c>
      <c r="CJ22">
        <v>0</v>
      </c>
      <c r="CK22">
        <v>442.40899999999999</v>
      </c>
      <c r="CL22">
        <v>1300.0525806451601</v>
      </c>
      <c r="CM22">
        <v>0.89999993548387103</v>
      </c>
      <c r="CN22">
        <v>9.9999374193548402E-2</v>
      </c>
      <c r="CO22">
        <v>0</v>
      </c>
      <c r="CP22">
        <v>783.00896774193495</v>
      </c>
      <c r="CQ22">
        <v>4.99979</v>
      </c>
      <c r="CR22">
        <v>10298.483870967701</v>
      </c>
      <c r="CS22">
        <v>11051.735483871</v>
      </c>
      <c r="CT22">
        <v>47.542000000000002</v>
      </c>
      <c r="CU22">
        <v>49.8648064516129</v>
      </c>
      <c r="CV22">
        <v>48.475612903225802</v>
      </c>
      <c r="CW22">
        <v>49.3343548387097</v>
      </c>
      <c r="CX22">
        <v>49.475612903225802</v>
      </c>
      <c r="CY22">
        <v>1165.5467741935499</v>
      </c>
      <c r="CZ22">
        <v>129.50548387096799</v>
      </c>
      <c r="DA22">
        <v>0</v>
      </c>
      <c r="DB22">
        <v>70.5</v>
      </c>
      <c r="DC22">
        <v>0</v>
      </c>
      <c r="DD22">
        <v>782.63942307692298</v>
      </c>
      <c r="DE22">
        <v>-35.492136696319697</v>
      </c>
      <c r="DF22">
        <v>-441.81538409365203</v>
      </c>
      <c r="DG22">
        <v>10293.5961538462</v>
      </c>
      <c r="DH22">
        <v>15</v>
      </c>
      <c r="DI22">
        <v>1603825110.5999999</v>
      </c>
      <c r="DJ22" t="s">
        <v>295</v>
      </c>
      <c r="DK22">
        <v>1603825096.0999999</v>
      </c>
      <c r="DL22">
        <v>1603825110.5999999</v>
      </c>
      <c r="DM22">
        <v>2</v>
      </c>
      <c r="DN22">
        <v>-2.4E-2</v>
      </c>
      <c r="DO22">
        <v>-0.128</v>
      </c>
      <c r="DP22">
        <v>-0.22600000000000001</v>
      </c>
      <c r="DQ22">
        <v>0.223</v>
      </c>
      <c r="DR22">
        <v>400</v>
      </c>
      <c r="DS22">
        <v>33</v>
      </c>
      <c r="DT22">
        <v>0.28000000000000003</v>
      </c>
      <c r="DU22">
        <v>0.02</v>
      </c>
      <c r="DV22">
        <v>11.9516955508308</v>
      </c>
      <c r="DW22">
        <v>-0.15733020893094599</v>
      </c>
      <c r="DX22">
        <v>2.81471679156662E-2</v>
      </c>
      <c r="DY22">
        <v>1</v>
      </c>
      <c r="DZ22">
        <v>-16.040666666666699</v>
      </c>
      <c r="EA22">
        <v>0.212385317018874</v>
      </c>
      <c r="EB22">
        <v>3.47824412918675E-2</v>
      </c>
      <c r="EC22">
        <v>0</v>
      </c>
      <c r="ED22">
        <v>4.26875933333333</v>
      </c>
      <c r="EE22">
        <v>2.0778286985533499E-2</v>
      </c>
      <c r="EF22">
        <v>2.5371518589858899E-3</v>
      </c>
      <c r="EG22">
        <v>1</v>
      </c>
      <c r="EH22">
        <v>2</v>
      </c>
      <c r="EI22">
        <v>3</v>
      </c>
      <c r="EJ22" t="s">
        <v>312</v>
      </c>
      <c r="EK22">
        <v>100</v>
      </c>
      <c r="EL22">
        <v>100</v>
      </c>
      <c r="EM22">
        <v>-0.22900000000000001</v>
      </c>
      <c r="EN22">
        <v>0.4768</v>
      </c>
      <c r="EO22">
        <v>-0.37873014414178702</v>
      </c>
      <c r="EP22">
        <v>6.0823150184057602E-4</v>
      </c>
      <c r="EQ22">
        <v>-6.1572112211999805E-7</v>
      </c>
      <c r="ER22">
        <v>1.2304956265122001E-10</v>
      </c>
      <c r="ES22">
        <v>0.22305238095236701</v>
      </c>
      <c r="ET22">
        <v>0</v>
      </c>
      <c r="EU22">
        <v>0</v>
      </c>
      <c r="EV22">
        <v>0</v>
      </c>
      <c r="EW22">
        <v>4</v>
      </c>
      <c r="EX22">
        <v>2168</v>
      </c>
      <c r="EY22">
        <v>1</v>
      </c>
      <c r="EZ22">
        <v>28</v>
      </c>
      <c r="FA22">
        <v>34.1</v>
      </c>
      <c r="FB22">
        <v>33.9</v>
      </c>
      <c r="FC22">
        <v>2</v>
      </c>
      <c r="FD22">
        <v>509.18299999999999</v>
      </c>
      <c r="FE22">
        <v>139.69300000000001</v>
      </c>
      <c r="FF22">
        <v>35.270000000000003</v>
      </c>
      <c r="FG22">
        <v>33.192500000000003</v>
      </c>
      <c r="FH22">
        <v>30</v>
      </c>
      <c r="FI22">
        <v>32.953099999999999</v>
      </c>
      <c r="FJ22">
        <v>32.900799999999997</v>
      </c>
      <c r="FK22">
        <v>20.116800000000001</v>
      </c>
      <c r="FL22">
        <v>0</v>
      </c>
      <c r="FM22">
        <v>100</v>
      </c>
      <c r="FN22">
        <v>-999.9</v>
      </c>
      <c r="FO22">
        <v>400</v>
      </c>
      <c r="FP22">
        <v>36.153599999999997</v>
      </c>
      <c r="FQ22">
        <v>100.911</v>
      </c>
      <c r="FR22">
        <v>100.998</v>
      </c>
    </row>
    <row r="23" spans="1:174" x14ac:dyDescent="0.25">
      <c r="A23">
        <v>7</v>
      </c>
      <c r="B23">
        <v>1603827479.5999999</v>
      </c>
      <c r="C23">
        <v>1660.0999999046301</v>
      </c>
      <c r="D23" t="s">
        <v>322</v>
      </c>
      <c r="E23" t="s">
        <v>323</v>
      </c>
      <c r="F23" t="s">
        <v>324</v>
      </c>
      <c r="G23" t="s">
        <v>325</v>
      </c>
      <c r="H23">
        <v>1603827471.8499999</v>
      </c>
      <c r="I23">
        <f t="shared" si="0"/>
        <v>2.5909133883447824E-3</v>
      </c>
      <c r="J23">
        <f t="shared" si="1"/>
        <v>7.9691692289553639</v>
      </c>
      <c r="K23">
        <f t="shared" si="2"/>
        <v>389.22770000000003</v>
      </c>
      <c r="L23">
        <f t="shared" si="3"/>
        <v>249.16398047473615</v>
      </c>
      <c r="M23">
        <f t="shared" si="4"/>
        <v>25.402030396822823</v>
      </c>
      <c r="N23">
        <f t="shared" si="5"/>
        <v>39.681393144575885</v>
      </c>
      <c r="O23">
        <f t="shared" si="6"/>
        <v>0.10212789660620047</v>
      </c>
      <c r="P23">
        <f t="shared" si="7"/>
        <v>2.9620983416100666</v>
      </c>
      <c r="Q23">
        <f t="shared" si="8"/>
        <v>0.100211289427435</v>
      </c>
      <c r="R23">
        <f t="shared" si="9"/>
        <v>6.2801259560608183E-2</v>
      </c>
      <c r="S23">
        <f t="shared" si="10"/>
        <v>214.76678133101723</v>
      </c>
      <c r="T23">
        <f t="shared" si="11"/>
        <v>37.286850912505081</v>
      </c>
      <c r="U23">
        <f t="shared" si="12"/>
        <v>36.380756666666699</v>
      </c>
      <c r="V23">
        <f t="shared" si="13"/>
        <v>6.094875348252204</v>
      </c>
      <c r="W23">
        <f t="shared" si="14"/>
        <v>57.773697493116828</v>
      </c>
      <c r="X23">
        <f t="shared" si="15"/>
        <v>3.5841563842406656</v>
      </c>
      <c r="Y23">
        <f t="shared" si="16"/>
        <v>6.2037857013871802</v>
      </c>
      <c r="Z23">
        <f t="shared" si="17"/>
        <v>2.5107189640115384</v>
      </c>
      <c r="AA23">
        <f t="shared" si="18"/>
        <v>-114.25928042600491</v>
      </c>
      <c r="AB23">
        <f t="shared" si="19"/>
        <v>51.647795502333672</v>
      </c>
      <c r="AC23">
        <f t="shared" si="20"/>
        <v>4.1335610822378133</v>
      </c>
      <c r="AD23">
        <f t="shared" si="21"/>
        <v>156.28885748958379</v>
      </c>
      <c r="AE23">
        <v>1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52176.393364714619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326</v>
      </c>
      <c r="AR23">
        <v>15393</v>
      </c>
      <c r="AS23">
        <v>875.26324</v>
      </c>
      <c r="AT23">
        <v>1110.3</v>
      </c>
      <c r="AU23">
        <f t="shared" si="27"/>
        <v>0.21168761595965047</v>
      </c>
      <c r="AV23">
        <v>0.5</v>
      </c>
      <c r="AW23">
        <f t="shared" si="28"/>
        <v>1095.8769616237742</v>
      </c>
      <c r="AX23">
        <f t="shared" si="29"/>
        <v>7.9691692289553639</v>
      </c>
      <c r="AY23">
        <f t="shared" si="30"/>
        <v>115.99179069562106</v>
      </c>
      <c r="AZ23">
        <f t="shared" si="31"/>
        <v>0.39093037917679901</v>
      </c>
      <c r="BA23">
        <f t="shared" si="32"/>
        <v>7.7991572120537297E-3</v>
      </c>
      <c r="BB23">
        <f t="shared" si="33"/>
        <v>1.9380167522291272</v>
      </c>
      <c r="BC23" t="s">
        <v>327</v>
      </c>
      <c r="BD23">
        <v>676.25</v>
      </c>
      <c r="BE23">
        <f t="shared" si="34"/>
        <v>434.04999999999995</v>
      </c>
      <c r="BF23">
        <f t="shared" si="35"/>
        <v>0.54149697039511568</v>
      </c>
      <c r="BG23">
        <f t="shared" si="36"/>
        <v>0.83214287095439365</v>
      </c>
      <c r="BH23">
        <f t="shared" si="37"/>
        <v>0.59529640929725069</v>
      </c>
      <c r="BI23">
        <f t="shared" si="38"/>
        <v>0.84496088907576417</v>
      </c>
      <c r="BJ23">
        <f t="shared" si="39"/>
        <v>0.41837393539993406</v>
      </c>
      <c r="BK23">
        <f t="shared" si="40"/>
        <v>0.58162606460006594</v>
      </c>
      <c r="BL23">
        <f t="shared" si="41"/>
        <v>1299.99033333333</v>
      </c>
      <c r="BM23">
        <f t="shared" si="42"/>
        <v>1095.8769616237742</v>
      </c>
      <c r="BN23">
        <f t="shared" si="43"/>
        <v>0.84298854654850786</v>
      </c>
      <c r="BO23">
        <f t="shared" si="44"/>
        <v>0.19597709309701583</v>
      </c>
      <c r="BP23">
        <v>6</v>
      </c>
      <c r="BQ23">
        <v>0.5</v>
      </c>
      <c r="BR23" t="s">
        <v>294</v>
      </c>
      <c r="BS23">
        <v>2</v>
      </c>
      <c r="BT23">
        <v>1603827471.8499999</v>
      </c>
      <c r="BU23">
        <v>389.22770000000003</v>
      </c>
      <c r="BV23">
        <v>400.00069999999999</v>
      </c>
      <c r="BW23">
        <v>35.156350000000003</v>
      </c>
      <c r="BX23">
        <v>32.156599999999997</v>
      </c>
      <c r="BY23">
        <v>389.45556666666698</v>
      </c>
      <c r="BZ23">
        <v>34.725909999999999</v>
      </c>
      <c r="CA23">
        <v>500.006933333333</v>
      </c>
      <c r="CB23">
        <v>101.849066666667</v>
      </c>
      <c r="CC23">
        <v>9.9980496666666696E-2</v>
      </c>
      <c r="CD23">
        <v>36.704176666666697</v>
      </c>
      <c r="CE23">
        <v>36.380756666666699</v>
      </c>
      <c r="CF23">
        <v>999.9</v>
      </c>
      <c r="CG23">
        <v>0</v>
      </c>
      <c r="CH23">
        <v>0</v>
      </c>
      <c r="CI23">
        <v>10001.790999999999</v>
      </c>
      <c r="CJ23">
        <v>0</v>
      </c>
      <c r="CK23">
        <v>523.10583333333295</v>
      </c>
      <c r="CL23">
        <v>1299.99033333333</v>
      </c>
      <c r="CM23">
        <v>0.89999973333333305</v>
      </c>
      <c r="CN23">
        <v>0.1000004</v>
      </c>
      <c r="CO23">
        <v>0</v>
      </c>
      <c r="CP23">
        <v>875.26379999999995</v>
      </c>
      <c r="CQ23">
        <v>4.99979</v>
      </c>
      <c r="CR23">
        <v>11511.81</v>
      </c>
      <c r="CS23">
        <v>11051.2</v>
      </c>
      <c r="CT23">
        <v>48.495800000000003</v>
      </c>
      <c r="CU23">
        <v>50.7665333333333</v>
      </c>
      <c r="CV23">
        <v>49.5</v>
      </c>
      <c r="CW23">
        <v>50.195399999999999</v>
      </c>
      <c r="CX23">
        <v>50.345599999999997</v>
      </c>
      <c r="CY23">
        <v>1165.4873333333301</v>
      </c>
      <c r="CZ23">
        <v>129.50266666666701</v>
      </c>
      <c r="DA23">
        <v>0</v>
      </c>
      <c r="DB23">
        <v>195.799999952316</v>
      </c>
      <c r="DC23">
        <v>0</v>
      </c>
      <c r="DD23">
        <v>875.26324</v>
      </c>
      <c r="DE23">
        <v>-2.19153847104654</v>
      </c>
      <c r="DF23">
        <v>-34.576923052466903</v>
      </c>
      <c r="DG23">
        <v>11511.52</v>
      </c>
      <c r="DH23">
        <v>15</v>
      </c>
      <c r="DI23">
        <v>1603825110.5999999</v>
      </c>
      <c r="DJ23" t="s">
        <v>295</v>
      </c>
      <c r="DK23">
        <v>1603825096.0999999</v>
      </c>
      <c r="DL23">
        <v>1603825110.5999999</v>
      </c>
      <c r="DM23">
        <v>2</v>
      </c>
      <c r="DN23">
        <v>-2.4E-2</v>
      </c>
      <c r="DO23">
        <v>-0.128</v>
      </c>
      <c r="DP23">
        <v>-0.22600000000000001</v>
      </c>
      <c r="DQ23">
        <v>0.223</v>
      </c>
      <c r="DR23">
        <v>400</v>
      </c>
      <c r="DS23">
        <v>33</v>
      </c>
      <c r="DT23">
        <v>0.28000000000000003</v>
      </c>
      <c r="DU23">
        <v>0.02</v>
      </c>
      <c r="DV23">
        <v>7.97097179186588</v>
      </c>
      <c r="DW23">
        <v>0.14323018952199801</v>
      </c>
      <c r="DX23">
        <v>2.9715655830248201E-2</v>
      </c>
      <c r="DY23">
        <v>1</v>
      </c>
      <c r="DZ23">
        <v>-10.7741225806452</v>
      </c>
      <c r="EA23">
        <v>-0.15707419354839</v>
      </c>
      <c r="EB23">
        <v>3.4387842090815399E-2</v>
      </c>
      <c r="EC23">
        <v>1</v>
      </c>
      <c r="ED23">
        <v>3.0008274193548399</v>
      </c>
      <c r="EE23">
        <v>-7.8263709677424007E-2</v>
      </c>
      <c r="EF23">
        <v>5.8866557501620403E-3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-0.22800000000000001</v>
      </c>
      <c r="EN23">
        <v>0.4299</v>
      </c>
      <c r="EO23">
        <v>-0.37873014414178702</v>
      </c>
      <c r="EP23">
        <v>6.0823150184057602E-4</v>
      </c>
      <c r="EQ23">
        <v>-6.1572112211999805E-7</v>
      </c>
      <c r="ER23">
        <v>1.2304956265122001E-10</v>
      </c>
      <c r="ES23">
        <v>0.22305238095236701</v>
      </c>
      <c r="ET23">
        <v>0</v>
      </c>
      <c r="EU23">
        <v>0</v>
      </c>
      <c r="EV23">
        <v>0</v>
      </c>
      <c r="EW23">
        <v>4</v>
      </c>
      <c r="EX23">
        <v>2168</v>
      </c>
      <c r="EY23">
        <v>1</v>
      </c>
      <c r="EZ23">
        <v>28</v>
      </c>
      <c r="FA23">
        <v>39.700000000000003</v>
      </c>
      <c r="FB23">
        <v>39.5</v>
      </c>
      <c r="FC23">
        <v>2</v>
      </c>
      <c r="FD23">
        <v>502.49299999999999</v>
      </c>
      <c r="FE23">
        <v>134.46</v>
      </c>
      <c r="FF23">
        <v>35.393999999999998</v>
      </c>
      <c r="FG23">
        <v>33.2104</v>
      </c>
      <c r="FH23">
        <v>30.0002</v>
      </c>
      <c r="FI23">
        <v>32.959000000000003</v>
      </c>
      <c r="FJ23">
        <v>32.906599999999997</v>
      </c>
      <c r="FK23">
        <v>20.1357</v>
      </c>
      <c r="FL23">
        <v>0</v>
      </c>
      <c r="FM23">
        <v>100</v>
      </c>
      <c r="FN23">
        <v>-999.9</v>
      </c>
      <c r="FO23">
        <v>400</v>
      </c>
      <c r="FP23">
        <v>35.696800000000003</v>
      </c>
      <c r="FQ23">
        <v>100.91800000000001</v>
      </c>
      <c r="FR23">
        <v>100.97499999999999</v>
      </c>
    </row>
    <row r="24" spans="1:174" x14ac:dyDescent="0.25">
      <c r="A24">
        <v>8</v>
      </c>
      <c r="B24">
        <v>1603827589.5999999</v>
      </c>
      <c r="C24">
        <v>1770.0999999046301</v>
      </c>
      <c r="D24" t="s">
        <v>328</v>
      </c>
      <c r="E24" t="s">
        <v>329</v>
      </c>
      <c r="F24" t="s">
        <v>324</v>
      </c>
      <c r="G24" t="s">
        <v>325</v>
      </c>
      <c r="H24">
        <v>1603827581.8499999</v>
      </c>
      <c r="I24">
        <f t="shared" si="0"/>
        <v>2.3257972849621716E-3</v>
      </c>
      <c r="J24">
        <f t="shared" si="1"/>
        <v>8.8130002640331249</v>
      </c>
      <c r="K24">
        <f t="shared" si="2"/>
        <v>388.35153333333301</v>
      </c>
      <c r="L24">
        <f t="shared" si="3"/>
        <v>221.43611812737981</v>
      </c>
      <c r="M24">
        <f t="shared" si="4"/>
        <v>22.574865483357254</v>
      </c>
      <c r="N24">
        <f t="shared" si="5"/>
        <v>39.5914799238504</v>
      </c>
      <c r="O24">
        <f t="shared" si="6"/>
        <v>9.2632495560999603E-2</v>
      </c>
      <c r="P24">
        <f t="shared" si="7"/>
        <v>2.9618512088783424</v>
      </c>
      <c r="Q24">
        <f t="shared" si="8"/>
        <v>9.1052615058907813E-2</v>
      </c>
      <c r="R24">
        <f t="shared" si="9"/>
        <v>5.7047585954654853E-2</v>
      </c>
      <c r="S24">
        <f t="shared" si="10"/>
        <v>214.77048560973063</v>
      </c>
      <c r="T24">
        <f t="shared" si="11"/>
        <v>37.198768973297653</v>
      </c>
      <c r="U24">
        <f t="shared" si="12"/>
        <v>36.184036666666699</v>
      </c>
      <c r="V24">
        <f t="shared" si="13"/>
        <v>6.0294461135602884</v>
      </c>
      <c r="W24">
        <f t="shared" si="14"/>
        <v>57.675942888666796</v>
      </c>
      <c r="X24">
        <f t="shared" si="15"/>
        <v>3.5476714462829557</v>
      </c>
      <c r="Y24">
        <f t="shared" si="16"/>
        <v>6.1510419571832706</v>
      </c>
      <c r="Z24">
        <f t="shared" si="17"/>
        <v>2.4817746672773326</v>
      </c>
      <c r="AA24">
        <f t="shared" si="18"/>
        <v>-102.56766026683177</v>
      </c>
      <c r="AB24">
        <f t="shared" si="19"/>
        <v>58.144563920100907</v>
      </c>
      <c r="AC24">
        <f t="shared" si="20"/>
        <v>4.6459595012365362</v>
      </c>
      <c r="AD24">
        <f t="shared" si="21"/>
        <v>174.99334876423632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52195.644894094788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330</v>
      </c>
      <c r="AR24">
        <v>15411.6</v>
      </c>
      <c r="AS24">
        <v>771.245038461538</v>
      </c>
      <c r="AT24">
        <v>998.91</v>
      </c>
      <c r="AU24">
        <f t="shared" si="27"/>
        <v>0.22791338713043419</v>
      </c>
      <c r="AV24">
        <v>0.5</v>
      </c>
      <c r="AW24">
        <f t="shared" si="28"/>
        <v>1095.8962996314146</v>
      </c>
      <c r="AX24">
        <f t="shared" si="29"/>
        <v>8.8130002640331249</v>
      </c>
      <c r="AY24">
        <f t="shared" si="30"/>
        <v>124.88471879635246</v>
      </c>
      <c r="AZ24">
        <f t="shared" si="31"/>
        <v>0.38386841657406567</v>
      </c>
      <c r="BA24">
        <f t="shared" si="32"/>
        <v>8.5690112714202609E-3</v>
      </c>
      <c r="BB24">
        <f t="shared" si="33"/>
        <v>2.2656395471063462</v>
      </c>
      <c r="BC24" t="s">
        <v>331</v>
      </c>
      <c r="BD24">
        <v>615.46</v>
      </c>
      <c r="BE24">
        <f t="shared" si="34"/>
        <v>383.44999999999993</v>
      </c>
      <c r="BF24">
        <f t="shared" si="35"/>
        <v>0.59372789552343719</v>
      </c>
      <c r="BG24">
        <f t="shared" si="36"/>
        <v>0.85511709274470837</v>
      </c>
      <c r="BH24">
        <f t="shared" si="37"/>
        <v>0.803240623888967</v>
      </c>
      <c r="BI24">
        <f t="shared" si="38"/>
        <v>0.8887015100658977</v>
      </c>
      <c r="BJ24">
        <f t="shared" si="39"/>
        <v>0.47379983319928737</v>
      </c>
      <c r="BK24">
        <f t="shared" si="40"/>
        <v>0.52620016680071258</v>
      </c>
      <c r="BL24">
        <f t="shared" si="41"/>
        <v>1300.0133333333299</v>
      </c>
      <c r="BM24">
        <f t="shared" si="42"/>
        <v>1095.8962996314146</v>
      </c>
      <c r="BN24">
        <f t="shared" si="43"/>
        <v>0.84298850752665422</v>
      </c>
      <c r="BO24">
        <f t="shared" si="44"/>
        <v>0.19597701505330831</v>
      </c>
      <c r="BP24">
        <v>6</v>
      </c>
      <c r="BQ24">
        <v>0.5</v>
      </c>
      <c r="BR24" t="s">
        <v>294</v>
      </c>
      <c r="BS24">
        <v>2</v>
      </c>
      <c r="BT24">
        <v>1603827581.8499999</v>
      </c>
      <c r="BU24">
        <v>388.35153333333301</v>
      </c>
      <c r="BV24">
        <v>400.01080000000002</v>
      </c>
      <c r="BW24">
        <v>34.7989933333333</v>
      </c>
      <c r="BX24">
        <v>32.105206666666703</v>
      </c>
      <c r="BY24">
        <v>388.57966666666698</v>
      </c>
      <c r="BZ24">
        <v>34.380749999999999</v>
      </c>
      <c r="CA24">
        <v>500.00883333333297</v>
      </c>
      <c r="CB24">
        <v>101.84756666666701</v>
      </c>
      <c r="CC24">
        <v>9.996418E-2</v>
      </c>
      <c r="CD24">
        <v>36.548169999999999</v>
      </c>
      <c r="CE24">
        <v>36.184036666666699</v>
      </c>
      <c r="CF24">
        <v>999.9</v>
      </c>
      <c r="CG24">
        <v>0</v>
      </c>
      <c r="CH24">
        <v>0</v>
      </c>
      <c r="CI24">
        <v>10000.537333333299</v>
      </c>
      <c r="CJ24">
        <v>0</v>
      </c>
      <c r="CK24">
        <v>560.979733333333</v>
      </c>
      <c r="CL24">
        <v>1300.0133333333299</v>
      </c>
      <c r="CM24">
        <v>0.89999633333333395</v>
      </c>
      <c r="CN24">
        <v>0.100003746666667</v>
      </c>
      <c r="CO24">
        <v>0</v>
      </c>
      <c r="CP24">
        <v>771.56976666666696</v>
      </c>
      <c r="CQ24">
        <v>4.99979</v>
      </c>
      <c r="CR24">
        <v>10222.77</v>
      </c>
      <c r="CS24">
        <v>11051.403333333301</v>
      </c>
      <c r="CT24">
        <v>48.75</v>
      </c>
      <c r="CU24">
        <v>50.8832666666667</v>
      </c>
      <c r="CV24">
        <v>49.75</v>
      </c>
      <c r="CW24">
        <v>50.274799999999999</v>
      </c>
      <c r="CX24">
        <v>50.561999999999998</v>
      </c>
      <c r="CY24">
        <v>1165.51033333333</v>
      </c>
      <c r="CZ24">
        <v>129.50333333333299</v>
      </c>
      <c r="DA24">
        <v>0</v>
      </c>
      <c r="DB24">
        <v>109.200000047684</v>
      </c>
      <c r="DC24">
        <v>0</v>
      </c>
      <c r="DD24">
        <v>771.245038461538</v>
      </c>
      <c r="DE24">
        <v>-66.549162311254406</v>
      </c>
      <c r="DF24">
        <v>-869.00854584016599</v>
      </c>
      <c r="DG24">
        <v>10218.5346153846</v>
      </c>
      <c r="DH24">
        <v>15</v>
      </c>
      <c r="DI24">
        <v>1603825110.5999999</v>
      </c>
      <c r="DJ24" t="s">
        <v>295</v>
      </c>
      <c r="DK24">
        <v>1603825096.0999999</v>
      </c>
      <c r="DL24">
        <v>1603825110.5999999</v>
      </c>
      <c r="DM24">
        <v>2</v>
      </c>
      <c r="DN24">
        <v>-2.4E-2</v>
      </c>
      <c r="DO24">
        <v>-0.128</v>
      </c>
      <c r="DP24">
        <v>-0.22600000000000001</v>
      </c>
      <c r="DQ24">
        <v>0.223</v>
      </c>
      <c r="DR24">
        <v>400</v>
      </c>
      <c r="DS24">
        <v>33</v>
      </c>
      <c r="DT24">
        <v>0.28000000000000003</v>
      </c>
      <c r="DU24">
        <v>0.02</v>
      </c>
      <c r="DV24">
        <v>8.8181583786857196</v>
      </c>
      <c r="DW24">
        <v>-0.46391355353207198</v>
      </c>
      <c r="DX24">
        <v>4.0327836875936503E-2</v>
      </c>
      <c r="DY24">
        <v>1</v>
      </c>
      <c r="DZ24">
        <v>-11.6613387096774</v>
      </c>
      <c r="EA24">
        <v>0.34896774193553298</v>
      </c>
      <c r="EB24">
        <v>3.7458903738668198E-2</v>
      </c>
      <c r="EC24">
        <v>0</v>
      </c>
      <c r="ED24">
        <v>2.6878251612903199</v>
      </c>
      <c r="EE24">
        <v>0.46733419354838601</v>
      </c>
      <c r="EF24">
        <v>3.4947623009387099E-2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-0.22800000000000001</v>
      </c>
      <c r="EN24">
        <v>0.41980000000000001</v>
      </c>
      <c r="EO24">
        <v>-0.37873014414178702</v>
      </c>
      <c r="EP24">
        <v>6.0823150184057602E-4</v>
      </c>
      <c r="EQ24">
        <v>-6.1572112211999805E-7</v>
      </c>
      <c r="ER24">
        <v>1.2304956265122001E-10</v>
      </c>
      <c r="ES24">
        <v>0.22305238095236701</v>
      </c>
      <c r="ET24">
        <v>0</v>
      </c>
      <c r="EU24">
        <v>0</v>
      </c>
      <c r="EV24">
        <v>0</v>
      </c>
      <c r="EW24">
        <v>4</v>
      </c>
      <c r="EX24">
        <v>2168</v>
      </c>
      <c r="EY24">
        <v>1</v>
      </c>
      <c r="EZ24">
        <v>28</v>
      </c>
      <c r="FA24">
        <v>41.6</v>
      </c>
      <c r="FB24">
        <v>41.3</v>
      </c>
      <c r="FC24">
        <v>2</v>
      </c>
      <c r="FD24">
        <v>507.762</v>
      </c>
      <c r="FE24">
        <v>136.41499999999999</v>
      </c>
      <c r="FF24">
        <v>35.341099999999997</v>
      </c>
      <c r="FG24">
        <v>33.2074</v>
      </c>
      <c r="FH24">
        <v>30.0002</v>
      </c>
      <c r="FI24">
        <v>32.961799999999997</v>
      </c>
      <c r="FJ24">
        <v>32.906599999999997</v>
      </c>
      <c r="FK24">
        <v>20.1371</v>
      </c>
      <c r="FL24">
        <v>0</v>
      </c>
      <c r="FM24">
        <v>100</v>
      </c>
      <c r="FN24">
        <v>-999.9</v>
      </c>
      <c r="FO24">
        <v>400</v>
      </c>
      <c r="FP24">
        <v>34.923400000000001</v>
      </c>
      <c r="FQ24">
        <v>100.913</v>
      </c>
      <c r="FR24">
        <v>100.96899999999999</v>
      </c>
    </row>
    <row r="25" spans="1:174" x14ac:dyDescent="0.25">
      <c r="A25">
        <v>9</v>
      </c>
      <c r="B25">
        <v>1603827876.5999999</v>
      </c>
      <c r="C25">
        <v>2057.0999999046298</v>
      </c>
      <c r="D25" t="s">
        <v>332</v>
      </c>
      <c r="E25" t="s">
        <v>333</v>
      </c>
      <c r="F25" t="s">
        <v>334</v>
      </c>
      <c r="G25" t="s">
        <v>335</v>
      </c>
      <c r="H25">
        <v>1603827868.8499999</v>
      </c>
      <c r="I25">
        <f t="shared" si="0"/>
        <v>2.6613181600351134E-3</v>
      </c>
      <c r="J25">
        <f t="shared" si="1"/>
        <v>8.8568118227645556</v>
      </c>
      <c r="K25">
        <f t="shared" si="2"/>
        <v>388.11803333333302</v>
      </c>
      <c r="L25">
        <f t="shared" si="3"/>
        <v>231.58273157068652</v>
      </c>
      <c r="M25">
        <f t="shared" si="4"/>
        <v>23.604055085556112</v>
      </c>
      <c r="N25">
        <f t="shared" si="5"/>
        <v>39.558905693714969</v>
      </c>
      <c r="O25">
        <f t="shared" si="6"/>
        <v>0.100553271033349</v>
      </c>
      <c r="P25">
        <f t="shared" si="7"/>
        <v>2.9616289227397399</v>
      </c>
      <c r="Q25">
        <f t="shared" si="8"/>
        <v>9.86944410567617E-2</v>
      </c>
      <c r="R25">
        <f t="shared" si="9"/>
        <v>6.1848172031876834E-2</v>
      </c>
      <c r="S25">
        <f t="shared" si="10"/>
        <v>214.76491363212438</v>
      </c>
      <c r="T25">
        <f t="shared" si="11"/>
        <v>37.578740516377664</v>
      </c>
      <c r="U25">
        <f t="shared" si="12"/>
        <v>36.635546666666698</v>
      </c>
      <c r="V25">
        <f t="shared" si="13"/>
        <v>6.1805346446743759</v>
      </c>
      <c r="W25">
        <f t="shared" si="14"/>
        <v>56.475868958497621</v>
      </c>
      <c r="X25">
        <f t="shared" si="15"/>
        <v>3.5634802454122387</v>
      </c>
      <c r="Y25">
        <f t="shared" si="16"/>
        <v>6.3097395597948758</v>
      </c>
      <c r="Z25">
        <f t="shared" si="17"/>
        <v>2.6170543992621371</v>
      </c>
      <c r="AA25">
        <f t="shared" si="18"/>
        <v>-117.3641308575485</v>
      </c>
      <c r="AB25">
        <f t="shared" si="19"/>
        <v>60.445796553868995</v>
      </c>
      <c r="AC25">
        <f t="shared" si="20"/>
        <v>4.851717513474016</v>
      </c>
      <c r="AD25">
        <f t="shared" si="21"/>
        <v>162.6982968419189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52110.424195568768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336</v>
      </c>
      <c r="AR25">
        <v>15375.6</v>
      </c>
      <c r="AS25">
        <v>735.53088461538505</v>
      </c>
      <c r="AT25">
        <v>943.59</v>
      </c>
      <c r="AU25">
        <f t="shared" si="27"/>
        <v>0.2204973721474528</v>
      </c>
      <c r="AV25">
        <v>0.5</v>
      </c>
      <c r="AW25">
        <f t="shared" si="28"/>
        <v>1095.8689206275667</v>
      </c>
      <c r="AX25">
        <f t="shared" si="29"/>
        <v>8.8568118227645556</v>
      </c>
      <c r="AY25">
        <f t="shared" si="30"/>
        <v>120.81810860822199</v>
      </c>
      <c r="AZ25">
        <f t="shared" si="31"/>
        <v>0.34173740713657419</v>
      </c>
      <c r="BA25">
        <f t="shared" si="32"/>
        <v>8.6092041894736179E-3</v>
      </c>
      <c r="BB25">
        <f t="shared" si="33"/>
        <v>2.4570947127460014</v>
      </c>
      <c r="BC25" t="s">
        <v>337</v>
      </c>
      <c r="BD25">
        <v>621.13</v>
      </c>
      <c r="BE25">
        <f t="shared" si="34"/>
        <v>322.46000000000004</v>
      </c>
      <c r="BF25">
        <f t="shared" si="35"/>
        <v>0.64522457168211544</v>
      </c>
      <c r="BG25">
        <f t="shared" si="36"/>
        <v>0.87789999810674191</v>
      </c>
      <c r="BH25">
        <f t="shared" si="37"/>
        <v>0.91208762860524406</v>
      </c>
      <c r="BI25">
        <f t="shared" si="38"/>
        <v>0.91042456557513707</v>
      </c>
      <c r="BJ25">
        <f t="shared" si="39"/>
        <v>0.54486949031171861</v>
      </c>
      <c r="BK25">
        <f t="shared" si="40"/>
        <v>0.45513050968828139</v>
      </c>
      <c r="BL25">
        <f t="shared" si="41"/>
        <v>1299.981</v>
      </c>
      <c r="BM25">
        <f t="shared" si="42"/>
        <v>1095.8689206275667</v>
      </c>
      <c r="BN25">
        <f t="shared" si="43"/>
        <v>0.84298841339032393</v>
      </c>
      <c r="BO25">
        <f t="shared" si="44"/>
        <v>0.19597682678064804</v>
      </c>
      <c r="BP25">
        <v>6</v>
      </c>
      <c r="BQ25">
        <v>0.5</v>
      </c>
      <c r="BR25" t="s">
        <v>294</v>
      </c>
      <c r="BS25">
        <v>2</v>
      </c>
      <c r="BT25">
        <v>1603827868.8499999</v>
      </c>
      <c r="BU25">
        <v>388.11803333333302</v>
      </c>
      <c r="BV25">
        <v>399.98536666666701</v>
      </c>
      <c r="BW25">
        <v>34.96181</v>
      </c>
      <c r="BX25">
        <v>31.8799666666667</v>
      </c>
      <c r="BY25">
        <v>388.22</v>
      </c>
      <c r="BZ25">
        <v>34.781403333333301</v>
      </c>
      <c r="CA25">
        <v>500.0138</v>
      </c>
      <c r="CB25">
        <v>101.824966666667</v>
      </c>
      <c r="CC25">
        <v>9.9969296666666693E-2</v>
      </c>
      <c r="CD25">
        <v>37.014119999999998</v>
      </c>
      <c r="CE25">
        <v>36.635546666666698</v>
      </c>
      <c r="CF25">
        <v>999.9</v>
      </c>
      <c r="CG25">
        <v>0</v>
      </c>
      <c r="CH25">
        <v>0</v>
      </c>
      <c r="CI25">
        <v>10001.496666666701</v>
      </c>
      <c r="CJ25">
        <v>0</v>
      </c>
      <c r="CK25">
        <v>648.31366666666702</v>
      </c>
      <c r="CL25">
        <v>1299.981</v>
      </c>
      <c r="CM25">
        <v>0.9</v>
      </c>
      <c r="CN25">
        <v>0.10000012666666699</v>
      </c>
      <c r="CO25">
        <v>0</v>
      </c>
      <c r="CP25">
        <v>735.54750000000001</v>
      </c>
      <c r="CQ25">
        <v>4.99979</v>
      </c>
      <c r="CR25">
        <v>9903.2806666666693</v>
      </c>
      <c r="CS25">
        <v>11051.1333333333</v>
      </c>
      <c r="CT25">
        <v>49.2665333333333</v>
      </c>
      <c r="CU25">
        <v>51.707999999999998</v>
      </c>
      <c r="CV25">
        <v>50.320399999999999</v>
      </c>
      <c r="CW25">
        <v>51.0041333333333</v>
      </c>
      <c r="CX25">
        <v>51.125</v>
      </c>
      <c r="CY25">
        <v>1165.4849999999999</v>
      </c>
      <c r="CZ25">
        <v>129.49600000000001</v>
      </c>
      <c r="DA25">
        <v>0</v>
      </c>
      <c r="DB25">
        <v>180.799999952316</v>
      </c>
      <c r="DC25">
        <v>0</v>
      </c>
      <c r="DD25">
        <v>735.53088461538505</v>
      </c>
      <c r="DE25">
        <v>-7.5621538262410199</v>
      </c>
      <c r="DF25">
        <v>-90.8382904890871</v>
      </c>
      <c r="DG25">
        <v>9902.8515384615403</v>
      </c>
      <c r="DH25">
        <v>15</v>
      </c>
      <c r="DI25">
        <v>1603827819.5999999</v>
      </c>
      <c r="DJ25" t="s">
        <v>338</v>
      </c>
      <c r="DK25">
        <v>1603827812.0999999</v>
      </c>
      <c r="DL25">
        <v>1603827819.5999999</v>
      </c>
      <c r="DM25">
        <v>3</v>
      </c>
      <c r="DN25">
        <v>0.126</v>
      </c>
      <c r="DO25">
        <v>-0.14699999999999999</v>
      </c>
      <c r="DP25">
        <v>-0.1</v>
      </c>
      <c r="DQ25">
        <v>0.18</v>
      </c>
      <c r="DR25">
        <v>400</v>
      </c>
      <c r="DS25">
        <v>32</v>
      </c>
      <c r="DT25">
        <v>0.16</v>
      </c>
      <c r="DU25">
        <v>0.02</v>
      </c>
      <c r="DV25">
        <v>8.8627196605908392</v>
      </c>
      <c r="DW25">
        <v>-0.53943842144360998</v>
      </c>
      <c r="DX25">
        <v>4.5224830691046498E-2</v>
      </c>
      <c r="DY25">
        <v>0</v>
      </c>
      <c r="DZ25">
        <v>-11.8734290322581</v>
      </c>
      <c r="EA25">
        <v>0.661016129032306</v>
      </c>
      <c r="EB25">
        <v>5.6592249518066497E-2</v>
      </c>
      <c r="EC25">
        <v>0</v>
      </c>
      <c r="ED25">
        <v>3.0833712903225798</v>
      </c>
      <c r="EE25">
        <v>-0.11356112903227</v>
      </c>
      <c r="EF25">
        <v>8.6030342516503107E-3</v>
      </c>
      <c r="EG25">
        <v>1</v>
      </c>
      <c r="EH25">
        <v>1</v>
      </c>
      <c r="EI25">
        <v>3</v>
      </c>
      <c r="EJ25" t="s">
        <v>296</v>
      </c>
      <c r="EK25">
        <v>100</v>
      </c>
      <c r="EL25">
        <v>100</v>
      </c>
      <c r="EM25">
        <v>-0.10199999999999999</v>
      </c>
      <c r="EN25">
        <v>0.1804</v>
      </c>
      <c r="EO25">
        <v>-0.25247930933584101</v>
      </c>
      <c r="EP25">
        <v>6.0823150184057602E-4</v>
      </c>
      <c r="EQ25">
        <v>-6.1572112211999805E-7</v>
      </c>
      <c r="ER25">
        <v>1.2304956265122001E-10</v>
      </c>
      <c r="ES25">
        <v>0.18041000000000201</v>
      </c>
      <c r="ET25">
        <v>0</v>
      </c>
      <c r="EU25">
        <v>0</v>
      </c>
      <c r="EV25">
        <v>0</v>
      </c>
      <c r="EW25">
        <v>4</v>
      </c>
      <c r="EX25">
        <v>2168</v>
      </c>
      <c r="EY25">
        <v>1</v>
      </c>
      <c r="EZ25">
        <v>28</v>
      </c>
      <c r="FA25">
        <v>1.1000000000000001</v>
      </c>
      <c r="FB25">
        <v>0.9</v>
      </c>
      <c r="FC25">
        <v>2</v>
      </c>
      <c r="FD25">
        <v>505.22699999999998</v>
      </c>
      <c r="FE25">
        <v>135.374</v>
      </c>
      <c r="FF25">
        <v>35.544400000000003</v>
      </c>
      <c r="FG25">
        <v>33.312800000000003</v>
      </c>
      <c r="FH25">
        <v>30.000399999999999</v>
      </c>
      <c r="FI25">
        <v>33.042299999999997</v>
      </c>
      <c r="FJ25">
        <v>32.990699999999997</v>
      </c>
      <c r="FK25">
        <v>20.152100000000001</v>
      </c>
      <c r="FL25">
        <v>0</v>
      </c>
      <c r="FM25">
        <v>100</v>
      </c>
      <c r="FN25">
        <v>-999.9</v>
      </c>
      <c r="FO25">
        <v>400</v>
      </c>
      <c r="FP25">
        <v>35.496000000000002</v>
      </c>
      <c r="FQ25">
        <v>100.889</v>
      </c>
      <c r="FR25">
        <v>100.95699999999999</v>
      </c>
    </row>
    <row r="26" spans="1:174" x14ac:dyDescent="0.25">
      <c r="A26">
        <v>10</v>
      </c>
      <c r="B26">
        <v>1603828134.5999999</v>
      </c>
      <c r="C26">
        <v>2315.0999999046298</v>
      </c>
      <c r="D26" t="s">
        <v>339</v>
      </c>
      <c r="E26" t="s">
        <v>340</v>
      </c>
      <c r="F26" t="s">
        <v>334</v>
      </c>
      <c r="G26" t="s">
        <v>335</v>
      </c>
      <c r="H26">
        <v>1603828126.5999999</v>
      </c>
      <c r="I26">
        <f t="shared" si="0"/>
        <v>2.9246449350045656E-3</v>
      </c>
      <c r="J26">
        <f t="shared" si="1"/>
        <v>9.9051792111071446</v>
      </c>
      <c r="K26">
        <f t="shared" si="2"/>
        <v>386.754677419355</v>
      </c>
      <c r="L26">
        <f t="shared" si="3"/>
        <v>231.16171301660697</v>
      </c>
      <c r="M26">
        <f t="shared" si="4"/>
        <v>23.55823229993721</v>
      </c>
      <c r="N26">
        <f t="shared" si="5"/>
        <v>39.415076202856653</v>
      </c>
      <c r="O26">
        <f t="shared" si="6"/>
        <v>0.11316722443034494</v>
      </c>
      <c r="P26">
        <f t="shared" si="7"/>
        <v>2.9607958260002287</v>
      </c>
      <c r="Q26">
        <f t="shared" si="8"/>
        <v>0.11081800287378574</v>
      </c>
      <c r="R26">
        <f t="shared" si="9"/>
        <v>6.9468258242714381E-2</v>
      </c>
      <c r="S26">
        <f t="shared" si="10"/>
        <v>214.77015673062732</v>
      </c>
      <c r="T26">
        <f t="shared" si="11"/>
        <v>37.546069944474411</v>
      </c>
      <c r="U26">
        <f t="shared" si="12"/>
        <v>36.546996774193502</v>
      </c>
      <c r="V26">
        <f t="shared" si="13"/>
        <v>6.1506467853399114</v>
      </c>
      <c r="W26">
        <f t="shared" si="14"/>
        <v>56.782254092306829</v>
      </c>
      <c r="X26">
        <f t="shared" si="15"/>
        <v>3.5895638560323615</v>
      </c>
      <c r="Y26">
        <f t="shared" si="16"/>
        <v>6.3216297299453199</v>
      </c>
      <c r="Z26">
        <f t="shared" si="17"/>
        <v>2.5610829293075499</v>
      </c>
      <c r="AA26">
        <f t="shared" si="18"/>
        <v>-128.97684163370135</v>
      </c>
      <c r="AB26">
        <f t="shared" si="19"/>
        <v>80.070212542311026</v>
      </c>
      <c r="AC26">
        <f t="shared" si="20"/>
        <v>6.4270108911762858</v>
      </c>
      <c r="AD26">
        <f t="shared" si="21"/>
        <v>172.29053853041327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52080.764695439866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341</v>
      </c>
      <c r="AR26">
        <v>15378.7</v>
      </c>
      <c r="AS26">
        <v>834.54467999999997</v>
      </c>
      <c r="AT26">
        <v>1119.8699999999999</v>
      </c>
      <c r="AU26">
        <f t="shared" si="27"/>
        <v>0.25478432318036914</v>
      </c>
      <c r="AV26">
        <v>0.5</v>
      </c>
      <c r="AW26">
        <f t="shared" si="28"/>
        <v>1095.8943383732301</v>
      </c>
      <c r="AX26">
        <f t="shared" si="29"/>
        <v>9.9051792111071446</v>
      </c>
      <c r="AY26">
        <f t="shared" si="30"/>
        <v>139.60834863981094</v>
      </c>
      <c r="AZ26">
        <f t="shared" si="31"/>
        <v>0.41295864698581081</v>
      </c>
      <c r="BA26">
        <f t="shared" si="32"/>
        <v>9.5656363244694346E-3</v>
      </c>
      <c r="BB26">
        <f t="shared" si="33"/>
        <v>1.9129095341423561</v>
      </c>
      <c r="BC26" t="s">
        <v>342</v>
      </c>
      <c r="BD26">
        <v>657.41</v>
      </c>
      <c r="BE26">
        <f t="shared" si="34"/>
        <v>462.45999999999992</v>
      </c>
      <c r="BF26">
        <f t="shared" si="35"/>
        <v>0.6169729706352981</v>
      </c>
      <c r="BG26">
        <f t="shared" si="36"/>
        <v>0.82244967692644366</v>
      </c>
      <c r="BH26">
        <f t="shared" si="37"/>
        <v>0.70556430434211936</v>
      </c>
      <c r="BI26">
        <f t="shared" si="38"/>
        <v>0.84120294183745226</v>
      </c>
      <c r="BJ26">
        <f t="shared" si="39"/>
        <v>0.48601855640054087</v>
      </c>
      <c r="BK26">
        <f t="shared" si="40"/>
        <v>0.51398144359945919</v>
      </c>
      <c r="BL26">
        <f t="shared" si="41"/>
        <v>1300.01096774194</v>
      </c>
      <c r="BM26">
        <f t="shared" si="42"/>
        <v>1095.8943383732301</v>
      </c>
      <c r="BN26">
        <f t="shared" si="43"/>
        <v>0.84298853284041808</v>
      </c>
      <c r="BO26">
        <f t="shared" si="44"/>
        <v>0.19597706568083645</v>
      </c>
      <c r="BP26">
        <v>6</v>
      </c>
      <c r="BQ26">
        <v>0.5</v>
      </c>
      <c r="BR26" t="s">
        <v>294</v>
      </c>
      <c r="BS26">
        <v>2</v>
      </c>
      <c r="BT26">
        <v>1603828126.5999999</v>
      </c>
      <c r="BU26">
        <v>386.754677419355</v>
      </c>
      <c r="BV26">
        <v>399.99761290322601</v>
      </c>
      <c r="BW26">
        <v>35.222070967741899</v>
      </c>
      <c r="BX26">
        <v>31.8362709677419</v>
      </c>
      <c r="BY26">
        <v>386.85700000000003</v>
      </c>
      <c r="BZ26">
        <v>34.8305838709677</v>
      </c>
      <c r="CA26">
        <v>500.02354838709698</v>
      </c>
      <c r="CB26">
        <v>101.812322580645</v>
      </c>
      <c r="CC26">
        <v>0.10002264516129</v>
      </c>
      <c r="CD26">
        <v>37.048619354838699</v>
      </c>
      <c r="CE26">
        <v>36.546996774193502</v>
      </c>
      <c r="CF26">
        <v>999.9</v>
      </c>
      <c r="CG26">
        <v>0</v>
      </c>
      <c r="CH26">
        <v>0</v>
      </c>
      <c r="CI26">
        <v>9998.0158064516108</v>
      </c>
      <c r="CJ26">
        <v>0</v>
      </c>
      <c r="CK26">
        <v>773.53674193548397</v>
      </c>
      <c r="CL26">
        <v>1300.01096774194</v>
      </c>
      <c r="CM26">
        <v>0.89999816129032295</v>
      </c>
      <c r="CN26">
        <v>0.100002129032258</v>
      </c>
      <c r="CO26">
        <v>0</v>
      </c>
      <c r="CP26">
        <v>834.75977419354797</v>
      </c>
      <c r="CQ26">
        <v>4.99979</v>
      </c>
      <c r="CR26">
        <v>11076.8838709677</v>
      </c>
      <c r="CS26">
        <v>11051.370967741899</v>
      </c>
      <c r="CT26">
        <v>48.340451612903202</v>
      </c>
      <c r="CU26">
        <v>51.078258064516099</v>
      </c>
      <c r="CV26">
        <v>49.427129032258101</v>
      </c>
      <c r="CW26">
        <v>50.247967741935497</v>
      </c>
      <c r="CX26">
        <v>50.274000000000001</v>
      </c>
      <c r="CY26">
        <v>1165.5070967741899</v>
      </c>
      <c r="CZ26">
        <v>129.50419354838701</v>
      </c>
      <c r="DA26">
        <v>0</v>
      </c>
      <c r="DB26">
        <v>257.09999990463302</v>
      </c>
      <c r="DC26">
        <v>0</v>
      </c>
      <c r="DD26">
        <v>834.54467999999997</v>
      </c>
      <c r="DE26">
        <v>-13.439384577842301</v>
      </c>
      <c r="DF26">
        <v>-187.37692284474099</v>
      </c>
      <c r="DG26">
        <v>11074.26</v>
      </c>
      <c r="DH26">
        <v>15</v>
      </c>
      <c r="DI26">
        <v>1603827819.5999999</v>
      </c>
      <c r="DJ26" t="s">
        <v>338</v>
      </c>
      <c r="DK26">
        <v>1603827812.0999999</v>
      </c>
      <c r="DL26">
        <v>1603827819.5999999</v>
      </c>
      <c r="DM26">
        <v>3</v>
      </c>
      <c r="DN26">
        <v>0.126</v>
      </c>
      <c r="DO26">
        <v>-0.14699999999999999</v>
      </c>
      <c r="DP26">
        <v>-0.1</v>
      </c>
      <c r="DQ26">
        <v>0.18</v>
      </c>
      <c r="DR26">
        <v>400</v>
      </c>
      <c r="DS26">
        <v>32</v>
      </c>
      <c r="DT26">
        <v>0.16</v>
      </c>
      <c r="DU26">
        <v>0.02</v>
      </c>
      <c r="DV26">
        <v>9.9094249269398702</v>
      </c>
      <c r="DW26">
        <v>-0.18200554347183101</v>
      </c>
      <c r="DX26">
        <v>2.5501862274546899E-2</v>
      </c>
      <c r="DY26">
        <v>1</v>
      </c>
      <c r="DZ26">
        <v>-13.246209677419399</v>
      </c>
      <c r="EA26">
        <v>0.295108064516169</v>
      </c>
      <c r="EB26">
        <v>3.4711124505150598E-2</v>
      </c>
      <c r="EC26">
        <v>0</v>
      </c>
      <c r="ED26">
        <v>3.3867770967741899</v>
      </c>
      <c r="EE26">
        <v>-0.124480645161298</v>
      </c>
      <c r="EF26">
        <v>9.2911335443540896E-3</v>
      </c>
      <c r="EG26">
        <v>1</v>
      </c>
      <c r="EH26">
        <v>2</v>
      </c>
      <c r="EI26">
        <v>3</v>
      </c>
      <c r="EJ26" t="s">
        <v>312</v>
      </c>
      <c r="EK26">
        <v>100</v>
      </c>
      <c r="EL26">
        <v>100</v>
      </c>
      <c r="EM26">
        <v>-0.10199999999999999</v>
      </c>
      <c r="EN26">
        <v>0.39090000000000003</v>
      </c>
      <c r="EO26">
        <v>-0.25247930933584101</v>
      </c>
      <c r="EP26">
        <v>6.0823150184057602E-4</v>
      </c>
      <c r="EQ26">
        <v>-6.1572112211999805E-7</v>
      </c>
      <c r="ER26">
        <v>1.2304956265122001E-10</v>
      </c>
      <c r="ES26">
        <v>0.18041000000000201</v>
      </c>
      <c r="ET26">
        <v>0</v>
      </c>
      <c r="EU26">
        <v>0</v>
      </c>
      <c r="EV26">
        <v>0</v>
      </c>
      <c r="EW26">
        <v>4</v>
      </c>
      <c r="EX26">
        <v>2168</v>
      </c>
      <c r="EY26">
        <v>1</v>
      </c>
      <c r="EZ26">
        <v>28</v>
      </c>
      <c r="FA26">
        <v>5.4</v>
      </c>
      <c r="FB26">
        <v>5.2</v>
      </c>
      <c r="FC26">
        <v>2</v>
      </c>
      <c r="FD26">
        <v>509.39100000000002</v>
      </c>
      <c r="FE26">
        <v>132.934</v>
      </c>
      <c r="FF26">
        <v>35.738100000000003</v>
      </c>
      <c r="FG26">
        <v>33.478700000000003</v>
      </c>
      <c r="FH26">
        <v>30.000399999999999</v>
      </c>
      <c r="FI26">
        <v>33.190399999999997</v>
      </c>
      <c r="FJ26">
        <v>33.137599999999999</v>
      </c>
      <c r="FK26">
        <v>20.164100000000001</v>
      </c>
      <c r="FL26">
        <v>0</v>
      </c>
      <c r="FM26">
        <v>100</v>
      </c>
      <c r="FN26">
        <v>-999.9</v>
      </c>
      <c r="FO26">
        <v>400</v>
      </c>
      <c r="FP26">
        <v>34.742400000000004</v>
      </c>
      <c r="FQ26">
        <v>100.871</v>
      </c>
      <c r="FR26">
        <v>100.935</v>
      </c>
    </row>
    <row r="27" spans="1:174" x14ac:dyDescent="0.25">
      <c r="A27">
        <v>11</v>
      </c>
      <c r="B27">
        <v>1603828216.5999999</v>
      </c>
      <c r="C27">
        <v>2397.0999999046298</v>
      </c>
      <c r="D27" t="s">
        <v>343</v>
      </c>
      <c r="E27" t="s">
        <v>344</v>
      </c>
      <c r="F27" t="s">
        <v>345</v>
      </c>
      <c r="G27" t="s">
        <v>346</v>
      </c>
      <c r="H27">
        <v>1603828208.5999999</v>
      </c>
      <c r="I27">
        <f t="shared" si="0"/>
        <v>-4.6535022575202572E-3</v>
      </c>
      <c r="J27">
        <f t="shared" si="1"/>
        <v>-2.0989667753156382</v>
      </c>
      <c r="K27">
        <f t="shared" si="2"/>
        <v>404.81222580645198</v>
      </c>
      <c r="L27">
        <f t="shared" si="3"/>
        <v>364.61556779675874</v>
      </c>
      <c r="M27">
        <f t="shared" si="4"/>
        <v>37.159439097956735</v>
      </c>
      <c r="N27">
        <f t="shared" si="5"/>
        <v>41.256042197704765</v>
      </c>
      <c r="O27">
        <f t="shared" si="6"/>
        <v>-0.15104434623413596</v>
      </c>
      <c r="P27">
        <f t="shared" si="7"/>
        <v>2.9610638936965978</v>
      </c>
      <c r="Q27">
        <f t="shared" si="8"/>
        <v>-0.15546014766570235</v>
      </c>
      <c r="R27">
        <f t="shared" si="9"/>
        <v>-9.6755152173184478E-2</v>
      </c>
      <c r="S27">
        <f t="shared" si="10"/>
        <v>214.76800022545774</v>
      </c>
      <c r="T27">
        <f t="shared" si="11"/>
        <v>38.908858917398369</v>
      </c>
      <c r="U27">
        <f t="shared" si="12"/>
        <v>34.890493548387099</v>
      </c>
      <c r="V27">
        <f t="shared" si="13"/>
        <v>5.6142091729700203</v>
      </c>
      <c r="W27">
        <f t="shared" si="14"/>
        <v>43.8772330016551</v>
      </c>
      <c r="X27">
        <f t="shared" si="15"/>
        <v>2.6877972484672141</v>
      </c>
      <c r="Y27">
        <f t="shared" si="16"/>
        <v>6.1257218484261013</v>
      </c>
      <c r="Z27">
        <f t="shared" si="17"/>
        <v>2.9264119245028062</v>
      </c>
      <c r="AA27">
        <f t="shared" si="18"/>
        <v>205.21944955664335</v>
      </c>
      <c r="AB27">
        <f t="shared" si="19"/>
        <v>252.60475897133841</v>
      </c>
      <c r="AC27">
        <f t="shared" si="20"/>
        <v>20.055817639406602</v>
      </c>
      <c r="AD27">
        <f t="shared" si="21"/>
        <v>692.64802639284608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52185.220051298747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347</v>
      </c>
      <c r="AR27">
        <v>15405.4</v>
      </c>
      <c r="AS27">
        <v>1768.9792307692301</v>
      </c>
      <c r="AT27">
        <v>1906.5</v>
      </c>
      <c r="AU27">
        <f t="shared" si="27"/>
        <v>7.2132582864290584E-2</v>
      </c>
      <c r="AV27">
        <v>0.5</v>
      </c>
      <c r="AW27">
        <f t="shared" si="28"/>
        <v>1095.8839351474267</v>
      </c>
      <c r="AX27">
        <f t="shared" si="29"/>
        <v>-2.0989667753156382</v>
      </c>
      <c r="AY27">
        <f t="shared" si="30"/>
        <v>39.524469380833303</v>
      </c>
      <c r="AZ27">
        <f t="shared" si="31"/>
        <v>0.51735116706005768</v>
      </c>
      <c r="BA27">
        <f t="shared" si="32"/>
        <v>-1.3881208097961297E-3</v>
      </c>
      <c r="BB27">
        <f t="shared" si="33"/>
        <v>0.71103068450039331</v>
      </c>
      <c r="BC27" t="s">
        <v>348</v>
      </c>
      <c r="BD27">
        <v>920.17</v>
      </c>
      <c r="BE27">
        <f t="shared" si="34"/>
        <v>986.33</v>
      </c>
      <c r="BF27">
        <f t="shared" si="35"/>
        <v>0.1394267326663185</v>
      </c>
      <c r="BG27">
        <f t="shared" si="36"/>
        <v>0.57883522424004341</v>
      </c>
      <c r="BH27">
        <f t="shared" si="37"/>
        <v>0.11546440358321604</v>
      </c>
      <c r="BI27">
        <f t="shared" si="38"/>
        <v>0.53230910316729607</v>
      </c>
      <c r="BJ27">
        <f t="shared" si="39"/>
        <v>7.2525609326559132E-2</v>
      </c>
      <c r="BK27">
        <f t="shared" si="40"/>
        <v>0.92747439067344084</v>
      </c>
      <c r="BL27">
        <f t="shared" si="41"/>
        <v>1299.99870967742</v>
      </c>
      <c r="BM27">
        <f t="shared" si="42"/>
        <v>1095.8839351474267</v>
      </c>
      <c r="BN27">
        <f t="shared" si="43"/>
        <v>0.84298847913422759</v>
      </c>
      <c r="BO27">
        <f t="shared" si="44"/>
        <v>0.19597695826845524</v>
      </c>
      <c r="BP27">
        <v>6</v>
      </c>
      <c r="BQ27">
        <v>0.5</v>
      </c>
      <c r="BR27" t="s">
        <v>294</v>
      </c>
      <c r="BS27">
        <v>2</v>
      </c>
      <c r="BT27">
        <v>1603828208.5999999</v>
      </c>
      <c r="BU27">
        <v>404.81222580645198</v>
      </c>
      <c r="BV27">
        <v>400.02177419354803</v>
      </c>
      <c r="BW27">
        <v>26.373183870967701</v>
      </c>
      <c r="BX27">
        <v>31.822783870967701</v>
      </c>
      <c r="BY27">
        <v>404.91119354838702</v>
      </c>
      <c r="BZ27">
        <v>26.244277419354798</v>
      </c>
      <c r="CA27">
        <v>498.83748387096801</v>
      </c>
      <c r="CB27">
        <v>101.810225806452</v>
      </c>
      <c r="CC27">
        <v>0.103796467741935</v>
      </c>
      <c r="CD27">
        <v>36.472864516129</v>
      </c>
      <c r="CE27">
        <v>34.890493548387099</v>
      </c>
      <c r="CF27">
        <v>999.9</v>
      </c>
      <c r="CG27">
        <v>0</v>
      </c>
      <c r="CH27">
        <v>0</v>
      </c>
      <c r="CI27">
        <v>9999.7412903225795</v>
      </c>
      <c r="CJ27">
        <v>0</v>
      </c>
      <c r="CK27">
        <v>684.65896774193504</v>
      </c>
      <c r="CL27">
        <v>1299.99870967742</v>
      </c>
      <c r="CM27">
        <v>0.89999929032258097</v>
      </c>
      <c r="CN27">
        <v>0.100000564516129</v>
      </c>
      <c r="CO27">
        <v>0</v>
      </c>
      <c r="CP27">
        <v>1758.2087096774201</v>
      </c>
      <c r="CQ27">
        <v>4.99979</v>
      </c>
      <c r="CR27">
        <v>32242.5709677419</v>
      </c>
      <c r="CS27">
        <v>11051.270967741901</v>
      </c>
      <c r="CT27">
        <v>48.134967741935498</v>
      </c>
      <c r="CU27">
        <v>50.8241935483871</v>
      </c>
      <c r="CV27">
        <v>49.125</v>
      </c>
      <c r="CW27">
        <v>50.061999999999998</v>
      </c>
      <c r="CX27">
        <v>50.052</v>
      </c>
      <c r="CY27">
        <v>1165.4983870967701</v>
      </c>
      <c r="CZ27">
        <v>129.50064516129001</v>
      </c>
      <c r="DA27">
        <v>0</v>
      </c>
      <c r="DB27">
        <v>81.400000095367403</v>
      </c>
      <c r="DC27">
        <v>0</v>
      </c>
      <c r="DD27">
        <v>1768.9792307692301</v>
      </c>
      <c r="DE27">
        <v>-1460.6406891832601</v>
      </c>
      <c r="DF27">
        <v>-137864.27685510699</v>
      </c>
      <c r="DG27">
        <v>29293.4653846154</v>
      </c>
      <c r="DH27">
        <v>15</v>
      </c>
      <c r="DI27">
        <v>1603827819.5999999</v>
      </c>
      <c r="DJ27" t="s">
        <v>338</v>
      </c>
      <c r="DK27">
        <v>1603827812.0999999</v>
      </c>
      <c r="DL27">
        <v>1603827819.5999999</v>
      </c>
      <c r="DM27">
        <v>3</v>
      </c>
      <c r="DN27">
        <v>0.126</v>
      </c>
      <c r="DO27">
        <v>-0.14699999999999999</v>
      </c>
      <c r="DP27">
        <v>-0.1</v>
      </c>
      <c r="DQ27">
        <v>0.18</v>
      </c>
      <c r="DR27">
        <v>400</v>
      </c>
      <c r="DS27">
        <v>32</v>
      </c>
      <c r="DT27">
        <v>0.16</v>
      </c>
      <c r="DU27">
        <v>0.02</v>
      </c>
      <c r="DV27">
        <v>-2.61847440176621</v>
      </c>
      <c r="DW27">
        <v>33.968374190260697</v>
      </c>
      <c r="DX27">
        <v>3.05498376669961</v>
      </c>
      <c r="DY27">
        <v>0</v>
      </c>
      <c r="DZ27">
        <v>5.1205059677419396</v>
      </c>
      <c r="EA27">
        <v>-31.646566161290298</v>
      </c>
      <c r="EB27">
        <v>4.1471259994437499</v>
      </c>
      <c r="EC27">
        <v>0</v>
      </c>
      <c r="ED27">
        <v>-5.3863322580645203</v>
      </c>
      <c r="EE27">
        <v>-28.421575645161301</v>
      </c>
      <c r="EF27">
        <v>3.82711994986435</v>
      </c>
      <c r="EG27">
        <v>0</v>
      </c>
      <c r="EH27">
        <v>0</v>
      </c>
      <c r="EI27">
        <v>3</v>
      </c>
      <c r="EJ27" t="s">
        <v>349</v>
      </c>
      <c r="EK27">
        <v>100</v>
      </c>
      <c r="EL27">
        <v>100</v>
      </c>
      <c r="EM27">
        <v>-0.10100000000000001</v>
      </c>
      <c r="EN27">
        <v>0.20130000000000001</v>
      </c>
      <c r="EO27">
        <v>-0.25247930933584101</v>
      </c>
      <c r="EP27">
        <v>6.0823150184057602E-4</v>
      </c>
      <c r="EQ27">
        <v>-6.1572112211999805E-7</v>
      </c>
      <c r="ER27">
        <v>1.2304956265122001E-10</v>
      </c>
      <c r="ES27">
        <v>-0.181433359823131</v>
      </c>
      <c r="ET27">
        <v>-5.6976549660881903E-3</v>
      </c>
      <c r="EU27">
        <v>7.2294696533427402E-4</v>
      </c>
      <c r="EV27">
        <v>-2.5009322186793402E-6</v>
      </c>
      <c r="EW27">
        <v>4</v>
      </c>
      <c r="EX27">
        <v>2168</v>
      </c>
      <c r="EY27">
        <v>1</v>
      </c>
      <c r="EZ27">
        <v>28</v>
      </c>
      <c r="FA27">
        <v>6.7</v>
      </c>
      <c r="FB27">
        <v>6.6</v>
      </c>
      <c r="FC27">
        <v>2</v>
      </c>
      <c r="FD27">
        <v>507.92399999999998</v>
      </c>
      <c r="FE27">
        <v>116.19499999999999</v>
      </c>
      <c r="FF27">
        <v>35.769300000000001</v>
      </c>
      <c r="FG27">
        <v>33.5627</v>
      </c>
      <c r="FH27">
        <v>30.000800000000002</v>
      </c>
      <c r="FI27">
        <v>33.281100000000002</v>
      </c>
      <c r="FJ27">
        <v>33.221699999999998</v>
      </c>
      <c r="FK27">
        <v>20.164400000000001</v>
      </c>
      <c r="FL27">
        <v>0</v>
      </c>
      <c r="FM27">
        <v>100</v>
      </c>
      <c r="FN27">
        <v>-999.9</v>
      </c>
      <c r="FO27">
        <v>400</v>
      </c>
      <c r="FP27">
        <v>35.067700000000002</v>
      </c>
      <c r="FQ27">
        <v>100.866</v>
      </c>
      <c r="FR27">
        <v>100.905</v>
      </c>
    </row>
    <row r="28" spans="1:174" x14ac:dyDescent="0.25">
      <c r="A28">
        <v>12</v>
      </c>
      <c r="B28">
        <v>1603828466.5999999</v>
      </c>
      <c r="C28">
        <v>2647.0999999046298</v>
      </c>
      <c r="D28" t="s">
        <v>350</v>
      </c>
      <c r="E28" t="s">
        <v>351</v>
      </c>
      <c r="F28" t="s">
        <v>345</v>
      </c>
      <c r="G28" t="s">
        <v>346</v>
      </c>
      <c r="H28">
        <v>1603828458.5999999</v>
      </c>
      <c r="I28">
        <f t="shared" si="0"/>
        <v>4.1656092873522781E-3</v>
      </c>
      <c r="J28">
        <f t="shared" si="1"/>
        <v>9.0952144731862088</v>
      </c>
      <c r="K28">
        <f t="shared" si="2"/>
        <v>387.145225806452</v>
      </c>
      <c r="L28">
        <f t="shared" si="3"/>
        <v>279.11485380168381</v>
      </c>
      <c r="M28">
        <f t="shared" si="4"/>
        <v>28.442434773814153</v>
      </c>
      <c r="N28">
        <f t="shared" si="5"/>
        <v>39.450973973665079</v>
      </c>
      <c r="O28">
        <f t="shared" si="6"/>
        <v>0.15922332810761536</v>
      </c>
      <c r="P28">
        <f t="shared" si="7"/>
        <v>2.9601059780985146</v>
      </c>
      <c r="Q28">
        <f t="shared" si="8"/>
        <v>0.15461376365558671</v>
      </c>
      <c r="R28">
        <f t="shared" si="9"/>
        <v>9.7036637626568348E-2</v>
      </c>
      <c r="S28">
        <f t="shared" si="10"/>
        <v>214.76806010210564</v>
      </c>
      <c r="T28">
        <f t="shared" si="11"/>
        <v>37.61211290866207</v>
      </c>
      <c r="U28">
        <f t="shared" si="12"/>
        <v>37.1039483870968</v>
      </c>
      <c r="V28">
        <f t="shared" si="13"/>
        <v>6.3407394441270286</v>
      </c>
      <c r="W28">
        <f t="shared" si="14"/>
        <v>57.79886119132788</v>
      </c>
      <c r="X28">
        <f t="shared" si="15"/>
        <v>3.7309613002707889</v>
      </c>
      <c r="Y28">
        <f t="shared" si="16"/>
        <v>6.4550775281201922</v>
      </c>
      <c r="Z28">
        <f t="shared" si="17"/>
        <v>2.6097781438562397</v>
      </c>
      <c r="AA28">
        <f t="shared" si="18"/>
        <v>-183.70336957223546</v>
      </c>
      <c r="AB28">
        <f t="shared" si="19"/>
        <v>52.352708033420427</v>
      </c>
      <c r="AC28">
        <f t="shared" si="20"/>
        <v>4.222348516052012</v>
      </c>
      <c r="AD28">
        <f t="shared" si="21"/>
        <v>87.639747079342627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51996.724038625427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352</v>
      </c>
      <c r="AR28">
        <v>15398.6</v>
      </c>
      <c r="AS28">
        <v>770.04848000000004</v>
      </c>
      <c r="AT28">
        <v>976.32</v>
      </c>
      <c r="AU28">
        <f t="shared" si="27"/>
        <v>0.21127450016388072</v>
      </c>
      <c r="AV28">
        <v>0.5</v>
      </c>
      <c r="AW28">
        <f t="shared" si="28"/>
        <v>1095.8856722630069</v>
      </c>
      <c r="AX28">
        <f t="shared" si="29"/>
        <v>9.0952144731862088</v>
      </c>
      <c r="AY28">
        <f t="shared" si="30"/>
        <v>115.7663488220626</v>
      </c>
      <c r="AZ28">
        <f t="shared" si="31"/>
        <v>0.35962594231399542</v>
      </c>
      <c r="BA28">
        <f t="shared" si="32"/>
        <v>8.826615948931733E-3</v>
      </c>
      <c r="BB28">
        <f t="shared" si="33"/>
        <v>2.3411996066863319</v>
      </c>
      <c r="BC28" t="s">
        <v>353</v>
      </c>
      <c r="BD28">
        <v>625.21</v>
      </c>
      <c r="BE28">
        <f t="shared" si="34"/>
        <v>351.11</v>
      </c>
      <c r="BF28">
        <f t="shared" si="35"/>
        <v>0.58748403634188717</v>
      </c>
      <c r="BG28">
        <f t="shared" si="36"/>
        <v>0.8668459195940641</v>
      </c>
      <c r="BH28">
        <f t="shared" si="37"/>
        <v>0.79078778870880173</v>
      </c>
      <c r="BI28">
        <f t="shared" si="38"/>
        <v>0.89757215041213256</v>
      </c>
      <c r="BJ28">
        <f t="shared" si="39"/>
        <v>0.47698411710560257</v>
      </c>
      <c r="BK28">
        <f t="shared" si="40"/>
        <v>0.52301588289439738</v>
      </c>
      <c r="BL28">
        <f t="shared" si="41"/>
        <v>1300.00096774194</v>
      </c>
      <c r="BM28">
        <f t="shared" si="42"/>
        <v>1095.8856722630069</v>
      </c>
      <c r="BN28">
        <f t="shared" si="43"/>
        <v>0.84298835112909587</v>
      </c>
      <c r="BO28">
        <f t="shared" si="44"/>
        <v>0.19597670225819178</v>
      </c>
      <c r="BP28">
        <v>6</v>
      </c>
      <c r="BQ28">
        <v>0.5</v>
      </c>
      <c r="BR28" t="s">
        <v>294</v>
      </c>
      <c r="BS28">
        <v>2</v>
      </c>
      <c r="BT28">
        <v>1603828458.5999999</v>
      </c>
      <c r="BU28">
        <v>387.145225806452</v>
      </c>
      <c r="BV28">
        <v>399.99429032258098</v>
      </c>
      <c r="BW28">
        <v>36.613135483870998</v>
      </c>
      <c r="BX28">
        <v>31.797583870967699</v>
      </c>
      <c r="BY28">
        <v>387.24738709677399</v>
      </c>
      <c r="BZ28">
        <v>36.1730709677419</v>
      </c>
      <c r="CA28">
        <v>500.01664516129</v>
      </c>
      <c r="CB28">
        <v>101.802258064516</v>
      </c>
      <c r="CC28">
        <v>0.10000326774193501</v>
      </c>
      <c r="CD28">
        <v>37.432003225806497</v>
      </c>
      <c r="CE28">
        <v>37.1039483870968</v>
      </c>
      <c r="CF28">
        <v>999.9</v>
      </c>
      <c r="CG28">
        <v>0</v>
      </c>
      <c r="CH28">
        <v>0</v>
      </c>
      <c r="CI28">
        <v>9995.0941935483897</v>
      </c>
      <c r="CJ28">
        <v>0</v>
      </c>
      <c r="CK28">
        <v>1068.0116129032299</v>
      </c>
      <c r="CL28">
        <v>1300.00096774194</v>
      </c>
      <c r="CM28">
        <v>0.900002903225807</v>
      </c>
      <c r="CN28">
        <v>9.9997232258064506E-2</v>
      </c>
      <c r="CO28">
        <v>0</v>
      </c>
      <c r="CP28">
        <v>770.02909677419302</v>
      </c>
      <c r="CQ28">
        <v>4.99979</v>
      </c>
      <c r="CR28">
        <v>10123.4032258065</v>
      </c>
      <c r="CS28">
        <v>11051.296774193501</v>
      </c>
      <c r="CT28">
        <v>47.737806451612897</v>
      </c>
      <c r="CU28">
        <v>50.5</v>
      </c>
      <c r="CV28">
        <v>48.686999999999998</v>
      </c>
      <c r="CW28">
        <v>49.945129032258002</v>
      </c>
      <c r="CX28">
        <v>49.75</v>
      </c>
      <c r="CY28">
        <v>1165.5074193548401</v>
      </c>
      <c r="CZ28">
        <v>129.495483870968</v>
      </c>
      <c r="DA28">
        <v>0</v>
      </c>
      <c r="DB28">
        <v>119</v>
      </c>
      <c r="DC28">
        <v>0</v>
      </c>
      <c r="DD28">
        <v>770.04848000000004</v>
      </c>
      <c r="DE28">
        <v>1.82161537500465</v>
      </c>
      <c r="DF28">
        <v>-2.5153847474265199</v>
      </c>
      <c r="DG28">
        <v>10123.451999999999</v>
      </c>
      <c r="DH28">
        <v>15</v>
      </c>
      <c r="DI28">
        <v>1603827819.5999999</v>
      </c>
      <c r="DJ28" t="s">
        <v>338</v>
      </c>
      <c r="DK28">
        <v>1603827812.0999999</v>
      </c>
      <c r="DL28">
        <v>1603827819.5999999</v>
      </c>
      <c r="DM28">
        <v>3</v>
      </c>
      <c r="DN28">
        <v>0.126</v>
      </c>
      <c r="DO28">
        <v>-0.14699999999999999</v>
      </c>
      <c r="DP28">
        <v>-0.1</v>
      </c>
      <c r="DQ28">
        <v>0.18</v>
      </c>
      <c r="DR28">
        <v>400</v>
      </c>
      <c r="DS28">
        <v>32</v>
      </c>
      <c r="DT28">
        <v>0.16</v>
      </c>
      <c r="DU28">
        <v>0.02</v>
      </c>
      <c r="DV28">
        <v>9.0922658690992701</v>
      </c>
      <c r="DW28">
        <v>0.23700830181983201</v>
      </c>
      <c r="DX28">
        <v>2.3926410216439799E-2</v>
      </c>
      <c r="DY28">
        <v>1</v>
      </c>
      <c r="DZ28">
        <v>-12.846109677419401</v>
      </c>
      <c r="EA28">
        <v>-0.32061290322578101</v>
      </c>
      <c r="EB28">
        <v>3.0967572580182401E-2</v>
      </c>
      <c r="EC28">
        <v>0</v>
      </c>
      <c r="ED28">
        <v>4.8148119354838697</v>
      </c>
      <c r="EE28">
        <v>9.7289516129017803E-2</v>
      </c>
      <c r="EF28">
        <v>7.28409377070022E-3</v>
      </c>
      <c r="EG28">
        <v>1</v>
      </c>
      <c r="EH28">
        <v>2</v>
      </c>
      <c r="EI28">
        <v>3</v>
      </c>
      <c r="EJ28" t="s">
        <v>312</v>
      </c>
      <c r="EK28">
        <v>100</v>
      </c>
      <c r="EL28">
        <v>100</v>
      </c>
      <c r="EM28">
        <v>-0.10199999999999999</v>
      </c>
      <c r="EN28">
        <v>0.44040000000000001</v>
      </c>
      <c r="EO28">
        <v>-0.25247930933584101</v>
      </c>
      <c r="EP28">
        <v>6.0823150184057602E-4</v>
      </c>
      <c r="EQ28">
        <v>-6.1572112211999805E-7</v>
      </c>
      <c r="ER28">
        <v>1.2304956265122001E-10</v>
      </c>
      <c r="ES28">
        <v>0.18041000000000201</v>
      </c>
      <c r="ET28">
        <v>0</v>
      </c>
      <c r="EU28">
        <v>0</v>
      </c>
      <c r="EV28">
        <v>0</v>
      </c>
      <c r="EW28">
        <v>4</v>
      </c>
      <c r="EX28">
        <v>2168</v>
      </c>
      <c r="EY28">
        <v>1</v>
      </c>
      <c r="EZ28">
        <v>28</v>
      </c>
      <c r="FA28">
        <v>10.9</v>
      </c>
      <c r="FB28">
        <v>10.8</v>
      </c>
      <c r="FC28">
        <v>2</v>
      </c>
      <c r="FD28">
        <v>511.37</v>
      </c>
      <c r="FE28">
        <v>105.178</v>
      </c>
      <c r="FF28">
        <v>36.102200000000003</v>
      </c>
      <c r="FG28">
        <v>34.086799999999997</v>
      </c>
      <c r="FH28">
        <v>30.000900000000001</v>
      </c>
      <c r="FI28">
        <v>33.747900000000001</v>
      </c>
      <c r="FJ28">
        <v>33.694899999999997</v>
      </c>
      <c r="FK28">
        <v>20.170300000000001</v>
      </c>
      <c r="FL28">
        <v>0</v>
      </c>
      <c r="FM28">
        <v>100</v>
      </c>
      <c r="FN28">
        <v>-999.9</v>
      </c>
      <c r="FO28">
        <v>400</v>
      </c>
      <c r="FP28">
        <v>36.178400000000003</v>
      </c>
      <c r="FQ28">
        <v>100.75700000000001</v>
      </c>
      <c r="FR28">
        <v>100.831</v>
      </c>
    </row>
    <row r="29" spans="1:174" x14ac:dyDescent="0.25">
      <c r="A29">
        <v>13</v>
      </c>
      <c r="B29">
        <v>1603828609.5999999</v>
      </c>
      <c r="C29">
        <v>2790.0999999046298</v>
      </c>
      <c r="D29" t="s">
        <v>354</v>
      </c>
      <c r="E29" t="s">
        <v>355</v>
      </c>
      <c r="F29" t="s">
        <v>345</v>
      </c>
      <c r="G29" t="s">
        <v>346</v>
      </c>
      <c r="H29">
        <v>1603828601.5999999</v>
      </c>
      <c r="I29">
        <f t="shared" si="0"/>
        <v>7.0157209231581858E-3</v>
      </c>
      <c r="J29">
        <f t="shared" si="1"/>
        <v>16.363527488841338</v>
      </c>
      <c r="K29">
        <f t="shared" si="2"/>
        <v>377.15577419354798</v>
      </c>
      <c r="L29">
        <f t="shared" si="3"/>
        <v>287.55680918812681</v>
      </c>
      <c r="M29">
        <f t="shared" si="4"/>
        <v>29.30185067909413</v>
      </c>
      <c r="N29">
        <f t="shared" si="5"/>
        <v>38.431926579583838</v>
      </c>
      <c r="O29">
        <f t="shared" si="6"/>
        <v>0.35267594156702176</v>
      </c>
      <c r="P29">
        <f t="shared" si="7"/>
        <v>2.9617741822801609</v>
      </c>
      <c r="Q29">
        <f t="shared" si="8"/>
        <v>0.33089610294198907</v>
      </c>
      <c r="R29">
        <f t="shared" si="9"/>
        <v>0.20865471467520691</v>
      </c>
      <c r="S29">
        <f t="shared" si="10"/>
        <v>214.77404453595432</v>
      </c>
      <c r="T29">
        <f t="shared" si="11"/>
        <v>36.630596984318267</v>
      </c>
      <c r="U29">
        <f t="shared" si="12"/>
        <v>36.4120225806452</v>
      </c>
      <c r="V29">
        <f t="shared" si="13"/>
        <v>6.1053310020453528</v>
      </c>
      <c r="W29">
        <f t="shared" si="14"/>
        <v>63.651492213442637</v>
      </c>
      <c r="X29">
        <f t="shared" si="15"/>
        <v>4.0525264558698604</v>
      </c>
      <c r="Y29">
        <f t="shared" si="16"/>
        <v>6.3667422631358237</v>
      </c>
      <c r="Z29">
        <f t="shared" si="17"/>
        <v>2.0528045461754925</v>
      </c>
      <c r="AA29">
        <f t="shared" si="18"/>
        <v>-309.39329271127599</v>
      </c>
      <c r="AB29">
        <f t="shared" si="19"/>
        <v>122.46776468430194</v>
      </c>
      <c r="AC29">
        <f t="shared" si="20"/>
        <v>9.8266862655507605</v>
      </c>
      <c r="AD29">
        <f t="shared" si="21"/>
        <v>37.67520277453103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52086.300791616108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356</v>
      </c>
      <c r="AR29">
        <v>15420.4</v>
      </c>
      <c r="AS29">
        <v>1060.8524</v>
      </c>
      <c r="AT29">
        <v>1478.41</v>
      </c>
      <c r="AU29">
        <f t="shared" si="27"/>
        <v>0.28243694239081185</v>
      </c>
      <c r="AV29">
        <v>0.5</v>
      </c>
      <c r="AW29">
        <f t="shared" si="28"/>
        <v>1095.915406115176</v>
      </c>
      <c r="AX29">
        <f t="shared" si="29"/>
        <v>16.363527488841338</v>
      </c>
      <c r="AY29">
        <f t="shared" si="30"/>
        <v>154.76349821107758</v>
      </c>
      <c r="AZ29">
        <f t="shared" si="31"/>
        <v>0.50098416542095903</v>
      </c>
      <c r="BA29">
        <f t="shared" si="32"/>
        <v>1.5458560828806442E-2</v>
      </c>
      <c r="BB29">
        <f t="shared" si="33"/>
        <v>1.2064785817195498</v>
      </c>
      <c r="BC29" t="s">
        <v>357</v>
      </c>
      <c r="BD29">
        <v>737.75</v>
      </c>
      <c r="BE29">
        <f t="shared" si="34"/>
        <v>740.66000000000008</v>
      </c>
      <c r="BF29">
        <f t="shared" si="35"/>
        <v>0.56376421029892265</v>
      </c>
      <c r="BG29">
        <f t="shared" si="36"/>
        <v>0.70659145198924067</v>
      </c>
      <c r="BH29">
        <f t="shared" si="37"/>
        <v>0.54730567153283938</v>
      </c>
      <c r="BI29">
        <f t="shared" si="38"/>
        <v>0.70041146818808997</v>
      </c>
      <c r="BJ29">
        <f t="shared" si="39"/>
        <v>0.3920592969842272</v>
      </c>
      <c r="BK29">
        <f t="shared" si="40"/>
        <v>0.60794070301577285</v>
      </c>
      <c r="BL29">
        <f t="shared" si="41"/>
        <v>1300.0361290322601</v>
      </c>
      <c r="BM29">
        <f t="shared" si="42"/>
        <v>1095.915406115176</v>
      </c>
      <c r="BN29">
        <f t="shared" si="43"/>
        <v>0.84298842289173115</v>
      </c>
      <c r="BO29">
        <f t="shared" si="44"/>
        <v>0.19597684578346231</v>
      </c>
      <c r="BP29">
        <v>6</v>
      </c>
      <c r="BQ29">
        <v>0.5</v>
      </c>
      <c r="BR29" t="s">
        <v>294</v>
      </c>
      <c r="BS29">
        <v>2</v>
      </c>
      <c r="BT29">
        <v>1603828601.5999999</v>
      </c>
      <c r="BU29">
        <v>377.15577419354798</v>
      </c>
      <c r="BV29">
        <v>399.96667741935499</v>
      </c>
      <c r="BW29">
        <v>39.769896774193498</v>
      </c>
      <c r="BX29">
        <v>31.686045161290298</v>
      </c>
      <c r="BY29">
        <v>377.25980645161297</v>
      </c>
      <c r="BZ29">
        <v>39.213877419354802</v>
      </c>
      <c r="CA29">
        <v>500.01212903225797</v>
      </c>
      <c r="CB29">
        <v>101.799387096774</v>
      </c>
      <c r="CC29">
        <v>9.9958503225806405E-2</v>
      </c>
      <c r="CD29">
        <v>37.179003225806397</v>
      </c>
      <c r="CE29">
        <v>36.4120225806452</v>
      </c>
      <c r="CF29">
        <v>999.9</v>
      </c>
      <c r="CG29">
        <v>0</v>
      </c>
      <c r="CH29">
        <v>0</v>
      </c>
      <c r="CI29">
        <v>10004.8335483871</v>
      </c>
      <c r="CJ29">
        <v>0</v>
      </c>
      <c r="CK29">
        <v>757.635516129032</v>
      </c>
      <c r="CL29">
        <v>1300.0361290322601</v>
      </c>
      <c r="CM29">
        <v>0.90000096774193605</v>
      </c>
      <c r="CN29">
        <v>9.9998987096774197E-2</v>
      </c>
      <c r="CO29">
        <v>0</v>
      </c>
      <c r="CP29">
        <v>1064.75</v>
      </c>
      <c r="CQ29">
        <v>4.99979</v>
      </c>
      <c r="CR29">
        <v>13921.538709677399</v>
      </c>
      <c r="CS29">
        <v>11051.6</v>
      </c>
      <c r="CT29">
        <v>47.396999999999998</v>
      </c>
      <c r="CU29">
        <v>50.155000000000001</v>
      </c>
      <c r="CV29">
        <v>48.366870967741903</v>
      </c>
      <c r="CW29">
        <v>49.667000000000002</v>
      </c>
      <c r="CX29">
        <v>49.491870967741903</v>
      </c>
      <c r="CY29">
        <v>1165.53451612903</v>
      </c>
      <c r="CZ29">
        <v>129.50193548387099</v>
      </c>
      <c r="DA29">
        <v>0</v>
      </c>
      <c r="DB29">
        <v>142.200000047684</v>
      </c>
      <c r="DC29">
        <v>0</v>
      </c>
      <c r="DD29">
        <v>1060.8524</v>
      </c>
      <c r="DE29">
        <v>-274.39692266178201</v>
      </c>
      <c r="DF29">
        <v>-3535.2153793524799</v>
      </c>
      <c r="DG29">
        <v>13870.492</v>
      </c>
      <c r="DH29">
        <v>15</v>
      </c>
      <c r="DI29">
        <v>1603827819.5999999</v>
      </c>
      <c r="DJ29" t="s">
        <v>338</v>
      </c>
      <c r="DK29">
        <v>1603827812.0999999</v>
      </c>
      <c r="DL29">
        <v>1603827819.5999999</v>
      </c>
      <c r="DM29">
        <v>3</v>
      </c>
      <c r="DN29">
        <v>0.126</v>
      </c>
      <c r="DO29">
        <v>-0.14699999999999999</v>
      </c>
      <c r="DP29">
        <v>-0.1</v>
      </c>
      <c r="DQ29">
        <v>0.18</v>
      </c>
      <c r="DR29">
        <v>400</v>
      </c>
      <c r="DS29">
        <v>32</v>
      </c>
      <c r="DT29">
        <v>0.16</v>
      </c>
      <c r="DU29">
        <v>0.02</v>
      </c>
      <c r="DV29">
        <v>16.3599605403714</v>
      </c>
      <c r="DW29">
        <v>0.27091384421399201</v>
      </c>
      <c r="DX29">
        <v>3.6886196229723701E-2</v>
      </c>
      <c r="DY29">
        <v>1</v>
      </c>
      <c r="DZ29">
        <v>-22.805</v>
      </c>
      <c r="EA29">
        <v>-0.67334516129031996</v>
      </c>
      <c r="EB29">
        <v>6.3499362455524497E-2</v>
      </c>
      <c r="EC29">
        <v>0</v>
      </c>
      <c r="ED29">
        <v>8.0760351612903207</v>
      </c>
      <c r="EE29">
        <v>0.932373387096742</v>
      </c>
      <c r="EF29">
        <v>6.9773215023040097E-2</v>
      </c>
      <c r="EG29">
        <v>0</v>
      </c>
      <c r="EH29">
        <v>1</v>
      </c>
      <c r="EI29">
        <v>3</v>
      </c>
      <c r="EJ29" t="s">
        <v>296</v>
      </c>
      <c r="EK29">
        <v>100</v>
      </c>
      <c r="EL29">
        <v>100</v>
      </c>
      <c r="EM29">
        <v>-0.104</v>
      </c>
      <c r="EN29">
        <v>0.55989999999999995</v>
      </c>
      <c r="EO29">
        <v>-0.25247930933584101</v>
      </c>
      <c r="EP29">
        <v>6.0823150184057602E-4</v>
      </c>
      <c r="EQ29">
        <v>-6.1572112211999805E-7</v>
      </c>
      <c r="ER29">
        <v>1.2304956265122001E-10</v>
      </c>
      <c r="ES29">
        <v>0.18041000000000201</v>
      </c>
      <c r="ET29">
        <v>0</v>
      </c>
      <c r="EU29">
        <v>0</v>
      </c>
      <c r="EV29">
        <v>0</v>
      </c>
      <c r="EW29">
        <v>4</v>
      </c>
      <c r="EX29">
        <v>2168</v>
      </c>
      <c r="EY29">
        <v>1</v>
      </c>
      <c r="EZ29">
        <v>28</v>
      </c>
      <c r="FA29">
        <v>13.3</v>
      </c>
      <c r="FB29">
        <v>13.2</v>
      </c>
      <c r="FC29">
        <v>2</v>
      </c>
      <c r="FD29">
        <v>504.64400000000001</v>
      </c>
      <c r="FE29">
        <v>123.032</v>
      </c>
      <c r="FF29">
        <v>36.220300000000002</v>
      </c>
      <c r="FG29">
        <v>34.233600000000003</v>
      </c>
      <c r="FH29">
        <v>29.999099999999999</v>
      </c>
      <c r="FI29">
        <v>33.892000000000003</v>
      </c>
      <c r="FJ29">
        <v>33.811900000000001</v>
      </c>
      <c r="FK29">
        <v>20.180800000000001</v>
      </c>
      <c r="FL29">
        <v>0</v>
      </c>
      <c r="FM29">
        <v>100</v>
      </c>
      <c r="FN29">
        <v>-999.9</v>
      </c>
      <c r="FO29">
        <v>400</v>
      </c>
      <c r="FP29">
        <v>36.2654</v>
      </c>
      <c r="FQ29">
        <v>100.74299999999999</v>
      </c>
      <c r="FR29">
        <v>100.85</v>
      </c>
    </row>
    <row r="30" spans="1:174" x14ac:dyDescent="0.25">
      <c r="A30">
        <v>14</v>
      </c>
      <c r="B30">
        <v>1603829060</v>
      </c>
      <c r="C30">
        <v>3240.5</v>
      </c>
      <c r="D30" t="s">
        <v>358</v>
      </c>
      <c r="E30" t="s">
        <v>359</v>
      </c>
      <c r="F30" t="s">
        <v>360</v>
      </c>
      <c r="G30" t="s">
        <v>361</v>
      </c>
      <c r="H30">
        <v>1603829052</v>
      </c>
      <c r="I30">
        <f t="shared" si="0"/>
        <v>2.6403402089401856E-3</v>
      </c>
      <c r="J30">
        <f t="shared" si="1"/>
        <v>8.8933789391018756</v>
      </c>
      <c r="K30">
        <f t="shared" si="2"/>
        <v>388.11193548387098</v>
      </c>
      <c r="L30">
        <f t="shared" si="3"/>
        <v>229.94682497473329</v>
      </c>
      <c r="M30">
        <f t="shared" si="4"/>
        <v>23.426396126192127</v>
      </c>
      <c r="N30">
        <f t="shared" si="5"/>
        <v>39.53985423781053</v>
      </c>
      <c r="O30">
        <f t="shared" si="6"/>
        <v>9.9792755276035372E-2</v>
      </c>
      <c r="P30">
        <f t="shared" si="7"/>
        <v>2.9600870853393504</v>
      </c>
      <c r="Q30">
        <f t="shared" si="8"/>
        <v>9.7960725936795778E-2</v>
      </c>
      <c r="R30">
        <f t="shared" si="9"/>
        <v>6.1387252891681378E-2</v>
      </c>
      <c r="S30">
        <f t="shared" si="10"/>
        <v>214.76795143731073</v>
      </c>
      <c r="T30">
        <f t="shared" si="11"/>
        <v>37.488283014636778</v>
      </c>
      <c r="U30">
        <f t="shared" si="12"/>
        <v>36.295496774193502</v>
      </c>
      <c r="V30">
        <f t="shared" si="13"/>
        <v>6.0664425170454033</v>
      </c>
      <c r="W30">
        <f t="shared" si="14"/>
        <v>54.945510494732943</v>
      </c>
      <c r="X30">
        <f t="shared" si="15"/>
        <v>3.4487666054865755</v>
      </c>
      <c r="Y30">
        <f t="shared" si="16"/>
        <v>6.2767031818135051</v>
      </c>
      <c r="Z30">
        <f t="shared" si="17"/>
        <v>2.6176759115588277</v>
      </c>
      <c r="AA30">
        <f t="shared" si="18"/>
        <v>-116.43900321426219</v>
      </c>
      <c r="AB30">
        <f t="shared" si="19"/>
        <v>99.336540713045835</v>
      </c>
      <c r="AC30">
        <f t="shared" si="20"/>
        <v>7.9606288757600199</v>
      </c>
      <c r="AD30">
        <f t="shared" si="21"/>
        <v>205.62611781185439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52081.91393241562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362</v>
      </c>
      <c r="AR30">
        <v>15408</v>
      </c>
      <c r="AS30">
        <v>1312.5384615384601</v>
      </c>
      <c r="AT30">
        <v>1691.94</v>
      </c>
      <c r="AU30">
        <f t="shared" si="27"/>
        <v>0.22424053953540901</v>
      </c>
      <c r="AV30">
        <v>0.5</v>
      </c>
      <c r="AW30">
        <f t="shared" si="28"/>
        <v>1095.8831783806274</v>
      </c>
      <c r="AX30">
        <f t="shared" si="29"/>
        <v>8.8933789391018756</v>
      </c>
      <c r="AY30">
        <f t="shared" si="30"/>
        <v>122.87071759392539</v>
      </c>
      <c r="AZ30">
        <f t="shared" si="31"/>
        <v>0.56603071030887619</v>
      </c>
      <c r="BA30">
        <f t="shared" si="32"/>
        <v>8.6424598951445365E-3</v>
      </c>
      <c r="BB30">
        <f t="shared" si="33"/>
        <v>0.92801163161814237</v>
      </c>
      <c r="BC30" t="s">
        <v>363</v>
      </c>
      <c r="BD30">
        <v>734.25</v>
      </c>
      <c r="BE30">
        <f t="shared" si="34"/>
        <v>957.69</v>
      </c>
      <c r="BF30">
        <f t="shared" si="35"/>
        <v>0.39616320360611468</v>
      </c>
      <c r="BG30">
        <f t="shared" si="36"/>
        <v>0.62114145334140347</v>
      </c>
      <c r="BH30">
        <f t="shared" si="37"/>
        <v>0.38854673302862441</v>
      </c>
      <c r="BI30">
        <f t="shared" si="38"/>
        <v>0.61656251585822919</v>
      </c>
      <c r="BJ30">
        <f t="shared" si="39"/>
        <v>0.22161852073030944</v>
      </c>
      <c r="BK30">
        <f t="shared" si="40"/>
        <v>0.77838147926969059</v>
      </c>
      <c r="BL30">
        <f t="shared" si="41"/>
        <v>1299.99774193548</v>
      </c>
      <c r="BM30">
        <f t="shared" si="42"/>
        <v>1095.8831783806274</v>
      </c>
      <c r="BN30">
        <f t="shared" si="43"/>
        <v>0.84298852454085038</v>
      </c>
      <c r="BO30">
        <f t="shared" si="44"/>
        <v>0.19597704908170102</v>
      </c>
      <c r="BP30">
        <v>6</v>
      </c>
      <c r="BQ30">
        <v>0.5</v>
      </c>
      <c r="BR30" t="s">
        <v>294</v>
      </c>
      <c r="BS30">
        <v>2</v>
      </c>
      <c r="BT30">
        <v>1603829052</v>
      </c>
      <c r="BU30">
        <v>388.11193548387098</v>
      </c>
      <c r="BV30">
        <v>400.013225806452</v>
      </c>
      <c r="BW30">
        <v>33.8521096774193</v>
      </c>
      <c r="BX30">
        <v>30.791077419354799</v>
      </c>
      <c r="BY30">
        <v>388.21390322580697</v>
      </c>
      <c r="BZ30">
        <v>33.5068870967742</v>
      </c>
      <c r="CA30">
        <v>500.01938709677398</v>
      </c>
      <c r="CB30">
        <v>101.77745161290299</v>
      </c>
      <c r="CC30">
        <v>9.9998222580645196E-2</v>
      </c>
      <c r="CD30">
        <v>36.917967741935499</v>
      </c>
      <c r="CE30">
        <v>36.295496774193502</v>
      </c>
      <c r="CF30">
        <v>999.9</v>
      </c>
      <c r="CG30">
        <v>0</v>
      </c>
      <c r="CH30">
        <v>0</v>
      </c>
      <c r="CI30">
        <v>9997.4232258064494</v>
      </c>
      <c r="CJ30">
        <v>0</v>
      </c>
      <c r="CK30">
        <v>1072.3990322580601</v>
      </c>
      <c r="CL30">
        <v>1299.99774193548</v>
      </c>
      <c r="CM30">
        <v>0.89999654838709697</v>
      </c>
      <c r="CN30">
        <v>0.10000353225806501</v>
      </c>
      <c r="CO30">
        <v>0</v>
      </c>
      <c r="CP30">
        <v>1313.26096774194</v>
      </c>
      <c r="CQ30">
        <v>4.99979</v>
      </c>
      <c r="CR30">
        <v>16970.267741935499</v>
      </c>
      <c r="CS30">
        <v>11051.2612903226</v>
      </c>
      <c r="CT30">
        <v>45.457322580645098</v>
      </c>
      <c r="CU30">
        <v>48.015999999999998</v>
      </c>
      <c r="CV30">
        <v>46.383000000000003</v>
      </c>
      <c r="CW30">
        <v>47.598580645161299</v>
      </c>
      <c r="CX30">
        <v>47.645000000000003</v>
      </c>
      <c r="CY30">
        <v>1165.4961290322599</v>
      </c>
      <c r="CZ30">
        <v>129.502580645161</v>
      </c>
      <c r="DA30">
        <v>0</v>
      </c>
      <c r="DB30">
        <v>119.700000047684</v>
      </c>
      <c r="DC30">
        <v>0</v>
      </c>
      <c r="DD30">
        <v>1312.5384615384601</v>
      </c>
      <c r="DE30">
        <v>-74.581880231777205</v>
      </c>
      <c r="DF30">
        <v>-888.51623822471299</v>
      </c>
      <c r="DG30">
        <v>16961.442307692301</v>
      </c>
      <c r="DH30">
        <v>15</v>
      </c>
      <c r="DI30">
        <v>1603827819.5999999</v>
      </c>
      <c r="DJ30" t="s">
        <v>338</v>
      </c>
      <c r="DK30">
        <v>1603827812.0999999</v>
      </c>
      <c r="DL30">
        <v>1603827819.5999999</v>
      </c>
      <c r="DM30">
        <v>3</v>
      </c>
      <c r="DN30">
        <v>0.126</v>
      </c>
      <c r="DO30">
        <v>-0.14699999999999999</v>
      </c>
      <c r="DP30">
        <v>-0.1</v>
      </c>
      <c r="DQ30">
        <v>0.18</v>
      </c>
      <c r="DR30">
        <v>400</v>
      </c>
      <c r="DS30">
        <v>32</v>
      </c>
      <c r="DT30">
        <v>0.16</v>
      </c>
      <c r="DU30">
        <v>0.02</v>
      </c>
      <c r="DV30">
        <v>8.8962544962796706</v>
      </c>
      <c r="DW30">
        <v>1.4376605947738E-4</v>
      </c>
      <c r="DX30">
        <v>1.2888329505120699E-2</v>
      </c>
      <c r="DY30">
        <v>1</v>
      </c>
      <c r="DZ30">
        <v>-11.90207</v>
      </c>
      <c r="EA30">
        <v>-0.217497664071195</v>
      </c>
      <c r="EB30">
        <v>2.3005639163764299E-2</v>
      </c>
      <c r="EC30">
        <v>0</v>
      </c>
      <c r="ED30">
        <v>3.05922566666667</v>
      </c>
      <c r="EE30">
        <v>0.55736943270300199</v>
      </c>
      <c r="EF30">
        <v>4.06849771359842E-2</v>
      </c>
      <c r="EG30">
        <v>0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-0.10199999999999999</v>
      </c>
      <c r="EN30">
        <v>0.34649999999999997</v>
      </c>
      <c r="EO30">
        <v>-0.25247930933584101</v>
      </c>
      <c r="EP30">
        <v>6.0823150184057602E-4</v>
      </c>
      <c r="EQ30">
        <v>-6.1572112211999805E-7</v>
      </c>
      <c r="ER30">
        <v>1.2304956265122001E-10</v>
      </c>
      <c r="ES30">
        <v>0.18041000000000201</v>
      </c>
      <c r="ET30">
        <v>0</v>
      </c>
      <c r="EU30">
        <v>0</v>
      </c>
      <c r="EV30">
        <v>0</v>
      </c>
      <c r="EW30">
        <v>4</v>
      </c>
      <c r="EX30">
        <v>2168</v>
      </c>
      <c r="EY30">
        <v>1</v>
      </c>
      <c r="EZ30">
        <v>28</v>
      </c>
      <c r="FA30">
        <v>20.8</v>
      </c>
      <c r="FB30">
        <v>20.7</v>
      </c>
      <c r="FC30">
        <v>2</v>
      </c>
      <c r="FD30">
        <v>510.30399999999997</v>
      </c>
      <c r="FE30">
        <v>101.395</v>
      </c>
      <c r="FF30">
        <v>36.036900000000003</v>
      </c>
      <c r="FG30">
        <v>33.06</v>
      </c>
      <c r="FH30">
        <v>29.999700000000001</v>
      </c>
      <c r="FI30">
        <v>32.906700000000001</v>
      </c>
      <c r="FJ30">
        <v>32.855800000000002</v>
      </c>
      <c r="FK30">
        <v>20.187999999999999</v>
      </c>
      <c r="FL30">
        <v>0</v>
      </c>
      <c r="FM30">
        <v>100</v>
      </c>
      <c r="FN30">
        <v>-999.9</v>
      </c>
      <c r="FO30">
        <v>400</v>
      </c>
      <c r="FP30">
        <v>31.157499999999999</v>
      </c>
      <c r="FQ30">
        <v>101.02200000000001</v>
      </c>
      <c r="FR30">
        <v>101.018</v>
      </c>
    </row>
    <row r="31" spans="1:174" x14ac:dyDescent="0.25">
      <c r="A31">
        <v>15</v>
      </c>
      <c r="B31">
        <v>1603829154</v>
      </c>
      <c r="C31">
        <v>3334.5</v>
      </c>
      <c r="D31" t="s">
        <v>364</v>
      </c>
      <c r="E31" t="s">
        <v>365</v>
      </c>
      <c r="F31" t="s">
        <v>360</v>
      </c>
      <c r="G31" t="s">
        <v>361</v>
      </c>
      <c r="H31">
        <v>1603829146.25</v>
      </c>
      <c r="I31">
        <f t="shared" si="0"/>
        <v>3.8640961806803422E-3</v>
      </c>
      <c r="J31">
        <f t="shared" si="1"/>
        <v>14.565017859102387</v>
      </c>
      <c r="K31">
        <f t="shared" si="2"/>
        <v>380.75720000000001</v>
      </c>
      <c r="L31">
        <f t="shared" si="3"/>
        <v>221.49192033378515</v>
      </c>
      <c r="M31">
        <f t="shared" si="4"/>
        <v>22.564978425613326</v>
      </c>
      <c r="N31">
        <f t="shared" si="5"/>
        <v>38.790480440321488</v>
      </c>
      <c r="O31">
        <f t="shared" si="6"/>
        <v>0.16211821717361879</v>
      </c>
      <c r="P31">
        <f t="shared" si="7"/>
        <v>2.96119945680047</v>
      </c>
      <c r="Q31">
        <f t="shared" si="8"/>
        <v>0.15734392735277067</v>
      </c>
      <c r="R31">
        <f t="shared" si="9"/>
        <v>9.8757194003087218E-2</v>
      </c>
      <c r="S31">
        <f t="shared" si="10"/>
        <v>214.77869194092716</v>
      </c>
      <c r="T31">
        <f t="shared" si="11"/>
        <v>36.966986958141192</v>
      </c>
      <c r="U31">
        <f t="shared" si="12"/>
        <v>35.977073333333301</v>
      </c>
      <c r="V31">
        <f t="shared" si="13"/>
        <v>5.9612693312594649</v>
      </c>
      <c r="W31">
        <f t="shared" si="14"/>
        <v>57.632223530949233</v>
      </c>
      <c r="X31">
        <f t="shared" si="15"/>
        <v>3.5764554173150973</v>
      </c>
      <c r="Y31">
        <f t="shared" si="16"/>
        <v>6.2056523212131411</v>
      </c>
      <c r="Z31">
        <f t="shared" si="17"/>
        <v>2.3848139139443676</v>
      </c>
      <c r="AA31">
        <f t="shared" si="18"/>
        <v>-170.4066415680031</v>
      </c>
      <c r="AB31">
        <f t="shared" si="19"/>
        <v>116.95586216256326</v>
      </c>
      <c r="AC31">
        <f t="shared" si="20"/>
        <v>9.3452001842901034</v>
      </c>
      <c r="AD31">
        <f t="shared" si="21"/>
        <v>170.67311271977741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52148.47061163195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366</v>
      </c>
      <c r="AR31">
        <v>15420.1</v>
      </c>
      <c r="AS31">
        <v>1759.6069230769201</v>
      </c>
      <c r="AT31">
        <v>2394.44</v>
      </c>
      <c r="AU31">
        <f t="shared" si="27"/>
        <v>0.26512799524025654</v>
      </c>
      <c r="AV31">
        <v>0.5</v>
      </c>
      <c r="AW31">
        <f t="shared" si="28"/>
        <v>1095.9381686352483</v>
      </c>
      <c r="AX31">
        <f t="shared" si="29"/>
        <v>14.565017859102387</v>
      </c>
      <c r="AY31">
        <f t="shared" si="30"/>
        <v>145.28194477877079</v>
      </c>
      <c r="AZ31">
        <f t="shared" si="31"/>
        <v>0.6547835819648854</v>
      </c>
      <c r="BA31">
        <f t="shared" si="32"/>
        <v>1.3817171234920687E-2</v>
      </c>
      <c r="BB31">
        <f t="shared" si="33"/>
        <v>0.36235612502296982</v>
      </c>
      <c r="BC31" t="s">
        <v>367</v>
      </c>
      <c r="BD31">
        <v>826.6</v>
      </c>
      <c r="BE31">
        <f t="shared" si="34"/>
        <v>1567.8400000000001</v>
      </c>
      <c r="BF31">
        <f t="shared" si="35"/>
        <v>0.40490935103268183</v>
      </c>
      <c r="BG31">
        <f t="shared" si="36"/>
        <v>0.35625010264916973</v>
      </c>
      <c r="BH31">
        <f t="shared" si="37"/>
        <v>0.37811020721581079</v>
      </c>
      <c r="BI31">
        <f t="shared" si="38"/>
        <v>0.34070484240846927</v>
      </c>
      <c r="BJ31">
        <f t="shared" si="39"/>
        <v>0.19021183945920614</v>
      </c>
      <c r="BK31">
        <f t="shared" si="40"/>
        <v>0.80978816054079383</v>
      </c>
      <c r="BL31">
        <f t="shared" si="41"/>
        <v>1300.0630000000001</v>
      </c>
      <c r="BM31">
        <f t="shared" si="42"/>
        <v>1095.9381686352483</v>
      </c>
      <c r="BN31">
        <f t="shared" si="43"/>
        <v>0.84298850796865088</v>
      </c>
      <c r="BO31">
        <f t="shared" si="44"/>
        <v>0.19597701593730157</v>
      </c>
      <c r="BP31">
        <v>6</v>
      </c>
      <c r="BQ31">
        <v>0.5</v>
      </c>
      <c r="BR31" t="s">
        <v>294</v>
      </c>
      <c r="BS31">
        <v>2</v>
      </c>
      <c r="BT31">
        <v>1603829146.25</v>
      </c>
      <c r="BU31">
        <v>380.75720000000001</v>
      </c>
      <c r="BV31">
        <v>400.00060000000002</v>
      </c>
      <c r="BW31">
        <v>35.105550000000001</v>
      </c>
      <c r="BX31">
        <v>30.631453333333301</v>
      </c>
      <c r="BY31">
        <v>380.86043333333299</v>
      </c>
      <c r="BZ31">
        <v>34.718020000000003</v>
      </c>
      <c r="CA31">
        <v>500.004166666667</v>
      </c>
      <c r="CB31">
        <v>101.777266666667</v>
      </c>
      <c r="CC31">
        <v>9.9941276666666704E-2</v>
      </c>
      <c r="CD31">
        <v>36.709676666666702</v>
      </c>
      <c r="CE31">
        <v>35.977073333333301</v>
      </c>
      <c r="CF31">
        <v>999.9</v>
      </c>
      <c r="CG31">
        <v>0</v>
      </c>
      <c r="CH31">
        <v>0</v>
      </c>
      <c r="CI31">
        <v>10003.7483333333</v>
      </c>
      <c r="CJ31">
        <v>0</v>
      </c>
      <c r="CK31">
        <v>539.32500000000005</v>
      </c>
      <c r="CL31">
        <v>1300.0630000000001</v>
      </c>
      <c r="CM31">
        <v>0.89999890000000005</v>
      </c>
      <c r="CN31">
        <v>0.10000122</v>
      </c>
      <c r="CO31">
        <v>0</v>
      </c>
      <c r="CP31">
        <v>1760.6273333333299</v>
      </c>
      <c r="CQ31">
        <v>4.99979</v>
      </c>
      <c r="CR31">
        <v>22875.0366666667</v>
      </c>
      <c r="CS31">
        <v>11051.813333333301</v>
      </c>
      <c r="CT31">
        <v>45.8853333333333</v>
      </c>
      <c r="CU31">
        <v>48.545566666666701</v>
      </c>
      <c r="CV31">
        <v>46.858166666666698</v>
      </c>
      <c r="CW31">
        <v>48.070399999999999</v>
      </c>
      <c r="CX31">
        <v>48.043399999999998</v>
      </c>
      <c r="CY31">
        <v>1165.5553333333301</v>
      </c>
      <c r="CZ31">
        <v>129.50833333333301</v>
      </c>
      <c r="DA31">
        <v>0</v>
      </c>
      <c r="DB31">
        <v>93.199999809265094</v>
      </c>
      <c r="DC31">
        <v>0</v>
      </c>
      <c r="DD31">
        <v>1759.6069230769201</v>
      </c>
      <c r="DE31">
        <v>-156.825982903463</v>
      </c>
      <c r="DF31">
        <v>-2094.2974360518601</v>
      </c>
      <c r="DG31">
        <v>22862.092307692299</v>
      </c>
      <c r="DH31">
        <v>15</v>
      </c>
      <c r="DI31">
        <v>1603827819.5999999</v>
      </c>
      <c r="DJ31" t="s">
        <v>338</v>
      </c>
      <c r="DK31">
        <v>1603827812.0999999</v>
      </c>
      <c r="DL31">
        <v>1603827819.5999999</v>
      </c>
      <c r="DM31">
        <v>3</v>
      </c>
      <c r="DN31">
        <v>0.126</v>
      </c>
      <c r="DO31">
        <v>-0.14699999999999999</v>
      </c>
      <c r="DP31">
        <v>-0.1</v>
      </c>
      <c r="DQ31">
        <v>0.18</v>
      </c>
      <c r="DR31">
        <v>400</v>
      </c>
      <c r="DS31">
        <v>32</v>
      </c>
      <c r="DT31">
        <v>0.16</v>
      </c>
      <c r="DU31">
        <v>0.02</v>
      </c>
      <c r="DV31">
        <v>14.5225402530578</v>
      </c>
      <c r="DW31">
        <v>2.52004226325234</v>
      </c>
      <c r="DX31">
        <v>0.18788657239669701</v>
      </c>
      <c r="DY31">
        <v>0</v>
      </c>
      <c r="DZ31">
        <v>-19.206869999999999</v>
      </c>
      <c r="EA31">
        <v>-4.1738349276974702</v>
      </c>
      <c r="EB31">
        <v>0.30932634239585899</v>
      </c>
      <c r="EC31">
        <v>0</v>
      </c>
      <c r="ED31">
        <v>4.444121</v>
      </c>
      <c r="EE31">
        <v>3.55499612903226</v>
      </c>
      <c r="EF31">
        <v>0.26073227908271501</v>
      </c>
      <c r="EG31">
        <v>0</v>
      </c>
      <c r="EH31">
        <v>0</v>
      </c>
      <c r="EI31">
        <v>3</v>
      </c>
      <c r="EJ31" t="s">
        <v>349</v>
      </c>
      <c r="EK31">
        <v>100</v>
      </c>
      <c r="EL31">
        <v>100</v>
      </c>
      <c r="EM31">
        <v>-0.104</v>
      </c>
      <c r="EN31">
        <v>0.39879999999999999</v>
      </c>
      <c r="EO31">
        <v>-0.25247930933584101</v>
      </c>
      <c r="EP31">
        <v>6.0823150184057602E-4</v>
      </c>
      <c r="EQ31">
        <v>-6.1572112211999805E-7</v>
      </c>
      <c r="ER31">
        <v>1.2304956265122001E-10</v>
      </c>
      <c r="ES31">
        <v>0.18041000000000201</v>
      </c>
      <c r="ET31">
        <v>0</v>
      </c>
      <c r="EU31">
        <v>0</v>
      </c>
      <c r="EV31">
        <v>0</v>
      </c>
      <c r="EW31">
        <v>4</v>
      </c>
      <c r="EX31">
        <v>2168</v>
      </c>
      <c r="EY31">
        <v>1</v>
      </c>
      <c r="EZ31">
        <v>28</v>
      </c>
      <c r="FA31">
        <v>22.4</v>
      </c>
      <c r="FB31">
        <v>22.2</v>
      </c>
      <c r="FC31">
        <v>2</v>
      </c>
      <c r="FD31">
        <v>510.21199999999999</v>
      </c>
      <c r="FE31">
        <v>117.605</v>
      </c>
      <c r="FF31">
        <v>35.913600000000002</v>
      </c>
      <c r="FG31">
        <v>32.961500000000001</v>
      </c>
      <c r="FH31">
        <v>29.999400000000001</v>
      </c>
      <c r="FI31">
        <v>32.787300000000002</v>
      </c>
      <c r="FJ31">
        <v>32.732999999999997</v>
      </c>
      <c r="FK31">
        <v>20.186399999999999</v>
      </c>
      <c r="FL31">
        <v>0</v>
      </c>
      <c r="FM31">
        <v>100</v>
      </c>
      <c r="FN31">
        <v>-999.9</v>
      </c>
      <c r="FO31">
        <v>400</v>
      </c>
      <c r="FP31">
        <v>33.6877</v>
      </c>
      <c r="FQ31">
        <v>101.02500000000001</v>
      </c>
      <c r="FR31">
        <v>101.042</v>
      </c>
    </row>
    <row r="32" spans="1:174" x14ac:dyDescent="0.25">
      <c r="A32">
        <v>16</v>
      </c>
      <c r="B32">
        <v>1603829179.5</v>
      </c>
      <c r="C32">
        <v>3360</v>
      </c>
      <c r="D32" t="s">
        <v>368</v>
      </c>
      <c r="E32" t="s">
        <v>369</v>
      </c>
      <c r="F32" t="s">
        <v>345</v>
      </c>
      <c r="G32" t="s">
        <v>370</v>
      </c>
      <c r="H32">
        <v>1603829171.75</v>
      </c>
      <c r="I32">
        <f t="shared" si="0"/>
        <v>6.7741071490749446E-4</v>
      </c>
      <c r="J32">
        <f t="shared" si="1"/>
        <v>3.6595090781429138</v>
      </c>
      <c r="K32">
        <f t="shared" si="2"/>
        <v>395.27319999999997</v>
      </c>
      <c r="L32">
        <f t="shared" si="3"/>
        <v>134.67848639797643</v>
      </c>
      <c r="M32">
        <f t="shared" si="4"/>
        <v>13.720818107655054</v>
      </c>
      <c r="N32">
        <f t="shared" si="5"/>
        <v>40.269770065608981</v>
      </c>
      <c r="O32">
        <f t="shared" si="6"/>
        <v>2.3660318795687668E-2</v>
      </c>
      <c r="P32">
        <f t="shared" si="7"/>
        <v>2.9606670057108104</v>
      </c>
      <c r="Q32">
        <f t="shared" si="8"/>
        <v>2.3555774059978347E-2</v>
      </c>
      <c r="R32">
        <f t="shared" si="9"/>
        <v>1.4731713089853507E-2</v>
      </c>
      <c r="S32">
        <f t="shared" si="10"/>
        <v>214.75256886395229</v>
      </c>
      <c r="T32">
        <f t="shared" si="11"/>
        <v>37.579972752290487</v>
      </c>
      <c r="U32">
        <f t="shared" si="12"/>
        <v>36.074946666666698</v>
      </c>
      <c r="V32">
        <f t="shared" si="13"/>
        <v>5.9934263297355832</v>
      </c>
      <c r="W32">
        <f t="shared" si="14"/>
        <v>52.070625367950662</v>
      </c>
      <c r="X32">
        <f t="shared" si="15"/>
        <v>3.1957667253367741</v>
      </c>
      <c r="Y32">
        <f t="shared" si="16"/>
        <v>6.137369587467564</v>
      </c>
      <c r="Z32">
        <f t="shared" si="17"/>
        <v>2.7976596043988091</v>
      </c>
      <c r="AA32">
        <f t="shared" si="18"/>
        <v>-29.873812527420505</v>
      </c>
      <c r="AB32">
        <f t="shared" si="19"/>
        <v>69.048592376897275</v>
      </c>
      <c r="AC32">
        <f t="shared" si="20"/>
        <v>5.5154323119225088</v>
      </c>
      <c r="AD32">
        <f t="shared" si="21"/>
        <v>259.44278102535156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52167.446554095746</v>
      </c>
      <c r="AJ32" t="s">
        <v>291</v>
      </c>
      <c r="AK32">
        <v>15552.9</v>
      </c>
      <c r="AL32">
        <v>715.47692307692296</v>
      </c>
      <c r="AM32">
        <v>3262.08</v>
      </c>
      <c r="AN32">
        <f t="shared" si="25"/>
        <v>2546.603076923077</v>
      </c>
      <c r="AO32">
        <f t="shared" si="26"/>
        <v>0.78066849277855754</v>
      </c>
      <c r="AP32">
        <v>-0.57774747981622299</v>
      </c>
      <c r="AQ32" t="s">
        <v>371</v>
      </c>
      <c r="AR32">
        <v>15399</v>
      </c>
      <c r="AS32">
        <v>535.604376</v>
      </c>
      <c r="AT32">
        <v>1.5</v>
      </c>
      <c r="AU32">
        <f t="shared" si="27"/>
        <v>-356.06958400000002</v>
      </c>
      <c r="AV32">
        <v>0.5</v>
      </c>
      <c r="AW32">
        <f t="shared" si="28"/>
        <v>1095.8039586352136</v>
      </c>
      <c r="AX32">
        <f t="shared" si="29"/>
        <v>3.6595090781429138</v>
      </c>
      <c r="AY32">
        <f t="shared" si="30"/>
        <v>-195091.22984839688</v>
      </c>
      <c r="AZ32">
        <f t="shared" si="31"/>
        <v>0.7466666666666667</v>
      </c>
      <c r="BA32">
        <f t="shared" si="32"/>
        <v>3.8668016524018543E-3</v>
      </c>
      <c r="BB32">
        <f t="shared" si="33"/>
        <v>2173.7199999999998</v>
      </c>
      <c r="BC32" t="s">
        <v>372</v>
      </c>
      <c r="BD32">
        <v>0.38</v>
      </c>
      <c r="BE32">
        <f t="shared" si="34"/>
        <v>1.1200000000000001</v>
      </c>
      <c r="BF32">
        <f t="shared" si="35"/>
        <v>-476.87890714285709</v>
      </c>
      <c r="BG32">
        <f t="shared" si="36"/>
        <v>0.9996566207805746</v>
      </c>
      <c r="BH32">
        <f t="shared" si="37"/>
        <v>0.74806952260900494</v>
      </c>
      <c r="BI32">
        <f t="shared" si="38"/>
        <v>1.2803644311698479</v>
      </c>
      <c r="BJ32">
        <f t="shared" si="39"/>
        <v>-0.33833551933915806</v>
      </c>
      <c r="BK32">
        <f t="shared" si="40"/>
        <v>1.3383355193391582</v>
      </c>
      <c r="BL32">
        <f t="shared" si="41"/>
        <v>1299.90366666667</v>
      </c>
      <c r="BM32">
        <f t="shared" si="42"/>
        <v>1095.8039586352136</v>
      </c>
      <c r="BN32">
        <f t="shared" si="43"/>
        <v>0.84298858964308687</v>
      </c>
      <c r="BO32">
        <f t="shared" si="44"/>
        <v>0.19597717928617386</v>
      </c>
      <c r="BP32">
        <v>6</v>
      </c>
      <c r="BQ32">
        <v>0.5</v>
      </c>
      <c r="BR32" t="s">
        <v>294</v>
      </c>
      <c r="BS32">
        <v>2</v>
      </c>
      <c r="BT32">
        <v>1603829171.75</v>
      </c>
      <c r="BU32">
        <v>395.27319999999997</v>
      </c>
      <c r="BV32">
        <v>399.98203333333299</v>
      </c>
      <c r="BW32">
        <v>31.368466666666698</v>
      </c>
      <c r="BX32">
        <v>30.581723333333301</v>
      </c>
      <c r="BY32">
        <v>395.37393333333301</v>
      </c>
      <c r="BZ32">
        <v>31.093706666666701</v>
      </c>
      <c r="CA32">
        <v>500.41329999999999</v>
      </c>
      <c r="CB32">
        <v>101.778366666667</v>
      </c>
      <c r="CC32">
        <v>9.9954619999999994E-2</v>
      </c>
      <c r="CD32">
        <v>36.507539999999999</v>
      </c>
      <c r="CE32">
        <v>36.074946666666698</v>
      </c>
      <c r="CF32">
        <v>999.9</v>
      </c>
      <c r="CG32">
        <v>0</v>
      </c>
      <c r="CH32">
        <v>0</v>
      </c>
      <c r="CI32">
        <v>10000.620999999999</v>
      </c>
      <c r="CJ32">
        <v>0</v>
      </c>
      <c r="CK32">
        <v>437.33983333333299</v>
      </c>
      <c r="CL32">
        <v>1299.90366666667</v>
      </c>
      <c r="CM32">
        <v>0.899996033333333</v>
      </c>
      <c r="CN32">
        <v>0.100003943333333</v>
      </c>
      <c r="CO32">
        <v>0</v>
      </c>
      <c r="CP32">
        <v>556.70307666666702</v>
      </c>
      <c r="CQ32">
        <v>4.99979</v>
      </c>
      <c r="CR32">
        <v>14297.289266666699</v>
      </c>
      <c r="CS32">
        <v>11050.4566666667</v>
      </c>
      <c r="CT32">
        <v>46.087200000000003</v>
      </c>
      <c r="CU32">
        <v>48.676666666666598</v>
      </c>
      <c r="CV32">
        <v>47.012366666666701</v>
      </c>
      <c r="CW32">
        <v>48.187100000000001</v>
      </c>
      <c r="CX32">
        <v>48.182866666666598</v>
      </c>
      <c r="CY32">
        <v>1165.4083333333299</v>
      </c>
      <c r="CZ32">
        <v>129.49600000000001</v>
      </c>
      <c r="DA32">
        <v>0</v>
      </c>
      <c r="DB32">
        <v>24.299999952316298</v>
      </c>
      <c r="DC32">
        <v>0</v>
      </c>
      <c r="DD32">
        <v>535.604376</v>
      </c>
      <c r="DE32">
        <v>-8687.8909584634093</v>
      </c>
      <c r="DF32">
        <v>-185336.45397303099</v>
      </c>
      <c r="DG32">
        <v>15409.03764</v>
      </c>
      <c r="DH32">
        <v>15</v>
      </c>
      <c r="DI32">
        <v>1603827819.5999999</v>
      </c>
      <c r="DJ32" t="s">
        <v>338</v>
      </c>
      <c r="DK32">
        <v>1603827812.0999999</v>
      </c>
      <c r="DL32">
        <v>1603827819.5999999</v>
      </c>
      <c r="DM32">
        <v>3</v>
      </c>
      <c r="DN32">
        <v>0.126</v>
      </c>
      <c r="DO32">
        <v>-0.14699999999999999</v>
      </c>
      <c r="DP32">
        <v>-0.1</v>
      </c>
      <c r="DQ32">
        <v>0.18</v>
      </c>
      <c r="DR32">
        <v>400</v>
      </c>
      <c r="DS32">
        <v>32</v>
      </c>
      <c r="DT32">
        <v>0.16</v>
      </c>
      <c r="DU32">
        <v>0.02</v>
      </c>
      <c r="DV32">
        <v>4.1446941251067004</v>
      </c>
      <c r="DW32">
        <v>-86.989567926935294</v>
      </c>
      <c r="DX32">
        <v>6.5777885691000897</v>
      </c>
      <c r="DY32">
        <v>0</v>
      </c>
      <c r="DZ32">
        <v>-4.70866716666667</v>
      </c>
      <c r="EA32">
        <v>125.00096636262499</v>
      </c>
      <c r="EB32">
        <v>9.7558812402104103</v>
      </c>
      <c r="EC32">
        <v>0</v>
      </c>
      <c r="ED32">
        <v>0.78674230000000001</v>
      </c>
      <c r="EE32">
        <v>-57.0815437508342</v>
      </c>
      <c r="EF32">
        <v>4.5414215565895297</v>
      </c>
      <c r="EG32">
        <v>0</v>
      </c>
      <c r="EH32">
        <v>0</v>
      </c>
      <c r="EI32">
        <v>3</v>
      </c>
      <c r="EJ32" t="s">
        <v>349</v>
      </c>
      <c r="EK32">
        <v>100</v>
      </c>
      <c r="EL32">
        <v>100</v>
      </c>
      <c r="EM32">
        <v>-9.9000000000000005E-2</v>
      </c>
      <c r="EN32">
        <v>0.14779999999999999</v>
      </c>
      <c r="EO32">
        <v>-0.25247930933584101</v>
      </c>
      <c r="EP32">
        <v>6.0823150184057602E-4</v>
      </c>
      <c r="EQ32">
        <v>-6.1572112211999805E-7</v>
      </c>
      <c r="ER32">
        <v>1.2304956265122001E-10</v>
      </c>
      <c r="ES32">
        <v>-0.181433359823131</v>
      </c>
      <c r="ET32">
        <v>-5.6976549660881903E-3</v>
      </c>
      <c r="EU32">
        <v>7.2294696533427402E-4</v>
      </c>
      <c r="EV32">
        <v>-2.5009322186793402E-6</v>
      </c>
      <c r="EW32">
        <v>4</v>
      </c>
      <c r="EX32">
        <v>2168</v>
      </c>
      <c r="EY32">
        <v>1</v>
      </c>
      <c r="EZ32">
        <v>28</v>
      </c>
      <c r="FA32">
        <v>22.8</v>
      </c>
      <c r="FB32">
        <v>22.7</v>
      </c>
      <c r="FC32">
        <v>2</v>
      </c>
      <c r="FD32">
        <v>507.33600000000001</v>
      </c>
      <c r="FE32">
        <v>101.508</v>
      </c>
      <c r="FF32">
        <v>35.8857</v>
      </c>
      <c r="FG32">
        <v>32.917700000000004</v>
      </c>
      <c r="FH32">
        <v>29.998999999999999</v>
      </c>
      <c r="FI32">
        <v>32.700800000000001</v>
      </c>
      <c r="FJ32">
        <v>32.674300000000002</v>
      </c>
      <c r="FK32">
        <v>20.191500000000001</v>
      </c>
      <c r="FL32">
        <v>0</v>
      </c>
      <c r="FM32">
        <v>100</v>
      </c>
      <c r="FN32">
        <v>-999.9</v>
      </c>
      <c r="FO32">
        <v>400</v>
      </c>
      <c r="FP32">
        <v>34.941699999999997</v>
      </c>
      <c r="FQ32">
        <v>101.051</v>
      </c>
      <c r="FR32">
        <v>101.027</v>
      </c>
    </row>
    <row r="33" spans="1:174" x14ac:dyDescent="0.25">
      <c r="A33">
        <v>17</v>
      </c>
      <c r="B33">
        <v>1603829351.5</v>
      </c>
      <c r="C33">
        <v>3532</v>
      </c>
      <c r="D33" t="s">
        <v>373</v>
      </c>
      <c r="E33" t="s">
        <v>374</v>
      </c>
      <c r="F33" t="s">
        <v>345</v>
      </c>
      <c r="G33" t="s">
        <v>370</v>
      </c>
      <c r="H33">
        <v>1603829343.5</v>
      </c>
      <c r="I33">
        <f t="shared" si="0"/>
        <v>5.4972729517345194E-3</v>
      </c>
      <c r="J33">
        <f t="shared" si="1"/>
        <v>15.304198148888451</v>
      </c>
      <c r="K33">
        <f t="shared" si="2"/>
        <v>379.13819354838699</v>
      </c>
      <c r="L33">
        <f t="shared" si="3"/>
        <v>276.35405374747921</v>
      </c>
      <c r="M33">
        <f t="shared" si="4"/>
        <v>28.145988652862876</v>
      </c>
      <c r="N33">
        <f t="shared" si="5"/>
        <v>38.614303458818604</v>
      </c>
      <c r="O33">
        <f t="shared" si="6"/>
        <v>0.27814370140362904</v>
      </c>
      <c r="P33">
        <f t="shared" si="7"/>
        <v>2.9597005548380211</v>
      </c>
      <c r="Q33">
        <f t="shared" si="8"/>
        <v>0.26439512657991948</v>
      </c>
      <c r="R33">
        <f t="shared" si="9"/>
        <v>0.1664255602332044</v>
      </c>
      <c r="S33">
        <f t="shared" si="10"/>
        <v>214.76569513521974</v>
      </c>
      <c r="T33">
        <f t="shared" si="11"/>
        <v>36.000881744926616</v>
      </c>
      <c r="U33">
        <f t="shared" si="12"/>
        <v>35.119745161290297</v>
      </c>
      <c r="V33">
        <f t="shared" si="13"/>
        <v>5.6859343125789774</v>
      </c>
      <c r="W33">
        <f t="shared" si="14"/>
        <v>60.869594312880501</v>
      </c>
      <c r="X33">
        <f t="shared" si="15"/>
        <v>3.6655488870035877</v>
      </c>
      <c r="Y33">
        <f t="shared" si="16"/>
        <v>6.0219702930202175</v>
      </c>
      <c r="Z33">
        <f t="shared" si="17"/>
        <v>2.0203854255753897</v>
      </c>
      <c r="AA33">
        <f t="shared" si="18"/>
        <v>-242.42973717149232</v>
      </c>
      <c r="AB33">
        <f t="shared" si="19"/>
        <v>166.21665438409565</v>
      </c>
      <c r="AC33">
        <f t="shared" si="20"/>
        <v>13.197702785481875</v>
      </c>
      <c r="AD33">
        <f t="shared" si="21"/>
        <v>151.75031513330495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52197.760414348952</v>
      </c>
      <c r="AJ33" t="s">
        <v>291</v>
      </c>
      <c r="AK33">
        <v>15552.9</v>
      </c>
      <c r="AL33">
        <v>715.47692307692296</v>
      </c>
      <c r="AM33">
        <v>3262.08</v>
      </c>
      <c r="AN33">
        <f t="shared" si="25"/>
        <v>2546.603076923077</v>
      </c>
      <c r="AO33">
        <f t="shared" si="26"/>
        <v>0.78066849277855754</v>
      </c>
      <c r="AP33">
        <v>-0.57774747981622299</v>
      </c>
      <c r="AQ33" t="s">
        <v>375</v>
      </c>
      <c r="AR33">
        <v>15419.7</v>
      </c>
      <c r="AS33">
        <v>1321.83</v>
      </c>
      <c r="AT33">
        <v>1785.28</v>
      </c>
      <c r="AU33">
        <f t="shared" si="27"/>
        <v>0.25959513353647612</v>
      </c>
      <c r="AV33">
        <v>0.5</v>
      </c>
      <c r="AW33">
        <f t="shared" si="28"/>
        <v>1095.8719912838767</v>
      </c>
      <c r="AX33">
        <f t="shared" si="29"/>
        <v>15.304198148888451</v>
      </c>
      <c r="AY33">
        <f t="shared" si="30"/>
        <v>142.24151795811099</v>
      </c>
      <c r="AZ33">
        <f t="shared" si="31"/>
        <v>0.51509006990500084</v>
      </c>
      <c r="BA33">
        <f t="shared" si="32"/>
        <v>1.4492518975777514E-2</v>
      </c>
      <c r="BB33">
        <f t="shared" si="33"/>
        <v>0.82720917727191257</v>
      </c>
      <c r="BC33" t="s">
        <v>376</v>
      </c>
      <c r="BD33">
        <v>865.7</v>
      </c>
      <c r="BE33">
        <f t="shared" si="34"/>
        <v>919.57999999999993</v>
      </c>
      <c r="BF33">
        <f t="shared" si="35"/>
        <v>0.50398007786163257</v>
      </c>
      <c r="BG33">
        <f t="shared" si="36"/>
        <v>0.6162628631519208</v>
      </c>
      <c r="BH33">
        <f t="shared" si="37"/>
        <v>0.43321056930678831</v>
      </c>
      <c r="BI33">
        <f t="shared" si="38"/>
        <v>0.57990976818591522</v>
      </c>
      <c r="BJ33">
        <f t="shared" si="39"/>
        <v>0.33006933826953189</v>
      </c>
      <c r="BK33">
        <f t="shared" si="40"/>
        <v>0.66993066173046811</v>
      </c>
      <c r="BL33">
        <f t="shared" si="41"/>
        <v>1299.98451612903</v>
      </c>
      <c r="BM33">
        <f t="shared" si="42"/>
        <v>1095.8719912838767</v>
      </c>
      <c r="BN33">
        <f t="shared" si="43"/>
        <v>0.84298849539151433</v>
      </c>
      <c r="BO33">
        <f t="shared" si="44"/>
        <v>0.19597699078302883</v>
      </c>
      <c r="BP33">
        <v>6</v>
      </c>
      <c r="BQ33">
        <v>0.5</v>
      </c>
      <c r="BR33" t="s">
        <v>294</v>
      </c>
      <c r="BS33">
        <v>2</v>
      </c>
      <c r="BT33">
        <v>1603829343.5</v>
      </c>
      <c r="BU33">
        <v>379.13819354838699</v>
      </c>
      <c r="BV33">
        <v>400.00412903225799</v>
      </c>
      <c r="BW33">
        <v>35.990538709677402</v>
      </c>
      <c r="BX33">
        <v>29.6312838709677</v>
      </c>
      <c r="BY33">
        <v>379.24193548387098</v>
      </c>
      <c r="BZ33">
        <v>35.572416129032298</v>
      </c>
      <c r="CA33">
        <v>500.004161290323</v>
      </c>
      <c r="CB33">
        <v>101.747612903226</v>
      </c>
      <c r="CC33">
        <v>9.9956441935483906E-2</v>
      </c>
      <c r="CD33">
        <v>36.1614419354839</v>
      </c>
      <c r="CE33">
        <v>35.119745161290297</v>
      </c>
      <c r="CF33">
        <v>999.9</v>
      </c>
      <c r="CG33">
        <v>0</v>
      </c>
      <c r="CH33">
        <v>0</v>
      </c>
      <c r="CI33">
        <v>9998.1635483870996</v>
      </c>
      <c r="CJ33">
        <v>0</v>
      </c>
      <c r="CK33">
        <v>838.65954838709695</v>
      </c>
      <c r="CL33">
        <v>1299.98451612903</v>
      </c>
      <c r="CM33">
        <v>0.89999909677419399</v>
      </c>
      <c r="CN33">
        <v>0.100000858064516</v>
      </c>
      <c r="CO33">
        <v>0</v>
      </c>
      <c r="CP33">
        <v>1323.45483870968</v>
      </c>
      <c r="CQ33">
        <v>4.99979</v>
      </c>
      <c r="CR33">
        <v>17303.693548387098</v>
      </c>
      <c r="CS33">
        <v>11051.154838709699</v>
      </c>
      <c r="CT33">
        <v>46.311999999999998</v>
      </c>
      <c r="CU33">
        <v>48.868903225806498</v>
      </c>
      <c r="CV33">
        <v>47.358741935483899</v>
      </c>
      <c r="CW33">
        <v>48.308</v>
      </c>
      <c r="CX33">
        <v>48.375</v>
      </c>
      <c r="CY33">
        <v>1165.48548387097</v>
      </c>
      <c r="CZ33">
        <v>129.5</v>
      </c>
      <c r="DA33">
        <v>0</v>
      </c>
      <c r="DB33">
        <v>171.10000014305101</v>
      </c>
      <c r="DC33">
        <v>0</v>
      </c>
      <c r="DD33">
        <v>1321.83</v>
      </c>
      <c r="DE33">
        <v>-219.018119657141</v>
      </c>
      <c r="DF33">
        <v>-2781.7128204902901</v>
      </c>
      <c r="DG33">
        <v>17283.780769230802</v>
      </c>
      <c r="DH33">
        <v>15</v>
      </c>
      <c r="DI33">
        <v>1603827819.5999999</v>
      </c>
      <c r="DJ33" t="s">
        <v>338</v>
      </c>
      <c r="DK33">
        <v>1603827812.0999999</v>
      </c>
      <c r="DL33">
        <v>1603827819.5999999</v>
      </c>
      <c r="DM33">
        <v>3</v>
      </c>
      <c r="DN33">
        <v>0.126</v>
      </c>
      <c r="DO33">
        <v>-0.14699999999999999</v>
      </c>
      <c r="DP33">
        <v>-0.1</v>
      </c>
      <c r="DQ33">
        <v>0.18</v>
      </c>
      <c r="DR33">
        <v>400</v>
      </c>
      <c r="DS33">
        <v>32</v>
      </c>
      <c r="DT33">
        <v>0.16</v>
      </c>
      <c r="DU33">
        <v>0.02</v>
      </c>
      <c r="DV33">
        <v>15.299580938878901</v>
      </c>
      <c r="DW33">
        <v>1.04045309774159</v>
      </c>
      <c r="DX33">
        <v>7.6758193225938201E-2</v>
      </c>
      <c r="DY33">
        <v>0</v>
      </c>
      <c r="DZ33">
        <v>-20.870920000000002</v>
      </c>
      <c r="EA33">
        <v>-1.4393486095661601</v>
      </c>
      <c r="EB33">
        <v>0.105656731604443</v>
      </c>
      <c r="EC33">
        <v>0</v>
      </c>
      <c r="ED33">
        <v>6.3612973333333303</v>
      </c>
      <c r="EE33">
        <v>0.443109944382652</v>
      </c>
      <c r="EF33">
        <v>3.2119055707719002E-2</v>
      </c>
      <c r="EG33">
        <v>0</v>
      </c>
      <c r="EH33">
        <v>0</v>
      </c>
      <c r="EI33">
        <v>3</v>
      </c>
      <c r="EJ33" t="s">
        <v>349</v>
      </c>
      <c r="EK33">
        <v>100</v>
      </c>
      <c r="EL33">
        <v>100</v>
      </c>
      <c r="EM33">
        <v>-0.104</v>
      </c>
      <c r="EN33">
        <v>0.4194</v>
      </c>
      <c r="EO33">
        <v>-0.25247930933584101</v>
      </c>
      <c r="EP33">
        <v>6.0823150184057602E-4</v>
      </c>
      <c r="EQ33">
        <v>-6.1572112211999805E-7</v>
      </c>
      <c r="ER33">
        <v>1.2304956265122001E-10</v>
      </c>
      <c r="ES33">
        <v>0.18041000000000201</v>
      </c>
      <c r="ET33">
        <v>0</v>
      </c>
      <c r="EU33">
        <v>0</v>
      </c>
      <c r="EV33">
        <v>0</v>
      </c>
      <c r="EW33">
        <v>4</v>
      </c>
      <c r="EX33">
        <v>2168</v>
      </c>
      <c r="EY33">
        <v>1</v>
      </c>
      <c r="EZ33">
        <v>28</v>
      </c>
      <c r="FA33">
        <v>25.7</v>
      </c>
      <c r="FB33">
        <v>25.5</v>
      </c>
      <c r="FC33">
        <v>2</v>
      </c>
      <c r="FD33">
        <v>510.274</v>
      </c>
      <c r="FE33">
        <v>125.042</v>
      </c>
      <c r="FF33">
        <v>35.372199999999999</v>
      </c>
      <c r="FG33">
        <v>31.986599999999999</v>
      </c>
      <c r="FH33">
        <v>29.9984</v>
      </c>
      <c r="FI33">
        <v>31.9026</v>
      </c>
      <c r="FJ33">
        <v>31.845199999999998</v>
      </c>
      <c r="FK33">
        <v>20.179300000000001</v>
      </c>
      <c r="FL33">
        <v>0</v>
      </c>
      <c r="FM33">
        <v>100</v>
      </c>
      <c r="FN33">
        <v>-999.9</v>
      </c>
      <c r="FO33">
        <v>400</v>
      </c>
      <c r="FP33">
        <v>34.050400000000003</v>
      </c>
      <c r="FQ33">
        <v>101.21899999999999</v>
      </c>
      <c r="FR33">
        <v>101.17100000000001</v>
      </c>
    </row>
    <row r="34" spans="1:174" x14ac:dyDescent="0.25">
      <c r="A34">
        <v>18</v>
      </c>
      <c r="B34">
        <v>1603829420</v>
      </c>
      <c r="C34">
        <v>3600.5</v>
      </c>
      <c r="D34" t="s">
        <v>377</v>
      </c>
      <c r="E34" t="s">
        <v>378</v>
      </c>
      <c r="F34" t="s">
        <v>345</v>
      </c>
      <c r="G34" t="s">
        <v>370</v>
      </c>
      <c r="H34">
        <v>1603829412.25</v>
      </c>
      <c r="I34">
        <f t="shared" si="0"/>
        <v>4.3830600827440046E-3</v>
      </c>
      <c r="J34">
        <f t="shared" si="1"/>
        <v>14.583510077065666</v>
      </c>
      <c r="K34">
        <f t="shared" si="2"/>
        <v>380.50823333333301</v>
      </c>
      <c r="L34">
        <f t="shared" si="3"/>
        <v>245.09209561680819</v>
      </c>
      <c r="M34">
        <f t="shared" si="4"/>
        <v>24.963365169925215</v>
      </c>
      <c r="N34">
        <f t="shared" si="5"/>
        <v>38.755905019940123</v>
      </c>
      <c r="O34">
        <f t="shared" si="6"/>
        <v>0.19438573940972248</v>
      </c>
      <c r="P34">
        <f t="shared" si="7"/>
        <v>2.9592291405518627</v>
      </c>
      <c r="Q34">
        <f t="shared" si="8"/>
        <v>0.18756045298004786</v>
      </c>
      <c r="R34">
        <f t="shared" si="9"/>
        <v>0.11781854261159583</v>
      </c>
      <c r="S34">
        <f t="shared" si="10"/>
        <v>214.76834666432521</v>
      </c>
      <c r="T34">
        <f t="shared" si="11"/>
        <v>36.265841921747381</v>
      </c>
      <c r="U34">
        <f t="shared" si="12"/>
        <v>35.489069999999998</v>
      </c>
      <c r="V34">
        <f t="shared" si="13"/>
        <v>5.803158907784761</v>
      </c>
      <c r="W34">
        <f t="shared" si="14"/>
        <v>58.718102368723038</v>
      </c>
      <c r="X34">
        <f t="shared" si="15"/>
        <v>3.5320542535223738</v>
      </c>
      <c r="Y34">
        <f t="shared" si="16"/>
        <v>6.0152731628530427</v>
      </c>
      <c r="Z34">
        <f t="shared" si="17"/>
        <v>2.2711046542623872</v>
      </c>
      <c r="AA34">
        <f t="shared" si="18"/>
        <v>-193.29294964901061</v>
      </c>
      <c r="AB34">
        <f t="shared" si="19"/>
        <v>104.03630002513854</v>
      </c>
      <c r="AC34">
        <f t="shared" si="20"/>
        <v>8.275870456413962</v>
      </c>
      <c r="AD34">
        <f t="shared" si="21"/>
        <v>133.7875674968671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52187.910762813473</v>
      </c>
      <c r="AJ34" t="s">
        <v>291</v>
      </c>
      <c r="AK34">
        <v>15552.9</v>
      </c>
      <c r="AL34">
        <v>715.47692307692296</v>
      </c>
      <c r="AM34">
        <v>3262.08</v>
      </c>
      <c r="AN34">
        <f t="shared" si="25"/>
        <v>2546.603076923077</v>
      </c>
      <c r="AO34">
        <f t="shared" si="26"/>
        <v>0.78066849277855754</v>
      </c>
      <c r="AP34">
        <v>-0.57774747981622299</v>
      </c>
      <c r="AQ34" t="s">
        <v>379</v>
      </c>
      <c r="AR34">
        <v>15407.3</v>
      </c>
      <c r="AS34">
        <v>1342.4331999999999</v>
      </c>
      <c r="AT34">
        <v>1829.88</v>
      </c>
      <c r="AU34">
        <f t="shared" si="27"/>
        <v>0.26638183924628944</v>
      </c>
      <c r="AV34">
        <v>0.5</v>
      </c>
      <c r="AW34">
        <f t="shared" si="28"/>
        <v>1095.8861006275704</v>
      </c>
      <c r="AX34">
        <f t="shared" si="29"/>
        <v>14.583510077065666</v>
      </c>
      <c r="AY34">
        <f t="shared" si="30"/>
        <v>145.96207754480821</v>
      </c>
      <c r="AZ34">
        <f t="shared" si="31"/>
        <v>0.53908453013312352</v>
      </c>
      <c r="BA34">
        <f t="shared" si="32"/>
        <v>1.3834701934990909E-2</v>
      </c>
      <c r="BB34">
        <f t="shared" si="33"/>
        <v>0.78267427372286691</v>
      </c>
      <c r="BC34" t="s">
        <v>380</v>
      </c>
      <c r="BD34">
        <v>843.42</v>
      </c>
      <c r="BE34">
        <f t="shared" si="34"/>
        <v>986.46000000000015</v>
      </c>
      <c r="BF34">
        <f t="shared" si="35"/>
        <v>0.49413742067595251</v>
      </c>
      <c r="BG34">
        <f t="shared" si="36"/>
        <v>0.5921460643496812</v>
      </c>
      <c r="BH34">
        <f t="shared" si="37"/>
        <v>0.4374061864095577</v>
      </c>
      <c r="BI34">
        <f t="shared" si="38"/>
        <v>0.5623962418715247</v>
      </c>
      <c r="BJ34">
        <f t="shared" si="39"/>
        <v>0.31045521173531154</v>
      </c>
      <c r="BK34">
        <f t="shared" si="40"/>
        <v>0.68954478826468846</v>
      </c>
      <c r="BL34">
        <f t="shared" si="41"/>
        <v>1300.00133333333</v>
      </c>
      <c r="BM34">
        <f t="shared" si="42"/>
        <v>1095.8861006275704</v>
      </c>
      <c r="BN34">
        <f t="shared" si="43"/>
        <v>0.84298844357152447</v>
      </c>
      <c r="BO34">
        <f t="shared" si="44"/>
        <v>0.19597688714304881</v>
      </c>
      <c r="BP34">
        <v>6</v>
      </c>
      <c r="BQ34">
        <v>0.5</v>
      </c>
      <c r="BR34" t="s">
        <v>294</v>
      </c>
      <c r="BS34">
        <v>2</v>
      </c>
      <c r="BT34">
        <v>1603829412.25</v>
      </c>
      <c r="BU34">
        <v>380.50823333333301</v>
      </c>
      <c r="BV34">
        <v>400.008933333333</v>
      </c>
      <c r="BW34">
        <v>34.677959999999999</v>
      </c>
      <c r="BX34">
        <v>29.600906666666699</v>
      </c>
      <c r="BY34">
        <v>380.61163333333297</v>
      </c>
      <c r="BZ34">
        <v>34.305026666666699</v>
      </c>
      <c r="CA34">
        <v>500.022066666667</v>
      </c>
      <c r="CB34">
        <v>101.753</v>
      </c>
      <c r="CC34">
        <v>9.9999816666666699E-2</v>
      </c>
      <c r="CD34">
        <v>36.141179999999999</v>
      </c>
      <c r="CE34">
        <v>35.489069999999998</v>
      </c>
      <c r="CF34">
        <v>999.9</v>
      </c>
      <c r="CG34">
        <v>0</v>
      </c>
      <c r="CH34">
        <v>0</v>
      </c>
      <c r="CI34">
        <v>9994.9619999999995</v>
      </c>
      <c r="CJ34">
        <v>0</v>
      </c>
      <c r="CK34">
        <v>657.921066666667</v>
      </c>
      <c r="CL34">
        <v>1300.00133333333</v>
      </c>
      <c r="CM34">
        <v>0.900000466666667</v>
      </c>
      <c r="CN34">
        <v>9.9999403333333306E-2</v>
      </c>
      <c r="CO34">
        <v>0</v>
      </c>
      <c r="CP34">
        <v>1346.07633333333</v>
      </c>
      <c r="CQ34">
        <v>4.99979</v>
      </c>
      <c r="CR34">
        <v>17679.166666666701</v>
      </c>
      <c r="CS34">
        <v>11051.303333333301</v>
      </c>
      <c r="CT34">
        <v>46.561999999999998</v>
      </c>
      <c r="CU34">
        <v>49.022733333333299</v>
      </c>
      <c r="CV34">
        <v>47.5809</v>
      </c>
      <c r="CW34">
        <v>48.3812</v>
      </c>
      <c r="CX34">
        <v>48.566200000000002</v>
      </c>
      <c r="CY34">
        <v>1165.502</v>
      </c>
      <c r="CZ34">
        <v>129.499333333333</v>
      </c>
      <c r="DA34">
        <v>0</v>
      </c>
      <c r="DB34">
        <v>67.799999952316298</v>
      </c>
      <c r="DC34">
        <v>0</v>
      </c>
      <c r="DD34">
        <v>1342.4331999999999</v>
      </c>
      <c r="DE34">
        <v>-428.94538398222301</v>
      </c>
      <c r="DF34">
        <v>-5252.5615313177505</v>
      </c>
      <c r="DG34">
        <v>17634.232</v>
      </c>
      <c r="DH34">
        <v>15</v>
      </c>
      <c r="DI34">
        <v>1603827819.5999999</v>
      </c>
      <c r="DJ34" t="s">
        <v>338</v>
      </c>
      <c r="DK34">
        <v>1603827812.0999999</v>
      </c>
      <c r="DL34">
        <v>1603827819.5999999</v>
      </c>
      <c r="DM34">
        <v>3</v>
      </c>
      <c r="DN34">
        <v>0.126</v>
      </c>
      <c r="DO34">
        <v>-0.14699999999999999</v>
      </c>
      <c r="DP34">
        <v>-0.1</v>
      </c>
      <c r="DQ34">
        <v>0.18</v>
      </c>
      <c r="DR34">
        <v>400</v>
      </c>
      <c r="DS34">
        <v>32</v>
      </c>
      <c r="DT34">
        <v>0.16</v>
      </c>
      <c r="DU34">
        <v>0.02</v>
      </c>
      <c r="DV34">
        <v>14.5426622366794</v>
      </c>
      <c r="DW34">
        <v>2.0780395708814399</v>
      </c>
      <c r="DX34">
        <v>0.15919592864898499</v>
      </c>
      <c r="DY34">
        <v>0</v>
      </c>
      <c r="DZ34">
        <v>-19.476089999999999</v>
      </c>
      <c r="EA34">
        <v>-3.11884404894329</v>
      </c>
      <c r="EB34">
        <v>0.23166528491194699</v>
      </c>
      <c r="EC34">
        <v>0</v>
      </c>
      <c r="ED34">
        <v>5.0586493333333298</v>
      </c>
      <c r="EE34">
        <v>2.15609272525028</v>
      </c>
      <c r="EF34">
        <v>0.158668124480698</v>
      </c>
      <c r="EG34">
        <v>0</v>
      </c>
      <c r="EH34">
        <v>0</v>
      </c>
      <c r="EI34">
        <v>3</v>
      </c>
      <c r="EJ34" t="s">
        <v>349</v>
      </c>
      <c r="EK34">
        <v>100</v>
      </c>
      <c r="EL34">
        <v>100</v>
      </c>
      <c r="EM34">
        <v>-0.104</v>
      </c>
      <c r="EN34">
        <v>0.3795</v>
      </c>
      <c r="EO34">
        <v>-0.25247930933584101</v>
      </c>
      <c r="EP34">
        <v>6.0823150184057602E-4</v>
      </c>
      <c r="EQ34">
        <v>-6.1572112211999805E-7</v>
      </c>
      <c r="ER34">
        <v>1.2304956265122001E-10</v>
      </c>
      <c r="ES34">
        <v>0.18041000000000201</v>
      </c>
      <c r="ET34">
        <v>0</v>
      </c>
      <c r="EU34">
        <v>0</v>
      </c>
      <c r="EV34">
        <v>0</v>
      </c>
      <c r="EW34">
        <v>4</v>
      </c>
      <c r="EX34">
        <v>2168</v>
      </c>
      <c r="EY34">
        <v>1</v>
      </c>
      <c r="EZ34">
        <v>28</v>
      </c>
      <c r="FA34">
        <v>26.8</v>
      </c>
      <c r="FB34">
        <v>26.7</v>
      </c>
      <c r="FC34">
        <v>2</v>
      </c>
      <c r="FD34">
        <v>510.41699999999997</v>
      </c>
      <c r="FE34">
        <v>127.364</v>
      </c>
      <c r="FF34">
        <v>35.249299999999998</v>
      </c>
      <c r="FG34">
        <v>31.710899999999999</v>
      </c>
      <c r="FH34">
        <v>29.999099999999999</v>
      </c>
      <c r="FI34">
        <v>31.6311</v>
      </c>
      <c r="FJ34">
        <v>31.583500000000001</v>
      </c>
      <c r="FK34">
        <v>20.1767</v>
      </c>
      <c r="FL34">
        <v>0</v>
      </c>
      <c r="FM34">
        <v>100</v>
      </c>
      <c r="FN34">
        <v>-999.9</v>
      </c>
      <c r="FO34">
        <v>400</v>
      </c>
      <c r="FP34">
        <v>35.550800000000002</v>
      </c>
      <c r="FQ34">
        <v>101.276</v>
      </c>
      <c r="FR34">
        <v>101.18</v>
      </c>
    </row>
    <row r="35" spans="1:174" x14ac:dyDescent="0.25">
      <c r="A35">
        <v>19</v>
      </c>
      <c r="B35">
        <v>1603829589.5</v>
      </c>
      <c r="C35">
        <v>3770</v>
      </c>
      <c r="D35" t="s">
        <v>381</v>
      </c>
      <c r="E35" t="s">
        <v>382</v>
      </c>
      <c r="F35" t="s">
        <v>383</v>
      </c>
      <c r="G35" t="s">
        <v>346</v>
      </c>
      <c r="H35">
        <v>1603829581.5</v>
      </c>
      <c r="I35">
        <f t="shared" si="0"/>
        <v>2.4862097732392947E-3</v>
      </c>
      <c r="J35">
        <f t="shared" si="1"/>
        <v>7.4773114908662972</v>
      </c>
      <c r="K35">
        <f t="shared" si="2"/>
        <v>389.88770967741902</v>
      </c>
      <c r="L35">
        <f t="shared" si="3"/>
        <v>237.17010411421072</v>
      </c>
      <c r="M35">
        <f t="shared" si="4"/>
        <v>24.154391742839561</v>
      </c>
      <c r="N35">
        <f t="shared" si="5"/>
        <v>39.707789101158482</v>
      </c>
      <c r="O35">
        <f t="shared" si="6"/>
        <v>8.7723574200384319E-2</v>
      </c>
      <c r="P35">
        <f t="shared" si="7"/>
        <v>2.959990952404072</v>
      </c>
      <c r="Q35">
        <f t="shared" si="8"/>
        <v>8.6304446012485034E-2</v>
      </c>
      <c r="R35">
        <f t="shared" si="9"/>
        <v>5.4065869438781194E-2</v>
      </c>
      <c r="S35">
        <f t="shared" si="10"/>
        <v>214.76395515458694</v>
      </c>
      <c r="T35">
        <f t="shared" si="11"/>
        <v>36.800943441482303</v>
      </c>
      <c r="U35">
        <f t="shared" si="12"/>
        <v>36.0183161290323</v>
      </c>
      <c r="V35">
        <f t="shared" si="13"/>
        <v>5.9748016349103583</v>
      </c>
      <c r="W35">
        <f t="shared" si="14"/>
        <v>52.600132019474735</v>
      </c>
      <c r="X35">
        <f t="shared" si="15"/>
        <v>3.1726902348842412</v>
      </c>
      <c r="Y35">
        <f t="shared" si="16"/>
        <v>6.0317153457135442</v>
      </c>
      <c r="Z35">
        <f t="shared" si="17"/>
        <v>2.8021114000261171</v>
      </c>
      <c r="AA35">
        <f t="shared" si="18"/>
        <v>-109.64185099985289</v>
      </c>
      <c r="AB35">
        <f t="shared" si="19"/>
        <v>27.539222793621576</v>
      </c>
      <c r="AC35">
        <f t="shared" si="20"/>
        <v>2.1962863156618009</v>
      </c>
      <c r="AD35">
        <f t="shared" si="21"/>
        <v>134.85761326401743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52200.961684226932</v>
      </c>
      <c r="AJ35" t="s">
        <v>291</v>
      </c>
      <c r="AK35">
        <v>15552.9</v>
      </c>
      <c r="AL35">
        <v>715.47692307692296</v>
      </c>
      <c r="AM35">
        <v>3262.08</v>
      </c>
      <c r="AN35">
        <f t="shared" si="25"/>
        <v>2546.603076923077</v>
      </c>
      <c r="AO35">
        <f t="shared" si="26"/>
        <v>0.78066849277855754</v>
      </c>
      <c r="AP35">
        <v>-0.57774747981622299</v>
      </c>
      <c r="AQ35" t="s">
        <v>384</v>
      </c>
      <c r="AR35">
        <v>15423.5</v>
      </c>
      <c r="AS35">
        <v>869.59608000000003</v>
      </c>
      <c r="AT35">
        <v>1059.6500000000001</v>
      </c>
      <c r="AU35">
        <f t="shared" si="27"/>
        <v>0.17935537205681129</v>
      </c>
      <c r="AV35">
        <v>0.5</v>
      </c>
      <c r="AW35">
        <f t="shared" si="28"/>
        <v>1095.8652199823844</v>
      </c>
      <c r="AX35">
        <f t="shared" si="29"/>
        <v>7.4773114908662972</v>
      </c>
      <c r="AY35">
        <f t="shared" si="30"/>
        <v>98.274657127029954</v>
      </c>
      <c r="AZ35">
        <f t="shared" si="31"/>
        <v>0.37344406171849204</v>
      </c>
      <c r="BA35">
        <f t="shared" si="32"/>
        <v>7.3504102729092932E-3</v>
      </c>
      <c r="BB35">
        <f t="shared" si="33"/>
        <v>2.0784504317463308</v>
      </c>
      <c r="BC35" t="s">
        <v>385</v>
      </c>
      <c r="BD35">
        <v>663.93</v>
      </c>
      <c r="BE35">
        <f t="shared" si="34"/>
        <v>395.72000000000014</v>
      </c>
      <c r="BF35">
        <f t="shared" si="35"/>
        <v>0.48027372889922165</v>
      </c>
      <c r="BG35">
        <f t="shared" si="36"/>
        <v>0.84769162673440712</v>
      </c>
      <c r="BH35">
        <f t="shared" si="37"/>
        <v>0.55220449460803467</v>
      </c>
      <c r="BI35">
        <f t="shared" si="38"/>
        <v>0.86485012916150128</v>
      </c>
      <c r="BJ35">
        <f t="shared" si="39"/>
        <v>0.36668534295607702</v>
      </c>
      <c r="BK35">
        <f t="shared" si="40"/>
        <v>0.63331465704392298</v>
      </c>
      <c r="BL35">
        <f t="shared" si="41"/>
        <v>1299.97677419355</v>
      </c>
      <c r="BM35">
        <f t="shared" si="42"/>
        <v>1095.8652199823844</v>
      </c>
      <c r="BN35">
        <f t="shared" si="43"/>
        <v>0.84298830697357063</v>
      </c>
      <c r="BO35">
        <f t="shared" si="44"/>
        <v>0.19597661394714141</v>
      </c>
      <c r="BP35">
        <v>6</v>
      </c>
      <c r="BQ35">
        <v>0.5</v>
      </c>
      <c r="BR35" t="s">
        <v>294</v>
      </c>
      <c r="BS35">
        <v>2</v>
      </c>
      <c r="BT35">
        <v>1603829581.5</v>
      </c>
      <c r="BU35">
        <v>389.88770967741902</v>
      </c>
      <c r="BV35">
        <v>400.02380645161298</v>
      </c>
      <c r="BW35">
        <v>31.1524</v>
      </c>
      <c r="BX35">
        <v>28.261858064516101</v>
      </c>
      <c r="BY35">
        <v>389.98938709677401</v>
      </c>
      <c r="BZ35">
        <v>30.8936064516129</v>
      </c>
      <c r="CA35">
        <v>499.994483870968</v>
      </c>
      <c r="CB35">
        <v>101.74422580645199</v>
      </c>
      <c r="CC35">
        <v>9.9941412903225793E-2</v>
      </c>
      <c r="CD35">
        <v>36.1908903225806</v>
      </c>
      <c r="CE35">
        <v>36.0183161290323</v>
      </c>
      <c r="CF35">
        <v>999.9</v>
      </c>
      <c r="CG35">
        <v>0</v>
      </c>
      <c r="CH35">
        <v>0</v>
      </c>
      <c r="CI35">
        <v>10000.1429032258</v>
      </c>
      <c r="CJ35">
        <v>0</v>
      </c>
      <c r="CK35">
        <v>531.59774193548401</v>
      </c>
      <c r="CL35">
        <v>1299.97677419355</v>
      </c>
      <c r="CM35">
        <v>0.90000374193548405</v>
      </c>
      <c r="CN35">
        <v>9.9996441935483904E-2</v>
      </c>
      <c r="CO35">
        <v>0</v>
      </c>
      <c r="CP35">
        <v>872.45670967741898</v>
      </c>
      <c r="CQ35">
        <v>4.99979</v>
      </c>
      <c r="CR35">
        <v>11998.7</v>
      </c>
      <c r="CS35">
        <v>11051.083870967699</v>
      </c>
      <c r="CT35">
        <v>47.048000000000002</v>
      </c>
      <c r="CU35">
        <v>49.52</v>
      </c>
      <c r="CV35">
        <v>48.120870967741901</v>
      </c>
      <c r="CW35">
        <v>48.75</v>
      </c>
      <c r="CX35">
        <v>49</v>
      </c>
      <c r="CY35">
        <v>1165.48580645161</v>
      </c>
      <c r="CZ35">
        <v>129.49096774193501</v>
      </c>
      <c r="DA35">
        <v>0</v>
      </c>
      <c r="DB35">
        <v>119.700000047684</v>
      </c>
      <c r="DC35">
        <v>0</v>
      </c>
      <c r="DD35">
        <v>869.59608000000003</v>
      </c>
      <c r="DE35">
        <v>-249.29453807708899</v>
      </c>
      <c r="DF35">
        <v>-4380.79999375032</v>
      </c>
      <c r="DG35">
        <v>11949.324000000001</v>
      </c>
      <c r="DH35">
        <v>15</v>
      </c>
      <c r="DI35">
        <v>1603827819.5999999</v>
      </c>
      <c r="DJ35" t="s">
        <v>338</v>
      </c>
      <c r="DK35">
        <v>1603827812.0999999</v>
      </c>
      <c r="DL35">
        <v>1603827819.5999999</v>
      </c>
      <c r="DM35">
        <v>3</v>
      </c>
      <c r="DN35">
        <v>0.126</v>
      </c>
      <c r="DO35">
        <v>-0.14699999999999999</v>
      </c>
      <c r="DP35">
        <v>-0.1</v>
      </c>
      <c r="DQ35">
        <v>0.18</v>
      </c>
      <c r="DR35">
        <v>400</v>
      </c>
      <c r="DS35">
        <v>32</v>
      </c>
      <c r="DT35">
        <v>0.16</v>
      </c>
      <c r="DU35">
        <v>0.02</v>
      </c>
      <c r="DV35">
        <v>7.4774572169740203</v>
      </c>
      <c r="DW35">
        <v>-0.12619263024445199</v>
      </c>
      <c r="DX35">
        <v>2.3638642749302101E-2</v>
      </c>
      <c r="DY35">
        <v>1</v>
      </c>
      <c r="DZ35">
        <v>-10.137510000000001</v>
      </c>
      <c r="EA35">
        <v>-1.7579532814266299E-2</v>
      </c>
      <c r="EB35">
        <v>2.5274194349177499E-2</v>
      </c>
      <c r="EC35">
        <v>1</v>
      </c>
      <c r="ED35">
        <v>2.8931049999999998</v>
      </c>
      <c r="EE35">
        <v>0.54664284760845705</v>
      </c>
      <c r="EF35">
        <v>3.9549997366203099E-2</v>
      </c>
      <c r="EG35">
        <v>0</v>
      </c>
      <c r="EH35">
        <v>2</v>
      </c>
      <c r="EI35">
        <v>3</v>
      </c>
      <c r="EJ35" t="s">
        <v>312</v>
      </c>
      <c r="EK35">
        <v>100</v>
      </c>
      <c r="EL35">
        <v>100</v>
      </c>
      <c r="EM35">
        <v>-0.10199999999999999</v>
      </c>
      <c r="EN35">
        <v>0.25719999999999998</v>
      </c>
      <c r="EO35">
        <v>-0.25247930933584101</v>
      </c>
      <c r="EP35">
        <v>6.0823150184057602E-4</v>
      </c>
      <c r="EQ35">
        <v>-6.1572112211999805E-7</v>
      </c>
      <c r="ER35">
        <v>1.2304956265122001E-10</v>
      </c>
      <c r="ES35">
        <v>-0.181433359823131</v>
      </c>
      <c r="ET35">
        <v>-5.6976549660881903E-3</v>
      </c>
      <c r="EU35">
        <v>7.2294696533427402E-4</v>
      </c>
      <c r="EV35">
        <v>-2.5009322186793402E-6</v>
      </c>
      <c r="EW35">
        <v>4</v>
      </c>
      <c r="EX35">
        <v>2168</v>
      </c>
      <c r="EY35">
        <v>1</v>
      </c>
      <c r="EZ35">
        <v>28</v>
      </c>
      <c r="FA35">
        <v>29.6</v>
      </c>
      <c r="FB35">
        <v>29.5</v>
      </c>
      <c r="FC35">
        <v>2</v>
      </c>
      <c r="FD35">
        <v>508.63</v>
      </c>
      <c r="FE35">
        <v>134.95500000000001</v>
      </c>
      <c r="FF35">
        <v>35.011800000000001</v>
      </c>
      <c r="FG35">
        <v>31.464400000000001</v>
      </c>
      <c r="FH35">
        <v>29.999700000000001</v>
      </c>
      <c r="FI35">
        <v>31.2895</v>
      </c>
      <c r="FJ35">
        <v>31.245200000000001</v>
      </c>
      <c r="FK35">
        <v>20.159600000000001</v>
      </c>
      <c r="FL35">
        <v>0</v>
      </c>
      <c r="FM35">
        <v>100</v>
      </c>
      <c r="FN35">
        <v>-999.9</v>
      </c>
      <c r="FO35">
        <v>400</v>
      </c>
      <c r="FP35">
        <v>36.972299999999997</v>
      </c>
      <c r="FQ35">
        <v>101.328</v>
      </c>
      <c r="FR35">
        <v>101.21</v>
      </c>
    </row>
    <row r="36" spans="1:174" x14ac:dyDescent="0.25">
      <c r="A36">
        <v>20</v>
      </c>
      <c r="B36">
        <v>1603829608</v>
      </c>
      <c r="C36">
        <v>3788.5</v>
      </c>
      <c r="D36" t="s">
        <v>386</v>
      </c>
      <c r="E36" t="s">
        <v>387</v>
      </c>
      <c r="F36" t="s">
        <v>383</v>
      </c>
      <c r="G36" t="s">
        <v>346</v>
      </c>
      <c r="H36">
        <v>1603829603.75</v>
      </c>
      <c r="I36">
        <f t="shared" si="0"/>
        <v>2.6861243767786923E-3</v>
      </c>
      <c r="J36">
        <f t="shared" si="1"/>
        <v>5.2165320196517264</v>
      </c>
      <c r="K36">
        <f t="shared" si="2"/>
        <v>392.518125</v>
      </c>
      <c r="L36">
        <f t="shared" si="3"/>
        <v>288.67939951203215</v>
      </c>
      <c r="M36">
        <f t="shared" si="4"/>
        <v>29.400617809787772</v>
      </c>
      <c r="N36">
        <f t="shared" si="5"/>
        <v>39.976095959900682</v>
      </c>
      <c r="O36">
        <f t="shared" si="6"/>
        <v>9.5929960493314814E-2</v>
      </c>
      <c r="P36">
        <f t="shared" si="7"/>
        <v>2.9617465362777233</v>
      </c>
      <c r="Q36">
        <f t="shared" si="8"/>
        <v>9.4236648618954477E-2</v>
      </c>
      <c r="R36">
        <f t="shared" si="9"/>
        <v>5.9047553105404119E-2</v>
      </c>
      <c r="S36">
        <f t="shared" si="10"/>
        <v>214.78980549219489</v>
      </c>
      <c r="T36">
        <f t="shared" si="11"/>
        <v>36.772436518912009</v>
      </c>
      <c r="U36">
        <f t="shared" si="12"/>
        <v>35.894768749999997</v>
      </c>
      <c r="V36">
        <f t="shared" si="13"/>
        <v>5.9343436752885488</v>
      </c>
      <c r="W36">
        <f t="shared" si="14"/>
        <v>52.340218600068624</v>
      </c>
      <c r="X36">
        <f t="shared" si="15"/>
        <v>3.1609708218137369</v>
      </c>
      <c r="Y36">
        <f t="shared" si="16"/>
        <v>6.0392770728886349</v>
      </c>
      <c r="Z36">
        <f t="shared" si="17"/>
        <v>2.7733728534748119</v>
      </c>
      <c r="AA36">
        <f t="shared" si="18"/>
        <v>-118.45808501594033</v>
      </c>
      <c r="AB36">
        <f t="shared" si="19"/>
        <v>50.926922040695487</v>
      </c>
      <c r="AC36">
        <f t="shared" si="20"/>
        <v>4.0570931967126098</v>
      </c>
      <c r="AD36">
        <f t="shared" si="21"/>
        <v>151.31573571366266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52246.974262880525</v>
      </c>
      <c r="AJ36" t="s">
        <v>291</v>
      </c>
      <c r="AK36">
        <v>15552.9</v>
      </c>
      <c r="AL36">
        <v>715.47692307692296</v>
      </c>
      <c r="AM36">
        <v>3262.08</v>
      </c>
      <c r="AN36">
        <f t="shared" si="25"/>
        <v>2546.603076923077</v>
      </c>
      <c r="AO36">
        <f t="shared" si="26"/>
        <v>0.78066849277855754</v>
      </c>
      <c r="AP36">
        <v>-0.57774747981622299</v>
      </c>
      <c r="AQ36" t="s">
        <v>388</v>
      </c>
      <c r="AR36">
        <v>15421.7</v>
      </c>
      <c r="AS36">
        <v>875.25133333333304</v>
      </c>
      <c r="AT36">
        <v>1028.52</v>
      </c>
      <c r="AU36">
        <f t="shared" si="27"/>
        <v>0.14901865463643582</v>
      </c>
      <c r="AV36">
        <v>0.5</v>
      </c>
      <c r="AW36">
        <f t="shared" si="28"/>
        <v>1095.9942006275994</v>
      </c>
      <c r="AX36">
        <f t="shared" si="29"/>
        <v>5.2165320196517264</v>
      </c>
      <c r="AY36">
        <f t="shared" si="30"/>
        <v>81.6617906334304</v>
      </c>
      <c r="AZ36">
        <f t="shared" si="31"/>
        <v>0.37002683467506703</v>
      </c>
      <c r="BA36">
        <f t="shared" si="32"/>
        <v>5.2867793425822596E-3</v>
      </c>
      <c r="BB36">
        <f t="shared" si="33"/>
        <v>2.1716252479290632</v>
      </c>
      <c r="BC36" t="s">
        <v>389</v>
      </c>
      <c r="BD36">
        <v>647.94000000000005</v>
      </c>
      <c r="BE36">
        <f t="shared" si="34"/>
        <v>380.57999999999993</v>
      </c>
      <c r="BF36">
        <f t="shared" si="35"/>
        <v>0.40272391262459134</v>
      </c>
      <c r="BG36">
        <f t="shared" si="36"/>
        <v>0.85441483623677383</v>
      </c>
      <c r="BH36">
        <f t="shared" si="37"/>
        <v>0.48960886844441898</v>
      </c>
      <c r="BI36">
        <f t="shared" si="38"/>
        <v>0.87707425638497616</v>
      </c>
      <c r="BJ36">
        <f t="shared" si="39"/>
        <v>0.29813257290589046</v>
      </c>
      <c r="BK36">
        <f t="shared" si="40"/>
        <v>0.70186742709410954</v>
      </c>
      <c r="BL36">
        <f t="shared" si="41"/>
        <v>1300.129375</v>
      </c>
      <c r="BM36">
        <f t="shared" si="42"/>
        <v>1095.9942006275994</v>
      </c>
      <c r="BN36">
        <f t="shared" si="43"/>
        <v>0.84298856844735126</v>
      </c>
      <c r="BO36">
        <f t="shared" si="44"/>
        <v>0.19597713689470231</v>
      </c>
      <c r="BP36">
        <v>6</v>
      </c>
      <c r="BQ36">
        <v>0.5</v>
      </c>
      <c r="BR36" t="s">
        <v>294</v>
      </c>
      <c r="BS36">
        <v>2</v>
      </c>
      <c r="BT36">
        <v>1603829603.75</v>
      </c>
      <c r="BU36">
        <v>392.518125</v>
      </c>
      <c r="BV36">
        <v>400.04275000000001</v>
      </c>
      <c r="BW36">
        <v>31.037006250000001</v>
      </c>
      <c r="BX36">
        <v>27.913881249999999</v>
      </c>
      <c r="BY36">
        <v>392.61918750000001</v>
      </c>
      <c r="BZ36">
        <v>30.781756250000001</v>
      </c>
      <c r="CA36">
        <v>500.029</v>
      </c>
      <c r="CB36">
        <v>101.7451875</v>
      </c>
      <c r="CC36">
        <v>0.10003546875</v>
      </c>
      <c r="CD36">
        <v>36.2137125</v>
      </c>
      <c r="CE36">
        <v>35.894768749999997</v>
      </c>
      <c r="CF36">
        <v>999.9</v>
      </c>
      <c r="CG36">
        <v>0</v>
      </c>
      <c r="CH36">
        <v>0</v>
      </c>
      <c r="CI36">
        <v>10010.00625</v>
      </c>
      <c r="CJ36">
        <v>0</v>
      </c>
      <c r="CK36">
        <v>570.87649999999996</v>
      </c>
      <c r="CL36">
        <v>1300.129375</v>
      </c>
      <c r="CM36">
        <v>0.89999643750000002</v>
      </c>
      <c r="CN36">
        <v>0.10000355625</v>
      </c>
      <c r="CO36">
        <v>0</v>
      </c>
      <c r="CP36">
        <v>981.07050000000004</v>
      </c>
      <c r="CQ36">
        <v>4.99979</v>
      </c>
      <c r="CR36">
        <v>13397.53125</v>
      </c>
      <c r="CS36">
        <v>11052.393749999999</v>
      </c>
      <c r="CT36">
        <v>47.194875000000003</v>
      </c>
      <c r="CU36">
        <v>49.585625</v>
      </c>
      <c r="CV36">
        <v>48.187125000000002</v>
      </c>
      <c r="CW36">
        <v>48.827750000000002</v>
      </c>
      <c r="CX36">
        <v>49.069875000000003</v>
      </c>
      <c r="CY36">
        <v>1165.6118750000001</v>
      </c>
      <c r="CZ36">
        <v>129.51750000000001</v>
      </c>
      <c r="DA36">
        <v>0</v>
      </c>
      <c r="DB36">
        <v>17.5999999046326</v>
      </c>
      <c r="DC36">
        <v>0</v>
      </c>
      <c r="DD36">
        <v>875.25133333333304</v>
      </c>
      <c r="DE36">
        <v>956.26667095228095</v>
      </c>
      <c r="DF36">
        <v>-27789.671272846299</v>
      </c>
      <c r="DG36">
        <v>12735.867407407401</v>
      </c>
      <c r="DH36">
        <v>15</v>
      </c>
      <c r="DI36">
        <v>1603827819.5999999</v>
      </c>
      <c r="DJ36" t="s">
        <v>338</v>
      </c>
      <c r="DK36">
        <v>1603827812.0999999</v>
      </c>
      <c r="DL36">
        <v>1603827819.5999999</v>
      </c>
      <c r="DM36">
        <v>3</v>
      </c>
      <c r="DN36">
        <v>0.126</v>
      </c>
      <c r="DO36">
        <v>-0.14699999999999999</v>
      </c>
      <c r="DP36">
        <v>-0.1</v>
      </c>
      <c r="DQ36">
        <v>0.18</v>
      </c>
      <c r="DR36">
        <v>400</v>
      </c>
      <c r="DS36">
        <v>32</v>
      </c>
      <c r="DT36">
        <v>0.16</v>
      </c>
      <c r="DU36">
        <v>0.02</v>
      </c>
      <c r="DV36">
        <v>6.2430350958189598</v>
      </c>
      <c r="DW36">
        <v>-13.8367523987437</v>
      </c>
      <c r="DX36">
        <v>1.0876445928176199</v>
      </c>
      <c r="DY36">
        <v>0</v>
      </c>
      <c r="DZ36">
        <v>-8.7222193333333298</v>
      </c>
      <c r="EA36">
        <v>16.4578080533927</v>
      </c>
      <c r="EB36">
        <v>1.28343853751016</v>
      </c>
      <c r="EC36">
        <v>0</v>
      </c>
      <c r="ED36">
        <v>3.1454406666666701</v>
      </c>
      <c r="EE36">
        <v>-5.4488275862072E-2</v>
      </c>
      <c r="EF36">
        <v>8.26167850553923E-2</v>
      </c>
      <c r="EG36">
        <v>1</v>
      </c>
      <c r="EH36">
        <v>1</v>
      </c>
      <c r="EI36">
        <v>3</v>
      </c>
      <c r="EJ36" t="s">
        <v>296</v>
      </c>
      <c r="EK36">
        <v>100</v>
      </c>
      <c r="EL36">
        <v>100</v>
      </c>
      <c r="EM36">
        <v>-0.10199999999999999</v>
      </c>
      <c r="EN36">
        <v>0.2515</v>
      </c>
      <c r="EO36">
        <v>-0.25247930933584101</v>
      </c>
      <c r="EP36">
        <v>6.0823150184057602E-4</v>
      </c>
      <c r="EQ36">
        <v>-6.1572112211999805E-7</v>
      </c>
      <c r="ER36">
        <v>1.2304956265122001E-10</v>
      </c>
      <c r="ES36">
        <v>-0.181433359823131</v>
      </c>
      <c r="ET36">
        <v>-5.6976549660881903E-3</v>
      </c>
      <c r="EU36">
        <v>7.2294696533427402E-4</v>
      </c>
      <c r="EV36">
        <v>-2.5009322186793402E-6</v>
      </c>
      <c r="EW36">
        <v>4</v>
      </c>
      <c r="EX36">
        <v>2168</v>
      </c>
      <c r="EY36">
        <v>1</v>
      </c>
      <c r="EZ36">
        <v>28</v>
      </c>
      <c r="FA36">
        <v>29.9</v>
      </c>
      <c r="FB36">
        <v>29.8</v>
      </c>
      <c r="FC36">
        <v>2</v>
      </c>
      <c r="FD36">
        <v>508.72399999999999</v>
      </c>
      <c r="FE36">
        <v>134.54499999999999</v>
      </c>
      <c r="FF36">
        <v>35.001399999999997</v>
      </c>
      <c r="FG36">
        <v>31.445399999999999</v>
      </c>
      <c r="FH36">
        <v>29.999600000000001</v>
      </c>
      <c r="FI36">
        <v>31.258600000000001</v>
      </c>
      <c r="FJ36">
        <v>31.214200000000002</v>
      </c>
      <c r="FK36">
        <v>20.156600000000001</v>
      </c>
      <c r="FL36">
        <v>0</v>
      </c>
      <c r="FM36">
        <v>100</v>
      </c>
      <c r="FN36">
        <v>-999.9</v>
      </c>
      <c r="FO36">
        <v>400</v>
      </c>
      <c r="FP36">
        <v>30.9709</v>
      </c>
      <c r="FQ36">
        <v>101.334</v>
      </c>
      <c r="FR36">
        <v>101.209</v>
      </c>
    </row>
    <row r="37" spans="1:174" x14ac:dyDescent="0.25">
      <c r="A37">
        <v>21</v>
      </c>
      <c r="B37">
        <v>1603829745.5</v>
      </c>
      <c r="C37">
        <v>3926</v>
      </c>
      <c r="D37" t="s">
        <v>390</v>
      </c>
      <c r="E37" t="s">
        <v>391</v>
      </c>
      <c r="F37" t="s">
        <v>383</v>
      </c>
      <c r="G37" t="s">
        <v>346</v>
      </c>
      <c r="H37">
        <v>1603829737.5</v>
      </c>
      <c r="I37">
        <f t="shared" si="0"/>
        <v>1.3404677925771811E-3</v>
      </c>
      <c r="J37">
        <f t="shared" si="1"/>
        <v>4.1344179806761794</v>
      </c>
      <c r="K37">
        <f t="shared" si="2"/>
        <v>394.40412903225803</v>
      </c>
      <c r="L37">
        <f t="shared" si="3"/>
        <v>231.71135757276116</v>
      </c>
      <c r="M37">
        <f t="shared" si="4"/>
        <v>23.597088488584991</v>
      </c>
      <c r="N37">
        <f t="shared" si="5"/>
        <v>40.165442171366166</v>
      </c>
      <c r="O37">
        <f t="shared" si="6"/>
        <v>4.5111442311633242E-2</v>
      </c>
      <c r="P37">
        <f t="shared" si="7"/>
        <v>2.9593354244593089</v>
      </c>
      <c r="Q37">
        <f t="shared" si="8"/>
        <v>4.4732865179133156E-2</v>
      </c>
      <c r="R37">
        <f t="shared" si="9"/>
        <v>2.7991789444215376E-2</v>
      </c>
      <c r="S37">
        <f t="shared" si="10"/>
        <v>214.76897770769756</v>
      </c>
      <c r="T37">
        <f t="shared" si="11"/>
        <v>37.423506636820953</v>
      </c>
      <c r="U37">
        <f t="shared" si="12"/>
        <v>36.2848774193548</v>
      </c>
      <c r="V37">
        <f t="shared" si="13"/>
        <v>6.0629092102548636</v>
      </c>
      <c r="W37">
        <f t="shared" si="14"/>
        <v>51.276928753898702</v>
      </c>
      <c r="X37">
        <f t="shared" si="15"/>
        <v>3.1492426887917921</v>
      </c>
      <c r="Y37">
        <f t="shared" si="16"/>
        <v>6.1416367269312087</v>
      </c>
      <c r="Z37">
        <f t="shared" si="17"/>
        <v>2.9136665214630715</v>
      </c>
      <c r="AA37">
        <f t="shared" si="18"/>
        <v>-59.11462965265369</v>
      </c>
      <c r="AB37">
        <f t="shared" si="19"/>
        <v>37.54886510034855</v>
      </c>
      <c r="AC37">
        <f t="shared" si="20"/>
        <v>3.0039007036724317</v>
      </c>
      <c r="AD37">
        <f t="shared" si="21"/>
        <v>196.20711385906486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52126.706615478077</v>
      </c>
      <c r="AJ37" t="s">
        <v>291</v>
      </c>
      <c r="AK37">
        <v>15552.9</v>
      </c>
      <c r="AL37">
        <v>715.47692307692296</v>
      </c>
      <c r="AM37">
        <v>3262.08</v>
      </c>
      <c r="AN37">
        <f t="shared" si="25"/>
        <v>2546.603076923077</v>
      </c>
      <c r="AO37">
        <f t="shared" si="26"/>
        <v>0.78066849277855754</v>
      </c>
      <c r="AP37">
        <v>-0.57774747981622299</v>
      </c>
      <c r="AQ37" t="s">
        <v>392</v>
      </c>
      <c r="AR37">
        <v>15411.3</v>
      </c>
      <c r="AS37">
        <v>702.18848000000003</v>
      </c>
      <c r="AT37">
        <v>830.41</v>
      </c>
      <c r="AU37">
        <f t="shared" si="27"/>
        <v>0.15440748545899008</v>
      </c>
      <c r="AV37">
        <v>0.5</v>
      </c>
      <c r="AW37">
        <f t="shared" si="28"/>
        <v>1095.887865143728</v>
      </c>
      <c r="AX37">
        <f t="shared" si="29"/>
        <v>4.1344179806761794</v>
      </c>
      <c r="AY37">
        <f t="shared" si="30"/>
        <v>84.606644800931932</v>
      </c>
      <c r="AZ37">
        <f t="shared" si="31"/>
        <v>0.27886224876868049</v>
      </c>
      <c r="BA37">
        <f t="shared" si="32"/>
        <v>4.2998609715186433E-3</v>
      </c>
      <c r="BB37">
        <f t="shared" si="33"/>
        <v>2.9282763935887095</v>
      </c>
      <c r="BC37" t="s">
        <v>393</v>
      </c>
      <c r="BD37">
        <v>598.84</v>
      </c>
      <c r="BE37">
        <f t="shared" si="34"/>
        <v>231.56999999999994</v>
      </c>
      <c r="BF37">
        <f t="shared" si="35"/>
        <v>0.55370522952023138</v>
      </c>
      <c r="BG37">
        <f t="shared" si="36"/>
        <v>0.91304951863144146</v>
      </c>
      <c r="BH37">
        <f t="shared" si="37"/>
        <v>1.1156189622054293</v>
      </c>
      <c r="BI37">
        <f t="shared" si="38"/>
        <v>0.95486808369761955</v>
      </c>
      <c r="BJ37">
        <f t="shared" si="39"/>
        <v>0.47221059457696507</v>
      </c>
      <c r="BK37">
        <f t="shared" si="40"/>
        <v>0.52778940542303499</v>
      </c>
      <c r="BL37">
        <f t="shared" si="41"/>
        <v>1300.00322580645</v>
      </c>
      <c r="BM37">
        <f t="shared" si="42"/>
        <v>1095.887865143728</v>
      </c>
      <c r="BN37">
        <f t="shared" si="43"/>
        <v>0.84298857371211522</v>
      </c>
      <c r="BO37">
        <f t="shared" si="44"/>
        <v>0.19597714742423045</v>
      </c>
      <c r="BP37">
        <v>6</v>
      </c>
      <c r="BQ37">
        <v>0.5</v>
      </c>
      <c r="BR37" t="s">
        <v>294</v>
      </c>
      <c r="BS37">
        <v>2</v>
      </c>
      <c r="BT37">
        <v>1603829737.5</v>
      </c>
      <c r="BU37">
        <v>394.40412903225803</v>
      </c>
      <c r="BV37">
        <v>399.999741935484</v>
      </c>
      <c r="BW37">
        <v>30.923954838709701</v>
      </c>
      <c r="BX37">
        <v>29.365167741935501</v>
      </c>
      <c r="BY37">
        <v>394.50503225806398</v>
      </c>
      <c r="BZ37">
        <v>30.672164516129001</v>
      </c>
      <c r="CA37">
        <v>500.01</v>
      </c>
      <c r="CB37">
        <v>101.738322580645</v>
      </c>
      <c r="CC37">
        <v>9.9967677419354806E-2</v>
      </c>
      <c r="CD37">
        <v>36.520229032258101</v>
      </c>
      <c r="CE37">
        <v>36.2848774193548</v>
      </c>
      <c r="CF37">
        <v>999.9</v>
      </c>
      <c r="CG37">
        <v>0</v>
      </c>
      <c r="CH37">
        <v>0</v>
      </c>
      <c r="CI37">
        <v>9997.0064516129005</v>
      </c>
      <c r="CJ37">
        <v>0</v>
      </c>
      <c r="CK37">
        <v>378.52738709677402</v>
      </c>
      <c r="CL37">
        <v>1300.00322580645</v>
      </c>
      <c r="CM37">
        <v>0.89999600000000002</v>
      </c>
      <c r="CN37">
        <v>0.1000041</v>
      </c>
      <c r="CO37">
        <v>0</v>
      </c>
      <c r="CP37">
        <v>702.40561290322603</v>
      </c>
      <c r="CQ37">
        <v>4.99979</v>
      </c>
      <c r="CR37">
        <v>9458.5722580645197</v>
      </c>
      <c r="CS37">
        <v>11051.3064516129</v>
      </c>
      <c r="CT37">
        <v>47.811999999999998</v>
      </c>
      <c r="CU37">
        <v>50.122967741935497</v>
      </c>
      <c r="CV37">
        <v>48.7195161290323</v>
      </c>
      <c r="CW37">
        <v>49.481709677419403</v>
      </c>
      <c r="CX37">
        <v>49.673000000000002</v>
      </c>
      <c r="CY37">
        <v>1165.4980645161299</v>
      </c>
      <c r="CZ37">
        <v>129.505161290323</v>
      </c>
      <c r="DA37">
        <v>0</v>
      </c>
      <c r="DB37">
        <v>49.5</v>
      </c>
      <c r="DC37">
        <v>0</v>
      </c>
      <c r="DD37">
        <v>702.18848000000003</v>
      </c>
      <c r="DE37">
        <v>-17.929769202122099</v>
      </c>
      <c r="DF37">
        <v>-600.58307641547003</v>
      </c>
      <c r="DG37">
        <v>9451.6232</v>
      </c>
      <c r="DH37">
        <v>15</v>
      </c>
      <c r="DI37">
        <v>1603827819.5999999</v>
      </c>
      <c r="DJ37" t="s">
        <v>338</v>
      </c>
      <c r="DK37">
        <v>1603827812.0999999</v>
      </c>
      <c r="DL37">
        <v>1603827819.5999999</v>
      </c>
      <c r="DM37">
        <v>3</v>
      </c>
      <c r="DN37">
        <v>0.126</v>
      </c>
      <c r="DO37">
        <v>-0.14699999999999999</v>
      </c>
      <c r="DP37">
        <v>-0.1</v>
      </c>
      <c r="DQ37">
        <v>0.18</v>
      </c>
      <c r="DR37">
        <v>400</v>
      </c>
      <c r="DS37">
        <v>32</v>
      </c>
      <c r="DT37">
        <v>0.16</v>
      </c>
      <c r="DU37">
        <v>0.02</v>
      </c>
      <c r="DV37">
        <v>4.1344277489935397</v>
      </c>
      <c r="DW37">
        <v>0.229194945556699</v>
      </c>
      <c r="DX37">
        <v>2.4199186360273399E-2</v>
      </c>
      <c r="DY37">
        <v>1</v>
      </c>
      <c r="DZ37">
        <v>-5.5983576666666703</v>
      </c>
      <c r="EA37">
        <v>-0.32716111234705803</v>
      </c>
      <c r="EB37">
        <v>3.1827487981652303E-2</v>
      </c>
      <c r="EC37">
        <v>0</v>
      </c>
      <c r="ED37">
        <v>1.5600080000000001</v>
      </c>
      <c r="EE37">
        <v>0.265970189099001</v>
      </c>
      <c r="EF37">
        <v>1.93391381055792E-2</v>
      </c>
      <c r="EG37">
        <v>0</v>
      </c>
      <c r="EH37">
        <v>1</v>
      </c>
      <c r="EI37">
        <v>3</v>
      </c>
      <c r="EJ37" t="s">
        <v>296</v>
      </c>
      <c r="EK37">
        <v>100</v>
      </c>
      <c r="EL37">
        <v>100</v>
      </c>
      <c r="EM37">
        <v>-0.1</v>
      </c>
      <c r="EN37">
        <v>0.25119999999999998</v>
      </c>
      <c r="EO37">
        <v>-0.25247930933584101</v>
      </c>
      <c r="EP37">
        <v>6.0823150184057602E-4</v>
      </c>
      <c r="EQ37">
        <v>-6.1572112211999805E-7</v>
      </c>
      <c r="ER37">
        <v>1.2304956265122001E-10</v>
      </c>
      <c r="ES37">
        <v>-0.181433359823131</v>
      </c>
      <c r="ET37">
        <v>-5.6976549660881903E-3</v>
      </c>
      <c r="EU37">
        <v>7.2294696533427402E-4</v>
      </c>
      <c r="EV37">
        <v>-2.5009322186793402E-6</v>
      </c>
      <c r="EW37">
        <v>4</v>
      </c>
      <c r="EX37">
        <v>2168</v>
      </c>
      <c r="EY37">
        <v>1</v>
      </c>
      <c r="EZ37">
        <v>28</v>
      </c>
      <c r="FA37">
        <v>32.200000000000003</v>
      </c>
      <c r="FB37">
        <v>32.1</v>
      </c>
      <c r="FC37">
        <v>2</v>
      </c>
      <c r="FD37">
        <v>508.10899999999998</v>
      </c>
      <c r="FE37">
        <v>134.566</v>
      </c>
      <c r="FF37">
        <v>35.033999999999999</v>
      </c>
      <c r="FG37">
        <v>31.577000000000002</v>
      </c>
      <c r="FH37">
        <v>30.000900000000001</v>
      </c>
      <c r="FI37">
        <v>31.2989</v>
      </c>
      <c r="FJ37">
        <v>31.261199999999999</v>
      </c>
      <c r="FK37">
        <v>20.1828</v>
      </c>
      <c r="FL37">
        <v>0</v>
      </c>
      <c r="FM37">
        <v>100</v>
      </c>
      <c r="FN37">
        <v>-999.9</v>
      </c>
      <c r="FO37">
        <v>400</v>
      </c>
      <c r="FP37">
        <v>30.2759</v>
      </c>
      <c r="FQ37">
        <v>101.298</v>
      </c>
      <c r="FR37">
        <v>101.146</v>
      </c>
    </row>
    <row r="38" spans="1:174" x14ac:dyDescent="0.25">
      <c r="A38">
        <v>22</v>
      </c>
      <c r="B38">
        <v>1603829901.5</v>
      </c>
      <c r="C38">
        <v>4082</v>
      </c>
      <c r="D38" t="s">
        <v>394</v>
      </c>
      <c r="E38" t="s">
        <v>395</v>
      </c>
      <c r="F38" t="s">
        <v>396</v>
      </c>
      <c r="G38" t="s">
        <v>370</v>
      </c>
      <c r="H38">
        <v>1603829893.75</v>
      </c>
      <c r="I38">
        <f t="shared" si="0"/>
        <v>5.9560420453082788E-3</v>
      </c>
      <c r="J38">
        <f t="shared" si="1"/>
        <v>14.448274932533774</v>
      </c>
      <c r="K38">
        <f t="shared" si="2"/>
        <v>379.9359</v>
      </c>
      <c r="L38">
        <f t="shared" si="3"/>
        <v>284.24368349390272</v>
      </c>
      <c r="M38">
        <f t="shared" si="4"/>
        <v>28.947520187648454</v>
      </c>
      <c r="N38">
        <f t="shared" si="5"/>
        <v>38.692863813447964</v>
      </c>
      <c r="O38">
        <f t="shared" si="6"/>
        <v>0.28728890745226016</v>
      </c>
      <c r="P38">
        <f t="shared" si="7"/>
        <v>2.9593491161745074</v>
      </c>
      <c r="Q38">
        <f t="shared" si="8"/>
        <v>0.27264529806725396</v>
      </c>
      <c r="R38">
        <f t="shared" si="9"/>
        <v>0.1716567584569394</v>
      </c>
      <c r="S38">
        <f t="shared" si="10"/>
        <v>214.76418321793727</v>
      </c>
      <c r="T38">
        <f t="shared" si="11"/>
        <v>36.08116641608494</v>
      </c>
      <c r="U38">
        <f t="shared" si="12"/>
        <v>35.423066666666699</v>
      </c>
      <c r="V38">
        <f t="shared" si="13"/>
        <v>5.7820564919959727</v>
      </c>
      <c r="W38">
        <f t="shared" si="14"/>
        <v>60.129006639980986</v>
      </c>
      <c r="X38">
        <f t="shared" si="15"/>
        <v>3.660448847702984</v>
      </c>
      <c r="Y38">
        <f t="shared" si="16"/>
        <v>6.0876589390869427</v>
      </c>
      <c r="Z38">
        <f t="shared" si="17"/>
        <v>2.1216076442929888</v>
      </c>
      <c r="AA38">
        <f t="shared" si="18"/>
        <v>-262.6614541980951</v>
      </c>
      <c r="AB38">
        <f t="shared" si="19"/>
        <v>149.34688142904727</v>
      </c>
      <c r="AC38">
        <f t="shared" si="20"/>
        <v>11.88853613264339</v>
      </c>
      <c r="AD38">
        <f t="shared" si="21"/>
        <v>113.33814658153284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52154.280830010604</v>
      </c>
      <c r="AJ38" t="s">
        <v>291</v>
      </c>
      <c r="AK38">
        <v>15552.9</v>
      </c>
      <c r="AL38">
        <v>715.47692307692296</v>
      </c>
      <c r="AM38">
        <v>3262.08</v>
      </c>
      <c r="AN38">
        <f t="shared" si="25"/>
        <v>2546.603076923077</v>
      </c>
      <c r="AO38">
        <f t="shared" si="26"/>
        <v>0.78066849277855754</v>
      </c>
      <c r="AP38">
        <v>-0.57774747981622299</v>
      </c>
      <c r="AQ38" t="s">
        <v>397</v>
      </c>
      <c r="AR38">
        <v>15400.2</v>
      </c>
      <c r="AS38">
        <v>1163.9264000000001</v>
      </c>
      <c r="AT38">
        <v>1530.39</v>
      </c>
      <c r="AU38">
        <f t="shared" si="27"/>
        <v>0.23945765458477908</v>
      </c>
      <c r="AV38">
        <v>0.5</v>
      </c>
      <c r="AW38">
        <f t="shared" si="28"/>
        <v>1095.8665186353426</v>
      </c>
      <c r="AX38">
        <f t="shared" si="29"/>
        <v>14.448274932533774</v>
      </c>
      <c r="AY38">
        <f t="shared" si="30"/>
        <v>131.20681314520311</v>
      </c>
      <c r="AZ38">
        <f t="shared" si="31"/>
        <v>0.53750351217663472</v>
      </c>
      <c r="BA38">
        <f t="shared" si="32"/>
        <v>1.3711544386867077E-2</v>
      </c>
      <c r="BB38">
        <f t="shared" si="33"/>
        <v>1.1315350988963595</v>
      </c>
      <c r="BC38" t="s">
        <v>398</v>
      </c>
      <c r="BD38">
        <v>707.8</v>
      </c>
      <c r="BE38">
        <f t="shared" si="34"/>
        <v>822.59000000000015</v>
      </c>
      <c r="BF38">
        <f t="shared" si="35"/>
        <v>0.44549970216024992</v>
      </c>
      <c r="BG38">
        <f t="shared" si="36"/>
        <v>0.67795621466714695</v>
      </c>
      <c r="BH38">
        <f t="shared" si="37"/>
        <v>0.4496965509299245</v>
      </c>
      <c r="BI38">
        <f t="shared" si="38"/>
        <v>0.67999996375261884</v>
      </c>
      <c r="BJ38">
        <f t="shared" si="39"/>
        <v>0.27091462930046512</v>
      </c>
      <c r="BK38">
        <f t="shared" si="40"/>
        <v>0.72908537069953483</v>
      </c>
      <c r="BL38">
        <f t="shared" si="41"/>
        <v>1299.9783333333301</v>
      </c>
      <c r="BM38">
        <f t="shared" si="42"/>
        <v>1095.8665186353426</v>
      </c>
      <c r="BN38">
        <f t="shared" si="43"/>
        <v>0.84298829490902694</v>
      </c>
      <c r="BO38">
        <f t="shared" si="44"/>
        <v>0.19597658981805391</v>
      </c>
      <c r="BP38">
        <v>6</v>
      </c>
      <c r="BQ38">
        <v>0.5</v>
      </c>
      <c r="BR38" t="s">
        <v>294</v>
      </c>
      <c r="BS38">
        <v>2</v>
      </c>
      <c r="BT38">
        <v>1603829893.75</v>
      </c>
      <c r="BU38">
        <v>379.9359</v>
      </c>
      <c r="BV38">
        <v>399.987666666667</v>
      </c>
      <c r="BW38">
        <v>35.942956666666703</v>
      </c>
      <c r="BX38">
        <v>29.053170000000001</v>
      </c>
      <c r="BY38">
        <v>380.03946666666701</v>
      </c>
      <c r="BZ38">
        <v>35.526506666666698</v>
      </c>
      <c r="CA38">
        <v>500.04140000000001</v>
      </c>
      <c r="CB38">
        <v>101.740433333333</v>
      </c>
      <c r="CC38">
        <v>0.100071376666667</v>
      </c>
      <c r="CD38">
        <v>36.35915</v>
      </c>
      <c r="CE38">
        <v>35.423066666666699</v>
      </c>
      <c r="CF38">
        <v>999.9</v>
      </c>
      <c r="CG38">
        <v>0</v>
      </c>
      <c r="CH38">
        <v>0</v>
      </c>
      <c r="CI38">
        <v>9996.8766666666706</v>
      </c>
      <c r="CJ38">
        <v>0</v>
      </c>
      <c r="CK38">
        <v>716.466133333333</v>
      </c>
      <c r="CL38">
        <v>1299.9783333333301</v>
      </c>
      <c r="CM38">
        <v>0.90000583333333395</v>
      </c>
      <c r="CN38">
        <v>9.9994216666666705E-2</v>
      </c>
      <c r="CO38">
        <v>0</v>
      </c>
      <c r="CP38">
        <v>1165.3869999999999</v>
      </c>
      <c r="CQ38">
        <v>4.99979</v>
      </c>
      <c r="CR38">
        <v>15306.9633333333</v>
      </c>
      <c r="CS38">
        <v>11051.1233333333</v>
      </c>
      <c r="CT38">
        <v>48.1332666666667</v>
      </c>
      <c r="CU38">
        <v>50.564100000000003</v>
      </c>
      <c r="CV38">
        <v>49.186999999999998</v>
      </c>
      <c r="CW38">
        <v>49.799599999999998</v>
      </c>
      <c r="CX38">
        <v>50.061999999999998</v>
      </c>
      <c r="CY38">
        <v>1165.48833333333</v>
      </c>
      <c r="CZ38">
        <v>129.49066666666701</v>
      </c>
      <c r="DA38">
        <v>0</v>
      </c>
      <c r="DB38">
        <v>118.10000014305101</v>
      </c>
      <c r="DC38">
        <v>0</v>
      </c>
      <c r="DD38">
        <v>1163.9264000000001</v>
      </c>
      <c r="DE38">
        <v>-172.731538190744</v>
      </c>
      <c r="DF38">
        <v>-2228.30768946526</v>
      </c>
      <c r="DG38">
        <v>15288.432000000001</v>
      </c>
      <c r="DH38">
        <v>15</v>
      </c>
      <c r="DI38">
        <v>1603827819.5999999</v>
      </c>
      <c r="DJ38" t="s">
        <v>338</v>
      </c>
      <c r="DK38">
        <v>1603827812.0999999</v>
      </c>
      <c r="DL38">
        <v>1603827819.5999999</v>
      </c>
      <c r="DM38">
        <v>3</v>
      </c>
      <c r="DN38">
        <v>0.126</v>
      </c>
      <c r="DO38">
        <v>-0.14699999999999999</v>
      </c>
      <c r="DP38">
        <v>-0.1</v>
      </c>
      <c r="DQ38">
        <v>0.18</v>
      </c>
      <c r="DR38">
        <v>400</v>
      </c>
      <c r="DS38">
        <v>32</v>
      </c>
      <c r="DT38">
        <v>0.16</v>
      </c>
      <c r="DU38">
        <v>0.02</v>
      </c>
      <c r="DV38">
        <v>14.448640975740901</v>
      </c>
      <c r="DW38">
        <v>0.112759570016171</v>
      </c>
      <c r="DX38">
        <v>2.3473695280500501E-2</v>
      </c>
      <c r="DY38">
        <v>1</v>
      </c>
      <c r="DZ38">
        <v>-20.051683333333301</v>
      </c>
      <c r="EA38">
        <v>-0.377526140155717</v>
      </c>
      <c r="EB38">
        <v>4.03497631825624E-2</v>
      </c>
      <c r="EC38">
        <v>0</v>
      </c>
      <c r="ED38">
        <v>6.8897936666666704</v>
      </c>
      <c r="EE38">
        <v>0.71558255839822804</v>
      </c>
      <c r="EF38">
        <v>5.2066290533212503E-2</v>
      </c>
      <c r="EG38">
        <v>0</v>
      </c>
      <c r="EH38">
        <v>1</v>
      </c>
      <c r="EI38">
        <v>3</v>
      </c>
      <c r="EJ38" t="s">
        <v>296</v>
      </c>
      <c r="EK38">
        <v>100</v>
      </c>
      <c r="EL38">
        <v>100</v>
      </c>
      <c r="EM38">
        <v>-0.104</v>
      </c>
      <c r="EN38">
        <v>0.42070000000000002</v>
      </c>
      <c r="EO38">
        <v>-0.25247930933584101</v>
      </c>
      <c r="EP38">
        <v>6.0823150184057602E-4</v>
      </c>
      <c r="EQ38">
        <v>-6.1572112211999805E-7</v>
      </c>
      <c r="ER38">
        <v>1.2304956265122001E-10</v>
      </c>
      <c r="ES38">
        <v>0.18041000000000201</v>
      </c>
      <c r="ET38">
        <v>0</v>
      </c>
      <c r="EU38">
        <v>0</v>
      </c>
      <c r="EV38">
        <v>0</v>
      </c>
      <c r="EW38">
        <v>4</v>
      </c>
      <c r="EX38">
        <v>2168</v>
      </c>
      <c r="EY38">
        <v>1</v>
      </c>
      <c r="EZ38">
        <v>28</v>
      </c>
      <c r="FA38">
        <v>34.799999999999997</v>
      </c>
      <c r="FB38">
        <v>34.700000000000003</v>
      </c>
      <c r="FC38">
        <v>2</v>
      </c>
      <c r="FD38">
        <v>510.54</v>
      </c>
      <c r="FE38">
        <v>136.185</v>
      </c>
      <c r="FF38">
        <v>35.116399999999999</v>
      </c>
      <c r="FG38">
        <v>31.724</v>
      </c>
      <c r="FH38">
        <v>30.000499999999999</v>
      </c>
      <c r="FI38">
        <v>31.3901</v>
      </c>
      <c r="FJ38">
        <v>31.327000000000002</v>
      </c>
      <c r="FK38">
        <v>20.190799999999999</v>
      </c>
      <c r="FL38">
        <v>0</v>
      </c>
      <c r="FM38">
        <v>100</v>
      </c>
      <c r="FN38">
        <v>-999.9</v>
      </c>
      <c r="FO38">
        <v>400</v>
      </c>
      <c r="FP38">
        <v>40.8996</v>
      </c>
      <c r="FQ38">
        <v>101.22499999999999</v>
      </c>
      <c r="FR38">
        <v>101.173</v>
      </c>
    </row>
    <row r="39" spans="1:174" x14ac:dyDescent="0.25">
      <c r="A39">
        <v>23</v>
      </c>
      <c r="B39">
        <v>1603829993.5</v>
      </c>
      <c r="C39">
        <v>4174</v>
      </c>
      <c r="D39" t="s">
        <v>399</v>
      </c>
      <c r="E39" t="s">
        <v>400</v>
      </c>
      <c r="F39" t="s">
        <v>396</v>
      </c>
      <c r="G39" t="s">
        <v>370</v>
      </c>
      <c r="H39">
        <v>1603829985.5</v>
      </c>
      <c r="I39">
        <f t="shared" si="0"/>
        <v>6.3830978492579703E-3</v>
      </c>
      <c r="J39">
        <f t="shared" si="1"/>
        <v>16.830711406768302</v>
      </c>
      <c r="K39">
        <f t="shared" si="2"/>
        <v>376.89941935483898</v>
      </c>
      <c r="L39">
        <f t="shared" si="3"/>
        <v>282.75047630545538</v>
      </c>
      <c r="M39">
        <f t="shared" si="4"/>
        <v>28.796280429786517</v>
      </c>
      <c r="N39">
        <f t="shared" si="5"/>
        <v>38.38473241629778</v>
      </c>
      <c r="O39">
        <f t="shared" si="6"/>
        <v>0.33928370034581951</v>
      </c>
      <c r="P39">
        <f t="shared" si="7"/>
        <v>2.9591178932966438</v>
      </c>
      <c r="Q39">
        <f t="shared" si="8"/>
        <v>0.31905872821151798</v>
      </c>
      <c r="R39">
        <f t="shared" si="9"/>
        <v>0.20112829425989515</v>
      </c>
      <c r="S39">
        <f t="shared" si="10"/>
        <v>214.76150269166186</v>
      </c>
      <c r="T39">
        <f t="shared" si="11"/>
        <v>35.925024689717816</v>
      </c>
      <c r="U39">
        <f t="shared" si="12"/>
        <v>35.1351935483871</v>
      </c>
      <c r="V39">
        <f t="shared" si="13"/>
        <v>5.690796104792704</v>
      </c>
      <c r="W39">
        <f t="shared" si="14"/>
        <v>61.720855813855003</v>
      </c>
      <c r="X39">
        <f t="shared" si="15"/>
        <v>3.7477271251184807</v>
      </c>
      <c r="Y39">
        <f t="shared" si="16"/>
        <v>6.0720595586381947</v>
      </c>
      <c r="Z39">
        <f t="shared" si="17"/>
        <v>1.9430689796742233</v>
      </c>
      <c r="AA39">
        <f t="shared" si="18"/>
        <v>-281.49461515227648</v>
      </c>
      <c r="AB39">
        <f t="shared" si="19"/>
        <v>187.79691090610106</v>
      </c>
      <c r="AC39">
        <f t="shared" si="20"/>
        <v>14.926198553862134</v>
      </c>
      <c r="AD39">
        <f t="shared" si="21"/>
        <v>135.98999699934856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52155.671056669351</v>
      </c>
      <c r="AJ39" t="s">
        <v>291</v>
      </c>
      <c r="AK39">
        <v>15552.9</v>
      </c>
      <c r="AL39">
        <v>715.47692307692296</v>
      </c>
      <c r="AM39">
        <v>3262.08</v>
      </c>
      <c r="AN39">
        <f t="shared" si="25"/>
        <v>2546.603076923077</v>
      </c>
      <c r="AO39">
        <f t="shared" si="26"/>
        <v>0.78066849277855754</v>
      </c>
      <c r="AP39">
        <v>-0.57774747981622299</v>
      </c>
      <c r="AQ39" t="s">
        <v>401</v>
      </c>
      <c r="AR39">
        <v>15423.1</v>
      </c>
      <c r="AS39">
        <v>1241.7164</v>
      </c>
      <c r="AT39">
        <v>1719.09</v>
      </c>
      <c r="AU39">
        <f t="shared" si="27"/>
        <v>0.2776897079268682</v>
      </c>
      <c r="AV39">
        <v>0.5</v>
      </c>
      <c r="AW39">
        <f t="shared" si="28"/>
        <v>1095.8505180543543</v>
      </c>
      <c r="AX39">
        <f t="shared" si="29"/>
        <v>16.830711406768302</v>
      </c>
      <c r="AY39">
        <f t="shared" si="30"/>
        <v>152.15320514501042</v>
      </c>
      <c r="AZ39">
        <f t="shared" si="31"/>
        <v>0.58833452582470958</v>
      </c>
      <c r="BA39">
        <f t="shared" si="32"/>
        <v>1.5885797013166229E-2</v>
      </c>
      <c r="BB39">
        <f t="shared" si="33"/>
        <v>0.89756208226445389</v>
      </c>
      <c r="BC39" t="s">
        <v>402</v>
      </c>
      <c r="BD39">
        <v>707.69</v>
      </c>
      <c r="BE39">
        <f t="shared" si="34"/>
        <v>1011.3999999999999</v>
      </c>
      <c r="BF39">
        <f t="shared" si="35"/>
        <v>0.47199288115483484</v>
      </c>
      <c r="BG39">
        <f t="shared" si="36"/>
        <v>0.6040541968924088</v>
      </c>
      <c r="BH39">
        <f t="shared" si="37"/>
        <v>0.47565502181732605</v>
      </c>
      <c r="BI39">
        <f t="shared" si="38"/>
        <v>0.60590125488433455</v>
      </c>
      <c r="BJ39">
        <f t="shared" si="39"/>
        <v>0.2690023600110823</v>
      </c>
      <c r="BK39">
        <f t="shared" si="40"/>
        <v>0.73099763998891776</v>
      </c>
      <c r="BL39">
        <f t="shared" si="41"/>
        <v>1299.95903225806</v>
      </c>
      <c r="BM39">
        <f t="shared" si="42"/>
        <v>1095.8505180543543</v>
      </c>
      <c r="BN39">
        <f t="shared" si="43"/>
        <v>0.84298850260752889</v>
      </c>
      <c r="BO39">
        <f t="shared" si="44"/>
        <v>0.19597700521505768</v>
      </c>
      <c r="BP39">
        <v>6</v>
      </c>
      <c r="BQ39">
        <v>0.5</v>
      </c>
      <c r="BR39" t="s">
        <v>294</v>
      </c>
      <c r="BS39">
        <v>2</v>
      </c>
      <c r="BT39">
        <v>1603829985.5</v>
      </c>
      <c r="BU39">
        <v>376.89941935483898</v>
      </c>
      <c r="BV39">
        <v>399.98241935483901</v>
      </c>
      <c r="BW39">
        <v>36.798906451612901</v>
      </c>
      <c r="BX39">
        <v>29.4213129032258</v>
      </c>
      <c r="BY39">
        <v>377.00348387096801</v>
      </c>
      <c r="BZ39">
        <v>36.352238709677401</v>
      </c>
      <c r="CA39">
        <v>500.017258064516</v>
      </c>
      <c r="CB39">
        <v>101.74341935483901</v>
      </c>
      <c r="CC39">
        <v>0.10001803225806501</v>
      </c>
      <c r="CD39">
        <v>36.312367741935503</v>
      </c>
      <c r="CE39">
        <v>35.1351935483871</v>
      </c>
      <c r="CF39">
        <v>999.9</v>
      </c>
      <c r="CG39">
        <v>0</v>
      </c>
      <c r="CH39">
        <v>0</v>
      </c>
      <c r="CI39">
        <v>9995.2725806451599</v>
      </c>
      <c r="CJ39">
        <v>0</v>
      </c>
      <c r="CK39">
        <v>840.13509677419302</v>
      </c>
      <c r="CL39">
        <v>1299.95903225806</v>
      </c>
      <c r="CM39">
        <v>0.89999922580645197</v>
      </c>
      <c r="CN39">
        <v>0.100000770967742</v>
      </c>
      <c r="CO39">
        <v>0</v>
      </c>
      <c r="CP39">
        <v>1245.4141935483899</v>
      </c>
      <c r="CQ39">
        <v>4.99979</v>
      </c>
      <c r="CR39">
        <v>16346.054838709701</v>
      </c>
      <c r="CS39">
        <v>11050.9516129032</v>
      </c>
      <c r="CT39">
        <v>48.311999999999998</v>
      </c>
      <c r="CU39">
        <v>50.798000000000002</v>
      </c>
      <c r="CV39">
        <v>49.311999999999998</v>
      </c>
      <c r="CW39">
        <v>49.997967741935497</v>
      </c>
      <c r="CX39">
        <v>50.186999999999998</v>
      </c>
      <c r="CY39">
        <v>1165.4619354838701</v>
      </c>
      <c r="CZ39">
        <v>129.49774193548399</v>
      </c>
      <c r="DA39">
        <v>0</v>
      </c>
      <c r="DB39">
        <v>91.5</v>
      </c>
      <c r="DC39">
        <v>0</v>
      </c>
      <c r="DD39">
        <v>1241.7164</v>
      </c>
      <c r="DE39">
        <v>-209.55769229607799</v>
      </c>
      <c r="DF39">
        <v>-2700.3384615794698</v>
      </c>
      <c r="DG39">
        <v>16298.536</v>
      </c>
      <c r="DH39">
        <v>15</v>
      </c>
      <c r="DI39">
        <v>1603827819.5999999</v>
      </c>
      <c r="DJ39" t="s">
        <v>338</v>
      </c>
      <c r="DK39">
        <v>1603827812.0999999</v>
      </c>
      <c r="DL39">
        <v>1603827819.5999999</v>
      </c>
      <c r="DM39">
        <v>3</v>
      </c>
      <c r="DN39">
        <v>0.126</v>
      </c>
      <c r="DO39">
        <v>-0.14699999999999999</v>
      </c>
      <c r="DP39">
        <v>-0.1</v>
      </c>
      <c r="DQ39">
        <v>0.18</v>
      </c>
      <c r="DR39">
        <v>400</v>
      </c>
      <c r="DS39">
        <v>32</v>
      </c>
      <c r="DT39">
        <v>0.16</v>
      </c>
      <c r="DU39">
        <v>0.02</v>
      </c>
      <c r="DV39">
        <v>16.830252229725598</v>
      </c>
      <c r="DW39">
        <v>-2.50269259951027E-2</v>
      </c>
      <c r="DX39">
        <v>2.8016598248760401E-2</v>
      </c>
      <c r="DY39">
        <v>1</v>
      </c>
      <c r="DZ39">
        <v>-23.082159999999998</v>
      </c>
      <c r="EA39">
        <v>-0.11673236929929</v>
      </c>
      <c r="EB39">
        <v>3.4209400267567899E-2</v>
      </c>
      <c r="EC39">
        <v>1</v>
      </c>
      <c r="ED39">
        <v>7.3788023333333301</v>
      </c>
      <c r="EE39">
        <v>0.222849477196886</v>
      </c>
      <c r="EF39">
        <v>1.6507548512389399E-2</v>
      </c>
      <c r="EG39">
        <v>0</v>
      </c>
      <c r="EH39">
        <v>2</v>
      </c>
      <c r="EI39">
        <v>3</v>
      </c>
      <c r="EJ39" t="s">
        <v>312</v>
      </c>
      <c r="EK39">
        <v>100</v>
      </c>
      <c r="EL39">
        <v>100</v>
      </c>
      <c r="EM39">
        <v>-0.104</v>
      </c>
      <c r="EN39">
        <v>0.44969999999999999</v>
      </c>
      <c r="EO39">
        <v>-0.25247930933584101</v>
      </c>
      <c r="EP39">
        <v>6.0823150184057602E-4</v>
      </c>
      <c r="EQ39">
        <v>-6.1572112211999805E-7</v>
      </c>
      <c r="ER39">
        <v>1.2304956265122001E-10</v>
      </c>
      <c r="ES39">
        <v>0.18041000000000201</v>
      </c>
      <c r="ET39">
        <v>0</v>
      </c>
      <c r="EU39">
        <v>0</v>
      </c>
      <c r="EV39">
        <v>0</v>
      </c>
      <c r="EW39">
        <v>4</v>
      </c>
      <c r="EX39">
        <v>2168</v>
      </c>
      <c r="EY39">
        <v>1</v>
      </c>
      <c r="EZ39">
        <v>28</v>
      </c>
      <c r="FA39">
        <v>36.4</v>
      </c>
      <c r="FB39">
        <v>36.200000000000003</v>
      </c>
      <c r="FC39">
        <v>2</v>
      </c>
      <c r="FD39">
        <v>504.82799999999997</v>
      </c>
      <c r="FE39">
        <v>128.72200000000001</v>
      </c>
      <c r="FF39">
        <v>35.121299999999998</v>
      </c>
      <c r="FG39">
        <v>31.787199999999999</v>
      </c>
      <c r="FH39">
        <v>30.000499999999999</v>
      </c>
      <c r="FI39">
        <v>31.443300000000001</v>
      </c>
      <c r="FJ39">
        <v>31.383500000000002</v>
      </c>
      <c r="FK39">
        <v>20.2027</v>
      </c>
      <c r="FL39">
        <v>0</v>
      </c>
      <c r="FM39">
        <v>100</v>
      </c>
      <c r="FN39">
        <v>-999.9</v>
      </c>
      <c r="FO39">
        <v>400</v>
      </c>
      <c r="FP39">
        <v>35.4101</v>
      </c>
      <c r="FQ39">
        <v>101.214</v>
      </c>
      <c r="FR39">
        <v>101.14</v>
      </c>
    </row>
    <row r="40" spans="1:174" x14ac:dyDescent="0.25">
      <c r="A40">
        <v>24</v>
      </c>
      <c r="B40">
        <v>1603830134</v>
      </c>
      <c r="C40">
        <v>4314.5</v>
      </c>
      <c r="D40" t="s">
        <v>403</v>
      </c>
      <c r="E40" t="s">
        <v>404</v>
      </c>
      <c r="F40" t="s">
        <v>324</v>
      </c>
      <c r="G40" t="s">
        <v>405</v>
      </c>
      <c r="H40">
        <v>1603830126.25</v>
      </c>
      <c r="I40">
        <f t="shared" si="0"/>
        <v>3.5850380208105976E-3</v>
      </c>
      <c r="J40">
        <f t="shared" si="1"/>
        <v>9.7908680161251507</v>
      </c>
      <c r="K40">
        <f t="shared" si="2"/>
        <v>386.60866666666698</v>
      </c>
      <c r="L40">
        <f t="shared" si="3"/>
        <v>268.4991290716531</v>
      </c>
      <c r="M40">
        <f t="shared" si="4"/>
        <v>27.342777483744666</v>
      </c>
      <c r="N40">
        <f t="shared" si="5"/>
        <v>39.370536442719221</v>
      </c>
      <c r="O40">
        <f t="shared" si="6"/>
        <v>0.15216967476774043</v>
      </c>
      <c r="P40">
        <f t="shared" si="7"/>
        <v>2.9585214812122391</v>
      </c>
      <c r="Q40">
        <f t="shared" si="8"/>
        <v>0.14795146222701924</v>
      </c>
      <c r="R40">
        <f t="shared" si="9"/>
        <v>9.2838913919460697E-2</v>
      </c>
      <c r="S40">
        <f t="shared" si="10"/>
        <v>214.76637411322963</v>
      </c>
      <c r="T40">
        <f t="shared" si="11"/>
        <v>36.616211713405924</v>
      </c>
      <c r="U40">
        <f t="shared" si="12"/>
        <v>35.669683333333303</v>
      </c>
      <c r="V40">
        <f t="shared" si="13"/>
        <v>5.8612466059689341</v>
      </c>
      <c r="W40">
        <f t="shared" si="14"/>
        <v>57.838568447603741</v>
      </c>
      <c r="X40">
        <f t="shared" si="15"/>
        <v>3.5071531819609523</v>
      </c>
      <c r="Y40">
        <f t="shared" si="16"/>
        <v>6.0636929234133801</v>
      </c>
      <c r="Z40">
        <f t="shared" si="17"/>
        <v>2.3540934240079818</v>
      </c>
      <c r="AA40">
        <f t="shared" si="18"/>
        <v>-158.10017671774736</v>
      </c>
      <c r="AB40">
        <f t="shared" si="19"/>
        <v>98.499107724236907</v>
      </c>
      <c r="AC40">
        <f t="shared" si="20"/>
        <v>7.8497136912142107</v>
      </c>
      <c r="AD40">
        <f t="shared" si="21"/>
        <v>163.01501881093338</v>
      </c>
      <c r="AE40">
        <v>7</v>
      </c>
      <c r="AF40">
        <v>1</v>
      </c>
      <c r="AG40">
        <f t="shared" si="22"/>
        <v>1</v>
      </c>
      <c r="AH40">
        <f t="shared" si="23"/>
        <v>0</v>
      </c>
      <c r="AI40">
        <f t="shared" si="24"/>
        <v>52142.825062073432</v>
      </c>
      <c r="AJ40" t="s">
        <v>291</v>
      </c>
      <c r="AK40">
        <v>15552.9</v>
      </c>
      <c r="AL40">
        <v>715.47692307692296</v>
      </c>
      <c r="AM40">
        <v>3262.08</v>
      </c>
      <c r="AN40">
        <f t="shared" si="25"/>
        <v>2546.603076923077</v>
      </c>
      <c r="AO40">
        <f t="shared" si="26"/>
        <v>0.78066849277855754</v>
      </c>
      <c r="AP40">
        <v>-0.57774747981622299</v>
      </c>
      <c r="AQ40" t="s">
        <v>406</v>
      </c>
      <c r="AR40">
        <v>15404.9</v>
      </c>
      <c r="AS40">
        <v>901.77632000000006</v>
      </c>
      <c r="AT40">
        <v>1162.8900000000001</v>
      </c>
      <c r="AU40">
        <f t="shared" si="27"/>
        <v>0.224538589204482</v>
      </c>
      <c r="AV40">
        <v>0.5</v>
      </c>
      <c r="AW40">
        <f t="shared" si="28"/>
        <v>1095.8744796314054</v>
      </c>
      <c r="AX40">
        <f t="shared" si="29"/>
        <v>9.7908680161251507</v>
      </c>
      <c r="AY40">
        <f t="shared" si="30"/>
        <v>123.0330548008158</v>
      </c>
      <c r="AZ40">
        <f t="shared" si="31"/>
        <v>0.42905175897978315</v>
      </c>
      <c r="BA40">
        <f t="shared" si="32"/>
        <v>9.4614991850424605E-3</v>
      </c>
      <c r="BB40">
        <f t="shared" si="33"/>
        <v>1.8051492402548817</v>
      </c>
      <c r="BC40" t="s">
        <v>407</v>
      </c>
      <c r="BD40">
        <v>663.95</v>
      </c>
      <c r="BE40">
        <f t="shared" si="34"/>
        <v>498.94000000000005</v>
      </c>
      <c r="BF40">
        <f t="shared" si="35"/>
        <v>0.52333683408826714</v>
      </c>
      <c r="BG40">
        <f t="shared" si="36"/>
        <v>0.8079618802754287</v>
      </c>
      <c r="BH40">
        <f t="shared" si="37"/>
        <v>0.58360761780973336</v>
      </c>
      <c r="BI40">
        <f t="shared" si="38"/>
        <v>0.82430984986334721</v>
      </c>
      <c r="BJ40">
        <f t="shared" si="39"/>
        <v>0.38531671689150693</v>
      </c>
      <c r="BK40">
        <f t="shared" si="40"/>
        <v>0.61468328310849307</v>
      </c>
      <c r="BL40">
        <f t="shared" si="41"/>
        <v>1299.9873333333301</v>
      </c>
      <c r="BM40">
        <f t="shared" si="42"/>
        <v>1095.8744796314054</v>
      </c>
      <c r="BN40">
        <f t="shared" si="43"/>
        <v>0.84298858268214527</v>
      </c>
      <c r="BO40">
        <f t="shared" si="44"/>
        <v>0.19597716536429041</v>
      </c>
      <c r="BP40">
        <v>6</v>
      </c>
      <c r="BQ40">
        <v>0.5</v>
      </c>
      <c r="BR40" t="s">
        <v>294</v>
      </c>
      <c r="BS40">
        <v>2</v>
      </c>
      <c r="BT40">
        <v>1603830126.25</v>
      </c>
      <c r="BU40">
        <v>386.60866666666698</v>
      </c>
      <c r="BV40">
        <v>400.02046666666701</v>
      </c>
      <c r="BW40">
        <v>34.439353333333301</v>
      </c>
      <c r="BX40">
        <v>30.285606666666698</v>
      </c>
      <c r="BY40">
        <v>386.71083333333303</v>
      </c>
      <c r="BZ40">
        <v>34.074476666666698</v>
      </c>
      <c r="CA40">
        <v>500.01676666666702</v>
      </c>
      <c r="CB40">
        <v>101.73560000000001</v>
      </c>
      <c r="CC40">
        <v>0.100028213333333</v>
      </c>
      <c r="CD40">
        <v>36.287233333333297</v>
      </c>
      <c r="CE40">
        <v>35.669683333333303</v>
      </c>
      <c r="CF40">
        <v>999.9</v>
      </c>
      <c r="CG40">
        <v>0</v>
      </c>
      <c r="CH40">
        <v>0</v>
      </c>
      <c r="CI40">
        <v>9992.6603333333296</v>
      </c>
      <c r="CJ40">
        <v>0</v>
      </c>
      <c r="CK40">
        <v>364.74163333333303</v>
      </c>
      <c r="CL40">
        <v>1299.9873333333301</v>
      </c>
      <c r="CM40">
        <v>0.89999470000000004</v>
      </c>
      <c r="CN40">
        <v>0.10000521666666699</v>
      </c>
      <c r="CO40">
        <v>0</v>
      </c>
      <c r="CP40">
        <v>904.5539</v>
      </c>
      <c r="CQ40">
        <v>4.99979</v>
      </c>
      <c r="CR40">
        <v>11982.653333333301</v>
      </c>
      <c r="CS40">
        <v>11051.153333333301</v>
      </c>
      <c r="CT40">
        <v>48.5</v>
      </c>
      <c r="CU40">
        <v>50.875</v>
      </c>
      <c r="CV40">
        <v>49.5206666666666</v>
      </c>
      <c r="CW40">
        <v>50.182866666666598</v>
      </c>
      <c r="CX40">
        <v>50.375</v>
      </c>
      <c r="CY40">
        <v>1165.4836666666699</v>
      </c>
      <c r="CZ40">
        <v>129.50399999999999</v>
      </c>
      <c r="DA40">
        <v>0</v>
      </c>
      <c r="DB40">
        <v>115.5</v>
      </c>
      <c r="DC40">
        <v>0</v>
      </c>
      <c r="DD40">
        <v>901.77632000000006</v>
      </c>
      <c r="DE40">
        <v>-181.12869258400801</v>
      </c>
      <c r="DF40">
        <v>-2387.2538498788499</v>
      </c>
      <c r="DG40">
        <v>11946.415999999999</v>
      </c>
      <c r="DH40">
        <v>15</v>
      </c>
      <c r="DI40">
        <v>1603827819.5999999</v>
      </c>
      <c r="DJ40" t="s">
        <v>338</v>
      </c>
      <c r="DK40">
        <v>1603827812.0999999</v>
      </c>
      <c r="DL40">
        <v>1603827819.5999999</v>
      </c>
      <c r="DM40">
        <v>3</v>
      </c>
      <c r="DN40">
        <v>0.126</v>
      </c>
      <c r="DO40">
        <v>-0.14699999999999999</v>
      </c>
      <c r="DP40">
        <v>-0.1</v>
      </c>
      <c r="DQ40">
        <v>0.18</v>
      </c>
      <c r="DR40">
        <v>400</v>
      </c>
      <c r="DS40">
        <v>32</v>
      </c>
      <c r="DT40">
        <v>0.16</v>
      </c>
      <c r="DU40">
        <v>0.02</v>
      </c>
      <c r="DV40">
        <v>9.7855986817127505</v>
      </c>
      <c r="DW40">
        <v>0.29828908691668898</v>
      </c>
      <c r="DX40">
        <v>2.7199952587425899E-2</v>
      </c>
      <c r="DY40">
        <v>1</v>
      </c>
      <c r="DZ40">
        <v>-13.4064433333333</v>
      </c>
      <c r="EA40">
        <v>-0.71769076751947103</v>
      </c>
      <c r="EB40">
        <v>5.5616884027144903E-2</v>
      </c>
      <c r="EC40">
        <v>0</v>
      </c>
      <c r="ED40">
        <v>4.1460356666666698</v>
      </c>
      <c r="EE40">
        <v>0.91582531701891201</v>
      </c>
      <c r="EF40">
        <v>6.6661085983919899E-2</v>
      </c>
      <c r="EG40">
        <v>0</v>
      </c>
      <c r="EH40">
        <v>1</v>
      </c>
      <c r="EI40">
        <v>3</v>
      </c>
      <c r="EJ40" t="s">
        <v>296</v>
      </c>
      <c r="EK40">
        <v>100</v>
      </c>
      <c r="EL40">
        <v>100</v>
      </c>
      <c r="EM40">
        <v>-0.10299999999999999</v>
      </c>
      <c r="EN40">
        <v>0.36799999999999999</v>
      </c>
      <c r="EO40">
        <v>-0.25247930933584101</v>
      </c>
      <c r="EP40">
        <v>6.0823150184057602E-4</v>
      </c>
      <c r="EQ40">
        <v>-6.1572112211999805E-7</v>
      </c>
      <c r="ER40">
        <v>1.2304956265122001E-10</v>
      </c>
      <c r="ES40">
        <v>0.18041000000000201</v>
      </c>
      <c r="ET40">
        <v>0</v>
      </c>
      <c r="EU40">
        <v>0</v>
      </c>
      <c r="EV40">
        <v>0</v>
      </c>
      <c r="EW40">
        <v>4</v>
      </c>
      <c r="EX40">
        <v>2168</v>
      </c>
      <c r="EY40">
        <v>1</v>
      </c>
      <c r="EZ40">
        <v>28</v>
      </c>
      <c r="FA40">
        <v>38.700000000000003</v>
      </c>
      <c r="FB40">
        <v>38.6</v>
      </c>
      <c r="FC40">
        <v>2</v>
      </c>
      <c r="FD40">
        <v>496.096</v>
      </c>
      <c r="FE40">
        <v>140.511</v>
      </c>
      <c r="FF40">
        <v>35.044400000000003</v>
      </c>
      <c r="FG40">
        <v>31.812000000000001</v>
      </c>
      <c r="FH40">
        <v>30.000900000000001</v>
      </c>
      <c r="FI40">
        <v>31.4863</v>
      </c>
      <c r="FJ40">
        <v>31.428699999999999</v>
      </c>
      <c r="FK40">
        <v>20.213000000000001</v>
      </c>
      <c r="FL40">
        <v>0</v>
      </c>
      <c r="FM40">
        <v>100</v>
      </c>
      <c r="FN40">
        <v>-999.9</v>
      </c>
      <c r="FO40">
        <v>400</v>
      </c>
      <c r="FP40">
        <v>35.396599999999999</v>
      </c>
      <c r="FQ40">
        <v>101.202</v>
      </c>
      <c r="FR40">
        <v>101.136</v>
      </c>
    </row>
    <row r="41" spans="1:174" x14ac:dyDescent="0.25">
      <c r="A41">
        <v>25</v>
      </c>
      <c r="B41">
        <v>1603830226</v>
      </c>
      <c r="C41">
        <v>4406.5</v>
      </c>
      <c r="D41" t="s">
        <v>408</v>
      </c>
      <c r="E41" t="s">
        <v>409</v>
      </c>
      <c r="F41" t="s">
        <v>324</v>
      </c>
      <c r="G41" t="s">
        <v>405</v>
      </c>
      <c r="H41">
        <v>1603830218</v>
      </c>
      <c r="I41">
        <f t="shared" si="0"/>
        <v>3.8101843681162518E-3</v>
      </c>
      <c r="J41">
        <f t="shared" si="1"/>
        <v>10.640699689291456</v>
      </c>
      <c r="K41">
        <f t="shared" si="2"/>
        <v>385.44070967741902</v>
      </c>
      <c r="L41">
        <f t="shared" si="3"/>
        <v>270.72438383299851</v>
      </c>
      <c r="M41">
        <f t="shared" si="4"/>
        <v>27.569772524416507</v>
      </c>
      <c r="N41">
        <f t="shared" si="5"/>
        <v>39.252144697875728</v>
      </c>
      <c r="O41">
        <f t="shared" si="6"/>
        <v>0.17037796713743161</v>
      </c>
      <c r="P41">
        <f t="shared" si="7"/>
        <v>2.9593511360834794</v>
      </c>
      <c r="Q41">
        <f t="shared" si="8"/>
        <v>0.16511011928026256</v>
      </c>
      <c r="R41">
        <f t="shared" si="9"/>
        <v>0.10365355229835624</v>
      </c>
      <c r="S41">
        <f t="shared" si="10"/>
        <v>214.76787845495784</v>
      </c>
      <c r="T41">
        <f t="shared" si="11"/>
        <v>36.510470094300352</v>
      </c>
      <c r="U41">
        <f t="shared" si="12"/>
        <v>35.367093548387103</v>
      </c>
      <c r="V41">
        <f t="shared" si="13"/>
        <v>5.7642131916807111</v>
      </c>
      <c r="W41">
        <f t="shared" si="14"/>
        <v>58.225125874667526</v>
      </c>
      <c r="X41">
        <f t="shared" si="15"/>
        <v>3.5212968656383721</v>
      </c>
      <c r="Y41">
        <f t="shared" si="16"/>
        <v>6.0477273560870239</v>
      </c>
      <c r="Z41">
        <f t="shared" si="17"/>
        <v>2.242916326042339</v>
      </c>
      <c r="AA41">
        <f t="shared" si="18"/>
        <v>-168.02913063392671</v>
      </c>
      <c r="AB41">
        <f t="shared" si="19"/>
        <v>139.13776266136267</v>
      </c>
      <c r="AC41">
        <f t="shared" si="20"/>
        <v>11.066383471694822</v>
      </c>
      <c r="AD41">
        <f t="shared" si="21"/>
        <v>196.94289395408862</v>
      </c>
      <c r="AE41">
        <v>3</v>
      </c>
      <c r="AF41">
        <v>1</v>
      </c>
      <c r="AG41">
        <f t="shared" si="22"/>
        <v>1</v>
      </c>
      <c r="AH41">
        <f t="shared" si="23"/>
        <v>0</v>
      </c>
      <c r="AI41">
        <f t="shared" si="24"/>
        <v>52174.49848126201</v>
      </c>
      <c r="AJ41" t="s">
        <v>291</v>
      </c>
      <c r="AK41">
        <v>15552.9</v>
      </c>
      <c r="AL41">
        <v>715.47692307692296</v>
      </c>
      <c r="AM41">
        <v>3262.08</v>
      </c>
      <c r="AN41">
        <f t="shared" si="25"/>
        <v>2546.603076923077</v>
      </c>
      <c r="AO41">
        <f t="shared" si="26"/>
        <v>0.78066849277855754</v>
      </c>
      <c r="AP41">
        <v>-0.57774747981622299</v>
      </c>
      <c r="AQ41" t="s">
        <v>410</v>
      </c>
      <c r="AR41">
        <v>15395.1</v>
      </c>
      <c r="AS41">
        <v>1048.2946153846201</v>
      </c>
      <c r="AT41">
        <v>1324.39</v>
      </c>
      <c r="AU41">
        <f t="shared" si="27"/>
        <v>0.20846984998027773</v>
      </c>
      <c r="AV41">
        <v>0.5</v>
      </c>
      <c r="AW41">
        <f t="shared" si="28"/>
        <v>1095.8821651437286</v>
      </c>
      <c r="AX41">
        <f t="shared" si="29"/>
        <v>10.640699689291456</v>
      </c>
      <c r="AY41">
        <f t="shared" si="30"/>
        <v>114.22919528178753</v>
      </c>
      <c r="AZ41">
        <f t="shared" si="31"/>
        <v>0.45839971609571206</v>
      </c>
      <c r="BA41">
        <f t="shared" si="32"/>
        <v>1.0236910067458157E-2</v>
      </c>
      <c r="BB41">
        <f t="shared" si="33"/>
        <v>1.4630811165895239</v>
      </c>
      <c r="BC41" t="s">
        <v>411</v>
      </c>
      <c r="BD41">
        <v>717.29</v>
      </c>
      <c r="BE41">
        <f t="shared" si="34"/>
        <v>607.10000000000014</v>
      </c>
      <c r="BF41">
        <f t="shared" si="35"/>
        <v>0.45477744130354131</v>
      </c>
      <c r="BG41">
        <f t="shared" si="36"/>
        <v>0.76143414584307545</v>
      </c>
      <c r="BH41">
        <f t="shared" si="37"/>
        <v>0.45342331291442872</v>
      </c>
      <c r="BI41">
        <f t="shared" si="38"/>
        <v>0.760892035967068</v>
      </c>
      <c r="BJ41">
        <f t="shared" si="39"/>
        <v>0.31117903887442122</v>
      </c>
      <c r="BK41">
        <f t="shared" si="40"/>
        <v>0.68882096112557878</v>
      </c>
      <c r="BL41">
        <f t="shared" si="41"/>
        <v>1299.9964516129</v>
      </c>
      <c r="BM41">
        <f t="shared" si="42"/>
        <v>1095.8821651437286</v>
      </c>
      <c r="BN41">
        <f t="shared" si="43"/>
        <v>0.84298858184118286</v>
      </c>
      <c r="BO41">
        <f t="shared" si="44"/>
        <v>0.19597716368236573</v>
      </c>
      <c r="BP41">
        <v>6</v>
      </c>
      <c r="BQ41">
        <v>0.5</v>
      </c>
      <c r="BR41" t="s">
        <v>294</v>
      </c>
      <c r="BS41">
        <v>2</v>
      </c>
      <c r="BT41">
        <v>1603830218</v>
      </c>
      <c r="BU41">
        <v>385.44070967741902</v>
      </c>
      <c r="BV41">
        <v>399.97135483871</v>
      </c>
      <c r="BW41">
        <v>34.577758064516097</v>
      </c>
      <c r="BX41">
        <v>30.163790322580599</v>
      </c>
      <c r="BY41">
        <v>385.54322580645203</v>
      </c>
      <c r="BZ41">
        <v>34.2082129032258</v>
      </c>
      <c r="CA41">
        <v>500.01770967741902</v>
      </c>
      <c r="CB41">
        <v>101.73699999999999</v>
      </c>
      <c r="CC41">
        <v>0.100049674193548</v>
      </c>
      <c r="CD41">
        <v>36.239187096774202</v>
      </c>
      <c r="CE41">
        <v>35.367093548387103</v>
      </c>
      <c r="CF41">
        <v>999.9</v>
      </c>
      <c r="CG41">
        <v>0</v>
      </c>
      <c r="CH41">
        <v>0</v>
      </c>
      <c r="CI41">
        <v>9997.2254838709705</v>
      </c>
      <c r="CJ41">
        <v>0</v>
      </c>
      <c r="CK41">
        <v>633.70877419354804</v>
      </c>
      <c r="CL41">
        <v>1299.9964516129</v>
      </c>
      <c r="CM41">
        <v>0.89999645161290298</v>
      </c>
      <c r="CN41">
        <v>0.10000364516129</v>
      </c>
      <c r="CO41">
        <v>0</v>
      </c>
      <c r="CP41">
        <v>1049.7993548387101</v>
      </c>
      <c r="CQ41">
        <v>4.99979</v>
      </c>
      <c r="CR41">
        <v>13908.1709677419</v>
      </c>
      <c r="CS41">
        <v>11051.251612903199</v>
      </c>
      <c r="CT41">
        <v>48.625</v>
      </c>
      <c r="CU41">
        <v>51.045999999999999</v>
      </c>
      <c r="CV41">
        <v>49.625</v>
      </c>
      <c r="CW41">
        <v>50.314032258064501</v>
      </c>
      <c r="CX41">
        <v>50.457322580645098</v>
      </c>
      <c r="CY41">
        <v>1165.4916129032299</v>
      </c>
      <c r="CZ41">
        <v>129.50483870967699</v>
      </c>
      <c r="DA41">
        <v>0</v>
      </c>
      <c r="DB41">
        <v>90.799999952316298</v>
      </c>
      <c r="DC41">
        <v>0</v>
      </c>
      <c r="DD41">
        <v>1048.2946153846201</v>
      </c>
      <c r="DE41">
        <v>-373.49880364632099</v>
      </c>
      <c r="DF41">
        <v>-5051.4906014622802</v>
      </c>
      <c r="DG41">
        <v>13887.9038461538</v>
      </c>
      <c r="DH41">
        <v>15</v>
      </c>
      <c r="DI41">
        <v>1603827819.5999999</v>
      </c>
      <c r="DJ41" t="s">
        <v>338</v>
      </c>
      <c r="DK41">
        <v>1603827812.0999999</v>
      </c>
      <c r="DL41">
        <v>1603827819.5999999</v>
      </c>
      <c r="DM41">
        <v>3</v>
      </c>
      <c r="DN41">
        <v>0.126</v>
      </c>
      <c r="DO41">
        <v>-0.14699999999999999</v>
      </c>
      <c r="DP41">
        <v>-0.1</v>
      </c>
      <c r="DQ41">
        <v>0.18</v>
      </c>
      <c r="DR41">
        <v>400</v>
      </c>
      <c r="DS41">
        <v>32</v>
      </c>
      <c r="DT41">
        <v>0.16</v>
      </c>
      <c r="DU41">
        <v>0.02</v>
      </c>
      <c r="DV41">
        <v>10.6346871817167</v>
      </c>
      <c r="DW41">
        <v>0.69629351899918501</v>
      </c>
      <c r="DX41">
        <v>5.4883582197919202E-2</v>
      </c>
      <c r="DY41">
        <v>0</v>
      </c>
      <c r="DZ41">
        <v>-14.528313333333299</v>
      </c>
      <c r="EA41">
        <v>-1.03927208008905</v>
      </c>
      <c r="EB41">
        <v>8.04557548525206E-2</v>
      </c>
      <c r="EC41">
        <v>0</v>
      </c>
      <c r="ED41">
        <v>4.4114406666666701</v>
      </c>
      <c r="EE41">
        <v>0.70723061179089497</v>
      </c>
      <c r="EF41">
        <v>5.1343604011492003E-2</v>
      </c>
      <c r="EG41">
        <v>0</v>
      </c>
      <c r="EH41">
        <v>0</v>
      </c>
      <c r="EI41">
        <v>3</v>
      </c>
      <c r="EJ41" t="s">
        <v>349</v>
      </c>
      <c r="EK41">
        <v>100</v>
      </c>
      <c r="EL41">
        <v>100</v>
      </c>
      <c r="EM41">
        <v>-0.10199999999999999</v>
      </c>
      <c r="EN41">
        <v>0.3725</v>
      </c>
      <c r="EO41">
        <v>-0.25247930933584101</v>
      </c>
      <c r="EP41">
        <v>6.0823150184057602E-4</v>
      </c>
      <c r="EQ41">
        <v>-6.1572112211999805E-7</v>
      </c>
      <c r="ER41">
        <v>1.2304956265122001E-10</v>
      </c>
      <c r="ES41">
        <v>0.18041000000000201</v>
      </c>
      <c r="ET41">
        <v>0</v>
      </c>
      <c r="EU41">
        <v>0</v>
      </c>
      <c r="EV41">
        <v>0</v>
      </c>
      <c r="EW41">
        <v>4</v>
      </c>
      <c r="EX41">
        <v>2168</v>
      </c>
      <c r="EY41">
        <v>1</v>
      </c>
      <c r="EZ41">
        <v>28</v>
      </c>
      <c r="FA41">
        <v>40.200000000000003</v>
      </c>
      <c r="FB41">
        <v>40.1</v>
      </c>
      <c r="FC41">
        <v>2</v>
      </c>
      <c r="FD41">
        <v>500.21100000000001</v>
      </c>
      <c r="FE41">
        <v>139.74</v>
      </c>
      <c r="FF41">
        <v>35.016500000000001</v>
      </c>
      <c r="FG41">
        <v>31.983499999999999</v>
      </c>
      <c r="FH41">
        <v>30.001100000000001</v>
      </c>
      <c r="FI41">
        <v>31.6341</v>
      </c>
      <c r="FJ41">
        <v>31.583300000000001</v>
      </c>
      <c r="FK41">
        <v>20.215299999999999</v>
      </c>
      <c r="FL41">
        <v>0</v>
      </c>
      <c r="FM41">
        <v>100</v>
      </c>
      <c r="FN41">
        <v>-999.9</v>
      </c>
      <c r="FO41">
        <v>400</v>
      </c>
      <c r="FP41">
        <v>34.208599999999997</v>
      </c>
      <c r="FQ41">
        <v>101.182</v>
      </c>
      <c r="FR41">
        <v>101.09699999999999</v>
      </c>
    </row>
    <row r="42" spans="1:174" x14ac:dyDescent="0.25">
      <c r="A42">
        <v>26</v>
      </c>
      <c r="B42">
        <v>1603830560.5</v>
      </c>
      <c r="C42">
        <v>4741</v>
      </c>
      <c r="D42" t="s">
        <v>412</v>
      </c>
      <c r="E42" t="s">
        <v>413</v>
      </c>
      <c r="F42" t="s">
        <v>414</v>
      </c>
      <c r="G42" t="s">
        <v>290</v>
      </c>
      <c r="H42">
        <v>1603830552.5</v>
      </c>
      <c r="I42">
        <f t="shared" si="0"/>
        <v>2.4604597466173894E-3</v>
      </c>
      <c r="J42">
        <f t="shared" si="1"/>
        <v>10.493148020664529</v>
      </c>
      <c r="K42">
        <f t="shared" si="2"/>
        <v>386.25954838709703</v>
      </c>
      <c r="L42">
        <f t="shared" si="3"/>
        <v>204.12415962249113</v>
      </c>
      <c r="M42">
        <f t="shared" si="4"/>
        <v>20.780097652803853</v>
      </c>
      <c r="N42">
        <f t="shared" si="5"/>
        <v>39.321710617969401</v>
      </c>
      <c r="O42">
        <f t="shared" si="6"/>
        <v>0.10014406007003959</v>
      </c>
      <c r="P42">
        <f t="shared" si="7"/>
        <v>2.9588542620321987</v>
      </c>
      <c r="Q42">
        <f t="shared" si="8"/>
        <v>9.8298484406446063E-2</v>
      </c>
      <c r="R42">
        <f t="shared" si="9"/>
        <v>6.1599537415943081E-2</v>
      </c>
      <c r="S42">
        <f t="shared" si="10"/>
        <v>214.7587536443915</v>
      </c>
      <c r="T42">
        <f t="shared" si="11"/>
        <v>36.660342755898412</v>
      </c>
      <c r="U42">
        <f t="shared" si="12"/>
        <v>35.654467741935498</v>
      </c>
      <c r="V42">
        <f t="shared" si="13"/>
        <v>5.8563336560163659</v>
      </c>
      <c r="W42">
        <f t="shared" si="14"/>
        <v>57.234052022097636</v>
      </c>
      <c r="X42">
        <f t="shared" si="15"/>
        <v>3.4243476021559243</v>
      </c>
      <c r="Y42">
        <f t="shared" si="16"/>
        <v>5.9830598763718656</v>
      </c>
      <c r="Z42">
        <f t="shared" si="17"/>
        <v>2.4319860538604416</v>
      </c>
      <c r="AA42">
        <f t="shared" si="18"/>
        <v>-108.50627482582686</v>
      </c>
      <c r="AB42">
        <f t="shared" si="19"/>
        <v>62.048803115412966</v>
      </c>
      <c r="AC42">
        <f t="shared" si="20"/>
        <v>4.938097139690977</v>
      </c>
      <c r="AD42">
        <f t="shared" si="21"/>
        <v>173.23937907366857</v>
      </c>
      <c r="AE42">
        <v>2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52192.683045093938</v>
      </c>
      <c r="AJ42" t="s">
        <v>291</v>
      </c>
      <c r="AK42">
        <v>15552.9</v>
      </c>
      <c r="AL42">
        <v>715.47692307692296</v>
      </c>
      <c r="AM42">
        <v>3262.08</v>
      </c>
      <c r="AN42">
        <f t="shared" si="25"/>
        <v>2546.603076923077</v>
      </c>
      <c r="AO42">
        <f t="shared" si="26"/>
        <v>0.78066849277855754</v>
      </c>
      <c r="AP42">
        <v>-0.57774747981622299</v>
      </c>
      <c r="AQ42" t="s">
        <v>415</v>
      </c>
      <c r="AR42">
        <v>15387.7</v>
      </c>
      <c r="AS42">
        <v>1164.27692307692</v>
      </c>
      <c r="AT42">
        <v>1445.85</v>
      </c>
      <c r="AU42">
        <f t="shared" si="27"/>
        <v>0.19474570454962825</v>
      </c>
      <c r="AV42">
        <v>0.5</v>
      </c>
      <c r="AW42">
        <f t="shared" si="28"/>
        <v>1095.8385819027899</v>
      </c>
      <c r="AX42">
        <f t="shared" si="29"/>
        <v>10.493148020664529</v>
      </c>
      <c r="AY42">
        <f t="shared" si="30"/>
        <v>106.70492835266217</v>
      </c>
      <c r="AZ42">
        <f t="shared" si="31"/>
        <v>0.47242798353909465</v>
      </c>
      <c r="BA42">
        <f t="shared" si="32"/>
        <v>1.0102669939999278E-2</v>
      </c>
      <c r="BB42">
        <f t="shared" si="33"/>
        <v>1.2561676522460836</v>
      </c>
      <c r="BC42" t="s">
        <v>416</v>
      </c>
      <c r="BD42">
        <v>762.79</v>
      </c>
      <c r="BE42">
        <f t="shared" si="34"/>
        <v>683.06</v>
      </c>
      <c r="BF42">
        <f t="shared" si="35"/>
        <v>0.41222305057107717</v>
      </c>
      <c r="BG42">
        <f t="shared" si="36"/>
        <v>0.7266983823405847</v>
      </c>
      <c r="BH42">
        <f t="shared" si="37"/>
        <v>0.38551951847580945</v>
      </c>
      <c r="BI42">
        <f t="shared" si="38"/>
        <v>0.71319712775751953</v>
      </c>
      <c r="BJ42">
        <f t="shared" si="39"/>
        <v>0.27007287915156758</v>
      </c>
      <c r="BK42">
        <f t="shared" si="40"/>
        <v>0.72992712084843236</v>
      </c>
      <c r="BL42">
        <f t="shared" si="41"/>
        <v>1299.9451612903199</v>
      </c>
      <c r="BM42">
        <f t="shared" si="42"/>
        <v>1095.8385819027899</v>
      </c>
      <c r="BN42">
        <f t="shared" si="43"/>
        <v>0.84298831561099496</v>
      </c>
      <c r="BO42">
        <f t="shared" si="44"/>
        <v>0.19597663122198997</v>
      </c>
      <c r="BP42">
        <v>6</v>
      </c>
      <c r="BQ42">
        <v>0.5</v>
      </c>
      <c r="BR42" t="s">
        <v>294</v>
      </c>
      <c r="BS42">
        <v>2</v>
      </c>
      <c r="BT42">
        <v>1603830552.5</v>
      </c>
      <c r="BU42">
        <v>386.25954838709703</v>
      </c>
      <c r="BV42">
        <v>399.99316129032297</v>
      </c>
      <c r="BW42">
        <v>33.637574193548403</v>
      </c>
      <c r="BX42">
        <v>30.784051612903198</v>
      </c>
      <c r="BY42">
        <v>386.36183870967699</v>
      </c>
      <c r="BZ42">
        <v>33.299419354838697</v>
      </c>
      <c r="CA42">
        <v>499.94961290322601</v>
      </c>
      <c r="CB42">
        <v>101.701032258065</v>
      </c>
      <c r="CC42">
        <v>0.100232674193548</v>
      </c>
      <c r="CD42">
        <v>36.0434451612903</v>
      </c>
      <c r="CE42">
        <v>35.654467741935498</v>
      </c>
      <c r="CF42">
        <v>999.9</v>
      </c>
      <c r="CG42">
        <v>0</v>
      </c>
      <c r="CH42">
        <v>0</v>
      </c>
      <c r="CI42">
        <v>9997.9435483871002</v>
      </c>
      <c r="CJ42">
        <v>0</v>
      </c>
      <c r="CK42">
        <v>402.52296774193502</v>
      </c>
      <c r="CL42">
        <v>1299.9451612903199</v>
      </c>
      <c r="CM42">
        <v>0.90000467741935397</v>
      </c>
      <c r="CN42">
        <v>9.9995187096774199E-2</v>
      </c>
      <c r="CO42">
        <v>0</v>
      </c>
      <c r="CP42">
        <v>1168.8719354838699</v>
      </c>
      <c r="CQ42">
        <v>4.99979</v>
      </c>
      <c r="CR42">
        <v>15489.203225806499</v>
      </c>
      <c r="CS42">
        <v>11050.845161290301</v>
      </c>
      <c r="CT42">
        <v>48.304000000000002</v>
      </c>
      <c r="CU42">
        <v>50.75</v>
      </c>
      <c r="CV42">
        <v>49.375</v>
      </c>
      <c r="CW42">
        <v>49.936999999999998</v>
      </c>
      <c r="CX42">
        <v>50.125</v>
      </c>
      <c r="CY42">
        <v>1165.45580645161</v>
      </c>
      <c r="CZ42">
        <v>129.48806451612899</v>
      </c>
      <c r="DA42">
        <v>0</v>
      </c>
      <c r="DB42">
        <v>167.5</v>
      </c>
      <c r="DC42">
        <v>0</v>
      </c>
      <c r="DD42">
        <v>1164.27692307692</v>
      </c>
      <c r="DE42">
        <v>-612.66598283574103</v>
      </c>
      <c r="DF42">
        <v>-8129.8324775277497</v>
      </c>
      <c r="DG42">
        <v>15428.353846153799</v>
      </c>
      <c r="DH42">
        <v>15</v>
      </c>
      <c r="DI42">
        <v>1603827819.5999999</v>
      </c>
      <c r="DJ42" t="s">
        <v>338</v>
      </c>
      <c r="DK42">
        <v>1603827812.0999999</v>
      </c>
      <c r="DL42">
        <v>1603827819.5999999</v>
      </c>
      <c r="DM42">
        <v>3</v>
      </c>
      <c r="DN42">
        <v>0.126</v>
      </c>
      <c r="DO42">
        <v>-0.14699999999999999</v>
      </c>
      <c r="DP42">
        <v>-0.1</v>
      </c>
      <c r="DQ42">
        <v>0.18</v>
      </c>
      <c r="DR42">
        <v>400</v>
      </c>
      <c r="DS42">
        <v>32</v>
      </c>
      <c r="DT42">
        <v>0.16</v>
      </c>
      <c r="DU42">
        <v>0.02</v>
      </c>
      <c r="DV42">
        <v>10.486744353188699</v>
      </c>
      <c r="DW42">
        <v>0.65692004540207105</v>
      </c>
      <c r="DX42">
        <v>6.5138530868596001E-2</v>
      </c>
      <c r="DY42">
        <v>0</v>
      </c>
      <c r="DZ42">
        <v>-13.744719999999999</v>
      </c>
      <c r="EA42">
        <v>-1.3940342602892499</v>
      </c>
      <c r="EB42">
        <v>0.11172160757883801</v>
      </c>
      <c r="EC42">
        <v>0</v>
      </c>
      <c r="ED42">
        <v>2.86459633333333</v>
      </c>
      <c r="EE42">
        <v>2.1485422024471701</v>
      </c>
      <c r="EF42">
        <v>0.156607956236443</v>
      </c>
      <c r="EG42">
        <v>0</v>
      </c>
      <c r="EH42">
        <v>0</v>
      </c>
      <c r="EI42">
        <v>3</v>
      </c>
      <c r="EJ42" t="s">
        <v>349</v>
      </c>
      <c r="EK42">
        <v>100</v>
      </c>
      <c r="EL42">
        <v>100</v>
      </c>
      <c r="EM42">
        <v>-0.10299999999999999</v>
      </c>
      <c r="EN42">
        <v>0.34760000000000002</v>
      </c>
      <c r="EO42">
        <v>-0.25247930933584101</v>
      </c>
      <c r="EP42">
        <v>6.0823150184057602E-4</v>
      </c>
      <c r="EQ42">
        <v>-6.1572112211999805E-7</v>
      </c>
      <c r="ER42">
        <v>1.2304956265122001E-10</v>
      </c>
      <c r="ES42">
        <v>0.18041000000000201</v>
      </c>
      <c r="ET42">
        <v>0</v>
      </c>
      <c r="EU42">
        <v>0</v>
      </c>
      <c r="EV42">
        <v>0</v>
      </c>
      <c r="EW42">
        <v>4</v>
      </c>
      <c r="EX42">
        <v>2168</v>
      </c>
      <c r="EY42">
        <v>1</v>
      </c>
      <c r="EZ42">
        <v>28</v>
      </c>
      <c r="FA42">
        <v>45.8</v>
      </c>
      <c r="FB42">
        <v>45.7</v>
      </c>
      <c r="FC42">
        <v>2</v>
      </c>
      <c r="FD42">
        <v>501.452</v>
      </c>
      <c r="FE42">
        <v>133.23599999999999</v>
      </c>
      <c r="FF42">
        <v>34.722700000000003</v>
      </c>
      <c r="FG42">
        <v>31.539100000000001</v>
      </c>
      <c r="FH42">
        <v>30.000399999999999</v>
      </c>
      <c r="FI42">
        <v>31.313500000000001</v>
      </c>
      <c r="FJ42">
        <v>31.261199999999999</v>
      </c>
      <c r="FK42">
        <v>20.204000000000001</v>
      </c>
      <c r="FL42">
        <v>0</v>
      </c>
      <c r="FM42">
        <v>100</v>
      </c>
      <c r="FN42">
        <v>-999.9</v>
      </c>
      <c r="FO42">
        <v>400</v>
      </c>
      <c r="FP42">
        <v>37.780799999999999</v>
      </c>
      <c r="FQ42">
        <v>101.248</v>
      </c>
      <c r="FR42">
        <v>101.173</v>
      </c>
    </row>
    <row r="43" spans="1:174" x14ac:dyDescent="0.25">
      <c r="A43">
        <v>27</v>
      </c>
      <c r="B43">
        <v>1603830644.5</v>
      </c>
      <c r="C43">
        <v>4825</v>
      </c>
      <c r="D43" t="s">
        <v>417</v>
      </c>
      <c r="E43" t="s">
        <v>418</v>
      </c>
      <c r="F43" t="s">
        <v>414</v>
      </c>
      <c r="G43" t="s">
        <v>290</v>
      </c>
      <c r="H43">
        <v>1603830636.75</v>
      </c>
      <c r="I43">
        <f t="shared" si="0"/>
        <v>2.0858988669103145E-3</v>
      </c>
      <c r="J43">
        <f t="shared" si="1"/>
        <v>9.3021962679937076</v>
      </c>
      <c r="K43">
        <f t="shared" si="2"/>
        <v>387.85663333333298</v>
      </c>
      <c r="L43">
        <f t="shared" si="3"/>
        <v>194.83629042361403</v>
      </c>
      <c r="M43">
        <f t="shared" si="4"/>
        <v>19.835720857185525</v>
      </c>
      <c r="N43">
        <f t="shared" si="5"/>
        <v>39.486565334828995</v>
      </c>
      <c r="O43">
        <f t="shared" si="6"/>
        <v>8.3244005464784443E-2</v>
      </c>
      <c r="P43">
        <f t="shared" si="7"/>
        <v>2.9596168522506101</v>
      </c>
      <c r="Q43">
        <f t="shared" si="8"/>
        <v>8.1964812986735927E-2</v>
      </c>
      <c r="R43">
        <f t="shared" si="9"/>
        <v>5.1341300990950425E-2</v>
      </c>
      <c r="S43">
        <f t="shared" si="10"/>
        <v>214.76732750869775</v>
      </c>
      <c r="T43">
        <f t="shared" si="11"/>
        <v>36.816470038274517</v>
      </c>
      <c r="U43">
        <f t="shared" si="12"/>
        <v>35.675069999999998</v>
      </c>
      <c r="V43">
        <f t="shared" si="13"/>
        <v>5.8629867604345751</v>
      </c>
      <c r="W43">
        <f t="shared" si="14"/>
        <v>56.470037923142293</v>
      </c>
      <c r="X43">
        <f t="shared" si="15"/>
        <v>3.3898634032091461</v>
      </c>
      <c r="Y43">
        <f t="shared" si="16"/>
        <v>6.0029416091819687</v>
      </c>
      <c r="Z43">
        <f t="shared" si="17"/>
        <v>2.473123357225429</v>
      </c>
      <c r="AA43">
        <f t="shared" si="18"/>
        <v>-91.988140030744873</v>
      </c>
      <c r="AB43">
        <f t="shared" si="19"/>
        <v>68.410862827896977</v>
      </c>
      <c r="AC43">
        <f t="shared" si="20"/>
        <v>5.4451543950216186</v>
      </c>
      <c r="AD43">
        <f t="shared" si="21"/>
        <v>196.63520470087147</v>
      </c>
      <c r="AE43">
        <v>31</v>
      </c>
      <c r="AF43">
        <v>6</v>
      </c>
      <c r="AG43">
        <f t="shared" si="22"/>
        <v>1</v>
      </c>
      <c r="AH43">
        <f t="shared" si="23"/>
        <v>0</v>
      </c>
      <c r="AI43">
        <f t="shared" si="24"/>
        <v>52204.263904219086</v>
      </c>
      <c r="AJ43" t="s">
        <v>291</v>
      </c>
      <c r="AK43">
        <v>15552.9</v>
      </c>
      <c r="AL43">
        <v>715.47692307692296</v>
      </c>
      <c r="AM43">
        <v>3262.08</v>
      </c>
      <c r="AN43">
        <f t="shared" si="25"/>
        <v>2546.603076923077</v>
      </c>
      <c r="AO43">
        <f t="shared" si="26"/>
        <v>0.78066849277855754</v>
      </c>
      <c r="AP43">
        <v>-0.57774747981622299</v>
      </c>
      <c r="AQ43" t="s">
        <v>419</v>
      </c>
      <c r="AR43">
        <v>15378.3</v>
      </c>
      <c r="AS43">
        <v>1191.1027999999999</v>
      </c>
      <c r="AT43">
        <v>1471.87</v>
      </c>
      <c r="AU43">
        <f t="shared" si="27"/>
        <v>0.19075543356410551</v>
      </c>
      <c r="AV43">
        <v>0.5</v>
      </c>
      <c r="AW43">
        <f t="shared" si="28"/>
        <v>1095.8802726582496</v>
      </c>
      <c r="AX43">
        <f t="shared" si="29"/>
        <v>9.3021962679937076</v>
      </c>
      <c r="AY43">
        <f t="shared" si="30"/>
        <v>104.52255827263728</v>
      </c>
      <c r="AZ43">
        <f t="shared" si="31"/>
        <v>0.48736641143579257</v>
      </c>
      <c r="BA43">
        <f t="shared" si="32"/>
        <v>9.0155320743610032E-3</v>
      </c>
      <c r="BB43">
        <f t="shared" si="33"/>
        <v>1.2162826880091313</v>
      </c>
      <c r="BC43" t="s">
        <v>420</v>
      </c>
      <c r="BD43">
        <v>754.53</v>
      </c>
      <c r="BE43">
        <f t="shared" si="34"/>
        <v>717.33999999999992</v>
      </c>
      <c r="BF43">
        <f t="shared" si="35"/>
        <v>0.39140045166866483</v>
      </c>
      <c r="BG43">
        <f t="shared" si="36"/>
        <v>0.71392793762836226</v>
      </c>
      <c r="BH43">
        <f t="shared" si="37"/>
        <v>0.37119218639880974</v>
      </c>
      <c r="BI43">
        <f t="shared" si="38"/>
        <v>0.70297959514091779</v>
      </c>
      <c r="BJ43">
        <f t="shared" si="39"/>
        <v>0.24794113723648176</v>
      </c>
      <c r="BK43">
        <f t="shared" si="40"/>
        <v>0.7520588627635183</v>
      </c>
      <c r="BL43">
        <f t="shared" si="41"/>
        <v>1299.9943333333299</v>
      </c>
      <c r="BM43">
        <f t="shared" si="42"/>
        <v>1095.8802726582496</v>
      </c>
      <c r="BN43">
        <f t="shared" si="43"/>
        <v>0.84298849968698775</v>
      </c>
      <c r="BO43">
        <f t="shared" si="44"/>
        <v>0.19597699937397536</v>
      </c>
      <c r="BP43">
        <v>6</v>
      </c>
      <c r="BQ43">
        <v>0.5</v>
      </c>
      <c r="BR43" t="s">
        <v>294</v>
      </c>
      <c r="BS43">
        <v>2</v>
      </c>
      <c r="BT43">
        <v>1603830636.75</v>
      </c>
      <c r="BU43">
        <v>387.85663333333298</v>
      </c>
      <c r="BV43">
        <v>399.98939999999999</v>
      </c>
      <c r="BW43">
        <v>33.29692</v>
      </c>
      <c r="BX43">
        <v>30.877326666666701</v>
      </c>
      <c r="BY43">
        <v>387.95859999999999</v>
      </c>
      <c r="BZ43">
        <v>32.969986666666699</v>
      </c>
      <c r="CA43">
        <v>500.02903333333302</v>
      </c>
      <c r="CB43">
        <v>101.707066666667</v>
      </c>
      <c r="CC43">
        <v>0.100049523333333</v>
      </c>
      <c r="CD43">
        <v>36.103819999999999</v>
      </c>
      <c r="CE43">
        <v>35.675069999999998</v>
      </c>
      <c r="CF43">
        <v>999.9</v>
      </c>
      <c r="CG43">
        <v>0</v>
      </c>
      <c r="CH43">
        <v>0</v>
      </c>
      <c r="CI43">
        <v>10001.6746666667</v>
      </c>
      <c r="CJ43">
        <v>0</v>
      </c>
      <c r="CK43">
        <v>342.82156666666702</v>
      </c>
      <c r="CL43">
        <v>1299.9943333333299</v>
      </c>
      <c r="CM43">
        <v>0.89999943333333299</v>
      </c>
      <c r="CN43">
        <v>0.10000086666666699</v>
      </c>
      <c r="CO43">
        <v>0</v>
      </c>
      <c r="CP43">
        <v>1194.8119999999999</v>
      </c>
      <c r="CQ43">
        <v>4.99979</v>
      </c>
      <c r="CR43">
        <v>15831.8066666667</v>
      </c>
      <c r="CS43">
        <v>11051.246666666701</v>
      </c>
      <c r="CT43">
        <v>48.436999999999998</v>
      </c>
      <c r="CU43">
        <v>50.875</v>
      </c>
      <c r="CV43">
        <v>49.5</v>
      </c>
      <c r="CW43">
        <v>50.061999999999998</v>
      </c>
      <c r="CX43">
        <v>50.270666666666699</v>
      </c>
      <c r="CY43">
        <v>1165.4956666666701</v>
      </c>
      <c r="CZ43">
        <v>129.50133333333301</v>
      </c>
      <c r="DA43">
        <v>0</v>
      </c>
      <c r="DB43">
        <v>83</v>
      </c>
      <c r="DC43">
        <v>0</v>
      </c>
      <c r="DD43">
        <v>1191.1027999999999</v>
      </c>
      <c r="DE43">
        <v>-573.40923163979301</v>
      </c>
      <c r="DF43">
        <v>-7467.6153960613601</v>
      </c>
      <c r="DG43">
        <v>15783.68</v>
      </c>
      <c r="DH43">
        <v>15</v>
      </c>
      <c r="DI43">
        <v>1603827819.5999999</v>
      </c>
      <c r="DJ43" t="s">
        <v>338</v>
      </c>
      <c r="DK43">
        <v>1603827812.0999999</v>
      </c>
      <c r="DL43">
        <v>1603827819.5999999</v>
      </c>
      <c r="DM43">
        <v>3</v>
      </c>
      <c r="DN43">
        <v>0.126</v>
      </c>
      <c r="DO43">
        <v>-0.14699999999999999</v>
      </c>
      <c r="DP43">
        <v>-0.1</v>
      </c>
      <c r="DQ43">
        <v>0.18</v>
      </c>
      <c r="DR43">
        <v>400</v>
      </c>
      <c r="DS43">
        <v>32</v>
      </c>
      <c r="DT43">
        <v>0.16</v>
      </c>
      <c r="DU43">
        <v>0.02</v>
      </c>
      <c r="DV43">
        <v>9.3027959769267703</v>
      </c>
      <c r="DW43">
        <v>-8.2035644217501799E-2</v>
      </c>
      <c r="DX43">
        <v>1.6572597090078901E-2</v>
      </c>
      <c r="DY43">
        <v>1</v>
      </c>
      <c r="DZ43">
        <v>-12.13275</v>
      </c>
      <c r="EA43">
        <v>-0.34877953281422702</v>
      </c>
      <c r="EB43">
        <v>3.3384604735316799E-2</v>
      </c>
      <c r="EC43">
        <v>0</v>
      </c>
      <c r="ED43">
        <v>2.4196033333333302</v>
      </c>
      <c r="EE43">
        <v>1.2527103003336999</v>
      </c>
      <c r="EF43">
        <v>9.1703483115722295E-2</v>
      </c>
      <c r="EG43">
        <v>0</v>
      </c>
      <c r="EH43">
        <v>1</v>
      </c>
      <c r="EI43">
        <v>3</v>
      </c>
      <c r="EJ43" t="s">
        <v>296</v>
      </c>
      <c r="EK43">
        <v>100</v>
      </c>
      <c r="EL43">
        <v>100</v>
      </c>
      <c r="EM43">
        <v>-0.10199999999999999</v>
      </c>
      <c r="EN43">
        <v>0.33179999999999998</v>
      </c>
      <c r="EO43">
        <v>-0.25247930933584101</v>
      </c>
      <c r="EP43">
        <v>6.0823150184057602E-4</v>
      </c>
      <c r="EQ43">
        <v>-6.1572112211999805E-7</v>
      </c>
      <c r="ER43">
        <v>1.2304956265122001E-10</v>
      </c>
      <c r="ES43">
        <v>0.18041000000000201</v>
      </c>
      <c r="ET43">
        <v>0</v>
      </c>
      <c r="EU43">
        <v>0</v>
      </c>
      <c r="EV43">
        <v>0</v>
      </c>
      <c r="EW43">
        <v>4</v>
      </c>
      <c r="EX43">
        <v>2168</v>
      </c>
      <c r="EY43">
        <v>1</v>
      </c>
      <c r="EZ43">
        <v>28</v>
      </c>
      <c r="FA43">
        <v>47.2</v>
      </c>
      <c r="FB43">
        <v>47.1</v>
      </c>
      <c r="FC43">
        <v>2</v>
      </c>
      <c r="FD43">
        <v>465.88299999999998</v>
      </c>
      <c r="FE43">
        <v>135.93199999999999</v>
      </c>
      <c r="FF43">
        <v>34.7181</v>
      </c>
      <c r="FG43">
        <v>31.612200000000001</v>
      </c>
      <c r="FH43">
        <v>30.001000000000001</v>
      </c>
      <c r="FI43">
        <v>31.361000000000001</v>
      </c>
      <c r="FJ43">
        <v>31.314299999999999</v>
      </c>
      <c r="FK43">
        <v>20.202200000000001</v>
      </c>
      <c r="FL43">
        <v>0</v>
      </c>
      <c r="FM43">
        <v>100</v>
      </c>
      <c r="FN43">
        <v>-999.9</v>
      </c>
      <c r="FO43">
        <v>400</v>
      </c>
      <c r="FP43">
        <v>33.561100000000003</v>
      </c>
      <c r="FQ43">
        <v>101.236</v>
      </c>
      <c r="FR43">
        <v>101.163</v>
      </c>
    </row>
    <row r="44" spans="1:174" x14ac:dyDescent="0.25">
      <c r="A44">
        <v>28</v>
      </c>
      <c r="B44">
        <v>1603830810.0999999</v>
      </c>
      <c r="C44">
        <v>4990.5999999046298</v>
      </c>
      <c r="D44" t="s">
        <v>421</v>
      </c>
      <c r="E44" t="s">
        <v>422</v>
      </c>
      <c r="F44" t="s">
        <v>289</v>
      </c>
      <c r="G44" t="s">
        <v>423</v>
      </c>
      <c r="H44">
        <v>1603830802.0999999</v>
      </c>
      <c r="I44">
        <f t="shared" si="0"/>
        <v>4.1618236729314183E-3</v>
      </c>
      <c r="J44">
        <f t="shared" si="1"/>
        <v>17.109372403635039</v>
      </c>
      <c r="K44">
        <f t="shared" si="2"/>
        <v>377.52848387096799</v>
      </c>
      <c r="L44">
        <f t="shared" si="3"/>
        <v>241.66456065137766</v>
      </c>
      <c r="M44">
        <f t="shared" si="4"/>
        <v>24.598607750685179</v>
      </c>
      <c r="N44">
        <f t="shared" si="5"/>
        <v>38.427955941995407</v>
      </c>
      <c r="O44">
        <f t="shared" si="6"/>
        <v>0.22445600306292757</v>
      </c>
      <c r="P44">
        <f t="shared" si="7"/>
        <v>2.9598652606723088</v>
      </c>
      <c r="Q44">
        <f t="shared" si="8"/>
        <v>0.21541044796983227</v>
      </c>
      <c r="R44">
        <f t="shared" si="9"/>
        <v>0.13541386192200017</v>
      </c>
      <c r="S44">
        <f t="shared" si="10"/>
        <v>214.76221780974578</v>
      </c>
      <c r="T44">
        <f t="shared" si="11"/>
        <v>35.86117584052063</v>
      </c>
      <c r="U44">
        <f t="shared" si="12"/>
        <v>34.6999967741936</v>
      </c>
      <c r="V44">
        <f t="shared" si="13"/>
        <v>5.5552086616249001</v>
      </c>
      <c r="W44">
        <f t="shared" si="14"/>
        <v>62.712607874145576</v>
      </c>
      <c r="X44">
        <f t="shared" si="15"/>
        <v>3.6778086948218238</v>
      </c>
      <c r="Y44">
        <f t="shared" si="16"/>
        <v>5.864544338839508</v>
      </c>
      <c r="Z44">
        <f t="shared" si="17"/>
        <v>1.8773999668030763</v>
      </c>
      <c r="AA44">
        <f t="shared" si="18"/>
        <v>-183.53642397627556</v>
      </c>
      <c r="AB44">
        <f t="shared" si="19"/>
        <v>156.36382409066354</v>
      </c>
      <c r="AC44">
        <f t="shared" si="20"/>
        <v>12.360386098224422</v>
      </c>
      <c r="AD44">
        <f t="shared" si="21"/>
        <v>199.95000402235817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52282.627021826316</v>
      </c>
      <c r="AJ44" t="s">
        <v>291</v>
      </c>
      <c r="AK44">
        <v>15552.9</v>
      </c>
      <c r="AL44">
        <v>715.47692307692296</v>
      </c>
      <c r="AM44">
        <v>3262.08</v>
      </c>
      <c r="AN44">
        <f t="shared" si="25"/>
        <v>2546.603076923077</v>
      </c>
      <c r="AO44">
        <f t="shared" si="26"/>
        <v>0.78066849277855754</v>
      </c>
      <c r="AP44">
        <v>-0.57774747981622299</v>
      </c>
      <c r="AQ44" t="s">
        <v>424</v>
      </c>
      <c r="AR44">
        <v>15410</v>
      </c>
      <c r="AS44">
        <v>1277.796</v>
      </c>
      <c r="AT44">
        <v>1812.39</v>
      </c>
      <c r="AU44">
        <f t="shared" si="27"/>
        <v>0.29496631519706029</v>
      </c>
      <c r="AV44">
        <v>0.5</v>
      </c>
      <c r="AW44">
        <f t="shared" si="28"/>
        <v>1095.8533341833611</v>
      </c>
      <c r="AX44">
        <f t="shared" si="29"/>
        <v>17.109372403635039</v>
      </c>
      <c r="AY44">
        <f t="shared" si="30"/>
        <v>161.61990999023936</v>
      </c>
      <c r="AZ44">
        <f t="shared" si="31"/>
        <v>0.61466902818929692</v>
      </c>
      <c r="BA44">
        <f t="shared" si="32"/>
        <v>1.6140042952583478E-2</v>
      </c>
      <c r="BB44">
        <f t="shared" si="33"/>
        <v>0.79987750980749162</v>
      </c>
      <c r="BC44" t="s">
        <v>425</v>
      </c>
      <c r="BD44">
        <v>698.37</v>
      </c>
      <c r="BE44">
        <f t="shared" si="34"/>
        <v>1114.02</v>
      </c>
      <c r="BF44">
        <f t="shared" si="35"/>
        <v>0.47987827866645127</v>
      </c>
      <c r="BG44">
        <f t="shared" si="36"/>
        <v>0.56546567279450477</v>
      </c>
      <c r="BH44">
        <f t="shared" si="37"/>
        <v>0.48736222700487447</v>
      </c>
      <c r="BI44">
        <f t="shared" si="38"/>
        <v>0.56926421441050878</v>
      </c>
      <c r="BJ44">
        <f t="shared" si="39"/>
        <v>0.26227394159340733</v>
      </c>
      <c r="BK44">
        <f t="shared" si="40"/>
        <v>0.73772605840659267</v>
      </c>
      <c r="BL44">
        <f t="shared" si="41"/>
        <v>1299.96225806452</v>
      </c>
      <c r="BM44">
        <f t="shared" si="42"/>
        <v>1095.8533341833611</v>
      </c>
      <c r="BN44">
        <f t="shared" si="43"/>
        <v>0.84298857707988284</v>
      </c>
      <c r="BO44">
        <f t="shared" si="44"/>
        <v>0.19597715415976569</v>
      </c>
      <c r="BP44">
        <v>6</v>
      </c>
      <c r="BQ44">
        <v>0.5</v>
      </c>
      <c r="BR44" t="s">
        <v>294</v>
      </c>
      <c r="BS44">
        <v>2</v>
      </c>
      <c r="BT44">
        <v>1603830802.0999999</v>
      </c>
      <c r="BU44">
        <v>377.52848387096799</v>
      </c>
      <c r="BV44">
        <v>399.94477419354803</v>
      </c>
      <c r="BW44">
        <v>36.131964516129003</v>
      </c>
      <c r="BX44">
        <v>31.318312903225799</v>
      </c>
      <c r="BY44">
        <v>377.63245161290303</v>
      </c>
      <c r="BZ44">
        <v>35.708861290322602</v>
      </c>
      <c r="CA44">
        <v>500.00903225806502</v>
      </c>
      <c r="CB44">
        <v>101.68832258064501</v>
      </c>
      <c r="CC44">
        <v>9.9906874193548406E-2</v>
      </c>
      <c r="CD44">
        <v>35.679890322580597</v>
      </c>
      <c r="CE44">
        <v>34.6999967741936</v>
      </c>
      <c r="CF44">
        <v>999.9</v>
      </c>
      <c r="CG44">
        <v>0</v>
      </c>
      <c r="CH44">
        <v>0</v>
      </c>
      <c r="CI44">
        <v>10004.927419354801</v>
      </c>
      <c r="CJ44">
        <v>0</v>
      </c>
      <c r="CK44">
        <v>607.28348387096798</v>
      </c>
      <c r="CL44">
        <v>1299.96225806452</v>
      </c>
      <c r="CM44">
        <v>0.89999506451612898</v>
      </c>
      <c r="CN44">
        <v>0.10000482580645199</v>
      </c>
      <c r="CO44">
        <v>0</v>
      </c>
      <c r="CP44">
        <v>1278.65258064516</v>
      </c>
      <c r="CQ44">
        <v>4.99979</v>
      </c>
      <c r="CR44">
        <v>17037.487096774199</v>
      </c>
      <c r="CS44">
        <v>11050.9580645161</v>
      </c>
      <c r="CT44">
        <v>48.375</v>
      </c>
      <c r="CU44">
        <v>50.695129032258002</v>
      </c>
      <c r="CV44">
        <v>49.439032258064501</v>
      </c>
      <c r="CW44">
        <v>49.975612903225802</v>
      </c>
      <c r="CX44">
        <v>50.189032258064501</v>
      </c>
      <c r="CY44">
        <v>1165.4616129032299</v>
      </c>
      <c r="CZ44">
        <v>129.50129032258101</v>
      </c>
      <c r="DA44">
        <v>0</v>
      </c>
      <c r="DB44">
        <v>114.299999952316</v>
      </c>
      <c r="DC44">
        <v>0</v>
      </c>
      <c r="DD44">
        <v>1277.796</v>
      </c>
      <c r="DE44">
        <v>-49.981538469367301</v>
      </c>
      <c r="DF44">
        <v>-337.376923542751</v>
      </c>
      <c r="DG44">
        <v>17032.54</v>
      </c>
      <c r="DH44">
        <v>15</v>
      </c>
      <c r="DI44">
        <v>1603827819.5999999</v>
      </c>
      <c r="DJ44" t="s">
        <v>338</v>
      </c>
      <c r="DK44">
        <v>1603827812.0999999</v>
      </c>
      <c r="DL44">
        <v>1603827819.5999999</v>
      </c>
      <c r="DM44">
        <v>3</v>
      </c>
      <c r="DN44">
        <v>0.126</v>
      </c>
      <c r="DO44">
        <v>-0.14699999999999999</v>
      </c>
      <c r="DP44">
        <v>-0.1</v>
      </c>
      <c r="DQ44">
        <v>0.18</v>
      </c>
      <c r="DR44">
        <v>400</v>
      </c>
      <c r="DS44">
        <v>32</v>
      </c>
      <c r="DT44">
        <v>0.16</v>
      </c>
      <c r="DU44">
        <v>0.02</v>
      </c>
      <c r="DV44">
        <v>17.0767195247189</v>
      </c>
      <c r="DW44">
        <v>2.1851736086311502</v>
      </c>
      <c r="DX44">
        <v>0.167757708735634</v>
      </c>
      <c r="DY44">
        <v>0</v>
      </c>
      <c r="DZ44">
        <v>-22.407323333333299</v>
      </c>
      <c r="EA44">
        <v>-3.1297735261401902</v>
      </c>
      <c r="EB44">
        <v>0.233491349851671</v>
      </c>
      <c r="EC44">
        <v>0</v>
      </c>
      <c r="ED44">
        <v>4.8078646666666698</v>
      </c>
      <c r="EE44">
        <v>1.84205579532813</v>
      </c>
      <c r="EF44">
        <v>0.13571599234512599</v>
      </c>
      <c r="EG44">
        <v>0</v>
      </c>
      <c r="EH44">
        <v>0</v>
      </c>
      <c r="EI44">
        <v>3</v>
      </c>
      <c r="EJ44" t="s">
        <v>349</v>
      </c>
      <c r="EK44">
        <v>100</v>
      </c>
      <c r="EL44">
        <v>100</v>
      </c>
      <c r="EM44">
        <v>-0.104</v>
      </c>
      <c r="EN44">
        <v>0.43890000000000001</v>
      </c>
      <c r="EO44">
        <v>-0.25247930933584101</v>
      </c>
      <c r="EP44">
        <v>6.0823150184057602E-4</v>
      </c>
      <c r="EQ44">
        <v>-6.1572112211999805E-7</v>
      </c>
      <c r="ER44">
        <v>1.2304956265122001E-10</v>
      </c>
      <c r="ES44">
        <v>0.18041000000000201</v>
      </c>
      <c r="ET44">
        <v>0</v>
      </c>
      <c r="EU44">
        <v>0</v>
      </c>
      <c r="EV44">
        <v>0</v>
      </c>
      <c r="EW44">
        <v>4</v>
      </c>
      <c r="EX44">
        <v>2168</v>
      </c>
      <c r="EY44">
        <v>1</v>
      </c>
      <c r="EZ44">
        <v>28</v>
      </c>
      <c r="FA44">
        <v>50</v>
      </c>
      <c r="FB44">
        <v>49.8</v>
      </c>
      <c r="FC44">
        <v>2</v>
      </c>
      <c r="FD44">
        <v>509.26799999999997</v>
      </c>
      <c r="FE44">
        <v>128.72499999999999</v>
      </c>
      <c r="FF44">
        <v>34.516599999999997</v>
      </c>
      <c r="FG44">
        <v>31.445799999999998</v>
      </c>
      <c r="FH44">
        <v>29.999700000000001</v>
      </c>
      <c r="FI44">
        <v>31.234100000000002</v>
      </c>
      <c r="FJ44">
        <v>31.170999999999999</v>
      </c>
      <c r="FK44">
        <v>20.2136</v>
      </c>
      <c r="FL44">
        <v>0</v>
      </c>
      <c r="FM44">
        <v>100</v>
      </c>
      <c r="FN44">
        <v>-999.9</v>
      </c>
      <c r="FO44">
        <v>400</v>
      </c>
      <c r="FP44">
        <v>38.156500000000001</v>
      </c>
      <c r="FQ44">
        <v>101.239</v>
      </c>
      <c r="FR44">
        <v>101.21599999999999</v>
      </c>
    </row>
    <row r="45" spans="1:174" x14ac:dyDescent="0.25">
      <c r="A45">
        <v>29</v>
      </c>
      <c r="B45">
        <v>1603830894.0999999</v>
      </c>
      <c r="C45">
        <v>5074.5999999046298</v>
      </c>
      <c r="D45" t="s">
        <v>426</v>
      </c>
      <c r="E45" t="s">
        <v>427</v>
      </c>
      <c r="F45" t="s">
        <v>289</v>
      </c>
      <c r="G45" t="s">
        <v>423</v>
      </c>
      <c r="H45">
        <v>1603830886.0999999</v>
      </c>
      <c r="I45">
        <f t="shared" si="0"/>
        <v>4.7628725841554675E-3</v>
      </c>
      <c r="J45">
        <f t="shared" si="1"/>
        <v>15.871025523727649</v>
      </c>
      <c r="K45">
        <f t="shared" si="2"/>
        <v>378.88887096774198</v>
      </c>
      <c r="L45">
        <f t="shared" si="3"/>
        <v>264.3766031181467</v>
      </c>
      <c r="M45">
        <f t="shared" si="4"/>
        <v>26.91115588109443</v>
      </c>
      <c r="N45">
        <f t="shared" si="5"/>
        <v>38.567472870010953</v>
      </c>
      <c r="O45">
        <f t="shared" si="6"/>
        <v>0.25301811617723602</v>
      </c>
      <c r="P45">
        <f t="shared" si="7"/>
        <v>2.9590714084342027</v>
      </c>
      <c r="Q45">
        <f t="shared" si="8"/>
        <v>0.24158409281455556</v>
      </c>
      <c r="R45">
        <f t="shared" si="9"/>
        <v>0.15197429581967606</v>
      </c>
      <c r="S45">
        <f t="shared" si="10"/>
        <v>214.76566308196854</v>
      </c>
      <c r="T45">
        <f t="shared" si="11"/>
        <v>35.81285690536992</v>
      </c>
      <c r="U45">
        <f t="shared" si="12"/>
        <v>35.141696774193498</v>
      </c>
      <c r="V45">
        <f t="shared" si="13"/>
        <v>5.6928438280391802</v>
      </c>
      <c r="W45">
        <f t="shared" si="14"/>
        <v>64.071162977649891</v>
      </c>
      <c r="X45">
        <f t="shared" si="15"/>
        <v>3.7793900757113752</v>
      </c>
      <c r="Y45">
        <f t="shared" si="16"/>
        <v>5.8987380594757575</v>
      </c>
      <c r="Z45">
        <f t="shared" si="17"/>
        <v>1.913453752327805</v>
      </c>
      <c r="AA45">
        <f t="shared" si="18"/>
        <v>-210.04268096125611</v>
      </c>
      <c r="AB45">
        <f t="shared" si="19"/>
        <v>102.69477269021867</v>
      </c>
      <c r="AC45">
        <f t="shared" si="20"/>
        <v>8.1417205423181844</v>
      </c>
      <c r="AD45">
        <f t="shared" si="21"/>
        <v>115.55947535324928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52242.253604330552</v>
      </c>
      <c r="AJ45" t="s">
        <v>291</v>
      </c>
      <c r="AK45">
        <v>15552.9</v>
      </c>
      <c r="AL45">
        <v>715.47692307692296</v>
      </c>
      <c r="AM45">
        <v>3262.08</v>
      </c>
      <c r="AN45">
        <f t="shared" si="25"/>
        <v>2546.603076923077</v>
      </c>
      <c r="AO45">
        <f t="shared" si="26"/>
        <v>0.78066849277855754</v>
      </c>
      <c r="AP45">
        <v>-0.57774747981622299</v>
      </c>
      <c r="AQ45" t="s">
        <v>428</v>
      </c>
      <c r="AR45">
        <v>15415.6</v>
      </c>
      <c r="AS45">
        <v>1665.4967999999999</v>
      </c>
      <c r="AT45">
        <v>2193.2600000000002</v>
      </c>
      <c r="AU45">
        <f t="shared" si="27"/>
        <v>0.24062956512223821</v>
      </c>
      <c r="AV45">
        <v>0.5</v>
      </c>
      <c r="AW45">
        <f t="shared" si="28"/>
        <v>1095.8705125667645</v>
      </c>
      <c r="AX45">
        <f t="shared" si="29"/>
        <v>15.871025523727649</v>
      </c>
      <c r="AY45">
        <f t="shared" si="30"/>
        <v>131.84942243461242</v>
      </c>
      <c r="AZ45">
        <f t="shared" si="31"/>
        <v>0.66799649836316721</v>
      </c>
      <c r="BA45">
        <f t="shared" si="32"/>
        <v>1.5009777902516336E-2</v>
      </c>
      <c r="BB45">
        <f t="shared" si="33"/>
        <v>0.48732024474982427</v>
      </c>
      <c r="BC45" t="s">
        <v>429</v>
      </c>
      <c r="BD45">
        <v>728.17</v>
      </c>
      <c r="BE45">
        <f t="shared" si="34"/>
        <v>1465.0900000000001</v>
      </c>
      <c r="BF45">
        <f t="shared" si="35"/>
        <v>0.36022578817683576</v>
      </c>
      <c r="BG45">
        <f t="shared" si="36"/>
        <v>0.42180661507314771</v>
      </c>
      <c r="BH45">
        <f t="shared" si="37"/>
        <v>0.35713171184695591</v>
      </c>
      <c r="BI45">
        <f t="shared" si="38"/>
        <v>0.41970419720508512</v>
      </c>
      <c r="BJ45">
        <f t="shared" si="39"/>
        <v>0.15749391543515814</v>
      </c>
      <c r="BK45">
        <f t="shared" si="40"/>
        <v>0.84250608456484188</v>
      </c>
      <c r="BL45">
        <f t="shared" si="41"/>
        <v>1299.9825806451599</v>
      </c>
      <c r="BM45">
        <f t="shared" si="42"/>
        <v>1095.8705125667645</v>
      </c>
      <c r="BN45">
        <f t="shared" si="43"/>
        <v>0.84298861298810801</v>
      </c>
      <c r="BO45">
        <f t="shared" si="44"/>
        <v>0.19597722597621606</v>
      </c>
      <c r="BP45">
        <v>6</v>
      </c>
      <c r="BQ45">
        <v>0.5</v>
      </c>
      <c r="BR45" t="s">
        <v>294</v>
      </c>
      <c r="BS45">
        <v>2</v>
      </c>
      <c r="BT45">
        <v>1603830886.0999999</v>
      </c>
      <c r="BU45">
        <v>378.88887096774198</v>
      </c>
      <c r="BV45">
        <v>400.09932258064498</v>
      </c>
      <c r="BW45">
        <v>37.128925806451598</v>
      </c>
      <c r="BX45">
        <v>31.625764516128999</v>
      </c>
      <c r="BY45">
        <v>378.99258064516101</v>
      </c>
      <c r="BZ45">
        <v>36.670461290322599</v>
      </c>
      <c r="CA45">
        <v>500.00703225806501</v>
      </c>
      <c r="CB45">
        <v>101.691</v>
      </c>
      <c r="CC45">
        <v>9.9988929032258103E-2</v>
      </c>
      <c r="CD45">
        <v>35.785432258064503</v>
      </c>
      <c r="CE45">
        <v>35.141696774193498</v>
      </c>
      <c r="CF45">
        <v>999.9</v>
      </c>
      <c r="CG45">
        <v>0</v>
      </c>
      <c r="CH45">
        <v>0</v>
      </c>
      <c r="CI45">
        <v>10000.1612903226</v>
      </c>
      <c r="CJ45">
        <v>0</v>
      </c>
      <c r="CK45">
        <v>385.08951612903201</v>
      </c>
      <c r="CL45">
        <v>1299.9825806451599</v>
      </c>
      <c r="CM45">
        <v>0.899993483870968</v>
      </c>
      <c r="CN45">
        <v>0.10000664516129</v>
      </c>
      <c r="CO45">
        <v>0</v>
      </c>
      <c r="CP45">
        <v>1667.5158064516099</v>
      </c>
      <c r="CQ45">
        <v>4.99979</v>
      </c>
      <c r="CR45">
        <v>22061.9580645161</v>
      </c>
      <c r="CS45">
        <v>11051.1193548387</v>
      </c>
      <c r="CT45">
        <v>48.503999999999998</v>
      </c>
      <c r="CU45">
        <v>50.838419354838699</v>
      </c>
      <c r="CV45">
        <v>49.561999999999998</v>
      </c>
      <c r="CW45">
        <v>50.061999999999998</v>
      </c>
      <c r="CX45">
        <v>50.311999999999998</v>
      </c>
      <c r="CY45">
        <v>1165.47806451613</v>
      </c>
      <c r="CZ45">
        <v>129.50483870967699</v>
      </c>
      <c r="DA45">
        <v>0</v>
      </c>
      <c r="DB45">
        <v>83.200000047683702</v>
      </c>
      <c r="DC45">
        <v>0</v>
      </c>
      <c r="DD45">
        <v>1665.4967999999999</v>
      </c>
      <c r="DE45">
        <v>-138.26999974578499</v>
      </c>
      <c r="DF45">
        <v>-1615.6461513310201</v>
      </c>
      <c r="DG45">
        <v>22041.348000000002</v>
      </c>
      <c r="DH45">
        <v>15</v>
      </c>
      <c r="DI45">
        <v>1603827819.5999999</v>
      </c>
      <c r="DJ45" t="s">
        <v>338</v>
      </c>
      <c r="DK45">
        <v>1603827812.0999999</v>
      </c>
      <c r="DL45">
        <v>1603827819.5999999</v>
      </c>
      <c r="DM45">
        <v>3</v>
      </c>
      <c r="DN45">
        <v>0.126</v>
      </c>
      <c r="DO45">
        <v>-0.14699999999999999</v>
      </c>
      <c r="DP45">
        <v>-0.1</v>
      </c>
      <c r="DQ45">
        <v>0.18</v>
      </c>
      <c r="DR45">
        <v>400</v>
      </c>
      <c r="DS45">
        <v>32</v>
      </c>
      <c r="DT45">
        <v>0.16</v>
      </c>
      <c r="DU45">
        <v>0.02</v>
      </c>
      <c r="DV45">
        <v>15.8696906302418</v>
      </c>
      <c r="DW45">
        <v>0.29111175998711702</v>
      </c>
      <c r="DX45">
        <v>2.6711765088477502E-2</v>
      </c>
      <c r="DY45">
        <v>1</v>
      </c>
      <c r="DZ45">
        <v>-21.207913333333298</v>
      </c>
      <c r="EA45">
        <v>-1.12220689655171</v>
      </c>
      <c r="EB45">
        <v>8.5041400636526404E-2</v>
      </c>
      <c r="EC45">
        <v>0</v>
      </c>
      <c r="ED45">
        <v>5.4967783333333298</v>
      </c>
      <c r="EE45">
        <v>2.0095509677419301</v>
      </c>
      <c r="EF45">
        <v>0.145956341602168</v>
      </c>
      <c r="EG45">
        <v>0</v>
      </c>
      <c r="EH45">
        <v>1</v>
      </c>
      <c r="EI45">
        <v>3</v>
      </c>
      <c r="EJ45" t="s">
        <v>296</v>
      </c>
      <c r="EK45">
        <v>100</v>
      </c>
      <c r="EL45">
        <v>100</v>
      </c>
      <c r="EM45">
        <v>-0.10299999999999999</v>
      </c>
      <c r="EN45">
        <v>0.4546</v>
      </c>
      <c r="EO45">
        <v>-0.25247930933584101</v>
      </c>
      <c r="EP45">
        <v>6.0823150184057602E-4</v>
      </c>
      <c r="EQ45">
        <v>-6.1572112211999805E-7</v>
      </c>
      <c r="ER45">
        <v>1.2304956265122001E-10</v>
      </c>
      <c r="ES45">
        <v>0.18041000000000201</v>
      </c>
      <c r="ET45">
        <v>0</v>
      </c>
      <c r="EU45">
        <v>0</v>
      </c>
      <c r="EV45">
        <v>0</v>
      </c>
      <c r="EW45">
        <v>4</v>
      </c>
      <c r="EX45">
        <v>2168</v>
      </c>
      <c r="EY45">
        <v>1</v>
      </c>
      <c r="EZ45">
        <v>28</v>
      </c>
      <c r="FA45">
        <v>51.4</v>
      </c>
      <c r="FB45">
        <v>51.2</v>
      </c>
      <c r="FC45">
        <v>2</v>
      </c>
      <c r="FD45">
        <v>509.79399999999998</v>
      </c>
      <c r="FE45">
        <v>136.16300000000001</v>
      </c>
      <c r="FF45">
        <v>34.474600000000002</v>
      </c>
      <c r="FG45">
        <v>31.4556</v>
      </c>
      <c r="FH45">
        <v>30.001200000000001</v>
      </c>
      <c r="FI45">
        <v>31.258500000000002</v>
      </c>
      <c r="FJ45">
        <v>31.220300000000002</v>
      </c>
      <c r="FK45">
        <v>20.198599999999999</v>
      </c>
      <c r="FL45">
        <v>0</v>
      </c>
      <c r="FM45">
        <v>100</v>
      </c>
      <c r="FN45">
        <v>-999.9</v>
      </c>
      <c r="FO45">
        <v>400</v>
      </c>
      <c r="FP45">
        <v>35.8919</v>
      </c>
      <c r="FQ45">
        <v>101.193</v>
      </c>
      <c r="FR45">
        <v>101.17400000000001</v>
      </c>
    </row>
    <row r="46" spans="1:174" x14ac:dyDescent="0.25">
      <c r="A46">
        <v>30</v>
      </c>
      <c r="B46">
        <v>1603831049.5999999</v>
      </c>
      <c r="C46">
        <v>5230.0999999046298</v>
      </c>
      <c r="D46" t="s">
        <v>430</v>
      </c>
      <c r="E46" t="s">
        <v>431</v>
      </c>
      <c r="F46" t="s">
        <v>414</v>
      </c>
      <c r="G46" t="s">
        <v>370</v>
      </c>
      <c r="H46">
        <v>1603831041.8499999</v>
      </c>
      <c r="I46">
        <f t="shared" si="0"/>
        <v>1.2953392440031863E-3</v>
      </c>
      <c r="J46">
        <f t="shared" si="1"/>
        <v>5.2380230242921435</v>
      </c>
      <c r="K46">
        <f t="shared" si="2"/>
        <v>393.10340000000002</v>
      </c>
      <c r="L46">
        <f t="shared" si="3"/>
        <v>211.87025260041403</v>
      </c>
      <c r="M46">
        <f t="shared" si="4"/>
        <v>21.564386418475433</v>
      </c>
      <c r="N46">
        <f t="shared" si="5"/>
        <v>40.010494705946975</v>
      </c>
      <c r="O46">
        <f t="shared" si="6"/>
        <v>5.0102659324110531E-2</v>
      </c>
      <c r="P46">
        <f t="shared" si="7"/>
        <v>2.9589376996948453</v>
      </c>
      <c r="Q46">
        <f t="shared" si="8"/>
        <v>4.9636080080846245E-2</v>
      </c>
      <c r="R46">
        <f t="shared" si="9"/>
        <v>3.1064108094861893E-2</v>
      </c>
      <c r="S46">
        <f t="shared" si="10"/>
        <v>214.76497335532213</v>
      </c>
      <c r="T46">
        <f t="shared" si="11"/>
        <v>36.52939872002046</v>
      </c>
      <c r="U46">
        <f t="shared" si="12"/>
        <v>35.270973333333302</v>
      </c>
      <c r="V46">
        <f t="shared" si="13"/>
        <v>5.7336832842383005</v>
      </c>
      <c r="W46">
        <f t="shared" si="14"/>
        <v>54.661752485128112</v>
      </c>
      <c r="X46">
        <f t="shared" si="15"/>
        <v>3.1940217358650993</v>
      </c>
      <c r="Y46">
        <f t="shared" si="16"/>
        <v>5.8432479579466472</v>
      </c>
      <c r="Z46">
        <f t="shared" si="17"/>
        <v>2.5396615483732012</v>
      </c>
      <c r="AA46">
        <f t="shared" si="18"/>
        <v>-57.124460660540514</v>
      </c>
      <c r="AB46">
        <f t="shared" si="19"/>
        <v>54.702306236627827</v>
      </c>
      <c r="AC46">
        <f t="shared" si="20"/>
        <v>4.3361420911877957</v>
      </c>
      <c r="AD46">
        <f t="shared" si="21"/>
        <v>216.67896102259726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52267.284168519975</v>
      </c>
      <c r="AJ46" t="s">
        <v>291</v>
      </c>
      <c r="AK46">
        <v>15552.9</v>
      </c>
      <c r="AL46">
        <v>715.47692307692296</v>
      </c>
      <c r="AM46">
        <v>3262.08</v>
      </c>
      <c r="AN46">
        <f t="shared" si="25"/>
        <v>2546.603076923077</v>
      </c>
      <c r="AO46">
        <f t="shared" si="26"/>
        <v>0.78066849277855754</v>
      </c>
      <c r="AP46">
        <v>-0.57774747981622299</v>
      </c>
      <c r="AQ46" t="s">
        <v>432</v>
      </c>
      <c r="AR46">
        <v>15483.8</v>
      </c>
      <c r="AS46">
        <v>1245.8403846153799</v>
      </c>
      <c r="AT46">
        <v>1403.93</v>
      </c>
      <c r="AU46">
        <f t="shared" si="27"/>
        <v>0.11260505536929921</v>
      </c>
      <c r="AV46">
        <v>0.5</v>
      </c>
      <c r="AW46">
        <f t="shared" si="28"/>
        <v>1095.8687006275793</v>
      </c>
      <c r="AX46">
        <f t="shared" si="29"/>
        <v>5.2380230242921435</v>
      </c>
      <c r="AY46">
        <f t="shared" si="30"/>
        <v>61.700177855825274</v>
      </c>
      <c r="AZ46">
        <f t="shared" si="31"/>
        <v>0.45418218857065529</v>
      </c>
      <c r="BA46">
        <f t="shared" si="32"/>
        <v>5.3069957201787093E-3</v>
      </c>
      <c r="BB46">
        <f t="shared" si="33"/>
        <v>1.3235346491634197</v>
      </c>
      <c r="BC46" t="s">
        <v>433</v>
      </c>
      <c r="BD46">
        <v>766.29</v>
      </c>
      <c r="BE46">
        <f t="shared" si="34"/>
        <v>637.6400000000001</v>
      </c>
      <c r="BF46">
        <f t="shared" si="35"/>
        <v>0.2479292631965061</v>
      </c>
      <c r="BG46">
        <f t="shared" si="36"/>
        <v>0.74451376117381662</v>
      </c>
      <c r="BH46">
        <f t="shared" si="37"/>
        <v>0.22963019657225528</v>
      </c>
      <c r="BI46">
        <f t="shared" si="38"/>
        <v>0.72965827177319764</v>
      </c>
      <c r="BJ46">
        <f t="shared" si="39"/>
        <v>0.15249603194834924</v>
      </c>
      <c r="BK46">
        <f t="shared" si="40"/>
        <v>0.84750396805165074</v>
      </c>
      <c r="BL46">
        <f t="shared" si="41"/>
        <v>1299.98066666667</v>
      </c>
      <c r="BM46">
        <f t="shared" si="42"/>
        <v>1095.8687006275793</v>
      </c>
      <c r="BN46">
        <f t="shared" si="43"/>
        <v>0.84298846031113528</v>
      </c>
      <c r="BO46">
        <f t="shared" si="44"/>
        <v>0.19597692062227079</v>
      </c>
      <c r="BP46">
        <v>6</v>
      </c>
      <c r="BQ46">
        <v>0.5</v>
      </c>
      <c r="BR46" t="s">
        <v>294</v>
      </c>
      <c r="BS46">
        <v>2</v>
      </c>
      <c r="BT46">
        <v>1603831041.8499999</v>
      </c>
      <c r="BU46">
        <v>393.10340000000002</v>
      </c>
      <c r="BV46">
        <v>399.999866666667</v>
      </c>
      <c r="BW46">
        <v>31.3812866666667</v>
      </c>
      <c r="BX46">
        <v>29.875703333333298</v>
      </c>
      <c r="BY46">
        <v>393.204366666667</v>
      </c>
      <c r="BZ46">
        <v>31.115406666666701</v>
      </c>
      <c r="CA46">
        <v>500.01476666666701</v>
      </c>
      <c r="CB46">
        <v>101.68113333333299</v>
      </c>
      <c r="CC46">
        <v>9.9962190000000006E-2</v>
      </c>
      <c r="CD46">
        <v>35.613886666666701</v>
      </c>
      <c r="CE46">
        <v>35.270973333333302</v>
      </c>
      <c r="CF46">
        <v>999.9</v>
      </c>
      <c r="CG46">
        <v>0</v>
      </c>
      <c r="CH46">
        <v>0</v>
      </c>
      <c r="CI46">
        <v>10000.3733333333</v>
      </c>
      <c r="CJ46">
        <v>0</v>
      </c>
      <c r="CK46">
        <v>687.51356666666697</v>
      </c>
      <c r="CL46">
        <v>1299.98066666667</v>
      </c>
      <c r="CM46">
        <v>0.90000056666666695</v>
      </c>
      <c r="CN46">
        <v>9.9999463333333302E-2</v>
      </c>
      <c r="CO46">
        <v>0</v>
      </c>
      <c r="CP46">
        <v>1246.52</v>
      </c>
      <c r="CQ46">
        <v>4.99979</v>
      </c>
      <c r="CR46">
        <v>16940.633333333299</v>
      </c>
      <c r="CS46">
        <v>11051.1333333333</v>
      </c>
      <c r="CT46">
        <v>48.436999999999998</v>
      </c>
      <c r="CU46">
        <v>50.811999999999998</v>
      </c>
      <c r="CV46">
        <v>49.5</v>
      </c>
      <c r="CW46">
        <v>49.991599999999998</v>
      </c>
      <c r="CX46">
        <v>50.25</v>
      </c>
      <c r="CY46">
        <v>1165.48266666667</v>
      </c>
      <c r="CZ46">
        <v>129.49799999999999</v>
      </c>
      <c r="DA46">
        <v>0</v>
      </c>
      <c r="DB46">
        <v>108</v>
      </c>
      <c r="DC46">
        <v>0</v>
      </c>
      <c r="DD46">
        <v>1245.8403846153799</v>
      </c>
      <c r="DE46">
        <v>-458.32170935699099</v>
      </c>
      <c r="DF46">
        <v>-6330.8410250279103</v>
      </c>
      <c r="DG46">
        <v>16932.0346153846</v>
      </c>
      <c r="DH46">
        <v>15</v>
      </c>
      <c r="DI46">
        <v>1603827819.5999999</v>
      </c>
      <c r="DJ46" t="s">
        <v>338</v>
      </c>
      <c r="DK46">
        <v>1603827812.0999999</v>
      </c>
      <c r="DL46">
        <v>1603827819.5999999</v>
      </c>
      <c r="DM46">
        <v>3</v>
      </c>
      <c r="DN46">
        <v>0.126</v>
      </c>
      <c r="DO46">
        <v>-0.14699999999999999</v>
      </c>
      <c r="DP46">
        <v>-0.1</v>
      </c>
      <c r="DQ46">
        <v>0.18</v>
      </c>
      <c r="DR46">
        <v>400</v>
      </c>
      <c r="DS46">
        <v>32</v>
      </c>
      <c r="DT46">
        <v>0.16</v>
      </c>
      <c r="DU46">
        <v>0.02</v>
      </c>
      <c r="DV46">
        <v>5.2249261887945497</v>
      </c>
      <c r="DW46">
        <v>0.92502170337289402</v>
      </c>
      <c r="DX46">
        <v>7.5669509480550401E-2</v>
      </c>
      <c r="DY46">
        <v>0</v>
      </c>
      <c r="DZ46">
        <v>-6.8964340000000002</v>
      </c>
      <c r="EA46">
        <v>-1.9144893437152599</v>
      </c>
      <c r="EB46">
        <v>0.14539359666321899</v>
      </c>
      <c r="EC46">
        <v>0</v>
      </c>
      <c r="ED46">
        <v>1.5055909999999999</v>
      </c>
      <c r="EE46">
        <v>2.2861676529477202</v>
      </c>
      <c r="EF46">
        <v>0.16735515947329899</v>
      </c>
      <c r="EG46">
        <v>0</v>
      </c>
      <c r="EH46">
        <v>0</v>
      </c>
      <c r="EI46">
        <v>3</v>
      </c>
      <c r="EJ46" t="s">
        <v>349</v>
      </c>
      <c r="EK46">
        <v>100</v>
      </c>
      <c r="EL46">
        <v>100</v>
      </c>
      <c r="EM46">
        <v>-0.10100000000000001</v>
      </c>
      <c r="EN46">
        <v>0.27229999999999999</v>
      </c>
      <c r="EO46">
        <v>-0.25247930933584101</v>
      </c>
      <c r="EP46">
        <v>6.0823150184057602E-4</v>
      </c>
      <c r="EQ46">
        <v>-6.1572112211999805E-7</v>
      </c>
      <c r="ER46">
        <v>1.2304956265122001E-10</v>
      </c>
      <c r="ES46">
        <v>0.18041000000000201</v>
      </c>
      <c r="ET46">
        <v>0</v>
      </c>
      <c r="EU46">
        <v>0</v>
      </c>
      <c r="EV46">
        <v>0</v>
      </c>
      <c r="EW46">
        <v>4</v>
      </c>
      <c r="EX46">
        <v>2168</v>
      </c>
      <c r="EY46">
        <v>1</v>
      </c>
      <c r="EZ46">
        <v>28</v>
      </c>
      <c r="FA46">
        <v>54</v>
      </c>
      <c r="FB46">
        <v>53.8</v>
      </c>
      <c r="FC46">
        <v>2</v>
      </c>
      <c r="FD46">
        <v>507.68299999999999</v>
      </c>
      <c r="FE46">
        <v>130.84200000000001</v>
      </c>
      <c r="FF46">
        <v>34.347200000000001</v>
      </c>
      <c r="FG46">
        <v>31.348299999999998</v>
      </c>
      <c r="FH46">
        <v>29.9999</v>
      </c>
      <c r="FI46">
        <v>31.140799999999999</v>
      </c>
      <c r="FJ46">
        <v>31.087399999999999</v>
      </c>
      <c r="FK46">
        <v>20.184200000000001</v>
      </c>
      <c r="FL46">
        <v>0</v>
      </c>
      <c r="FM46">
        <v>100</v>
      </c>
      <c r="FN46">
        <v>-999.9</v>
      </c>
      <c r="FO46">
        <v>400</v>
      </c>
      <c r="FP46">
        <v>36.997300000000003</v>
      </c>
      <c r="FQ46">
        <v>101.30800000000001</v>
      </c>
      <c r="FR46">
        <v>101.18300000000001</v>
      </c>
    </row>
    <row r="47" spans="1:174" x14ac:dyDescent="0.25">
      <c r="A47">
        <v>31</v>
      </c>
      <c r="B47">
        <v>1603831125.0999999</v>
      </c>
      <c r="C47">
        <v>5305.5999999046298</v>
      </c>
      <c r="D47" t="s">
        <v>434</v>
      </c>
      <c r="E47" t="s">
        <v>435</v>
      </c>
      <c r="F47" t="s">
        <v>414</v>
      </c>
      <c r="G47" t="s">
        <v>370</v>
      </c>
      <c r="H47">
        <v>1603831117.3499999</v>
      </c>
      <c r="I47">
        <f t="shared" si="0"/>
        <v>3.8653919059437941E-3</v>
      </c>
      <c r="J47">
        <f t="shared" si="1"/>
        <v>14.92047005080129</v>
      </c>
      <c r="K47">
        <f t="shared" si="2"/>
        <v>380.32316666666702</v>
      </c>
      <c r="L47">
        <f t="shared" si="3"/>
        <v>236.31856625247514</v>
      </c>
      <c r="M47">
        <f t="shared" si="4"/>
        <v>24.053199164231582</v>
      </c>
      <c r="N47">
        <f t="shared" si="5"/>
        <v>38.710411203287208</v>
      </c>
      <c r="O47">
        <f t="shared" si="6"/>
        <v>0.18431173824018995</v>
      </c>
      <c r="P47">
        <f t="shared" si="7"/>
        <v>2.9588137326933266</v>
      </c>
      <c r="Q47">
        <f t="shared" si="8"/>
        <v>0.17816268766529331</v>
      </c>
      <c r="R47">
        <f t="shared" si="9"/>
        <v>0.11188705767805321</v>
      </c>
      <c r="S47">
        <f t="shared" si="10"/>
        <v>214.76988956676496</v>
      </c>
      <c r="T47">
        <f t="shared" si="11"/>
        <v>35.961841836587517</v>
      </c>
      <c r="U47">
        <f t="shared" si="12"/>
        <v>34.810553333333303</v>
      </c>
      <c r="V47">
        <f t="shared" si="13"/>
        <v>5.5893841618335944</v>
      </c>
      <c r="W47">
        <f t="shared" si="14"/>
        <v>59.250514684662456</v>
      </c>
      <c r="X47">
        <f t="shared" si="15"/>
        <v>3.479494691747592</v>
      </c>
      <c r="Y47">
        <f t="shared" si="16"/>
        <v>5.8725138680496407</v>
      </c>
      <c r="Z47">
        <f t="shared" si="17"/>
        <v>2.1098894700860025</v>
      </c>
      <c r="AA47">
        <f t="shared" si="18"/>
        <v>-170.46378305212133</v>
      </c>
      <c r="AB47">
        <f t="shared" si="19"/>
        <v>142.6042573727685</v>
      </c>
      <c r="AC47">
        <f t="shared" si="20"/>
        <v>11.284131343302935</v>
      </c>
      <c r="AD47">
        <f t="shared" si="21"/>
        <v>198.19449523071506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52248.451312363017</v>
      </c>
      <c r="AJ47" t="s">
        <v>291</v>
      </c>
      <c r="AK47">
        <v>15552.9</v>
      </c>
      <c r="AL47">
        <v>715.47692307692296</v>
      </c>
      <c r="AM47">
        <v>3262.08</v>
      </c>
      <c r="AN47">
        <f t="shared" si="25"/>
        <v>2546.603076923077</v>
      </c>
      <c r="AO47">
        <f t="shared" si="26"/>
        <v>0.78066849277855754</v>
      </c>
      <c r="AP47">
        <v>-0.57774747981622299</v>
      </c>
      <c r="AQ47" t="s">
        <v>436</v>
      </c>
      <c r="AR47">
        <v>15392.2</v>
      </c>
      <c r="AS47">
        <v>1181.8499999999999</v>
      </c>
      <c r="AT47">
        <v>1632.59</v>
      </c>
      <c r="AU47">
        <f t="shared" si="27"/>
        <v>0.27608891393430068</v>
      </c>
      <c r="AV47">
        <v>0.5</v>
      </c>
      <c r="AW47">
        <f t="shared" si="28"/>
        <v>1095.8962346510505</v>
      </c>
      <c r="AX47">
        <f t="shared" si="29"/>
        <v>14.92047005080129</v>
      </c>
      <c r="AY47">
        <f t="shared" si="30"/>
        <v>151.28240060474903</v>
      </c>
      <c r="AZ47">
        <f t="shared" si="31"/>
        <v>0.51406048058606257</v>
      </c>
      <c r="BA47">
        <f t="shared" si="32"/>
        <v>1.4142048344159495E-2</v>
      </c>
      <c r="BB47">
        <f t="shared" si="33"/>
        <v>0.99810117665794851</v>
      </c>
      <c r="BC47" t="s">
        <v>437</v>
      </c>
      <c r="BD47">
        <v>793.34</v>
      </c>
      <c r="BE47">
        <f t="shared" si="34"/>
        <v>839.24999999999989</v>
      </c>
      <c r="BF47">
        <f t="shared" si="35"/>
        <v>0.53707476913911234</v>
      </c>
      <c r="BG47">
        <f t="shared" si="36"/>
        <v>0.66004925589572017</v>
      </c>
      <c r="BH47">
        <f t="shared" si="37"/>
        <v>0.49147701776561398</v>
      </c>
      <c r="BI47">
        <f t="shared" si="38"/>
        <v>0.63986807161515913</v>
      </c>
      <c r="BJ47">
        <f t="shared" si="39"/>
        <v>0.36052197601118874</v>
      </c>
      <c r="BK47">
        <f t="shared" si="40"/>
        <v>0.63947802398881126</v>
      </c>
      <c r="BL47">
        <f t="shared" si="41"/>
        <v>1300.0136666666699</v>
      </c>
      <c r="BM47">
        <f t="shared" si="42"/>
        <v>1095.8962346510505</v>
      </c>
      <c r="BN47">
        <f t="shared" si="43"/>
        <v>0.84298824139365292</v>
      </c>
      <c r="BO47">
        <f t="shared" si="44"/>
        <v>0.19597648278730592</v>
      </c>
      <c r="BP47">
        <v>6</v>
      </c>
      <c r="BQ47">
        <v>0.5</v>
      </c>
      <c r="BR47" t="s">
        <v>294</v>
      </c>
      <c r="BS47">
        <v>2</v>
      </c>
      <c r="BT47">
        <v>1603831117.3499999</v>
      </c>
      <c r="BU47">
        <v>380.32316666666702</v>
      </c>
      <c r="BV47">
        <v>399.9914</v>
      </c>
      <c r="BW47">
        <v>34.18544</v>
      </c>
      <c r="BX47">
        <v>29.705639999999999</v>
      </c>
      <c r="BY47">
        <v>380.42663333333297</v>
      </c>
      <c r="BZ47">
        <v>33.829086666666697</v>
      </c>
      <c r="CA47">
        <v>500.01139999999998</v>
      </c>
      <c r="CB47">
        <v>101.682966666667</v>
      </c>
      <c r="CC47">
        <v>9.9976356666666696E-2</v>
      </c>
      <c r="CD47">
        <v>35.704536666666698</v>
      </c>
      <c r="CE47">
        <v>34.810553333333303</v>
      </c>
      <c r="CF47">
        <v>999.9</v>
      </c>
      <c r="CG47">
        <v>0</v>
      </c>
      <c r="CH47">
        <v>0</v>
      </c>
      <c r="CI47">
        <v>9999.49</v>
      </c>
      <c r="CJ47">
        <v>0</v>
      </c>
      <c r="CK47">
        <v>666.97896666666702</v>
      </c>
      <c r="CL47">
        <v>1300.0136666666699</v>
      </c>
      <c r="CM47">
        <v>0.90000829999999998</v>
      </c>
      <c r="CN47">
        <v>9.9991803333333296E-2</v>
      </c>
      <c r="CO47">
        <v>0</v>
      </c>
      <c r="CP47">
        <v>1182.26066666667</v>
      </c>
      <c r="CQ47">
        <v>4.99979</v>
      </c>
      <c r="CR47">
        <v>15861.49</v>
      </c>
      <c r="CS47">
        <v>11051.436666666699</v>
      </c>
      <c r="CT47">
        <v>48.518599999999999</v>
      </c>
      <c r="CU47">
        <v>50.875</v>
      </c>
      <c r="CV47">
        <v>49.561999999999998</v>
      </c>
      <c r="CW47">
        <v>50.057866666666598</v>
      </c>
      <c r="CX47">
        <v>50.311999999999998</v>
      </c>
      <c r="CY47">
        <v>1165.5236666666699</v>
      </c>
      <c r="CZ47">
        <v>129.49199999999999</v>
      </c>
      <c r="DA47">
        <v>0</v>
      </c>
      <c r="DB47">
        <v>74.5</v>
      </c>
      <c r="DC47">
        <v>0</v>
      </c>
      <c r="DD47">
        <v>1181.8499999999999</v>
      </c>
      <c r="DE47">
        <v>-380.99418800033197</v>
      </c>
      <c r="DF47">
        <v>-5210.1333330424804</v>
      </c>
      <c r="DG47">
        <v>15855.8923076923</v>
      </c>
      <c r="DH47">
        <v>15</v>
      </c>
      <c r="DI47">
        <v>1603827819.5999999</v>
      </c>
      <c r="DJ47" t="s">
        <v>338</v>
      </c>
      <c r="DK47">
        <v>1603827812.0999999</v>
      </c>
      <c r="DL47">
        <v>1603827819.5999999</v>
      </c>
      <c r="DM47">
        <v>3</v>
      </c>
      <c r="DN47">
        <v>0.126</v>
      </c>
      <c r="DO47">
        <v>-0.14699999999999999</v>
      </c>
      <c r="DP47">
        <v>-0.1</v>
      </c>
      <c r="DQ47">
        <v>0.18</v>
      </c>
      <c r="DR47">
        <v>400</v>
      </c>
      <c r="DS47">
        <v>32</v>
      </c>
      <c r="DT47">
        <v>0.16</v>
      </c>
      <c r="DU47">
        <v>0.02</v>
      </c>
      <c r="DV47">
        <v>14.920354873415601</v>
      </c>
      <c r="DW47">
        <v>-6.3410340328690903E-2</v>
      </c>
      <c r="DX47">
        <v>1.24533315162202E-2</v>
      </c>
      <c r="DY47">
        <v>1</v>
      </c>
      <c r="DZ47">
        <v>-19.6647833333333</v>
      </c>
      <c r="EA47">
        <v>-0.32097263626250599</v>
      </c>
      <c r="EB47">
        <v>2.78535585199133E-2</v>
      </c>
      <c r="EC47">
        <v>0</v>
      </c>
      <c r="ED47">
        <v>4.4707140000000001</v>
      </c>
      <c r="EE47">
        <v>1.0857226251390499</v>
      </c>
      <c r="EF47">
        <v>7.9592185654958195E-2</v>
      </c>
      <c r="EG47">
        <v>0</v>
      </c>
      <c r="EH47">
        <v>1</v>
      </c>
      <c r="EI47">
        <v>3</v>
      </c>
      <c r="EJ47" t="s">
        <v>296</v>
      </c>
      <c r="EK47">
        <v>100</v>
      </c>
      <c r="EL47">
        <v>100</v>
      </c>
      <c r="EM47">
        <v>-0.10299999999999999</v>
      </c>
      <c r="EN47">
        <v>0.35970000000000002</v>
      </c>
      <c r="EO47">
        <v>-0.25247930933584101</v>
      </c>
      <c r="EP47">
        <v>6.0823150184057602E-4</v>
      </c>
      <c r="EQ47">
        <v>-6.1572112211999805E-7</v>
      </c>
      <c r="ER47">
        <v>1.2304956265122001E-10</v>
      </c>
      <c r="ES47">
        <v>0.18041000000000201</v>
      </c>
      <c r="ET47">
        <v>0</v>
      </c>
      <c r="EU47">
        <v>0</v>
      </c>
      <c r="EV47">
        <v>0</v>
      </c>
      <c r="EW47">
        <v>4</v>
      </c>
      <c r="EX47">
        <v>2168</v>
      </c>
      <c r="EY47">
        <v>1</v>
      </c>
      <c r="EZ47">
        <v>28</v>
      </c>
      <c r="FA47">
        <v>55.2</v>
      </c>
      <c r="FB47">
        <v>55.1</v>
      </c>
      <c r="FC47">
        <v>2</v>
      </c>
      <c r="FD47">
        <v>506.18</v>
      </c>
      <c r="FE47">
        <v>132.99100000000001</v>
      </c>
      <c r="FF47">
        <v>34.328800000000001</v>
      </c>
      <c r="FG47">
        <v>31.321999999999999</v>
      </c>
      <c r="FH47">
        <v>30.000499999999999</v>
      </c>
      <c r="FI47">
        <v>31.1203</v>
      </c>
      <c r="FJ47">
        <v>31.0732</v>
      </c>
      <c r="FK47">
        <v>20.177499999999998</v>
      </c>
      <c r="FL47">
        <v>0</v>
      </c>
      <c r="FM47">
        <v>100</v>
      </c>
      <c r="FN47">
        <v>-999.9</v>
      </c>
      <c r="FO47">
        <v>400</v>
      </c>
      <c r="FP47">
        <v>31.440799999999999</v>
      </c>
      <c r="FQ47">
        <v>101.27</v>
      </c>
      <c r="FR47">
        <v>101.18</v>
      </c>
    </row>
    <row r="48" spans="1:174" x14ac:dyDescent="0.25">
      <c r="A48">
        <v>32</v>
      </c>
      <c r="B48">
        <v>1603831448.5999999</v>
      </c>
      <c r="C48">
        <v>5629.0999999046298</v>
      </c>
      <c r="D48" t="s">
        <v>438</v>
      </c>
      <c r="E48" t="s">
        <v>439</v>
      </c>
      <c r="F48" t="s">
        <v>440</v>
      </c>
      <c r="G48" t="s">
        <v>441</v>
      </c>
      <c r="H48">
        <v>1603831440.5999999</v>
      </c>
      <c r="I48">
        <f t="shared" si="0"/>
        <v>4.1402337643501449E-3</v>
      </c>
      <c r="J48">
        <f t="shared" si="1"/>
        <v>14.32766781734731</v>
      </c>
      <c r="K48">
        <f t="shared" si="2"/>
        <v>380.917129032258</v>
      </c>
      <c r="L48">
        <f t="shared" si="3"/>
        <v>246.47657310865731</v>
      </c>
      <c r="M48">
        <f t="shared" si="4"/>
        <v>25.086879038811528</v>
      </c>
      <c r="N48">
        <f t="shared" si="5"/>
        <v>38.770507960733937</v>
      </c>
      <c r="O48">
        <f t="shared" si="6"/>
        <v>0.19169202456103399</v>
      </c>
      <c r="P48">
        <f t="shared" si="7"/>
        <v>2.958105956274403</v>
      </c>
      <c r="Q48">
        <f t="shared" si="8"/>
        <v>0.1850486870035899</v>
      </c>
      <c r="R48">
        <f t="shared" si="9"/>
        <v>0.11623312626585436</v>
      </c>
      <c r="S48">
        <f t="shared" si="10"/>
        <v>214.76748363011069</v>
      </c>
      <c r="T48">
        <f t="shared" si="11"/>
        <v>35.911634216919651</v>
      </c>
      <c r="U48">
        <f t="shared" si="12"/>
        <v>35.266190322580599</v>
      </c>
      <c r="V48">
        <f t="shared" si="13"/>
        <v>5.7321677713271582</v>
      </c>
      <c r="W48">
        <f t="shared" si="14"/>
        <v>60.534724885058345</v>
      </c>
      <c r="X48">
        <f t="shared" si="15"/>
        <v>3.5588599016529381</v>
      </c>
      <c r="Y48">
        <f t="shared" si="16"/>
        <v>5.8790386978885305</v>
      </c>
      <c r="Z48">
        <f t="shared" si="17"/>
        <v>2.1733078696742201</v>
      </c>
      <c r="AA48">
        <f t="shared" si="18"/>
        <v>-182.5843090078414</v>
      </c>
      <c r="AB48">
        <f t="shared" si="19"/>
        <v>73.120906155534968</v>
      </c>
      <c r="AC48">
        <f t="shared" si="20"/>
        <v>5.800768602851103</v>
      </c>
      <c r="AD48">
        <f t="shared" si="21"/>
        <v>111.10484938065535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52224.908624192314</v>
      </c>
      <c r="AJ48" t="s">
        <v>291</v>
      </c>
      <c r="AK48">
        <v>15552.9</v>
      </c>
      <c r="AL48">
        <v>715.47692307692296</v>
      </c>
      <c r="AM48">
        <v>3262.08</v>
      </c>
      <c r="AN48">
        <f t="shared" si="25"/>
        <v>2546.603076923077</v>
      </c>
      <c r="AO48">
        <f t="shared" si="26"/>
        <v>0.78066849277855754</v>
      </c>
      <c r="AP48">
        <v>-0.57774747981622299</v>
      </c>
      <c r="AQ48" t="s">
        <v>442</v>
      </c>
      <c r="AR48">
        <v>15402.2</v>
      </c>
      <c r="AS48">
        <v>1024.7315384615399</v>
      </c>
      <c r="AT48">
        <v>1378</v>
      </c>
      <c r="AU48">
        <f t="shared" si="27"/>
        <v>0.25636317963603783</v>
      </c>
      <c r="AV48">
        <v>0.5</v>
      </c>
      <c r="AW48">
        <f t="shared" si="28"/>
        <v>1095.8812245059801</v>
      </c>
      <c r="AX48">
        <f t="shared" si="29"/>
        <v>14.32766781734731</v>
      </c>
      <c r="AY48">
        <f t="shared" si="30"/>
        <v>140.47179760889384</v>
      </c>
      <c r="AZ48">
        <f t="shared" si="31"/>
        <v>0.50523222060957917</v>
      </c>
      <c r="BA48">
        <f t="shared" si="32"/>
        <v>1.3601305473485823E-2</v>
      </c>
      <c r="BB48">
        <f t="shared" si="33"/>
        <v>1.3672568940493468</v>
      </c>
      <c r="BC48" t="s">
        <v>443</v>
      </c>
      <c r="BD48">
        <v>681.79</v>
      </c>
      <c r="BE48">
        <f t="shared" si="34"/>
        <v>696.21</v>
      </c>
      <c r="BF48">
        <f t="shared" si="35"/>
        <v>0.50741652883247879</v>
      </c>
      <c r="BG48">
        <f t="shared" si="36"/>
        <v>0.73018149122773024</v>
      </c>
      <c r="BH48">
        <f t="shared" si="37"/>
        <v>0.53321684005201331</v>
      </c>
      <c r="BI48">
        <f t="shared" si="38"/>
        <v>0.73984046319320096</v>
      </c>
      <c r="BJ48">
        <f t="shared" si="39"/>
        <v>0.33760209597148055</v>
      </c>
      <c r="BK48">
        <f t="shared" si="40"/>
        <v>0.6623979040285195</v>
      </c>
      <c r="BL48">
        <f t="shared" si="41"/>
        <v>1299.99548387097</v>
      </c>
      <c r="BM48">
        <f t="shared" si="42"/>
        <v>1095.8812245059801</v>
      </c>
      <c r="BN48">
        <f t="shared" si="43"/>
        <v>0.84298848580827135</v>
      </c>
      <c r="BO48">
        <f t="shared" si="44"/>
        <v>0.19597697161654287</v>
      </c>
      <c r="BP48">
        <v>6</v>
      </c>
      <c r="BQ48">
        <v>0.5</v>
      </c>
      <c r="BR48" t="s">
        <v>294</v>
      </c>
      <c r="BS48">
        <v>2</v>
      </c>
      <c r="BT48">
        <v>1603831440.5999999</v>
      </c>
      <c r="BU48">
        <v>380.917129032258</v>
      </c>
      <c r="BV48">
        <v>400.00248387096798</v>
      </c>
      <c r="BW48">
        <v>34.9655129032258</v>
      </c>
      <c r="BX48">
        <v>30.171038709677401</v>
      </c>
      <c r="BY48">
        <v>380.756741935484</v>
      </c>
      <c r="BZ48">
        <v>34.548796774193498</v>
      </c>
      <c r="CA48">
        <v>500.00916129032299</v>
      </c>
      <c r="CB48">
        <v>101.682064516129</v>
      </c>
      <c r="CC48">
        <v>9.9937409677419306E-2</v>
      </c>
      <c r="CD48">
        <v>35.724693548387101</v>
      </c>
      <c r="CE48">
        <v>35.266190322580599</v>
      </c>
      <c r="CF48">
        <v>999.9</v>
      </c>
      <c r="CG48">
        <v>0</v>
      </c>
      <c r="CH48">
        <v>0</v>
      </c>
      <c r="CI48">
        <v>9995.5654838709706</v>
      </c>
      <c r="CJ48">
        <v>0</v>
      </c>
      <c r="CK48">
        <v>601.52887096774202</v>
      </c>
      <c r="CL48">
        <v>1299.99548387097</v>
      </c>
      <c r="CM48">
        <v>0.89999919354838798</v>
      </c>
      <c r="CN48">
        <v>0.100000825806452</v>
      </c>
      <c r="CO48">
        <v>0</v>
      </c>
      <c r="CP48">
        <v>1026.03774193548</v>
      </c>
      <c r="CQ48">
        <v>4.99979</v>
      </c>
      <c r="CR48">
        <v>13936.6161290323</v>
      </c>
      <c r="CS48">
        <v>11051.251612903199</v>
      </c>
      <c r="CT48">
        <v>48.503999999999998</v>
      </c>
      <c r="CU48">
        <v>50.957322580645197</v>
      </c>
      <c r="CV48">
        <v>49.625</v>
      </c>
      <c r="CW48">
        <v>50.140999999999998</v>
      </c>
      <c r="CX48">
        <v>50.308</v>
      </c>
      <c r="CY48">
        <v>1165.49548387097</v>
      </c>
      <c r="CZ48">
        <v>129.50064516129001</v>
      </c>
      <c r="DA48">
        <v>0</v>
      </c>
      <c r="DB48">
        <v>245.59999990463299</v>
      </c>
      <c r="DC48">
        <v>0</v>
      </c>
      <c r="DD48">
        <v>1024.7315384615399</v>
      </c>
      <c r="DE48">
        <v>-169.912478389862</v>
      </c>
      <c r="DF48">
        <v>-2226.1811935115102</v>
      </c>
      <c r="DG48">
        <v>13921.3153846154</v>
      </c>
      <c r="DH48">
        <v>15</v>
      </c>
      <c r="DI48">
        <v>1603831179.0999999</v>
      </c>
      <c r="DJ48" t="s">
        <v>444</v>
      </c>
      <c r="DK48">
        <v>1603831172.0999999</v>
      </c>
      <c r="DL48">
        <v>1603831179.0999999</v>
      </c>
      <c r="DM48">
        <v>4</v>
      </c>
      <c r="DN48">
        <v>0.26400000000000001</v>
      </c>
      <c r="DO48">
        <v>-6.0000000000000001E-3</v>
      </c>
      <c r="DP48">
        <v>0.16400000000000001</v>
      </c>
      <c r="DQ48">
        <v>0.216</v>
      </c>
      <c r="DR48">
        <v>400</v>
      </c>
      <c r="DS48">
        <v>30</v>
      </c>
      <c r="DT48">
        <v>0.26</v>
      </c>
      <c r="DU48">
        <v>0.02</v>
      </c>
      <c r="DV48">
        <v>14.325369469528299</v>
      </c>
      <c r="DW48">
        <v>0.250660344308409</v>
      </c>
      <c r="DX48">
        <v>2.9114931271926998E-2</v>
      </c>
      <c r="DY48">
        <v>1</v>
      </c>
      <c r="DZ48">
        <v>-19.08943</v>
      </c>
      <c r="EA48">
        <v>-0.96067007786430703</v>
      </c>
      <c r="EB48">
        <v>7.3291851070452205E-2</v>
      </c>
      <c r="EC48">
        <v>0</v>
      </c>
      <c r="ED48">
        <v>4.8023463333333298</v>
      </c>
      <c r="EE48">
        <v>1.5802771968854299</v>
      </c>
      <c r="EF48">
        <v>0.114843972341705</v>
      </c>
      <c r="EG48">
        <v>0</v>
      </c>
      <c r="EH48">
        <v>1</v>
      </c>
      <c r="EI48">
        <v>3</v>
      </c>
      <c r="EJ48" t="s">
        <v>296</v>
      </c>
      <c r="EK48">
        <v>100</v>
      </c>
      <c r="EL48">
        <v>100</v>
      </c>
      <c r="EM48">
        <v>0.16</v>
      </c>
      <c r="EN48">
        <v>0.42420000000000002</v>
      </c>
      <c r="EO48">
        <v>1.1267067490082701E-2</v>
      </c>
      <c r="EP48">
        <v>6.0823150184057602E-4</v>
      </c>
      <c r="EQ48">
        <v>-6.1572112211999805E-7</v>
      </c>
      <c r="ER48">
        <v>1.2304956265122001E-10</v>
      </c>
      <c r="ES48">
        <v>0.21560000000000601</v>
      </c>
      <c r="ET48">
        <v>0</v>
      </c>
      <c r="EU48">
        <v>0</v>
      </c>
      <c r="EV48">
        <v>0</v>
      </c>
      <c r="EW48">
        <v>4</v>
      </c>
      <c r="EX48">
        <v>2168</v>
      </c>
      <c r="EY48">
        <v>1</v>
      </c>
      <c r="EZ48">
        <v>28</v>
      </c>
      <c r="FA48">
        <v>4.5999999999999996</v>
      </c>
      <c r="FB48">
        <v>4.5</v>
      </c>
      <c r="FC48">
        <v>2</v>
      </c>
      <c r="FD48">
        <v>508.07100000000003</v>
      </c>
      <c r="FE48">
        <v>131.48599999999999</v>
      </c>
      <c r="FF48">
        <v>34.301499999999997</v>
      </c>
      <c r="FG48">
        <v>31.430599999999998</v>
      </c>
      <c r="FH48">
        <v>30.000900000000001</v>
      </c>
      <c r="FI48">
        <v>31.178100000000001</v>
      </c>
      <c r="FJ48">
        <v>31.134</v>
      </c>
      <c r="FK48">
        <v>20.1768</v>
      </c>
      <c r="FL48">
        <v>0</v>
      </c>
      <c r="FM48">
        <v>100</v>
      </c>
      <c r="FN48">
        <v>-999.9</v>
      </c>
      <c r="FO48">
        <v>400</v>
      </c>
      <c r="FP48">
        <v>37.469299999999997</v>
      </c>
      <c r="FQ48">
        <v>101.215</v>
      </c>
      <c r="FR48">
        <v>101.188</v>
      </c>
    </row>
    <row r="49" spans="1:174" x14ac:dyDescent="0.25">
      <c r="A49">
        <v>33</v>
      </c>
      <c r="B49">
        <v>1603831555.0999999</v>
      </c>
      <c r="C49">
        <v>5735.5999999046298</v>
      </c>
      <c r="D49" t="s">
        <v>445</v>
      </c>
      <c r="E49" t="s">
        <v>446</v>
      </c>
      <c r="F49" t="s">
        <v>440</v>
      </c>
      <c r="G49" t="s">
        <v>441</v>
      </c>
      <c r="H49">
        <v>1603831547.3499999</v>
      </c>
      <c r="I49">
        <f t="shared" ref="I49:I73" si="45">CA49*AG49*(BW49-BX49)/(100*BP49*(1000-AG49*BW49))</f>
        <v>3.3557084447434476E-3</v>
      </c>
      <c r="J49">
        <f t="shared" ref="J49:J73" si="46">CA49*AG49*(BV49-BU49*(1000-AG49*BX49)/(1000-AG49*BW49))/(100*BP49)</f>
        <v>14.714611748708482</v>
      </c>
      <c r="K49">
        <f t="shared" ref="K49:K73" si="47">BU49 - IF(AG49&gt;1, J49*BP49*100/(AI49*CI49), 0)</f>
        <v>380.80246666666699</v>
      </c>
      <c r="L49">
        <f t="shared" ref="L49:L73" si="48">((R49-I49/2)*K49-J49)/(R49+I49/2)</f>
        <v>208.52504175290161</v>
      </c>
      <c r="M49">
        <f t="shared" ref="M49:M73" si="49">L49*(CB49+CC49)/1000</f>
        <v>21.225326565926434</v>
      </c>
      <c r="N49">
        <f t="shared" ref="N49:N73" si="50">(BU49 - IF(AG49&gt;1, J49*BP49*100/(AI49*CI49), 0))*(CB49+CC49)/1000</f>
        <v>38.761084252356241</v>
      </c>
      <c r="O49">
        <f t="shared" ref="O49:O73" si="51">2/((1/Q49-1/P49)+SIGN(Q49)*SQRT((1/Q49-1/P49)*(1/Q49-1/P49) + 4*BQ49/((BQ49+1)*(BQ49+1))*(2*1/Q49*1/P49-1/P49*1/P49)))</f>
        <v>0.14933777791857086</v>
      </c>
      <c r="P49">
        <f t="shared" ref="P49:P73" si="52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2.9590547484026053</v>
      </c>
      <c r="Q49">
        <f t="shared" ref="Q49:Q73" si="53">I49*(1000-(1000*0.61365*EXP(17.502*U49/(240.97+U49))/(CB49+CC49)+BW49)/2)/(1000*0.61365*EXP(17.502*U49/(240.97+U49))/(CB49+CC49)-BW49)</f>
        <v>0.14527356033804764</v>
      </c>
      <c r="R49">
        <f t="shared" ref="R49:R73" si="54">1/((BQ49+1)/(O49/1.6)+1/(P49/1.37)) + BQ49/((BQ49+1)/(O49/1.6) + BQ49/(P49/1.37))</f>
        <v>9.1151916189428264E-2</v>
      </c>
      <c r="S49">
        <f t="shared" ref="S49:S73" si="55">(BM49*BO49)</f>
        <v>214.76809604696587</v>
      </c>
      <c r="T49">
        <f t="shared" ref="T49:T73" si="56">(CD49+(S49+2*0.95*0.0000000567*(((CD49+$B$7)+273)^4-(CD49+273)^4)-44100*I49)/(1.84*29.3*P49+8*0.95*0.0000000567*(CD49+273)^3))</f>
        <v>36.221157186126199</v>
      </c>
      <c r="U49">
        <f t="shared" ref="U49:U73" si="57">($C$7*CE49+$D$7*CF49+$E$7*T49)</f>
        <v>35.42792</v>
      </c>
      <c r="V49">
        <f t="shared" ref="V49:V73" si="58">0.61365*EXP(17.502*U49/(240.97+U49))</f>
        <v>5.7836059127733854</v>
      </c>
      <c r="W49">
        <f t="shared" ref="W49:W73" si="59">(X49/Y49*100)</f>
        <v>59.85573405782727</v>
      </c>
      <c r="X49">
        <f t="shared" ref="X49:X73" si="60">BW49*(CB49+CC49)/1000</f>
        <v>3.5400678805165238</v>
      </c>
      <c r="Y49">
        <f t="shared" ref="Y49:Y73" si="61">0.61365*EXP(17.502*CD49/(240.97+CD49))</f>
        <v>5.9143337497062953</v>
      </c>
      <c r="Z49">
        <f t="shared" ref="Z49:Z73" si="62">(V49-BW49*(CB49+CC49)/1000)</f>
        <v>2.2435380322568617</v>
      </c>
      <c r="AA49">
        <f t="shared" ref="AA49:AA73" si="63">(-I49*44100)</f>
        <v>-147.98674241318605</v>
      </c>
      <c r="AB49">
        <f t="shared" ref="AB49:AB73" si="64">2*29.3*P49*0.92*(CD49-U49)</f>
        <v>64.684576821201588</v>
      </c>
      <c r="AC49">
        <f t="shared" ref="AC49:AC73" si="65">2*0.95*0.0000000567*(((CD49+$B$7)+273)^4-(U49+273)^4)</f>
        <v>5.1366068259539368</v>
      </c>
      <c r="AD49">
        <f t="shared" ref="AD49:AD73" si="66">S49+AC49+AA49+AB49</f>
        <v>136.60253728093534</v>
      </c>
      <c r="AE49">
        <v>13</v>
      </c>
      <c r="AF49">
        <v>3</v>
      </c>
      <c r="AG49">
        <f t="shared" ref="AG49:AG73" si="67">IF(AE49*$H$13&gt;=AI49,1,(AI49/(AI49-AE49*$H$13)))</f>
        <v>1</v>
      </c>
      <c r="AH49">
        <f t="shared" ref="AH49:AH73" si="68">(AG49-1)*100</f>
        <v>0</v>
      </c>
      <c r="AI49">
        <f t="shared" ref="AI49:AI73" si="69">MAX(0,($B$13+$C$13*CI49)/(1+$D$13*CI49)*CB49/(CD49+273)*$E$13)</f>
        <v>52233.602089110071</v>
      </c>
      <c r="AJ49" t="s">
        <v>291</v>
      </c>
      <c r="AK49">
        <v>15552.9</v>
      </c>
      <c r="AL49">
        <v>715.47692307692296</v>
      </c>
      <c r="AM49">
        <v>3262.08</v>
      </c>
      <c r="AN49">
        <f t="shared" ref="AN49:AN73" si="70">AM49-AL49</f>
        <v>2546.603076923077</v>
      </c>
      <c r="AO49">
        <f t="shared" ref="AO49:AO73" si="71">AN49/AM49</f>
        <v>0.78066849277855754</v>
      </c>
      <c r="AP49">
        <v>-0.57774747981622299</v>
      </c>
      <c r="AQ49" t="s">
        <v>447</v>
      </c>
      <c r="AR49">
        <v>15415.1</v>
      </c>
      <c r="AS49">
        <v>1060.6643999999999</v>
      </c>
      <c r="AT49">
        <v>1485.71</v>
      </c>
      <c r="AU49">
        <f t="shared" ref="AU49:AU73" si="72">1-AS49/AT49</f>
        <v>0.28608920987272091</v>
      </c>
      <c r="AV49">
        <v>0.5</v>
      </c>
      <c r="AW49">
        <f t="shared" ref="AW49:AW73" si="73">BM49</f>
        <v>1095.8829466427906</v>
      </c>
      <c r="AX49">
        <f t="shared" ref="AX49:AX73" si="74">J49</f>
        <v>14.714611748708482</v>
      </c>
      <c r="AY49">
        <f t="shared" ref="AY49:AY73" si="75">AU49*AV49*AW49</f>
        <v>156.76014315901256</v>
      </c>
      <c r="AZ49">
        <f t="shared" ref="AZ49:AZ73" si="76">BE49/AT49</f>
        <v>0.50870627511425515</v>
      </c>
      <c r="BA49">
        <f t="shared" ref="BA49:BA73" si="77">(AX49-AP49)/AW49</f>
        <v>1.3954372841891971E-2</v>
      </c>
      <c r="BB49">
        <f t="shared" ref="BB49:BB73" si="78">(AM49-AT49)/AT49</f>
        <v>1.1956371027993349</v>
      </c>
      <c r="BC49" t="s">
        <v>448</v>
      </c>
      <c r="BD49">
        <v>729.92</v>
      </c>
      <c r="BE49">
        <f t="shared" ref="BE49:BE73" si="79">AT49-BD49</f>
        <v>755.79000000000008</v>
      </c>
      <c r="BF49">
        <f t="shared" ref="BF49:BF73" si="80">(AT49-AS49)/(AT49-BD49)</f>
        <v>0.56238584792071888</v>
      </c>
      <c r="BG49">
        <f t="shared" ref="BG49:BG73" si="81">(AM49-AT49)/(AM49-BD49)</f>
        <v>0.70152360040439787</v>
      </c>
      <c r="BH49">
        <f t="shared" ref="BH49:BH73" si="82">(AT49-AS49)/(AT49-AL49)</f>
        <v>0.5518402321774728</v>
      </c>
      <c r="BI49">
        <f t="shared" ref="BI49:BI73" si="83">(AM49-AT49)/(AM49-AL49)</f>
        <v>0.69754490446398576</v>
      </c>
      <c r="BJ49">
        <f t="shared" ref="BJ49:BJ73" si="84">(BF49*BD49/AS49)</f>
        <v>0.38701843685362791</v>
      </c>
      <c r="BK49">
        <f t="shared" ref="BK49:BK73" si="85">(1-BJ49)</f>
        <v>0.61298156314637209</v>
      </c>
      <c r="BL49">
        <f t="shared" ref="BL49:BL73" si="86">$B$11*CJ49+$C$11*CK49+$F$11*CL49*(1-CO49)</f>
        <v>1299.9973333333301</v>
      </c>
      <c r="BM49">
        <f t="shared" ref="BM49:BM73" si="87">BL49*BN49</f>
        <v>1095.8829466427906</v>
      </c>
      <c r="BN49">
        <f t="shared" ref="BN49:BN73" si="88">($B$11*$D$9+$C$11*$D$9+$F$11*((CY49+CQ49)/MAX(CY49+CQ49+CZ49, 0.1)*$I$9+CZ49/MAX(CY49+CQ49+CZ49, 0.1)*$J$9))/($B$11+$C$11+$F$11)</f>
        <v>0.84298861124032554</v>
      </c>
      <c r="BO49">
        <f t="shared" ref="BO49:BO73" si="89">($B$11*$K$9+$C$11*$K$9+$F$11*((CY49+CQ49)/MAX(CY49+CQ49+CZ49, 0.1)*$P$9+CZ49/MAX(CY49+CQ49+CZ49, 0.1)*$Q$9))/($B$11+$C$11+$F$11)</f>
        <v>0.19597722248065128</v>
      </c>
      <c r="BP49">
        <v>6</v>
      </c>
      <c r="BQ49">
        <v>0.5</v>
      </c>
      <c r="BR49" t="s">
        <v>294</v>
      </c>
      <c r="BS49">
        <v>2</v>
      </c>
      <c r="BT49">
        <v>1603831547.3499999</v>
      </c>
      <c r="BU49">
        <v>380.80246666666699</v>
      </c>
      <c r="BV49">
        <v>399.99193333333301</v>
      </c>
      <c r="BW49">
        <v>34.778866666666701</v>
      </c>
      <c r="BX49">
        <v>30.89237</v>
      </c>
      <c r="BY49">
        <v>380.64223333333302</v>
      </c>
      <c r="BZ49">
        <v>34.368513333333297</v>
      </c>
      <c r="CA49">
        <v>500.03913333333298</v>
      </c>
      <c r="CB49">
        <v>101.6879</v>
      </c>
      <c r="CC49">
        <v>0.100002246666667</v>
      </c>
      <c r="CD49">
        <v>35.833393333333298</v>
      </c>
      <c r="CE49">
        <v>35.42792</v>
      </c>
      <c r="CF49">
        <v>999.9</v>
      </c>
      <c r="CG49">
        <v>0</v>
      </c>
      <c r="CH49">
        <v>0</v>
      </c>
      <c r="CI49">
        <v>10000.371666666701</v>
      </c>
      <c r="CJ49">
        <v>0</v>
      </c>
      <c r="CK49">
        <v>274.22629999999998</v>
      </c>
      <c r="CL49">
        <v>1299.9973333333301</v>
      </c>
      <c r="CM49">
        <v>0.89999543333333298</v>
      </c>
      <c r="CN49">
        <v>0.100004706666667</v>
      </c>
      <c r="CO49">
        <v>0</v>
      </c>
      <c r="CP49">
        <v>1063.694</v>
      </c>
      <c r="CQ49">
        <v>4.99979</v>
      </c>
      <c r="CR49">
        <v>14210.2933333333</v>
      </c>
      <c r="CS49">
        <v>11051.25</v>
      </c>
      <c r="CT49">
        <v>48.75</v>
      </c>
      <c r="CU49">
        <v>51.191200000000002</v>
      </c>
      <c r="CV49">
        <v>49.875</v>
      </c>
      <c r="CW49">
        <v>50.375</v>
      </c>
      <c r="CX49">
        <v>50.5165333333333</v>
      </c>
      <c r="CY49">
        <v>1165.49233333333</v>
      </c>
      <c r="CZ49">
        <v>129.506333333333</v>
      </c>
      <c r="DA49">
        <v>0</v>
      </c>
      <c r="DB49">
        <v>105.89999985694899</v>
      </c>
      <c r="DC49">
        <v>0</v>
      </c>
      <c r="DD49">
        <v>1060.6643999999999</v>
      </c>
      <c r="DE49">
        <v>-225.03230803921599</v>
      </c>
      <c r="DF49">
        <v>-2657.2846194734402</v>
      </c>
      <c r="DG49">
        <v>14174.531999999999</v>
      </c>
      <c r="DH49">
        <v>15</v>
      </c>
      <c r="DI49">
        <v>1603831179.0999999</v>
      </c>
      <c r="DJ49" t="s">
        <v>444</v>
      </c>
      <c r="DK49">
        <v>1603831172.0999999</v>
      </c>
      <c r="DL49">
        <v>1603831179.0999999</v>
      </c>
      <c r="DM49">
        <v>4</v>
      </c>
      <c r="DN49">
        <v>0.26400000000000001</v>
      </c>
      <c r="DO49">
        <v>-6.0000000000000001E-3</v>
      </c>
      <c r="DP49">
        <v>0.16400000000000001</v>
      </c>
      <c r="DQ49">
        <v>0.216</v>
      </c>
      <c r="DR49">
        <v>400</v>
      </c>
      <c r="DS49">
        <v>30</v>
      </c>
      <c r="DT49">
        <v>0.26</v>
      </c>
      <c r="DU49">
        <v>0.02</v>
      </c>
      <c r="DV49">
        <v>14.710359668456499</v>
      </c>
      <c r="DW49">
        <v>-4.5086324267370797E-4</v>
      </c>
      <c r="DX49">
        <v>2.2932112046007199E-2</v>
      </c>
      <c r="DY49">
        <v>1</v>
      </c>
      <c r="DZ49">
        <v>-19.181146666666699</v>
      </c>
      <c r="EA49">
        <v>-0.65922847608458601</v>
      </c>
      <c r="EB49">
        <v>5.3864365049838402E-2</v>
      </c>
      <c r="EC49">
        <v>0</v>
      </c>
      <c r="ED49">
        <v>3.8715213333333298</v>
      </c>
      <c r="EE49">
        <v>1.78986286985539</v>
      </c>
      <c r="EF49">
        <v>0.12998145225975699</v>
      </c>
      <c r="EG49">
        <v>0</v>
      </c>
      <c r="EH49">
        <v>1</v>
      </c>
      <c r="EI49">
        <v>3</v>
      </c>
      <c r="EJ49" t="s">
        <v>296</v>
      </c>
      <c r="EK49">
        <v>100</v>
      </c>
      <c r="EL49">
        <v>100</v>
      </c>
      <c r="EM49">
        <v>0.16</v>
      </c>
      <c r="EN49">
        <v>0.41770000000000002</v>
      </c>
      <c r="EO49">
        <v>1.1267067490082701E-2</v>
      </c>
      <c r="EP49">
        <v>6.0823150184057602E-4</v>
      </c>
      <c r="EQ49">
        <v>-6.1572112211999805E-7</v>
      </c>
      <c r="ER49">
        <v>1.2304956265122001E-10</v>
      </c>
      <c r="ES49">
        <v>0.21560000000000601</v>
      </c>
      <c r="ET49">
        <v>0</v>
      </c>
      <c r="EU49">
        <v>0</v>
      </c>
      <c r="EV49">
        <v>0</v>
      </c>
      <c r="EW49">
        <v>4</v>
      </c>
      <c r="EX49">
        <v>2168</v>
      </c>
      <c r="EY49">
        <v>1</v>
      </c>
      <c r="EZ49">
        <v>28</v>
      </c>
      <c r="FA49">
        <v>6.4</v>
      </c>
      <c r="FB49">
        <v>6.3</v>
      </c>
      <c r="FC49">
        <v>2</v>
      </c>
      <c r="FD49">
        <v>487.61399999999998</v>
      </c>
      <c r="FE49">
        <v>130.36099999999999</v>
      </c>
      <c r="FF49">
        <v>34.391300000000001</v>
      </c>
      <c r="FG49">
        <v>31.689399999999999</v>
      </c>
      <c r="FH49">
        <v>30.000900000000001</v>
      </c>
      <c r="FI49">
        <v>31.379300000000001</v>
      </c>
      <c r="FJ49">
        <v>31.325199999999999</v>
      </c>
      <c r="FK49">
        <v>20.1934</v>
      </c>
      <c r="FL49">
        <v>0</v>
      </c>
      <c r="FM49">
        <v>100</v>
      </c>
      <c r="FN49">
        <v>-999.9</v>
      </c>
      <c r="FO49">
        <v>400</v>
      </c>
      <c r="FP49">
        <v>34.6158</v>
      </c>
      <c r="FQ49">
        <v>101.203</v>
      </c>
      <c r="FR49">
        <v>101.11499999999999</v>
      </c>
    </row>
    <row r="50" spans="1:174" x14ac:dyDescent="0.25">
      <c r="A50">
        <v>34</v>
      </c>
      <c r="B50">
        <v>1603831679.0999999</v>
      </c>
      <c r="C50">
        <v>5859.5999999046298</v>
      </c>
      <c r="D50" t="s">
        <v>449</v>
      </c>
      <c r="E50" t="s">
        <v>450</v>
      </c>
      <c r="F50" t="s">
        <v>451</v>
      </c>
      <c r="G50" t="s">
        <v>370</v>
      </c>
      <c r="H50">
        <v>1603831671.3499999</v>
      </c>
      <c r="I50">
        <f t="shared" si="45"/>
        <v>4.4844784096121464E-3</v>
      </c>
      <c r="J50">
        <f t="shared" si="46"/>
        <v>17.471738308339962</v>
      </c>
      <c r="K50">
        <f t="shared" si="47"/>
        <v>377.0154</v>
      </c>
      <c r="L50">
        <f t="shared" si="48"/>
        <v>242.71396895743047</v>
      </c>
      <c r="M50">
        <f t="shared" si="49"/>
        <v>24.703313982651082</v>
      </c>
      <c r="N50">
        <f t="shared" si="50"/>
        <v>38.372450677234355</v>
      </c>
      <c r="O50">
        <f t="shared" si="51"/>
        <v>0.2331015635894875</v>
      </c>
      <c r="P50">
        <f t="shared" si="52"/>
        <v>2.9585697309775965</v>
      </c>
      <c r="Q50">
        <f t="shared" si="53"/>
        <v>0.22335794099105732</v>
      </c>
      <c r="R50">
        <f t="shared" si="54"/>
        <v>0.14044019970127916</v>
      </c>
      <c r="S50">
        <f t="shared" si="55"/>
        <v>214.76396593303443</v>
      </c>
      <c r="T50">
        <f t="shared" si="56"/>
        <v>35.838902651423453</v>
      </c>
      <c r="U50">
        <f t="shared" si="57"/>
        <v>34.960430000000002</v>
      </c>
      <c r="V50">
        <f t="shared" si="58"/>
        <v>5.6360061084241577</v>
      </c>
      <c r="W50">
        <f t="shared" si="59"/>
        <v>62.645662643237564</v>
      </c>
      <c r="X50">
        <f t="shared" si="60"/>
        <v>3.6861058565028721</v>
      </c>
      <c r="Y50">
        <f t="shared" si="61"/>
        <v>5.8840559760617008</v>
      </c>
      <c r="Z50">
        <f t="shared" si="62"/>
        <v>1.9499002519212856</v>
      </c>
      <c r="AA50">
        <f t="shared" si="63"/>
        <v>-197.76549786389566</v>
      </c>
      <c r="AB50">
        <f t="shared" si="64"/>
        <v>124.37200523960796</v>
      </c>
      <c r="AC50">
        <f t="shared" si="65"/>
        <v>9.851126045439905</v>
      </c>
      <c r="AD50">
        <f t="shared" si="66"/>
        <v>151.22159935418665</v>
      </c>
      <c r="AE50">
        <v>21</v>
      </c>
      <c r="AF50">
        <v>4</v>
      </c>
      <c r="AG50">
        <f t="shared" si="67"/>
        <v>1</v>
      </c>
      <c r="AH50">
        <f t="shared" si="68"/>
        <v>0</v>
      </c>
      <c r="AI50">
        <f t="shared" si="69"/>
        <v>52235.41435877802</v>
      </c>
      <c r="AJ50" t="s">
        <v>291</v>
      </c>
      <c r="AK50">
        <v>15552.9</v>
      </c>
      <c r="AL50">
        <v>715.47692307692296</v>
      </c>
      <c r="AM50">
        <v>3262.08</v>
      </c>
      <c r="AN50">
        <f t="shared" si="70"/>
        <v>2546.603076923077</v>
      </c>
      <c r="AO50">
        <f t="shared" si="71"/>
        <v>0.78066849277855754</v>
      </c>
      <c r="AP50">
        <v>-0.57774747981622299</v>
      </c>
      <c r="AQ50" t="s">
        <v>452</v>
      </c>
      <c r="AR50">
        <v>15352.6</v>
      </c>
      <c r="AS50">
        <v>1058.7084</v>
      </c>
      <c r="AT50">
        <v>1564.53</v>
      </c>
      <c r="AU50">
        <f t="shared" si="72"/>
        <v>0.3233057851239669</v>
      </c>
      <c r="AV50">
        <v>0.5</v>
      </c>
      <c r="AW50">
        <f t="shared" si="73"/>
        <v>1095.8631306275845</v>
      </c>
      <c r="AX50">
        <f t="shared" si="74"/>
        <v>17.471738308339962</v>
      </c>
      <c r="AY50">
        <f t="shared" si="75"/>
        <v>177.14944491797976</v>
      </c>
      <c r="AZ50">
        <f t="shared" si="76"/>
        <v>0.55683176417198776</v>
      </c>
      <c r="BA50">
        <f t="shared" si="77"/>
        <v>1.6470565788466226E-2</v>
      </c>
      <c r="BB50">
        <f t="shared" si="78"/>
        <v>1.0850223389772009</v>
      </c>
      <c r="BC50" t="s">
        <v>453</v>
      </c>
      <c r="BD50">
        <v>693.35</v>
      </c>
      <c r="BE50">
        <f t="shared" si="79"/>
        <v>871.18</v>
      </c>
      <c r="BF50">
        <f t="shared" si="80"/>
        <v>0.58061663490897408</v>
      </c>
      <c r="BG50">
        <f t="shared" si="81"/>
        <v>0.66085186064709023</v>
      </c>
      <c r="BH50">
        <f t="shared" si="82"/>
        <v>0.59574791464518384</v>
      </c>
      <c r="BI50">
        <f t="shared" si="83"/>
        <v>0.66659386984290381</v>
      </c>
      <c r="BJ50">
        <f t="shared" si="84"/>
        <v>0.38024685911072131</v>
      </c>
      <c r="BK50">
        <f t="shared" si="85"/>
        <v>0.61975314088927869</v>
      </c>
      <c r="BL50">
        <f t="shared" si="86"/>
        <v>1299.9739999999999</v>
      </c>
      <c r="BM50">
        <f t="shared" si="87"/>
        <v>1095.8631306275845</v>
      </c>
      <c r="BN50">
        <f t="shared" si="88"/>
        <v>0.84298849871427017</v>
      </c>
      <c r="BO50">
        <f t="shared" si="89"/>
        <v>0.19597699742854047</v>
      </c>
      <c r="BP50">
        <v>6</v>
      </c>
      <c r="BQ50">
        <v>0.5</v>
      </c>
      <c r="BR50" t="s">
        <v>294</v>
      </c>
      <c r="BS50">
        <v>2</v>
      </c>
      <c r="BT50">
        <v>1603831671.3499999</v>
      </c>
      <c r="BU50">
        <v>377.0154</v>
      </c>
      <c r="BV50">
        <v>400.00983333333301</v>
      </c>
      <c r="BW50">
        <v>36.216573333333301</v>
      </c>
      <c r="BX50">
        <v>31.03021</v>
      </c>
      <c r="BY50">
        <v>376.85559999999998</v>
      </c>
      <c r="BZ50">
        <v>35.756540000000001</v>
      </c>
      <c r="CA50">
        <v>500.01116666666701</v>
      </c>
      <c r="CB50">
        <v>101.679566666667</v>
      </c>
      <c r="CC50">
        <v>9.9964559999999994E-2</v>
      </c>
      <c r="CD50">
        <v>35.740180000000002</v>
      </c>
      <c r="CE50">
        <v>34.960430000000002</v>
      </c>
      <c r="CF50">
        <v>999.9</v>
      </c>
      <c r="CG50">
        <v>0</v>
      </c>
      <c r="CH50">
        <v>0</v>
      </c>
      <c r="CI50">
        <v>9998.4406666666691</v>
      </c>
      <c r="CJ50">
        <v>0</v>
      </c>
      <c r="CK50">
        <v>315.97550000000001</v>
      </c>
      <c r="CL50">
        <v>1299.9739999999999</v>
      </c>
      <c r="CM50">
        <v>0.89999826666666605</v>
      </c>
      <c r="CN50">
        <v>0.10000172</v>
      </c>
      <c r="CO50">
        <v>0</v>
      </c>
      <c r="CP50">
        <v>1062.0409999999999</v>
      </c>
      <c r="CQ50">
        <v>4.99979</v>
      </c>
      <c r="CR50">
        <v>14248.7733333333</v>
      </c>
      <c r="CS50">
        <v>11051.06</v>
      </c>
      <c r="CT50">
        <v>48.889466666666699</v>
      </c>
      <c r="CU50">
        <v>51.25</v>
      </c>
      <c r="CV50">
        <v>49.9559</v>
      </c>
      <c r="CW50">
        <v>50.445399999999999</v>
      </c>
      <c r="CX50">
        <v>50.686999999999998</v>
      </c>
      <c r="CY50">
        <v>1165.4749999999999</v>
      </c>
      <c r="CZ50">
        <v>129.499</v>
      </c>
      <c r="DA50">
        <v>0</v>
      </c>
      <c r="DB50">
        <v>91.400000095367403</v>
      </c>
      <c r="DC50">
        <v>0</v>
      </c>
      <c r="DD50">
        <v>1058.7084</v>
      </c>
      <c r="DE50">
        <v>-274.23923076727198</v>
      </c>
      <c r="DF50">
        <v>-3204.61538641578</v>
      </c>
      <c r="DG50">
        <v>14205.92</v>
      </c>
      <c r="DH50">
        <v>15</v>
      </c>
      <c r="DI50">
        <v>1603831179.0999999</v>
      </c>
      <c r="DJ50" t="s">
        <v>444</v>
      </c>
      <c r="DK50">
        <v>1603831172.0999999</v>
      </c>
      <c r="DL50">
        <v>1603831179.0999999</v>
      </c>
      <c r="DM50">
        <v>4</v>
      </c>
      <c r="DN50">
        <v>0.26400000000000001</v>
      </c>
      <c r="DO50">
        <v>-6.0000000000000001E-3</v>
      </c>
      <c r="DP50">
        <v>0.16400000000000001</v>
      </c>
      <c r="DQ50">
        <v>0.216</v>
      </c>
      <c r="DR50">
        <v>400</v>
      </c>
      <c r="DS50">
        <v>30</v>
      </c>
      <c r="DT50">
        <v>0.26</v>
      </c>
      <c r="DU50">
        <v>0.02</v>
      </c>
      <c r="DV50">
        <v>17.4322207626637</v>
      </c>
      <c r="DW50">
        <v>1.93856851344345</v>
      </c>
      <c r="DX50">
        <v>0.151199627093177</v>
      </c>
      <c r="DY50">
        <v>0</v>
      </c>
      <c r="DZ50">
        <v>-22.965800000000002</v>
      </c>
      <c r="EA50">
        <v>-3.47373704115686</v>
      </c>
      <c r="EB50">
        <v>0.259283440787619</v>
      </c>
      <c r="EC50">
        <v>0</v>
      </c>
      <c r="ED50">
        <v>5.15660133333333</v>
      </c>
      <c r="EE50">
        <v>3.5501686318131198</v>
      </c>
      <c r="EF50">
        <v>0.25946144422287898</v>
      </c>
      <c r="EG50">
        <v>0</v>
      </c>
      <c r="EH50">
        <v>0</v>
      </c>
      <c r="EI50">
        <v>3</v>
      </c>
      <c r="EJ50" t="s">
        <v>349</v>
      </c>
      <c r="EK50">
        <v>100</v>
      </c>
      <c r="EL50">
        <v>100</v>
      </c>
      <c r="EM50">
        <v>0.16</v>
      </c>
      <c r="EN50">
        <v>0.4723</v>
      </c>
      <c r="EO50">
        <v>1.1267067490082701E-2</v>
      </c>
      <c r="EP50">
        <v>6.0823150184057602E-4</v>
      </c>
      <c r="EQ50">
        <v>-6.1572112211999805E-7</v>
      </c>
      <c r="ER50">
        <v>1.2304956265122001E-10</v>
      </c>
      <c r="ES50">
        <v>0.21560000000000601</v>
      </c>
      <c r="ET50">
        <v>0</v>
      </c>
      <c r="EU50">
        <v>0</v>
      </c>
      <c r="EV50">
        <v>0</v>
      </c>
      <c r="EW50">
        <v>4</v>
      </c>
      <c r="EX50">
        <v>2168</v>
      </c>
      <c r="EY50">
        <v>1</v>
      </c>
      <c r="EZ50">
        <v>28</v>
      </c>
      <c r="FA50">
        <v>8.4</v>
      </c>
      <c r="FB50">
        <v>8.3000000000000007</v>
      </c>
      <c r="FC50">
        <v>2</v>
      </c>
      <c r="FD50">
        <v>478.36799999999999</v>
      </c>
      <c r="FE50">
        <v>118.976</v>
      </c>
      <c r="FF50">
        <v>34.426499999999997</v>
      </c>
      <c r="FG50">
        <v>31.688400000000001</v>
      </c>
      <c r="FH50">
        <v>30.0002</v>
      </c>
      <c r="FI50">
        <v>31.4038</v>
      </c>
      <c r="FJ50">
        <v>31.3355</v>
      </c>
      <c r="FK50">
        <v>20.197600000000001</v>
      </c>
      <c r="FL50">
        <v>0</v>
      </c>
      <c r="FM50">
        <v>100</v>
      </c>
      <c r="FN50">
        <v>-999.9</v>
      </c>
      <c r="FO50">
        <v>400</v>
      </c>
      <c r="FP50">
        <v>33.160800000000002</v>
      </c>
      <c r="FQ50">
        <v>101.18899999999999</v>
      </c>
      <c r="FR50">
        <v>101.13800000000001</v>
      </c>
    </row>
    <row r="51" spans="1:174" x14ac:dyDescent="0.25">
      <c r="A51">
        <v>35</v>
      </c>
      <c r="B51">
        <v>1603831753.0999999</v>
      </c>
      <c r="C51">
        <v>5933.5999999046298</v>
      </c>
      <c r="D51" t="s">
        <v>454</v>
      </c>
      <c r="E51" t="s">
        <v>455</v>
      </c>
      <c r="F51" t="s">
        <v>451</v>
      </c>
      <c r="G51" t="s">
        <v>370</v>
      </c>
      <c r="H51">
        <v>1603831745.0999999</v>
      </c>
      <c r="I51">
        <f t="shared" si="45"/>
        <v>5.2334864337100721E-3</v>
      </c>
      <c r="J51">
        <f t="shared" si="46"/>
        <v>18.694596011523789</v>
      </c>
      <c r="K51">
        <f t="shared" si="47"/>
        <v>375.211064516129</v>
      </c>
      <c r="L51">
        <f t="shared" si="48"/>
        <v>264.49071120836118</v>
      </c>
      <c r="M51">
        <f t="shared" si="49"/>
        <v>26.918871243288862</v>
      </c>
      <c r="N51">
        <f t="shared" si="50"/>
        <v>38.187572972308352</v>
      </c>
      <c r="O51">
        <f t="shared" si="51"/>
        <v>0.30890703616759485</v>
      </c>
      <c r="P51">
        <f t="shared" si="52"/>
        <v>2.9582403654865752</v>
      </c>
      <c r="Q51">
        <f t="shared" si="53"/>
        <v>0.29204018549875915</v>
      </c>
      <c r="R51">
        <f t="shared" si="54"/>
        <v>0.1839637490800165</v>
      </c>
      <c r="S51">
        <f t="shared" si="55"/>
        <v>214.76491019391415</v>
      </c>
      <c r="T51">
        <f t="shared" si="56"/>
        <v>35.709630991241127</v>
      </c>
      <c r="U51">
        <f t="shared" si="57"/>
        <v>34.614787096774201</v>
      </c>
      <c r="V51">
        <f t="shared" si="58"/>
        <v>5.5289925406522658</v>
      </c>
      <c r="W51">
        <f t="shared" si="59"/>
        <v>64.166202369533224</v>
      </c>
      <c r="X51">
        <f t="shared" si="60"/>
        <v>3.788605920696952</v>
      </c>
      <c r="Y51">
        <f t="shared" si="61"/>
        <v>5.9043636381632298</v>
      </c>
      <c r="Z51">
        <f t="shared" si="62"/>
        <v>1.7403866199553137</v>
      </c>
      <c r="AA51">
        <f t="shared" si="63"/>
        <v>-230.79675172661419</v>
      </c>
      <c r="AB51">
        <f t="shared" si="64"/>
        <v>189.46108157976002</v>
      </c>
      <c r="AC51">
        <f t="shared" si="65"/>
        <v>14.987677337735482</v>
      </c>
      <c r="AD51">
        <f t="shared" si="66"/>
        <v>188.41691738479545</v>
      </c>
      <c r="AE51">
        <v>0</v>
      </c>
      <c r="AF51">
        <v>0</v>
      </c>
      <c r="AG51">
        <f t="shared" si="67"/>
        <v>1</v>
      </c>
      <c r="AH51">
        <f t="shared" si="68"/>
        <v>0</v>
      </c>
      <c r="AI51">
        <f t="shared" si="69"/>
        <v>52215.405053841314</v>
      </c>
      <c r="AJ51" t="s">
        <v>291</v>
      </c>
      <c r="AK51">
        <v>15552.9</v>
      </c>
      <c r="AL51">
        <v>715.47692307692296</v>
      </c>
      <c r="AM51">
        <v>3262.08</v>
      </c>
      <c r="AN51">
        <f t="shared" si="70"/>
        <v>2546.603076923077</v>
      </c>
      <c r="AO51">
        <f t="shared" si="71"/>
        <v>0.78066849277855754</v>
      </c>
      <c r="AP51">
        <v>-0.57774747981622299</v>
      </c>
      <c r="AQ51" t="s">
        <v>456</v>
      </c>
      <c r="AR51">
        <v>15356.2</v>
      </c>
      <c r="AS51">
        <v>1205.08576923077</v>
      </c>
      <c r="AT51">
        <v>1752.92</v>
      </c>
      <c r="AU51">
        <f t="shared" si="72"/>
        <v>0.31252665881456654</v>
      </c>
      <c r="AV51">
        <v>0.5</v>
      </c>
      <c r="AW51">
        <f t="shared" si="73"/>
        <v>1095.8679199824201</v>
      </c>
      <c r="AX51">
        <f t="shared" si="74"/>
        <v>18.694596011523789</v>
      </c>
      <c r="AY51">
        <f t="shared" si="75"/>
        <v>171.24396976708724</v>
      </c>
      <c r="AZ51">
        <f t="shared" si="76"/>
        <v>0.58503525545946189</v>
      </c>
      <c r="BA51">
        <f t="shared" si="77"/>
        <v>1.7586374361290895E-2</v>
      </c>
      <c r="BB51">
        <f t="shared" si="78"/>
        <v>0.8609406019670035</v>
      </c>
      <c r="BC51" t="s">
        <v>457</v>
      </c>
      <c r="BD51">
        <v>727.4</v>
      </c>
      <c r="BE51">
        <f t="shared" si="79"/>
        <v>1025.52</v>
      </c>
      <c r="BF51">
        <f t="shared" si="80"/>
        <v>0.53420141076646976</v>
      </c>
      <c r="BG51">
        <f t="shared" si="81"/>
        <v>0.59540454810863697</v>
      </c>
      <c r="BH51">
        <f t="shared" si="82"/>
        <v>0.5280619659577237</v>
      </c>
      <c r="BI51">
        <f t="shared" si="83"/>
        <v>0.59261689176290344</v>
      </c>
      <c r="BJ51">
        <f t="shared" si="84"/>
        <v>0.32244850624994698</v>
      </c>
      <c r="BK51">
        <f t="shared" si="85"/>
        <v>0.67755149375005308</v>
      </c>
      <c r="BL51">
        <f t="shared" si="86"/>
        <v>1299.9796774193501</v>
      </c>
      <c r="BM51">
        <f t="shared" si="87"/>
        <v>1095.8679199824201</v>
      </c>
      <c r="BN51">
        <f t="shared" si="88"/>
        <v>0.84298850129555736</v>
      </c>
      <c r="BO51">
        <f t="shared" si="89"/>
        <v>0.19597700259111464</v>
      </c>
      <c r="BP51">
        <v>6</v>
      </c>
      <c r="BQ51">
        <v>0.5</v>
      </c>
      <c r="BR51" t="s">
        <v>294</v>
      </c>
      <c r="BS51">
        <v>2</v>
      </c>
      <c r="BT51">
        <v>1603831745.0999999</v>
      </c>
      <c r="BU51">
        <v>375.211064516129</v>
      </c>
      <c r="BV51">
        <v>399.99964516129</v>
      </c>
      <c r="BW51">
        <v>37.224854838709703</v>
      </c>
      <c r="BX51">
        <v>31.178774193548399</v>
      </c>
      <c r="BY51">
        <v>375.051774193548</v>
      </c>
      <c r="BZ51">
        <v>36.7289903225806</v>
      </c>
      <c r="CA51">
        <v>500.02680645161303</v>
      </c>
      <c r="CB51">
        <v>101.67625806451601</v>
      </c>
      <c r="CC51">
        <v>9.9986251612903199E-2</v>
      </c>
      <c r="CD51">
        <v>35.802745161290296</v>
      </c>
      <c r="CE51">
        <v>34.614787096774201</v>
      </c>
      <c r="CF51">
        <v>999.9</v>
      </c>
      <c r="CG51">
        <v>0</v>
      </c>
      <c r="CH51">
        <v>0</v>
      </c>
      <c r="CI51">
        <v>9996.8983870967695</v>
      </c>
      <c r="CJ51">
        <v>0</v>
      </c>
      <c r="CK51">
        <v>479.94099999999997</v>
      </c>
      <c r="CL51">
        <v>1299.9796774193501</v>
      </c>
      <c r="CM51">
        <v>0.89999925806451597</v>
      </c>
      <c r="CN51">
        <v>0.100000774193548</v>
      </c>
      <c r="CO51">
        <v>0</v>
      </c>
      <c r="CP51">
        <v>1206.84161290323</v>
      </c>
      <c r="CQ51">
        <v>4.99979</v>
      </c>
      <c r="CR51">
        <v>15951.822580645199</v>
      </c>
      <c r="CS51">
        <v>11051.106451612901</v>
      </c>
      <c r="CT51">
        <v>49</v>
      </c>
      <c r="CU51">
        <v>51.305999999999997</v>
      </c>
      <c r="CV51">
        <v>50.06</v>
      </c>
      <c r="CW51">
        <v>50.558</v>
      </c>
      <c r="CX51">
        <v>50.777999999999999</v>
      </c>
      <c r="CY51">
        <v>1165.48</v>
      </c>
      <c r="CZ51">
        <v>129.49967741935501</v>
      </c>
      <c r="DA51">
        <v>0</v>
      </c>
      <c r="DB51">
        <v>72.899999856948895</v>
      </c>
      <c r="DC51">
        <v>0</v>
      </c>
      <c r="DD51">
        <v>1205.08576923077</v>
      </c>
      <c r="DE51">
        <v>-431.541538782364</v>
      </c>
      <c r="DF51">
        <v>-5688.6017154091496</v>
      </c>
      <c r="DG51">
        <v>15931.1384615385</v>
      </c>
      <c r="DH51">
        <v>15</v>
      </c>
      <c r="DI51">
        <v>1603831179.0999999</v>
      </c>
      <c r="DJ51" t="s">
        <v>444</v>
      </c>
      <c r="DK51">
        <v>1603831172.0999999</v>
      </c>
      <c r="DL51">
        <v>1603831179.0999999</v>
      </c>
      <c r="DM51">
        <v>4</v>
      </c>
      <c r="DN51">
        <v>0.26400000000000001</v>
      </c>
      <c r="DO51">
        <v>-6.0000000000000001E-3</v>
      </c>
      <c r="DP51">
        <v>0.16400000000000001</v>
      </c>
      <c r="DQ51">
        <v>0.216</v>
      </c>
      <c r="DR51">
        <v>400</v>
      </c>
      <c r="DS51">
        <v>30</v>
      </c>
      <c r="DT51">
        <v>0.26</v>
      </c>
      <c r="DU51">
        <v>0.02</v>
      </c>
      <c r="DV51">
        <v>18.6455299743896</v>
      </c>
      <c r="DW51">
        <v>3.1024188622501301</v>
      </c>
      <c r="DX51">
        <v>0.23735127608013801</v>
      </c>
      <c r="DY51">
        <v>0</v>
      </c>
      <c r="DZ51">
        <v>-24.775403333333301</v>
      </c>
      <c r="EA51">
        <v>-4.56500556173531</v>
      </c>
      <c r="EB51">
        <v>0.33722568356451699</v>
      </c>
      <c r="EC51">
        <v>0</v>
      </c>
      <c r="ED51">
        <v>6.03613466666667</v>
      </c>
      <c r="EE51">
        <v>2.96541116796441</v>
      </c>
      <c r="EF51">
        <v>0.216919489515247</v>
      </c>
      <c r="EG51">
        <v>0</v>
      </c>
      <c r="EH51">
        <v>0</v>
      </c>
      <c r="EI51">
        <v>3</v>
      </c>
      <c r="EJ51" t="s">
        <v>349</v>
      </c>
      <c r="EK51">
        <v>100</v>
      </c>
      <c r="EL51">
        <v>100</v>
      </c>
      <c r="EM51">
        <v>0.159</v>
      </c>
      <c r="EN51">
        <v>0.50829999999999997</v>
      </c>
      <c r="EO51">
        <v>1.1267067490082701E-2</v>
      </c>
      <c r="EP51">
        <v>6.0823150184057602E-4</v>
      </c>
      <c r="EQ51">
        <v>-6.1572112211999805E-7</v>
      </c>
      <c r="ER51">
        <v>1.2304956265122001E-10</v>
      </c>
      <c r="ES51">
        <v>0.21560000000000601</v>
      </c>
      <c r="ET51">
        <v>0</v>
      </c>
      <c r="EU51">
        <v>0</v>
      </c>
      <c r="EV51">
        <v>0</v>
      </c>
      <c r="EW51">
        <v>4</v>
      </c>
      <c r="EX51">
        <v>2168</v>
      </c>
      <c r="EY51">
        <v>1</v>
      </c>
      <c r="EZ51">
        <v>28</v>
      </c>
      <c r="FA51">
        <v>9.6999999999999993</v>
      </c>
      <c r="FB51">
        <v>9.6</v>
      </c>
      <c r="FC51">
        <v>2</v>
      </c>
      <c r="FD51">
        <v>510.072</v>
      </c>
      <c r="FE51">
        <v>127.492</v>
      </c>
      <c r="FF51">
        <v>34.4574</v>
      </c>
      <c r="FG51">
        <v>31.7255</v>
      </c>
      <c r="FH51">
        <v>30.000699999999998</v>
      </c>
      <c r="FI51">
        <v>31.454699999999999</v>
      </c>
      <c r="FJ51">
        <v>31.398099999999999</v>
      </c>
      <c r="FK51">
        <v>20.193200000000001</v>
      </c>
      <c r="FL51">
        <v>0</v>
      </c>
      <c r="FM51">
        <v>100</v>
      </c>
      <c r="FN51">
        <v>-999.9</v>
      </c>
      <c r="FO51">
        <v>400</v>
      </c>
      <c r="FP51">
        <v>34.268000000000001</v>
      </c>
      <c r="FQ51">
        <v>101.149</v>
      </c>
      <c r="FR51">
        <v>101.11499999999999</v>
      </c>
    </row>
    <row r="52" spans="1:174" x14ac:dyDescent="0.25">
      <c r="A52">
        <v>36</v>
      </c>
      <c r="B52">
        <v>1603831940.0999999</v>
      </c>
      <c r="C52">
        <v>6120.5999999046298</v>
      </c>
      <c r="D52" t="s">
        <v>458</v>
      </c>
      <c r="E52" t="s">
        <v>459</v>
      </c>
      <c r="F52" t="s">
        <v>460</v>
      </c>
      <c r="G52" t="s">
        <v>335</v>
      </c>
      <c r="H52">
        <v>1603831932.3499999</v>
      </c>
      <c r="I52">
        <f t="shared" si="45"/>
        <v>6.1137270885654052E-3</v>
      </c>
      <c r="J52">
        <f t="shared" si="46"/>
        <v>18.128592881608323</v>
      </c>
      <c r="K52">
        <f t="shared" si="47"/>
        <v>375.48666666666702</v>
      </c>
      <c r="L52">
        <f t="shared" si="48"/>
        <v>284.3427645575016</v>
      </c>
      <c r="M52">
        <f t="shared" si="49"/>
        <v>28.937421294202938</v>
      </c>
      <c r="N52">
        <f t="shared" si="50"/>
        <v>38.21309074137519</v>
      </c>
      <c r="O52">
        <f t="shared" si="51"/>
        <v>0.37486499050804112</v>
      </c>
      <c r="P52">
        <f t="shared" si="52"/>
        <v>2.9587809112059755</v>
      </c>
      <c r="Q52">
        <f t="shared" si="53"/>
        <v>0.35033740654267231</v>
      </c>
      <c r="R52">
        <f t="shared" si="54"/>
        <v>0.22103071021946552</v>
      </c>
      <c r="S52">
        <f t="shared" si="55"/>
        <v>214.76758590783186</v>
      </c>
      <c r="T52">
        <f t="shared" si="56"/>
        <v>35.497170069183568</v>
      </c>
      <c r="U52">
        <f t="shared" si="57"/>
        <v>34.9123466666667</v>
      </c>
      <c r="V52">
        <f t="shared" si="58"/>
        <v>5.6210122006564731</v>
      </c>
      <c r="W52">
        <f t="shared" si="59"/>
        <v>66.485805835526648</v>
      </c>
      <c r="X52">
        <f t="shared" si="60"/>
        <v>3.9283587162002784</v>
      </c>
      <c r="Y52">
        <f t="shared" si="61"/>
        <v>5.9085675007358676</v>
      </c>
      <c r="Z52">
        <f t="shared" si="62"/>
        <v>1.6926534844561947</v>
      </c>
      <c r="AA52">
        <f t="shared" si="63"/>
        <v>-269.61536460573438</v>
      </c>
      <c r="AB52">
        <f t="shared" si="64"/>
        <v>144.09306606607231</v>
      </c>
      <c r="AC52">
        <f t="shared" si="65"/>
        <v>11.41388435185219</v>
      </c>
      <c r="AD52">
        <f t="shared" si="66"/>
        <v>100.65917172002196</v>
      </c>
      <c r="AE52">
        <v>0</v>
      </c>
      <c r="AF52">
        <v>0</v>
      </c>
      <c r="AG52">
        <f t="shared" si="67"/>
        <v>1</v>
      </c>
      <c r="AH52">
        <f t="shared" si="68"/>
        <v>0</v>
      </c>
      <c r="AI52">
        <f t="shared" si="69"/>
        <v>52228.432928073729</v>
      </c>
      <c r="AJ52" t="s">
        <v>291</v>
      </c>
      <c r="AK52">
        <v>15552.9</v>
      </c>
      <c r="AL52">
        <v>715.47692307692296</v>
      </c>
      <c r="AM52">
        <v>3262.08</v>
      </c>
      <c r="AN52">
        <f t="shared" si="70"/>
        <v>2546.603076923077</v>
      </c>
      <c r="AO52">
        <f t="shared" si="71"/>
        <v>0.78066849277855754</v>
      </c>
      <c r="AP52">
        <v>-0.57774747981622299</v>
      </c>
      <c r="AQ52" t="s">
        <v>461</v>
      </c>
      <c r="AR52">
        <v>15395.8</v>
      </c>
      <c r="AS52">
        <v>1105.2319230769201</v>
      </c>
      <c r="AT52">
        <v>1523.11</v>
      </c>
      <c r="AU52">
        <f t="shared" si="72"/>
        <v>0.27435843565013673</v>
      </c>
      <c r="AV52">
        <v>0.5</v>
      </c>
      <c r="AW52">
        <f t="shared" si="73"/>
        <v>1095.881668635255</v>
      </c>
      <c r="AX52">
        <f t="shared" si="74"/>
        <v>18.128592881608323</v>
      </c>
      <c r="AY52">
        <f t="shared" si="75"/>
        <v>150.33219013221503</v>
      </c>
      <c r="AZ52">
        <f t="shared" si="76"/>
        <v>0.52418407074997864</v>
      </c>
      <c r="BA52">
        <f t="shared" si="77"/>
        <v>1.7069671750892867E-2</v>
      </c>
      <c r="BB52">
        <f t="shared" si="78"/>
        <v>1.1417231847995222</v>
      </c>
      <c r="BC52" t="s">
        <v>462</v>
      </c>
      <c r="BD52">
        <v>724.72</v>
      </c>
      <c r="BE52">
        <f t="shared" si="79"/>
        <v>798.38999999999987</v>
      </c>
      <c r="BF52">
        <f t="shared" si="80"/>
        <v>0.52340094054670006</v>
      </c>
      <c r="BG52">
        <f t="shared" si="81"/>
        <v>0.68534618658763446</v>
      </c>
      <c r="BH52">
        <f t="shared" si="82"/>
        <v>0.51741080060157141</v>
      </c>
      <c r="BI52">
        <f t="shared" si="83"/>
        <v>0.68285867387747901</v>
      </c>
      <c r="BJ52">
        <f t="shared" si="84"/>
        <v>0.34320319718688153</v>
      </c>
      <c r="BK52">
        <f t="shared" si="85"/>
        <v>0.65679680281311847</v>
      </c>
      <c r="BL52">
        <f t="shared" si="86"/>
        <v>1299.9960000000001</v>
      </c>
      <c r="BM52">
        <f t="shared" si="87"/>
        <v>1095.881668635255</v>
      </c>
      <c r="BN52">
        <f t="shared" si="88"/>
        <v>0.84298849276094312</v>
      </c>
      <c r="BO52">
        <f t="shared" si="89"/>
        <v>0.19597698552188619</v>
      </c>
      <c r="BP52">
        <v>6</v>
      </c>
      <c r="BQ52">
        <v>0.5</v>
      </c>
      <c r="BR52" t="s">
        <v>294</v>
      </c>
      <c r="BS52">
        <v>2</v>
      </c>
      <c r="BT52">
        <v>1603831932.3499999</v>
      </c>
      <c r="BU52">
        <v>375.48666666666702</v>
      </c>
      <c r="BV52">
        <v>399.99459999999999</v>
      </c>
      <c r="BW52">
        <v>38.600549999999998</v>
      </c>
      <c r="BX52">
        <v>31.5475933333333</v>
      </c>
      <c r="BY52">
        <v>375.327333333333</v>
      </c>
      <c r="BZ52">
        <v>38.054486666666698</v>
      </c>
      <c r="CA52">
        <v>500.022966666667</v>
      </c>
      <c r="CB52">
        <v>101.6695</v>
      </c>
      <c r="CC52">
        <v>0.100001113333333</v>
      </c>
      <c r="CD52">
        <v>35.815673333333301</v>
      </c>
      <c r="CE52">
        <v>34.9123466666667</v>
      </c>
      <c r="CF52">
        <v>999.9</v>
      </c>
      <c r="CG52">
        <v>0</v>
      </c>
      <c r="CH52">
        <v>0</v>
      </c>
      <c r="CI52">
        <v>10000.628333333299</v>
      </c>
      <c r="CJ52">
        <v>0</v>
      </c>
      <c r="CK52">
        <v>336.07406666666702</v>
      </c>
      <c r="CL52">
        <v>1299.9960000000001</v>
      </c>
      <c r="CM52">
        <v>0.89999890000000005</v>
      </c>
      <c r="CN52">
        <v>0.10000125</v>
      </c>
      <c r="CO52">
        <v>0</v>
      </c>
      <c r="CP52">
        <v>1105.95333333333</v>
      </c>
      <c r="CQ52">
        <v>4.99979</v>
      </c>
      <c r="CR52">
        <v>14584.0766666667</v>
      </c>
      <c r="CS52">
        <v>11051.25</v>
      </c>
      <c r="CT52">
        <v>49</v>
      </c>
      <c r="CU52">
        <v>51.220599999999997</v>
      </c>
      <c r="CV52">
        <v>50.028933333333299</v>
      </c>
      <c r="CW52">
        <v>50.497900000000001</v>
      </c>
      <c r="CX52">
        <v>50.75</v>
      </c>
      <c r="CY52">
        <v>1165.4956666666701</v>
      </c>
      <c r="CZ52">
        <v>129.501</v>
      </c>
      <c r="DA52">
        <v>0</v>
      </c>
      <c r="DB52">
        <v>102.09999990463299</v>
      </c>
      <c r="DC52">
        <v>0</v>
      </c>
      <c r="DD52">
        <v>1105.2319230769201</v>
      </c>
      <c r="DE52">
        <v>-247.26324753078299</v>
      </c>
      <c r="DF52">
        <v>-3233.3538417887298</v>
      </c>
      <c r="DG52">
        <v>14574.4461538462</v>
      </c>
      <c r="DH52">
        <v>15</v>
      </c>
      <c r="DI52">
        <v>1603831179.0999999</v>
      </c>
      <c r="DJ52" t="s">
        <v>444</v>
      </c>
      <c r="DK52">
        <v>1603831172.0999999</v>
      </c>
      <c r="DL52">
        <v>1603831179.0999999</v>
      </c>
      <c r="DM52">
        <v>4</v>
      </c>
      <c r="DN52">
        <v>0.26400000000000001</v>
      </c>
      <c r="DO52">
        <v>-6.0000000000000001E-3</v>
      </c>
      <c r="DP52">
        <v>0.16400000000000001</v>
      </c>
      <c r="DQ52">
        <v>0.216</v>
      </c>
      <c r="DR52">
        <v>400</v>
      </c>
      <c r="DS52">
        <v>30</v>
      </c>
      <c r="DT52">
        <v>0.26</v>
      </c>
      <c r="DU52">
        <v>0.02</v>
      </c>
      <c r="DV52">
        <v>18.0942954414108</v>
      </c>
      <c r="DW52">
        <v>1.6337081799372799</v>
      </c>
      <c r="DX52">
        <v>0.123316140329307</v>
      </c>
      <c r="DY52">
        <v>0</v>
      </c>
      <c r="DZ52">
        <v>-24.487066666666699</v>
      </c>
      <c r="EA52">
        <v>-2.4558433815350602</v>
      </c>
      <c r="EB52">
        <v>0.17910559331175499</v>
      </c>
      <c r="EC52">
        <v>0</v>
      </c>
      <c r="ED52">
        <v>7.0393323333333297</v>
      </c>
      <c r="EE52">
        <v>1.6204514349276899</v>
      </c>
      <c r="EF52">
        <v>0.11770576832886701</v>
      </c>
      <c r="EG52">
        <v>0</v>
      </c>
      <c r="EH52">
        <v>0</v>
      </c>
      <c r="EI52">
        <v>3</v>
      </c>
      <c r="EJ52" t="s">
        <v>349</v>
      </c>
      <c r="EK52">
        <v>100</v>
      </c>
      <c r="EL52">
        <v>100</v>
      </c>
      <c r="EM52">
        <v>0.159</v>
      </c>
      <c r="EN52">
        <v>0.55279999999999996</v>
      </c>
      <c r="EO52">
        <v>1.1267067490082701E-2</v>
      </c>
      <c r="EP52">
        <v>6.0823150184057602E-4</v>
      </c>
      <c r="EQ52">
        <v>-6.1572112211999805E-7</v>
      </c>
      <c r="ER52">
        <v>1.2304956265122001E-10</v>
      </c>
      <c r="ES52">
        <v>0.21560000000000601</v>
      </c>
      <c r="ET52">
        <v>0</v>
      </c>
      <c r="EU52">
        <v>0</v>
      </c>
      <c r="EV52">
        <v>0</v>
      </c>
      <c r="EW52">
        <v>4</v>
      </c>
      <c r="EX52">
        <v>2168</v>
      </c>
      <c r="EY52">
        <v>1</v>
      </c>
      <c r="EZ52">
        <v>28</v>
      </c>
      <c r="FA52">
        <v>12.8</v>
      </c>
      <c r="FB52">
        <v>12.7</v>
      </c>
      <c r="FC52">
        <v>2</v>
      </c>
      <c r="FD52">
        <v>510.964</v>
      </c>
      <c r="FE52">
        <v>126.345</v>
      </c>
      <c r="FF52">
        <v>34.510599999999997</v>
      </c>
      <c r="FG52">
        <v>31.720600000000001</v>
      </c>
      <c r="FH52">
        <v>30.000399999999999</v>
      </c>
      <c r="FI52">
        <v>31.4697</v>
      </c>
      <c r="FJ52">
        <v>31.408300000000001</v>
      </c>
      <c r="FK52">
        <v>20.204499999999999</v>
      </c>
      <c r="FL52">
        <v>0</v>
      </c>
      <c r="FM52">
        <v>100</v>
      </c>
      <c r="FN52">
        <v>-999.9</v>
      </c>
      <c r="FO52">
        <v>400</v>
      </c>
      <c r="FP52">
        <v>31.496300000000002</v>
      </c>
      <c r="FQ52">
        <v>101.136</v>
      </c>
      <c r="FR52">
        <v>101.09099999999999</v>
      </c>
    </row>
    <row r="53" spans="1:174" x14ac:dyDescent="0.25">
      <c r="A53">
        <v>37</v>
      </c>
      <c r="B53">
        <v>1603832041.0999999</v>
      </c>
      <c r="C53">
        <v>6221.5999999046298</v>
      </c>
      <c r="D53" t="s">
        <v>463</v>
      </c>
      <c r="E53" t="s">
        <v>464</v>
      </c>
      <c r="F53" t="s">
        <v>460</v>
      </c>
      <c r="G53" t="s">
        <v>335</v>
      </c>
      <c r="H53">
        <v>1603832033.0999999</v>
      </c>
      <c r="I53">
        <f t="shared" si="45"/>
        <v>6.6772815731237023E-3</v>
      </c>
      <c r="J53">
        <f t="shared" si="46"/>
        <v>19.751094970142002</v>
      </c>
      <c r="K53">
        <f t="shared" si="47"/>
        <v>373.32664516129</v>
      </c>
      <c r="L53">
        <f t="shared" si="48"/>
        <v>287.38820339569412</v>
      </c>
      <c r="M53">
        <f t="shared" si="49"/>
        <v>29.2486178415637</v>
      </c>
      <c r="N53">
        <f t="shared" si="50"/>
        <v>37.994908090786403</v>
      </c>
      <c r="O53">
        <f t="shared" si="51"/>
        <v>0.43739181532717336</v>
      </c>
      <c r="P53">
        <f t="shared" si="52"/>
        <v>2.9584308711545084</v>
      </c>
      <c r="Q53">
        <f t="shared" si="53"/>
        <v>0.40438204291617702</v>
      </c>
      <c r="R53">
        <f t="shared" si="54"/>
        <v>0.25549665621947004</v>
      </c>
      <c r="S53">
        <f t="shared" si="55"/>
        <v>214.76580985277607</v>
      </c>
      <c r="T53">
        <f t="shared" si="56"/>
        <v>35.38189859710311</v>
      </c>
      <c r="U53">
        <f t="shared" si="57"/>
        <v>34.776374193548399</v>
      </c>
      <c r="V53">
        <f t="shared" si="58"/>
        <v>5.5787991646984896</v>
      </c>
      <c r="W53">
        <f t="shared" si="59"/>
        <v>67.2042224305399</v>
      </c>
      <c r="X53">
        <f t="shared" si="60"/>
        <v>3.9771726056177874</v>
      </c>
      <c r="Y53">
        <f t="shared" si="61"/>
        <v>5.9180397626480445</v>
      </c>
      <c r="Z53">
        <f t="shared" si="62"/>
        <v>1.6016265590807022</v>
      </c>
      <c r="AA53">
        <f t="shared" si="63"/>
        <v>-294.46811737475525</v>
      </c>
      <c r="AB53">
        <f t="shared" si="64"/>
        <v>170.40437800427915</v>
      </c>
      <c r="AC53">
        <f t="shared" si="65"/>
        <v>13.492645018694239</v>
      </c>
      <c r="AD53">
        <f t="shared" si="66"/>
        <v>104.19471550099422</v>
      </c>
      <c r="AE53">
        <v>0</v>
      </c>
      <c r="AF53">
        <v>0</v>
      </c>
      <c r="AG53">
        <f t="shared" si="67"/>
        <v>1</v>
      </c>
      <c r="AH53">
        <f t="shared" si="68"/>
        <v>0</v>
      </c>
      <c r="AI53">
        <f t="shared" si="69"/>
        <v>52213.659058416779</v>
      </c>
      <c r="AJ53" t="s">
        <v>291</v>
      </c>
      <c r="AK53">
        <v>15552.9</v>
      </c>
      <c r="AL53">
        <v>715.47692307692296</v>
      </c>
      <c r="AM53">
        <v>3262.08</v>
      </c>
      <c r="AN53">
        <f t="shared" si="70"/>
        <v>2546.603076923077</v>
      </c>
      <c r="AO53">
        <f t="shared" si="71"/>
        <v>0.78066849277855754</v>
      </c>
      <c r="AP53">
        <v>-0.57774747981622299</v>
      </c>
      <c r="AQ53" t="s">
        <v>465</v>
      </c>
      <c r="AR53">
        <v>15390.1</v>
      </c>
      <c r="AS53">
        <v>1160.5344</v>
      </c>
      <c r="AT53">
        <v>1623.23</v>
      </c>
      <c r="AU53">
        <f t="shared" si="72"/>
        <v>0.28504623497594306</v>
      </c>
      <c r="AV53">
        <v>0.5</v>
      </c>
      <c r="AW53">
        <f t="shared" si="73"/>
        <v>1095.8720522404953</v>
      </c>
      <c r="AX53">
        <f t="shared" si="74"/>
        <v>19.751094970142002</v>
      </c>
      <c r="AY53">
        <f t="shared" si="75"/>
        <v>156.1871012532566</v>
      </c>
      <c r="AZ53">
        <f t="shared" si="76"/>
        <v>0.54693419909686247</v>
      </c>
      <c r="BA53">
        <f t="shared" si="77"/>
        <v>1.8550379497676017E-2</v>
      </c>
      <c r="BB53">
        <f t="shared" si="78"/>
        <v>1.0096227891303142</v>
      </c>
      <c r="BC53" t="s">
        <v>466</v>
      </c>
      <c r="BD53">
        <v>735.43</v>
      </c>
      <c r="BE53">
        <f t="shared" si="79"/>
        <v>887.80000000000007</v>
      </c>
      <c r="BF53">
        <f t="shared" si="80"/>
        <v>0.52117098445595855</v>
      </c>
      <c r="BG53">
        <f t="shared" si="81"/>
        <v>0.64862565056497723</v>
      </c>
      <c r="BH53">
        <f t="shared" si="82"/>
        <v>0.50971526482549046</v>
      </c>
      <c r="BI53">
        <f t="shared" si="83"/>
        <v>0.6435435560614079</v>
      </c>
      <c r="BJ53">
        <f t="shared" si="84"/>
        <v>0.33026576127208773</v>
      </c>
      <c r="BK53">
        <f t="shared" si="85"/>
        <v>0.66973423872791227</v>
      </c>
      <c r="BL53">
        <f t="shared" si="86"/>
        <v>1299.98451612903</v>
      </c>
      <c r="BM53">
        <f t="shared" si="87"/>
        <v>1095.8720522404953</v>
      </c>
      <c r="BN53">
        <f t="shared" si="88"/>
        <v>0.84298854228177933</v>
      </c>
      <c r="BO53">
        <f t="shared" si="89"/>
        <v>0.19597708456355861</v>
      </c>
      <c r="BP53">
        <v>6</v>
      </c>
      <c r="BQ53">
        <v>0.5</v>
      </c>
      <c r="BR53" t="s">
        <v>294</v>
      </c>
      <c r="BS53">
        <v>2</v>
      </c>
      <c r="BT53">
        <v>1603832033.0999999</v>
      </c>
      <c r="BU53">
        <v>373.32664516129</v>
      </c>
      <c r="BV53">
        <v>400.01799999999997</v>
      </c>
      <c r="BW53">
        <v>39.0785129032258</v>
      </c>
      <c r="BX53">
        <v>31.379283870967701</v>
      </c>
      <c r="BY53">
        <v>373.16777419354798</v>
      </c>
      <c r="BZ53">
        <v>38.514674193548402</v>
      </c>
      <c r="CA53">
        <v>500.024870967742</v>
      </c>
      <c r="CB53">
        <v>101.673806451613</v>
      </c>
      <c r="CC53">
        <v>0.10009204516129</v>
      </c>
      <c r="CD53">
        <v>35.844774193548403</v>
      </c>
      <c r="CE53">
        <v>34.776374193548399</v>
      </c>
      <c r="CF53">
        <v>999.9</v>
      </c>
      <c r="CG53">
        <v>0</v>
      </c>
      <c r="CH53">
        <v>0</v>
      </c>
      <c r="CI53">
        <v>9998.2196774193508</v>
      </c>
      <c r="CJ53">
        <v>0</v>
      </c>
      <c r="CK53">
        <v>856.87187096774198</v>
      </c>
      <c r="CL53">
        <v>1299.98451612903</v>
      </c>
      <c r="CM53">
        <v>0.89999770967741899</v>
      </c>
      <c r="CN53">
        <v>0.100002287096774</v>
      </c>
      <c r="CO53">
        <v>0</v>
      </c>
      <c r="CP53">
        <v>1162.8687096774199</v>
      </c>
      <c r="CQ53">
        <v>4.99979</v>
      </c>
      <c r="CR53">
        <v>15447.8806451613</v>
      </c>
      <c r="CS53">
        <v>11051.1612903226</v>
      </c>
      <c r="CT53">
        <v>49.108741935483899</v>
      </c>
      <c r="CU53">
        <v>51.366870967741903</v>
      </c>
      <c r="CV53">
        <v>50.125</v>
      </c>
      <c r="CW53">
        <v>50.680999999999997</v>
      </c>
      <c r="CX53">
        <v>50.875</v>
      </c>
      <c r="CY53">
        <v>1165.4825806451599</v>
      </c>
      <c r="CZ53">
        <v>129.50193548387099</v>
      </c>
      <c r="DA53">
        <v>0</v>
      </c>
      <c r="DB53">
        <v>99.799999952316298</v>
      </c>
      <c r="DC53">
        <v>0</v>
      </c>
      <c r="DD53">
        <v>1160.5344</v>
      </c>
      <c r="DE53">
        <v>-251.31538498632801</v>
      </c>
      <c r="DF53">
        <v>-3391.6846204900899</v>
      </c>
      <c r="DG53">
        <v>15416.672</v>
      </c>
      <c r="DH53">
        <v>15</v>
      </c>
      <c r="DI53">
        <v>1603831179.0999999</v>
      </c>
      <c r="DJ53" t="s">
        <v>444</v>
      </c>
      <c r="DK53">
        <v>1603831172.0999999</v>
      </c>
      <c r="DL53">
        <v>1603831179.0999999</v>
      </c>
      <c r="DM53">
        <v>4</v>
      </c>
      <c r="DN53">
        <v>0.26400000000000001</v>
      </c>
      <c r="DO53">
        <v>-6.0000000000000001E-3</v>
      </c>
      <c r="DP53">
        <v>0.16400000000000001</v>
      </c>
      <c r="DQ53">
        <v>0.216</v>
      </c>
      <c r="DR53">
        <v>400</v>
      </c>
      <c r="DS53">
        <v>30</v>
      </c>
      <c r="DT53">
        <v>0.26</v>
      </c>
      <c r="DU53">
        <v>0.02</v>
      </c>
      <c r="DV53">
        <v>19.717774770848099</v>
      </c>
      <c r="DW53">
        <v>2.8846414664105899</v>
      </c>
      <c r="DX53">
        <v>0.20997388633049399</v>
      </c>
      <c r="DY53">
        <v>0</v>
      </c>
      <c r="DZ53">
        <v>-26.676393333333301</v>
      </c>
      <c r="EA53">
        <v>-4.1176364849832501</v>
      </c>
      <c r="EB53">
        <v>0.299589747191426</v>
      </c>
      <c r="EC53">
        <v>0</v>
      </c>
      <c r="ED53">
        <v>7.6920126666666704</v>
      </c>
      <c r="EE53">
        <v>1.9732581090100101</v>
      </c>
      <c r="EF53">
        <v>0.14330768962697801</v>
      </c>
      <c r="EG53">
        <v>0</v>
      </c>
      <c r="EH53">
        <v>0</v>
      </c>
      <c r="EI53">
        <v>3</v>
      </c>
      <c r="EJ53" t="s">
        <v>349</v>
      </c>
      <c r="EK53">
        <v>100</v>
      </c>
      <c r="EL53">
        <v>100</v>
      </c>
      <c r="EM53">
        <v>0.159</v>
      </c>
      <c r="EN53">
        <v>0.57089999999999996</v>
      </c>
      <c r="EO53">
        <v>1.1267067490082701E-2</v>
      </c>
      <c r="EP53">
        <v>6.0823150184057602E-4</v>
      </c>
      <c r="EQ53">
        <v>-6.1572112211999805E-7</v>
      </c>
      <c r="ER53">
        <v>1.2304956265122001E-10</v>
      </c>
      <c r="ES53">
        <v>0.21560000000000601</v>
      </c>
      <c r="ET53">
        <v>0</v>
      </c>
      <c r="EU53">
        <v>0</v>
      </c>
      <c r="EV53">
        <v>0</v>
      </c>
      <c r="EW53">
        <v>4</v>
      </c>
      <c r="EX53">
        <v>2168</v>
      </c>
      <c r="EY53">
        <v>1</v>
      </c>
      <c r="EZ53">
        <v>28</v>
      </c>
      <c r="FA53">
        <v>14.5</v>
      </c>
      <c r="FB53">
        <v>14.4</v>
      </c>
      <c r="FC53">
        <v>2</v>
      </c>
      <c r="FD53">
        <v>510.26100000000002</v>
      </c>
      <c r="FE53">
        <v>128.89099999999999</v>
      </c>
      <c r="FF53">
        <v>34.540999999999997</v>
      </c>
      <c r="FG53">
        <v>31.854199999999999</v>
      </c>
      <c r="FH53">
        <v>30.001200000000001</v>
      </c>
      <c r="FI53">
        <v>31.593299999999999</v>
      </c>
      <c r="FJ53">
        <v>31.5456</v>
      </c>
      <c r="FK53">
        <v>20.191199999999998</v>
      </c>
      <c r="FL53">
        <v>5.9776499999999997</v>
      </c>
      <c r="FM53">
        <v>100</v>
      </c>
      <c r="FN53">
        <v>-999.9</v>
      </c>
      <c r="FO53">
        <v>400</v>
      </c>
      <c r="FP53">
        <v>29.8978</v>
      </c>
      <c r="FQ53">
        <v>101.08199999999999</v>
      </c>
      <c r="FR53">
        <v>101.07299999999999</v>
      </c>
    </row>
    <row r="54" spans="1:174" x14ac:dyDescent="0.25">
      <c r="A54">
        <v>38</v>
      </c>
      <c r="B54">
        <v>1603832407.5</v>
      </c>
      <c r="C54">
        <v>6588</v>
      </c>
      <c r="D54" t="s">
        <v>467</v>
      </c>
      <c r="E54" t="s">
        <v>468</v>
      </c>
      <c r="F54" t="s">
        <v>469</v>
      </c>
      <c r="G54" t="s">
        <v>335</v>
      </c>
      <c r="H54">
        <v>1603832399.5806401</v>
      </c>
      <c r="I54">
        <f t="shared" si="45"/>
        <v>5.5449177625291404E-3</v>
      </c>
      <c r="J54">
        <f t="shared" si="46"/>
        <v>15.174786786425944</v>
      </c>
      <c r="K54">
        <f t="shared" si="47"/>
        <v>379.27538709677401</v>
      </c>
      <c r="L54">
        <f t="shared" si="48"/>
        <v>281.7312534698566</v>
      </c>
      <c r="M54">
        <f t="shared" si="49"/>
        <v>28.671010116157749</v>
      </c>
      <c r="N54">
        <f t="shared" si="50"/>
        <v>38.59780669106604</v>
      </c>
      <c r="O54">
        <f t="shared" si="51"/>
        <v>0.29201985357669108</v>
      </c>
      <c r="P54">
        <f t="shared" si="52"/>
        <v>2.9586992473928575</v>
      </c>
      <c r="Q54">
        <f t="shared" si="53"/>
        <v>0.27690047690110509</v>
      </c>
      <c r="R54">
        <f t="shared" si="54"/>
        <v>0.17435595443072893</v>
      </c>
      <c r="S54">
        <f t="shared" si="55"/>
        <v>214.76790149962119</v>
      </c>
      <c r="T54">
        <f t="shared" si="56"/>
        <v>35.771308961960237</v>
      </c>
      <c r="U54">
        <f t="shared" si="57"/>
        <v>35.017596774193599</v>
      </c>
      <c r="V54">
        <f t="shared" si="58"/>
        <v>5.6538777438654888</v>
      </c>
      <c r="W54">
        <f t="shared" si="59"/>
        <v>62.343662485056669</v>
      </c>
      <c r="X54">
        <f t="shared" si="60"/>
        <v>3.7097472071783275</v>
      </c>
      <c r="Y54">
        <f t="shared" si="61"/>
        <v>5.9504800637394819</v>
      </c>
      <c r="Z54">
        <f t="shared" si="62"/>
        <v>1.9441305366871613</v>
      </c>
      <c r="AA54">
        <f t="shared" si="63"/>
        <v>-244.53087332753509</v>
      </c>
      <c r="AB54">
        <f t="shared" si="64"/>
        <v>147.7911133900115</v>
      </c>
      <c r="AC54">
        <f t="shared" si="65"/>
        <v>11.720452387305604</v>
      </c>
      <c r="AD54">
        <f t="shared" si="66"/>
        <v>129.74859394940322</v>
      </c>
      <c r="AE54">
        <v>29</v>
      </c>
      <c r="AF54">
        <v>6</v>
      </c>
      <c r="AG54">
        <f t="shared" si="67"/>
        <v>1</v>
      </c>
      <c r="AH54">
        <f t="shared" si="68"/>
        <v>0</v>
      </c>
      <c r="AI54">
        <f t="shared" si="69"/>
        <v>52204.347581069502</v>
      </c>
      <c r="AJ54" t="s">
        <v>291</v>
      </c>
      <c r="AK54">
        <v>15552.9</v>
      </c>
      <c r="AL54">
        <v>715.47692307692296</v>
      </c>
      <c r="AM54">
        <v>3262.08</v>
      </c>
      <c r="AN54">
        <f t="shared" si="70"/>
        <v>2546.603076923077</v>
      </c>
      <c r="AO54">
        <f t="shared" si="71"/>
        <v>0.78066849277855754</v>
      </c>
      <c r="AP54">
        <v>-0.57774747981622299</v>
      </c>
      <c r="AQ54" t="s">
        <v>470</v>
      </c>
      <c r="AR54">
        <v>15487.9</v>
      </c>
      <c r="AS54">
        <v>1154.6234615384601</v>
      </c>
      <c r="AT54">
        <v>1589.34</v>
      </c>
      <c r="AU54">
        <f t="shared" si="72"/>
        <v>0.27352016463534534</v>
      </c>
      <c r="AV54">
        <v>0.5</v>
      </c>
      <c r="AW54">
        <f t="shared" si="73"/>
        <v>1095.8846135307801</v>
      </c>
      <c r="AX54">
        <f t="shared" si="74"/>
        <v>15.174786786425944</v>
      </c>
      <c r="AY54">
        <f t="shared" si="75"/>
        <v>149.87326995714039</v>
      </c>
      <c r="AZ54">
        <f t="shared" si="76"/>
        <v>0.56882731196597325</v>
      </c>
      <c r="BA54">
        <f t="shared" si="77"/>
        <v>1.4374263560001817E-2</v>
      </c>
      <c r="BB54">
        <f t="shared" si="78"/>
        <v>1.0524746121031372</v>
      </c>
      <c r="BC54" t="s">
        <v>471</v>
      </c>
      <c r="BD54">
        <v>685.28</v>
      </c>
      <c r="BE54">
        <f t="shared" si="79"/>
        <v>904.06</v>
      </c>
      <c r="BF54">
        <f t="shared" si="80"/>
        <v>0.48084921184604984</v>
      </c>
      <c r="BG54">
        <f t="shared" si="81"/>
        <v>0.64915398944427194</v>
      </c>
      <c r="BH54">
        <f t="shared" si="82"/>
        <v>0.4974652779611678</v>
      </c>
      <c r="BI54">
        <f t="shared" si="83"/>
        <v>0.65685147998057136</v>
      </c>
      <c r="BJ54">
        <f t="shared" si="84"/>
        <v>0.28538857806925388</v>
      </c>
      <c r="BK54">
        <f t="shared" si="85"/>
        <v>0.71461142193074612</v>
      </c>
      <c r="BL54">
        <f t="shared" si="86"/>
        <v>1299.9996774193501</v>
      </c>
      <c r="BM54">
        <f t="shared" si="87"/>
        <v>1095.8846135307801</v>
      </c>
      <c r="BN54">
        <f t="shared" si="88"/>
        <v>0.84298837343270583</v>
      </c>
      <c r="BO54">
        <f t="shared" si="89"/>
        <v>0.19597674686541167</v>
      </c>
      <c r="BP54">
        <v>6</v>
      </c>
      <c r="BQ54">
        <v>0.5</v>
      </c>
      <c r="BR54" t="s">
        <v>294</v>
      </c>
      <c r="BS54">
        <v>2</v>
      </c>
      <c r="BT54">
        <v>1603832399.5806401</v>
      </c>
      <c r="BU54">
        <v>379.27538709677401</v>
      </c>
      <c r="BV54">
        <v>400.00835483870998</v>
      </c>
      <c r="BW54">
        <v>36.453258064516099</v>
      </c>
      <c r="BX54">
        <v>30.042048387096798</v>
      </c>
      <c r="BY54">
        <v>379.11538709677399</v>
      </c>
      <c r="BZ54">
        <v>35.984909677419402</v>
      </c>
      <c r="CA54">
        <v>500.010548387097</v>
      </c>
      <c r="CB54">
        <v>101.667129032258</v>
      </c>
      <c r="CC54">
        <v>0.100103970967742</v>
      </c>
      <c r="CD54">
        <v>35.944132258064499</v>
      </c>
      <c r="CE54">
        <v>35.017596774193599</v>
      </c>
      <c r="CF54">
        <v>999.9</v>
      </c>
      <c r="CG54">
        <v>0</v>
      </c>
      <c r="CH54">
        <v>0</v>
      </c>
      <c r="CI54">
        <v>10000.3983870968</v>
      </c>
      <c r="CJ54">
        <v>0</v>
      </c>
      <c r="CK54">
        <v>308.45196774193602</v>
      </c>
      <c r="CL54">
        <v>1299.9996774193501</v>
      </c>
      <c r="CM54">
        <v>0.90000358064516095</v>
      </c>
      <c r="CN54">
        <v>9.9996490322580706E-2</v>
      </c>
      <c r="CO54">
        <v>0</v>
      </c>
      <c r="CP54">
        <v>1157.41032258065</v>
      </c>
      <c r="CQ54">
        <v>4.99979</v>
      </c>
      <c r="CR54">
        <v>15392.793548387101</v>
      </c>
      <c r="CS54">
        <v>11051.3032258065</v>
      </c>
      <c r="CT54">
        <v>49.125</v>
      </c>
      <c r="CU54">
        <v>51.495935483871001</v>
      </c>
      <c r="CV54">
        <v>50.183</v>
      </c>
      <c r="CW54">
        <v>50.691064516129003</v>
      </c>
      <c r="CX54">
        <v>50.875</v>
      </c>
      <c r="CY54">
        <v>1165.5035483871</v>
      </c>
      <c r="CZ54">
        <v>129.49612903225801</v>
      </c>
      <c r="DA54">
        <v>0</v>
      </c>
      <c r="DB54">
        <v>100.89999985694899</v>
      </c>
      <c r="DC54">
        <v>0</v>
      </c>
      <c r="DD54">
        <v>1154.6234615384601</v>
      </c>
      <c r="DE54">
        <v>-214.32786341756201</v>
      </c>
      <c r="DF54">
        <v>-2798.7931645113099</v>
      </c>
      <c r="DG54">
        <v>15356.0115384615</v>
      </c>
      <c r="DH54">
        <v>15</v>
      </c>
      <c r="DI54">
        <v>1603831179.0999999</v>
      </c>
      <c r="DJ54" t="s">
        <v>444</v>
      </c>
      <c r="DK54">
        <v>1603831172.0999999</v>
      </c>
      <c r="DL54">
        <v>1603831179.0999999</v>
      </c>
      <c r="DM54">
        <v>4</v>
      </c>
      <c r="DN54">
        <v>0.26400000000000001</v>
      </c>
      <c r="DO54">
        <v>-6.0000000000000001E-3</v>
      </c>
      <c r="DP54">
        <v>0.16400000000000001</v>
      </c>
      <c r="DQ54">
        <v>0.216</v>
      </c>
      <c r="DR54">
        <v>400</v>
      </c>
      <c r="DS54">
        <v>30</v>
      </c>
      <c r="DT54">
        <v>0.26</v>
      </c>
      <c r="DU54">
        <v>0.02</v>
      </c>
      <c r="DV54">
        <v>15.1502975896601</v>
      </c>
      <c r="DW54">
        <v>1.4693425376356299</v>
      </c>
      <c r="DX54">
        <v>0.11042425816419001</v>
      </c>
      <c r="DY54">
        <v>0</v>
      </c>
      <c r="DZ54">
        <v>-20.713332258064501</v>
      </c>
      <c r="EA54">
        <v>-2.3407354520795201</v>
      </c>
      <c r="EB54">
        <v>0.17532569947073101</v>
      </c>
      <c r="EC54">
        <v>0</v>
      </c>
      <c r="ED54">
        <v>6.3975780645161304</v>
      </c>
      <c r="EE54">
        <v>1.64132144535952</v>
      </c>
      <c r="EF54">
        <v>0.122945051912642</v>
      </c>
      <c r="EG54">
        <v>0</v>
      </c>
      <c r="EH54">
        <v>0</v>
      </c>
      <c r="EI54">
        <v>3</v>
      </c>
      <c r="EJ54" t="s">
        <v>349</v>
      </c>
      <c r="EK54">
        <v>100</v>
      </c>
      <c r="EL54">
        <v>100</v>
      </c>
      <c r="EM54">
        <v>0.16</v>
      </c>
      <c r="EN54">
        <v>0.47439999999999999</v>
      </c>
      <c r="EO54">
        <v>1.1267067490082701E-2</v>
      </c>
      <c r="EP54">
        <v>6.0823150184057602E-4</v>
      </c>
      <c r="EQ54">
        <v>-6.1572112211999805E-7</v>
      </c>
      <c r="ER54">
        <v>1.2304956265122001E-10</v>
      </c>
      <c r="ES54">
        <v>0.21560000000000601</v>
      </c>
      <c r="ET54">
        <v>0</v>
      </c>
      <c r="EU54">
        <v>0</v>
      </c>
      <c r="EV54">
        <v>0</v>
      </c>
      <c r="EW54">
        <v>4</v>
      </c>
      <c r="EX54">
        <v>2168</v>
      </c>
      <c r="EY54">
        <v>1</v>
      </c>
      <c r="EZ54">
        <v>28</v>
      </c>
      <c r="FA54">
        <v>20.6</v>
      </c>
      <c r="FB54">
        <v>20.5</v>
      </c>
      <c r="FC54">
        <v>2</v>
      </c>
      <c r="FD54">
        <v>468.38400000000001</v>
      </c>
      <c r="FE54">
        <v>128.35599999999999</v>
      </c>
      <c r="FF54">
        <v>34.701099999999997</v>
      </c>
      <c r="FG54">
        <v>32.308100000000003</v>
      </c>
      <c r="FH54">
        <v>30.000800000000002</v>
      </c>
      <c r="FI54">
        <v>32.033900000000003</v>
      </c>
      <c r="FJ54">
        <v>31.971800000000002</v>
      </c>
      <c r="FK54">
        <v>20.170400000000001</v>
      </c>
      <c r="FL54">
        <v>0</v>
      </c>
      <c r="FM54">
        <v>100</v>
      </c>
      <c r="FN54">
        <v>-999.9</v>
      </c>
      <c r="FO54">
        <v>400</v>
      </c>
      <c r="FP54">
        <v>30.1358</v>
      </c>
      <c r="FQ54">
        <v>101.044</v>
      </c>
      <c r="FR54">
        <v>101.004</v>
      </c>
    </row>
    <row r="55" spans="1:174" x14ac:dyDescent="0.25">
      <c r="A55">
        <v>39</v>
      </c>
      <c r="B55">
        <v>1603832489</v>
      </c>
      <c r="C55">
        <v>6669.5</v>
      </c>
      <c r="D55" t="s">
        <v>472</v>
      </c>
      <c r="E55" t="s">
        <v>473</v>
      </c>
      <c r="F55" t="s">
        <v>469</v>
      </c>
      <c r="G55" t="s">
        <v>335</v>
      </c>
      <c r="H55">
        <v>1603832481.25</v>
      </c>
      <c r="I55">
        <f t="shared" si="45"/>
        <v>6.5136747363924771E-3</v>
      </c>
      <c r="J55">
        <f t="shared" si="46"/>
        <v>18.468492792987561</v>
      </c>
      <c r="K55">
        <f t="shared" si="47"/>
        <v>374.9117</v>
      </c>
      <c r="L55">
        <f t="shared" si="48"/>
        <v>284.7829042430609</v>
      </c>
      <c r="M55">
        <f t="shared" si="49"/>
        <v>28.980519107192325</v>
      </c>
      <c r="N55">
        <f t="shared" si="50"/>
        <v>38.152345254849337</v>
      </c>
      <c r="O55">
        <f t="shared" si="51"/>
        <v>0.38878200523696205</v>
      </c>
      <c r="P55">
        <f t="shared" si="52"/>
        <v>2.9571039875840675</v>
      </c>
      <c r="Q55">
        <f t="shared" si="53"/>
        <v>0.36245412746133071</v>
      </c>
      <c r="R55">
        <f t="shared" si="54"/>
        <v>0.22875054147271764</v>
      </c>
      <c r="S55">
        <f t="shared" si="55"/>
        <v>214.76424231893211</v>
      </c>
      <c r="T55">
        <f t="shared" si="56"/>
        <v>35.386664393206473</v>
      </c>
      <c r="U55">
        <f t="shared" si="57"/>
        <v>34.739863333333297</v>
      </c>
      <c r="V55">
        <f t="shared" si="58"/>
        <v>5.5675113050586891</v>
      </c>
      <c r="W55">
        <f t="shared" si="59"/>
        <v>64.73219075181413</v>
      </c>
      <c r="X55">
        <f t="shared" si="60"/>
        <v>3.8230947420305483</v>
      </c>
      <c r="Y55">
        <f t="shared" si="61"/>
        <v>5.9060178523672251</v>
      </c>
      <c r="Z55">
        <f t="shared" si="62"/>
        <v>1.7444165630281407</v>
      </c>
      <c r="AA55">
        <f t="shared" si="63"/>
        <v>-287.25305587490823</v>
      </c>
      <c r="AB55">
        <f t="shared" si="64"/>
        <v>170.25939800907429</v>
      </c>
      <c r="AC55">
        <f t="shared" si="65"/>
        <v>13.48239539323929</v>
      </c>
      <c r="AD55">
        <f t="shared" si="66"/>
        <v>111.25297984633747</v>
      </c>
      <c r="AE55">
        <v>0</v>
      </c>
      <c r="AF55">
        <v>0</v>
      </c>
      <c r="AG55">
        <f t="shared" si="67"/>
        <v>1</v>
      </c>
      <c r="AH55">
        <f t="shared" si="68"/>
        <v>0</v>
      </c>
      <c r="AI55">
        <f t="shared" si="69"/>
        <v>52182.002607907962</v>
      </c>
      <c r="AJ55" t="s">
        <v>291</v>
      </c>
      <c r="AK55">
        <v>15552.9</v>
      </c>
      <c r="AL55">
        <v>715.47692307692296</v>
      </c>
      <c r="AM55">
        <v>3262.08</v>
      </c>
      <c r="AN55">
        <f t="shared" si="70"/>
        <v>2546.603076923077</v>
      </c>
      <c r="AO55">
        <f t="shared" si="71"/>
        <v>0.78066849277855754</v>
      </c>
      <c r="AP55">
        <v>-0.57774747981622299</v>
      </c>
      <c r="AQ55" t="s">
        <v>474</v>
      </c>
      <c r="AR55">
        <v>15487.6</v>
      </c>
      <c r="AS55">
        <v>1004.75576</v>
      </c>
      <c r="AT55">
        <v>1464.25</v>
      </c>
      <c r="AU55">
        <f t="shared" si="72"/>
        <v>0.31380859825849405</v>
      </c>
      <c r="AV55">
        <v>0.5</v>
      </c>
      <c r="AW55">
        <f t="shared" si="73"/>
        <v>1095.8650396314213</v>
      </c>
      <c r="AX55">
        <f t="shared" si="74"/>
        <v>18.468492792987561</v>
      </c>
      <c r="AY55">
        <f t="shared" si="75"/>
        <v>171.94593598361266</v>
      </c>
      <c r="AZ55">
        <f t="shared" si="76"/>
        <v>0.5629161686870412</v>
      </c>
      <c r="BA55">
        <f t="shared" si="77"/>
        <v>1.7380096621395752E-2</v>
      </c>
      <c r="BB55">
        <f t="shared" si="78"/>
        <v>1.2278162882021513</v>
      </c>
      <c r="BC55" t="s">
        <v>475</v>
      </c>
      <c r="BD55">
        <v>640</v>
      </c>
      <c r="BE55">
        <f t="shared" si="79"/>
        <v>824.25</v>
      </c>
      <c r="BF55">
        <f t="shared" si="80"/>
        <v>0.5574695056111616</v>
      </c>
      <c r="BG55">
        <f t="shared" si="81"/>
        <v>0.6856503234073712</v>
      </c>
      <c r="BH55">
        <f t="shared" si="82"/>
        <v>0.61366287619233506</v>
      </c>
      <c r="BI55">
        <f t="shared" si="83"/>
        <v>0.70597181645292795</v>
      </c>
      <c r="BJ55">
        <f t="shared" si="84"/>
        <v>0.35509175243856617</v>
      </c>
      <c r="BK55">
        <f t="shared" si="85"/>
        <v>0.64490824756143383</v>
      </c>
      <c r="BL55">
        <f t="shared" si="86"/>
        <v>1299.9763333333301</v>
      </c>
      <c r="BM55">
        <f t="shared" si="87"/>
        <v>1095.8650396314213</v>
      </c>
      <c r="BN55">
        <f t="shared" si="88"/>
        <v>0.84298845412167034</v>
      </c>
      <c r="BO55">
        <f t="shared" si="89"/>
        <v>0.19597690824334082</v>
      </c>
      <c r="BP55">
        <v>6</v>
      </c>
      <c r="BQ55">
        <v>0.5</v>
      </c>
      <c r="BR55" t="s">
        <v>294</v>
      </c>
      <c r="BS55">
        <v>2</v>
      </c>
      <c r="BT55">
        <v>1603832481.25</v>
      </c>
      <c r="BU55">
        <v>374.9117</v>
      </c>
      <c r="BV55">
        <v>400.00349999999997</v>
      </c>
      <c r="BW55">
        <v>37.56841</v>
      </c>
      <c r="BX55">
        <v>30.045906666666699</v>
      </c>
      <c r="BY55">
        <v>374.75259999999997</v>
      </c>
      <c r="BZ55">
        <v>37.060176666666699</v>
      </c>
      <c r="CA55">
        <v>500.01703333333302</v>
      </c>
      <c r="CB55">
        <v>101.66353333333301</v>
      </c>
      <c r="CC55">
        <v>0.100015936666667</v>
      </c>
      <c r="CD55">
        <v>35.807833333333299</v>
      </c>
      <c r="CE55">
        <v>34.739863333333297</v>
      </c>
      <c r="CF55">
        <v>999.9</v>
      </c>
      <c r="CG55">
        <v>0</v>
      </c>
      <c r="CH55">
        <v>0</v>
      </c>
      <c r="CI55">
        <v>9991.7070000000003</v>
      </c>
      <c r="CJ55">
        <v>0</v>
      </c>
      <c r="CK55">
        <v>304.13929999999999</v>
      </c>
      <c r="CL55">
        <v>1299.9763333333301</v>
      </c>
      <c r="CM55">
        <v>0.89999946666666697</v>
      </c>
      <c r="CN55">
        <v>0.10000056</v>
      </c>
      <c r="CO55">
        <v>0</v>
      </c>
      <c r="CP55">
        <v>1006.95983333333</v>
      </c>
      <c r="CQ55">
        <v>4.99979</v>
      </c>
      <c r="CR55">
        <v>13454.93</v>
      </c>
      <c r="CS55">
        <v>11051.096666666699</v>
      </c>
      <c r="CT55">
        <v>49.182866666666598</v>
      </c>
      <c r="CU55">
        <v>51.462200000000003</v>
      </c>
      <c r="CV55">
        <v>50.25</v>
      </c>
      <c r="CW55">
        <v>50.686999999999998</v>
      </c>
      <c r="CX55">
        <v>50.924599999999998</v>
      </c>
      <c r="CY55">
        <v>1165.47933333333</v>
      </c>
      <c r="CZ55">
        <v>129.49733333333299</v>
      </c>
      <c r="DA55">
        <v>0</v>
      </c>
      <c r="DB55">
        <v>80.700000047683702</v>
      </c>
      <c r="DC55">
        <v>0</v>
      </c>
      <c r="DD55">
        <v>1004.75576</v>
      </c>
      <c r="DE55">
        <v>-182.11130769261999</v>
      </c>
      <c r="DF55">
        <v>-2165.4230774488101</v>
      </c>
      <c r="DG55">
        <v>13426.164000000001</v>
      </c>
      <c r="DH55">
        <v>15</v>
      </c>
      <c r="DI55">
        <v>1603831179.0999999</v>
      </c>
      <c r="DJ55" t="s">
        <v>444</v>
      </c>
      <c r="DK55">
        <v>1603831172.0999999</v>
      </c>
      <c r="DL55">
        <v>1603831179.0999999</v>
      </c>
      <c r="DM55">
        <v>4</v>
      </c>
      <c r="DN55">
        <v>0.26400000000000001</v>
      </c>
      <c r="DO55">
        <v>-6.0000000000000001E-3</v>
      </c>
      <c r="DP55">
        <v>0.16400000000000001</v>
      </c>
      <c r="DQ55">
        <v>0.216</v>
      </c>
      <c r="DR55">
        <v>400</v>
      </c>
      <c r="DS55">
        <v>30</v>
      </c>
      <c r="DT55">
        <v>0.26</v>
      </c>
      <c r="DU55">
        <v>0.02</v>
      </c>
      <c r="DV55">
        <v>18.461624921011499</v>
      </c>
      <c r="DW55">
        <v>0.79367874318619802</v>
      </c>
      <c r="DX55">
        <v>5.8155885393541502E-2</v>
      </c>
      <c r="DY55">
        <v>0</v>
      </c>
      <c r="DZ55">
        <v>-25.091699999999999</v>
      </c>
      <c r="EA55">
        <v>-1.4948662958843599</v>
      </c>
      <c r="EB55">
        <v>0.10868997193853699</v>
      </c>
      <c r="EC55">
        <v>0</v>
      </c>
      <c r="ED55">
        <v>7.5225136666666703</v>
      </c>
      <c r="EE55">
        <v>1.43710852057844</v>
      </c>
      <c r="EF55">
        <v>0.104271777532988</v>
      </c>
      <c r="EG55">
        <v>0</v>
      </c>
      <c r="EH55">
        <v>0</v>
      </c>
      <c r="EI55">
        <v>3</v>
      </c>
      <c r="EJ55" t="s">
        <v>349</v>
      </c>
      <c r="EK55">
        <v>100</v>
      </c>
      <c r="EL55">
        <v>100</v>
      </c>
      <c r="EM55">
        <v>0.16</v>
      </c>
      <c r="EN55">
        <v>0.51400000000000001</v>
      </c>
      <c r="EO55">
        <v>1.1267067490082701E-2</v>
      </c>
      <c r="EP55">
        <v>6.0823150184057602E-4</v>
      </c>
      <c r="EQ55">
        <v>-6.1572112211999805E-7</v>
      </c>
      <c r="ER55">
        <v>1.2304956265122001E-10</v>
      </c>
      <c r="ES55">
        <v>0.21560000000000601</v>
      </c>
      <c r="ET55">
        <v>0</v>
      </c>
      <c r="EU55">
        <v>0</v>
      </c>
      <c r="EV55">
        <v>0</v>
      </c>
      <c r="EW55">
        <v>4</v>
      </c>
      <c r="EX55">
        <v>2168</v>
      </c>
      <c r="EY55">
        <v>1</v>
      </c>
      <c r="EZ55">
        <v>28</v>
      </c>
      <c r="FA55">
        <v>21.9</v>
      </c>
      <c r="FB55">
        <v>21.8</v>
      </c>
      <c r="FC55">
        <v>2</v>
      </c>
      <c r="FD55">
        <v>511.50799999999998</v>
      </c>
      <c r="FE55">
        <v>125.485</v>
      </c>
      <c r="FF55">
        <v>34.7057</v>
      </c>
      <c r="FG55">
        <v>32.4694</v>
      </c>
      <c r="FH55">
        <v>30.001100000000001</v>
      </c>
      <c r="FI55">
        <v>32.179499999999997</v>
      </c>
      <c r="FJ55">
        <v>32.125100000000003</v>
      </c>
      <c r="FK55">
        <v>20.165600000000001</v>
      </c>
      <c r="FL55">
        <v>0</v>
      </c>
      <c r="FM55">
        <v>100</v>
      </c>
      <c r="FN55">
        <v>-999.9</v>
      </c>
      <c r="FO55">
        <v>400</v>
      </c>
      <c r="FP55">
        <v>35.251100000000001</v>
      </c>
      <c r="FQ55">
        <v>100.999</v>
      </c>
      <c r="FR55">
        <v>100.98</v>
      </c>
    </row>
    <row r="56" spans="1:174" x14ac:dyDescent="0.25">
      <c r="A56">
        <v>40</v>
      </c>
      <c r="B56">
        <v>1603832666</v>
      </c>
      <c r="C56">
        <v>6846.5</v>
      </c>
      <c r="D56" t="s">
        <v>476</v>
      </c>
      <c r="E56" t="s">
        <v>477</v>
      </c>
      <c r="F56" t="s">
        <v>478</v>
      </c>
      <c r="G56" t="s">
        <v>290</v>
      </c>
      <c r="H56">
        <v>1603832658</v>
      </c>
      <c r="I56">
        <f t="shared" si="45"/>
        <v>2.8022941674395829E-3</v>
      </c>
      <c r="J56">
        <f t="shared" si="46"/>
        <v>10.112491644839086</v>
      </c>
      <c r="K56">
        <f t="shared" si="47"/>
        <v>386.59245161290301</v>
      </c>
      <c r="L56">
        <f t="shared" si="48"/>
        <v>232.8566453405501</v>
      </c>
      <c r="M56">
        <f t="shared" si="49"/>
        <v>23.694397030687409</v>
      </c>
      <c r="N56">
        <f t="shared" si="50"/>
        <v>39.337829608368843</v>
      </c>
      <c r="O56">
        <f t="shared" si="51"/>
        <v>0.11641374995807703</v>
      </c>
      <c r="P56">
        <f t="shared" si="52"/>
        <v>2.9593517167715877</v>
      </c>
      <c r="Q56">
        <f t="shared" si="53"/>
        <v>0.11392821657183085</v>
      </c>
      <c r="R56">
        <f t="shared" si="54"/>
        <v>7.1424030658776602E-2</v>
      </c>
      <c r="S56">
        <f t="shared" si="55"/>
        <v>214.76895484970268</v>
      </c>
      <c r="T56">
        <f t="shared" si="56"/>
        <v>36.699721314519451</v>
      </c>
      <c r="U56">
        <f t="shared" si="57"/>
        <v>35.4144096774193</v>
      </c>
      <c r="V56">
        <f t="shared" si="58"/>
        <v>5.7792936541304316</v>
      </c>
      <c r="W56">
        <f t="shared" si="59"/>
        <v>56.252438715549268</v>
      </c>
      <c r="X56">
        <f t="shared" si="60"/>
        <v>3.3891754832863779</v>
      </c>
      <c r="Y56">
        <f t="shared" si="61"/>
        <v>6.0249396482601627</v>
      </c>
      <c r="Z56">
        <f t="shared" si="62"/>
        <v>2.3901181708440538</v>
      </c>
      <c r="AA56">
        <f t="shared" si="63"/>
        <v>-123.58117278408561</v>
      </c>
      <c r="AB56">
        <f t="shared" si="64"/>
        <v>120.61723871418434</v>
      </c>
      <c r="AC56">
        <f t="shared" si="65"/>
        <v>9.5923391808309155</v>
      </c>
      <c r="AD56">
        <f t="shared" si="66"/>
        <v>221.39735996063234</v>
      </c>
      <c r="AE56">
        <v>0</v>
      </c>
      <c r="AF56">
        <v>0</v>
      </c>
      <c r="AG56">
        <f t="shared" si="67"/>
        <v>1</v>
      </c>
      <c r="AH56">
        <f t="shared" si="68"/>
        <v>0</v>
      </c>
      <c r="AI56">
        <f t="shared" si="69"/>
        <v>52184.405623310136</v>
      </c>
      <c r="AJ56" t="s">
        <v>291</v>
      </c>
      <c r="AK56">
        <v>15552.9</v>
      </c>
      <c r="AL56">
        <v>715.47692307692296</v>
      </c>
      <c r="AM56">
        <v>3262.08</v>
      </c>
      <c r="AN56">
        <f t="shared" si="70"/>
        <v>2546.603076923077</v>
      </c>
      <c r="AO56">
        <f t="shared" si="71"/>
        <v>0.78066849277855754</v>
      </c>
      <c r="AP56">
        <v>-0.57774747981622299</v>
      </c>
      <c r="AQ56" t="s">
        <v>479</v>
      </c>
      <c r="AR56">
        <v>15401</v>
      </c>
      <c r="AS56">
        <v>1460.8163999999999</v>
      </c>
      <c r="AT56">
        <v>1796.97</v>
      </c>
      <c r="AU56">
        <f t="shared" si="72"/>
        <v>0.18706689594150161</v>
      </c>
      <c r="AV56">
        <v>0.5</v>
      </c>
      <c r="AW56">
        <f t="shared" si="73"/>
        <v>1095.8910199823788</v>
      </c>
      <c r="AX56">
        <f t="shared" si="74"/>
        <v>10.112491644839086</v>
      </c>
      <c r="AY56">
        <f t="shared" si="75"/>
        <v>102.50246569913486</v>
      </c>
      <c r="AZ56">
        <f t="shared" si="76"/>
        <v>0.57955335926587537</v>
      </c>
      <c r="BA56">
        <f t="shared" si="77"/>
        <v>9.7548377801537235E-3</v>
      </c>
      <c r="BB56">
        <f t="shared" si="78"/>
        <v>0.81532245947344695</v>
      </c>
      <c r="BC56" t="s">
        <v>480</v>
      </c>
      <c r="BD56">
        <v>755.53</v>
      </c>
      <c r="BE56">
        <f t="shared" si="79"/>
        <v>1041.44</v>
      </c>
      <c r="BF56">
        <f t="shared" si="80"/>
        <v>0.32277769242587195</v>
      </c>
      <c r="BG56">
        <f t="shared" si="81"/>
        <v>0.58451257704813375</v>
      </c>
      <c r="BH56">
        <f t="shared" si="82"/>
        <v>0.31082362631148824</v>
      </c>
      <c r="BI56">
        <f t="shared" si="83"/>
        <v>0.57531933942772628</v>
      </c>
      <c r="BJ56">
        <f t="shared" si="84"/>
        <v>0.16693968520514901</v>
      </c>
      <c r="BK56">
        <f t="shared" si="85"/>
        <v>0.83306031479485099</v>
      </c>
      <c r="BL56">
        <f t="shared" si="86"/>
        <v>1300.0074193548401</v>
      </c>
      <c r="BM56">
        <f t="shared" si="87"/>
        <v>1095.8910199823788</v>
      </c>
      <c r="BN56">
        <f t="shared" si="88"/>
        <v>0.8429882811947651</v>
      </c>
      <c r="BO56">
        <f t="shared" si="89"/>
        <v>0.19597656238953032</v>
      </c>
      <c r="BP56">
        <v>6</v>
      </c>
      <c r="BQ56">
        <v>0.5</v>
      </c>
      <c r="BR56" t="s">
        <v>294</v>
      </c>
      <c r="BS56">
        <v>2</v>
      </c>
      <c r="BT56">
        <v>1603832658</v>
      </c>
      <c r="BU56">
        <v>386.59245161290301</v>
      </c>
      <c r="BV56">
        <v>400.02622580645198</v>
      </c>
      <c r="BW56">
        <v>33.307116129032302</v>
      </c>
      <c r="BX56">
        <v>30.056664516129</v>
      </c>
      <c r="BY56">
        <v>386.43096774193498</v>
      </c>
      <c r="BZ56">
        <v>32.945796774193497</v>
      </c>
      <c r="CA56">
        <v>500.04580645161298</v>
      </c>
      <c r="CB56">
        <v>101.65532258064501</v>
      </c>
      <c r="CC56">
        <v>9.9974099999999996E-2</v>
      </c>
      <c r="CD56">
        <v>36.1704193548387</v>
      </c>
      <c r="CE56">
        <v>35.4144096774193</v>
      </c>
      <c r="CF56">
        <v>999.9</v>
      </c>
      <c r="CG56">
        <v>0</v>
      </c>
      <c r="CH56">
        <v>0</v>
      </c>
      <c r="CI56">
        <v>10005.2612903226</v>
      </c>
      <c r="CJ56">
        <v>0</v>
      </c>
      <c r="CK56">
        <v>401.27825806451602</v>
      </c>
      <c r="CL56">
        <v>1300.0074193548401</v>
      </c>
      <c r="CM56">
        <v>0.900004322580645</v>
      </c>
      <c r="CN56">
        <v>9.9995825806451694E-2</v>
      </c>
      <c r="CO56">
        <v>0</v>
      </c>
      <c r="CP56">
        <v>1465.34</v>
      </c>
      <c r="CQ56">
        <v>4.99979</v>
      </c>
      <c r="CR56">
        <v>19342.454838709698</v>
      </c>
      <c r="CS56">
        <v>11051.370967741899</v>
      </c>
      <c r="CT56">
        <v>49.243903225806399</v>
      </c>
      <c r="CU56">
        <v>51.436999999999998</v>
      </c>
      <c r="CV56">
        <v>50.31</v>
      </c>
      <c r="CW56">
        <v>50.670999999999999</v>
      </c>
      <c r="CX56">
        <v>51</v>
      </c>
      <c r="CY56">
        <v>1165.51451612903</v>
      </c>
      <c r="CZ56">
        <v>129.492903225806</v>
      </c>
      <c r="DA56">
        <v>0</v>
      </c>
      <c r="DB56">
        <v>135.799999952316</v>
      </c>
      <c r="DC56">
        <v>0</v>
      </c>
      <c r="DD56">
        <v>1460.8163999999999</v>
      </c>
      <c r="DE56">
        <v>-257.06538501154</v>
      </c>
      <c r="DF56">
        <v>-3377.1076979163199</v>
      </c>
      <c r="DG56">
        <v>19283.324000000001</v>
      </c>
      <c r="DH56">
        <v>15</v>
      </c>
      <c r="DI56">
        <v>1603831179.0999999</v>
      </c>
      <c r="DJ56" t="s">
        <v>444</v>
      </c>
      <c r="DK56">
        <v>1603831172.0999999</v>
      </c>
      <c r="DL56">
        <v>1603831179.0999999</v>
      </c>
      <c r="DM56">
        <v>4</v>
      </c>
      <c r="DN56">
        <v>0.26400000000000001</v>
      </c>
      <c r="DO56">
        <v>-6.0000000000000001E-3</v>
      </c>
      <c r="DP56">
        <v>0.16400000000000001</v>
      </c>
      <c r="DQ56">
        <v>0.216</v>
      </c>
      <c r="DR56">
        <v>400</v>
      </c>
      <c r="DS56">
        <v>30</v>
      </c>
      <c r="DT56">
        <v>0.26</v>
      </c>
      <c r="DU56">
        <v>0.02</v>
      </c>
      <c r="DV56">
        <v>10.1136291950237</v>
      </c>
      <c r="DW56">
        <v>-0.37049074658703901</v>
      </c>
      <c r="DX56">
        <v>3.9014316000729798E-2</v>
      </c>
      <c r="DY56">
        <v>1</v>
      </c>
      <c r="DZ56">
        <v>-13.435283333333301</v>
      </c>
      <c r="EA56">
        <v>0.38285472747493299</v>
      </c>
      <c r="EB56">
        <v>3.8092484677280901E-2</v>
      </c>
      <c r="EC56">
        <v>0</v>
      </c>
      <c r="ED56">
        <v>3.2530566666666698</v>
      </c>
      <c r="EE56">
        <v>0.47594482758621198</v>
      </c>
      <c r="EF56">
        <v>3.4897436995987102E-2</v>
      </c>
      <c r="EG56">
        <v>0</v>
      </c>
      <c r="EH56">
        <v>1</v>
      </c>
      <c r="EI56">
        <v>3</v>
      </c>
      <c r="EJ56" t="s">
        <v>296</v>
      </c>
      <c r="EK56">
        <v>100</v>
      </c>
      <c r="EL56">
        <v>100</v>
      </c>
      <c r="EM56">
        <v>0.16200000000000001</v>
      </c>
      <c r="EN56">
        <v>0.36280000000000001</v>
      </c>
      <c r="EO56">
        <v>1.1267067490082701E-2</v>
      </c>
      <c r="EP56">
        <v>6.0823150184057602E-4</v>
      </c>
      <c r="EQ56">
        <v>-6.1572112211999805E-7</v>
      </c>
      <c r="ER56">
        <v>1.2304956265122001E-10</v>
      </c>
      <c r="ES56">
        <v>0.21560000000000601</v>
      </c>
      <c r="ET56">
        <v>0</v>
      </c>
      <c r="EU56">
        <v>0</v>
      </c>
      <c r="EV56">
        <v>0</v>
      </c>
      <c r="EW56">
        <v>4</v>
      </c>
      <c r="EX56">
        <v>2168</v>
      </c>
      <c r="EY56">
        <v>1</v>
      </c>
      <c r="EZ56">
        <v>28</v>
      </c>
      <c r="FA56">
        <v>24.9</v>
      </c>
      <c r="FB56">
        <v>24.8</v>
      </c>
      <c r="FC56">
        <v>2</v>
      </c>
      <c r="FD56">
        <v>505.077</v>
      </c>
      <c r="FE56">
        <v>130.70599999999999</v>
      </c>
      <c r="FF56">
        <v>34.737099999999998</v>
      </c>
      <c r="FG56">
        <v>32.648200000000003</v>
      </c>
      <c r="FH56">
        <v>30.001100000000001</v>
      </c>
      <c r="FI56">
        <v>32.377000000000002</v>
      </c>
      <c r="FJ56">
        <v>32.3279</v>
      </c>
      <c r="FK56">
        <v>20.166799999999999</v>
      </c>
      <c r="FL56">
        <v>0</v>
      </c>
      <c r="FM56">
        <v>100</v>
      </c>
      <c r="FN56">
        <v>-999.9</v>
      </c>
      <c r="FO56">
        <v>400</v>
      </c>
      <c r="FP56">
        <v>37.210900000000002</v>
      </c>
      <c r="FQ56">
        <v>101.006</v>
      </c>
      <c r="FR56">
        <v>100.98099999999999</v>
      </c>
    </row>
    <row r="57" spans="1:174" x14ac:dyDescent="0.25">
      <c r="A57">
        <v>41</v>
      </c>
      <c r="B57">
        <v>1603832744.5</v>
      </c>
      <c r="C57">
        <v>6925</v>
      </c>
      <c r="D57" t="s">
        <v>481</v>
      </c>
      <c r="E57" t="s">
        <v>482</v>
      </c>
      <c r="F57" t="s">
        <v>478</v>
      </c>
      <c r="G57" t="s">
        <v>290</v>
      </c>
      <c r="H57">
        <v>1603832736.75</v>
      </c>
      <c r="I57">
        <f t="shared" si="45"/>
        <v>3.5046079979983969E-3</v>
      </c>
      <c r="J57">
        <f t="shared" si="46"/>
        <v>12.206428129788904</v>
      </c>
      <c r="K57">
        <f t="shared" si="47"/>
        <v>383.74656666666698</v>
      </c>
      <c r="L57">
        <f t="shared" si="48"/>
        <v>239.64939858176669</v>
      </c>
      <c r="M57">
        <f t="shared" si="49"/>
        <v>24.386655500537636</v>
      </c>
      <c r="N57">
        <f t="shared" si="50"/>
        <v>39.049942859010024</v>
      </c>
      <c r="O57">
        <f t="shared" si="51"/>
        <v>0.15124944806886517</v>
      </c>
      <c r="P57">
        <f t="shared" si="52"/>
        <v>2.9582388979595367</v>
      </c>
      <c r="Q57">
        <f t="shared" si="53"/>
        <v>0.14708096073485649</v>
      </c>
      <c r="R57">
        <f t="shared" si="54"/>
        <v>9.2290553307877693E-2</v>
      </c>
      <c r="S57">
        <f t="shared" si="55"/>
        <v>214.76666869675174</v>
      </c>
      <c r="T57">
        <f t="shared" si="56"/>
        <v>36.548162009910996</v>
      </c>
      <c r="U57">
        <f t="shared" si="57"/>
        <v>35.422566666666697</v>
      </c>
      <c r="V57">
        <f t="shared" si="58"/>
        <v>5.7818968880977426</v>
      </c>
      <c r="W57">
        <f t="shared" si="59"/>
        <v>57.461788789812339</v>
      </c>
      <c r="X57">
        <f t="shared" si="60"/>
        <v>3.467386789553665</v>
      </c>
      <c r="Y57">
        <f t="shared" si="61"/>
        <v>6.0342479107932219</v>
      </c>
      <c r="Z57">
        <f t="shared" si="62"/>
        <v>2.3145100985440776</v>
      </c>
      <c r="AA57">
        <f t="shared" si="63"/>
        <v>-154.55321271172932</v>
      </c>
      <c r="AB57">
        <f t="shared" si="64"/>
        <v>123.75524602496871</v>
      </c>
      <c r="AC57">
        <f t="shared" si="65"/>
        <v>9.847333842512505</v>
      </c>
      <c r="AD57">
        <f t="shared" si="66"/>
        <v>193.81603585250366</v>
      </c>
      <c r="AE57">
        <v>0</v>
      </c>
      <c r="AF57">
        <v>0</v>
      </c>
      <c r="AG57">
        <f t="shared" si="67"/>
        <v>1</v>
      </c>
      <c r="AH57">
        <f t="shared" si="68"/>
        <v>0</v>
      </c>
      <c r="AI57">
        <f t="shared" si="69"/>
        <v>52148.178099302218</v>
      </c>
      <c r="AJ57" t="s">
        <v>291</v>
      </c>
      <c r="AK57">
        <v>15552.9</v>
      </c>
      <c r="AL57">
        <v>715.47692307692296</v>
      </c>
      <c r="AM57">
        <v>3262.08</v>
      </c>
      <c r="AN57">
        <f t="shared" si="70"/>
        <v>2546.603076923077</v>
      </c>
      <c r="AO57">
        <f t="shared" si="71"/>
        <v>0.78066849277855754</v>
      </c>
      <c r="AP57">
        <v>-0.57774747981622299</v>
      </c>
      <c r="AQ57" t="s">
        <v>483</v>
      </c>
      <c r="AR57">
        <v>15409.7</v>
      </c>
      <c r="AS57">
        <v>1466.6952000000001</v>
      </c>
      <c r="AT57">
        <v>1813.3</v>
      </c>
      <c r="AU57">
        <f t="shared" si="72"/>
        <v>0.19114586665196043</v>
      </c>
      <c r="AV57">
        <v>0.5</v>
      </c>
      <c r="AW57">
        <f t="shared" si="73"/>
        <v>1095.875139631399</v>
      </c>
      <c r="AX57">
        <f t="shared" si="74"/>
        <v>12.206428129788904</v>
      </c>
      <c r="AY57">
        <f t="shared" si="75"/>
        <v>104.73600165359095</v>
      </c>
      <c r="AZ57">
        <f t="shared" si="76"/>
        <v>0.56394419015055419</v>
      </c>
      <c r="BA57">
        <f t="shared" si="77"/>
        <v>1.1665722806619306E-2</v>
      </c>
      <c r="BB57">
        <f t="shared" si="78"/>
        <v>0.79897424585010757</v>
      </c>
      <c r="BC57" t="s">
        <v>484</v>
      </c>
      <c r="BD57">
        <v>790.7</v>
      </c>
      <c r="BE57">
        <f t="shared" si="79"/>
        <v>1022.5999999999999</v>
      </c>
      <c r="BF57">
        <f t="shared" si="80"/>
        <v>0.3389446508898884</v>
      </c>
      <c r="BG57">
        <f t="shared" si="81"/>
        <v>0.58622308184091476</v>
      </c>
      <c r="BH57">
        <f t="shared" si="82"/>
        <v>0.31572008940770879</v>
      </c>
      <c r="BI57">
        <f t="shared" si="83"/>
        <v>0.56890687564490128</v>
      </c>
      <c r="BJ57">
        <f t="shared" si="84"/>
        <v>0.18272612841348002</v>
      </c>
      <c r="BK57">
        <f t="shared" si="85"/>
        <v>0.81727387158651998</v>
      </c>
      <c r="BL57">
        <f t="shared" si="86"/>
        <v>1299.9880000000001</v>
      </c>
      <c r="BM57">
        <f t="shared" si="87"/>
        <v>1095.875139631399</v>
      </c>
      <c r="BN57">
        <f t="shared" si="88"/>
        <v>0.84298865807330436</v>
      </c>
      <c r="BO57">
        <f t="shared" si="89"/>
        <v>0.19597731614660879</v>
      </c>
      <c r="BP57">
        <v>6</v>
      </c>
      <c r="BQ57">
        <v>0.5</v>
      </c>
      <c r="BR57" t="s">
        <v>294</v>
      </c>
      <c r="BS57">
        <v>2</v>
      </c>
      <c r="BT57">
        <v>1603832736.75</v>
      </c>
      <c r="BU57">
        <v>383.74656666666698</v>
      </c>
      <c r="BV57">
        <v>400.00716666666699</v>
      </c>
      <c r="BW57">
        <v>34.074256666666699</v>
      </c>
      <c r="BX57">
        <v>30.012270000000001</v>
      </c>
      <c r="BY57">
        <v>383.5856</v>
      </c>
      <c r="BZ57">
        <v>33.687613333333303</v>
      </c>
      <c r="CA57">
        <v>500.02986666666698</v>
      </c>
      <c r="CB57">
        <v>101.6597</v>
      </c>
      <c r="CC57">
        <v>0.100019176666667</v>
      </c>
      <c r="CD57">
        <v>36.198536666666698</v>
      </c>
      <c r="CE57">
        <v>35.422566666666697</v>
      </c>
      <c r="CF57">
        <v>999.9</v>
      </c>
      <c r="CG57">
        <v>0</v>
      </c>
      <c r="CH57">
        <v>0</v>
      </c>
      <c r="CI57">
        <v>9998.5183333333298</v>
      </c>
      <c r="CJ57">
        <v>0</v>
      </c>
      <c r="CK57">
        <v>321.82036666666698</v>
      </c>
      <c r="CL57">
        <v>1299.9880000000001</v>
      </c>
      <c r="CM57">
        <v>0.89999390000000001</v>
      </c>
      <c r="CN57">
        <v>0.10000603</v>
      </c>
      <c r="CO57">
        <v>0</v>
      </c>
      <c r="CP57">
        <v>1469.62633333333</v>
      </c>
      <c r="CQ57">
        <v>4.99979</v>
      </c>
      <c r="CR57">
        <v>19426.7833333333</v>
      </c>
      <c r="CS57">
        <v>11051.17</v>
      </c>
      <c r="CT57">
        <v>49.328800000000001</v>
      </c>
      <c r="CU57">
        <v>51.5</v>
      </c>
      <c r="CV57">
        <v>50.353999999999999</v>
      </c>
      <c r="CW57">
        <v>50.7520666666667</v>
      </c>
      <c r="CX57">
        <v>51.061999999999998</v>
      </c>
      <c r="CY57">
        <v>1165.481</v>
      </c>
      <c r="CZ57">
        <v>129.50733333333301</v>
      </c>
      <c r="DA57">
        <v>0</v>
      </c>
      <c r="DB57">
        <v>77.399999856948895</v>
      </c>
      <c r="DC57">
        <v>0</v>
      </c>
      <c r="DD57">
        <v>1466.6952000000001</v>
      </c>
      <c r="DE57">
        <v>-584.30153934411805</v>
      </c>
      <c r="DF57">
        <v>-7517.1384729505598</v>
      </c>
      <c r="DG57">
        <v>19388.916000000001</v>
      </c>
      <c r="DH57">
        <v>15</v>
      </c>
      <c r="DI57">
        <v>1603831179.0999999</v>
      </c>
      <c r="DJ57" t="s">
        <v>444</v>
      </c>
      <c r="DK57">
        <v>1603831172.0999999</v>
      </c>
      <c r="DL57">
        <v>1603831179.0999999</v>
      </c>
      <c r="DM57">
        <v>4</v>
      </c>
      <c r="DN57">
        <v>0.26400000000000001</v>
      </c>
      <c r="DO57">
        <v>-6.0000000000000001E-3</v>
      </c>
      <c r="DP57">
        <v>0.16400000000000001</v>
      </c>
      <c r="DQ57">
        <v>0.216</v>
      </c>
      <c r="DR57">
        <v>400</v>
      </c>
      <c r="DS57">
        <v>30</v>
      </c>
      <c r="DT57">
        <v>0.26</v>
      </c>
      <c r="DU57">
        <v>0.02</v>
      </c>
      <c r="DV57">
        <v>12.1851863389918</v>
      </c>
      <c r="DW57">
        <v>1.3507046358549999</v>
      </c>
      <c r="DX57">
        <v>0.102068909631987</v>
      </c>
      <c r="DY57">
        <v>0</v>
      </c>
      <c r="DZ57">
        <v>-16.241589999999999</v>
      </c>
      <c r="EA57">
        <v>-2.2314100111234998</v>
      </c>
      <c r="EB57">
        <v>0.16686316619713701</v>
      </c>
      <c r="EC57">
        <v>0</v>
      </c>
      <c r="ED57">
        <v>4.046195</v>
      </c>
      <c r="EE57">
        <v>1.8728347942157999</v>
      </c>
      <c r="EF57">
        <v>0.13664123169209699</v>
      </c>
      <c r="EG57">
        <v>0</v>
      </c>
      <c r="EH57">
        <v>0</v>
      </c>
      <c r="EI57">
        <v>3</v>
      </c>
      <c r="EJ57" t="s">
        <v>349</v>
      </c>
      <c r="EK57">
        <v>100</v>
      </c>
      <c r="EL57">
        <v>100</v>
      </c>
      <c r="EM57">
        <v>0.161</v>
      </c>
      <c r="EN57">
        <v>0.39290000000000003</v>
      </c>
      <c r="EO57">
        <v>1.1267067490082701E-2</v>
      </c>
      <c r="EP57">
        <v>6.0823150184057602E-4</v>
      </c>
      <c r="EQ57">
        <v>-6.1572112211999805E-7</v>
      </c>
      <c r="ER57">
        <v>1.2304956265122001E-10</v>
      </c>
      <c r="ES57">
        <v>0.21560000000000601</v>
      </c>
      <c r="ET57">
        <v>0</v>
      </c>
      <c r="EU57">
        <v>0</v>
      </c>
      <c r="EV57">
        <v>0</v>
      </c>
      <c r="EW57">
        <v>4</v>
      </c>
      <c r="EX57">
        <v>2168</v>
      </c>
      <c r="EY57">
        <v>1</v>
      </c>
      <c r="EZ57">
        <v>28</v>
      </c>
      <c r="FA57">
        <v>26.2</v>
      </c>
      <c r="FB57">
        <v>26.1</v>
      </c>
      <c r="FC57">
        <v>2</v>
      </c>
      <c r="FD57">
        <v>508.10500000000002</v>
      </c>
      <c r="FE57">
        <v>129.40299999999999</v>
      </c>
      <c r="FF57">
        <v>34.79</v>
      </c>
      <c r="FG57">
        <v>32.8628</v>
      </c>
      <c r="FH57">
        <v>30.001300000000001</v>
      </c>
      <c r="FI57">
        <v>32.5745</v>
      </c>
      <c r="FJ57">
        <v>32.528599999999997</v>
      </c>
      <c r="FK57">
        <v>20.167000000000002</v>
      </c>
      <c r="FL57">
        <v>0</v>
      </c>
      <c r="FM57">
        <v>100</v>
      </c>
      <c r="FN57">
        <v>-999.9</v>
      </c>
      <c r="FO57">
        <v>400</v>
      </c>
      <c r="FP57">
        <v>33.0762</v>
      </c>
      <c r="FQ57">
        <v>100.96</v>
      </c>
      <c r="FR57">
        <v>100.952</v>
      </c>
    </row>
    <row r="58" spans="1:174" x14ac:dyDescent="0.25">
      <c r="A58">
        <v>42</v>
      </c>
      <c r="B58">
        <v>1603832933.5</v>
      </c>
      <c r="C58">
        <v>7114</v>
      </c>
      <c r="D58" t="s">
        <v>485</v>
      </c>
      <c r="E58" t="s">
        <v>486</v>
      </c>
      <c r="F58" t="s">
        <v>487</v>
      </c>
      <c r="G58" t="s">
        <v>290</v>
      </c>
      <c r="H58">
        <v>1603832925.5</v>
      </c>
      <c r="I58">
        <f t="shared" si="45"/>
        <v>3.116491229844138E-3</v>
      </c>
      <c r="J58">
        <f t="shared" si="46"/>
        <v>11.635547049944785</v>
      </c>
      <c r="K58">
        <f t="shared" si="47"/>
        <v>384.58129032258103</v>
      </c>
      <c r="L58">
        <f t="shared" si="48"/>
        <v>217.85758977311738</v>
      </c>
      <c r="M58">
        <f t="shared" si="49"/>
        <v>22.168113254489583</v>
      </c>
      <c r="N58">
        <f t="shared" si="50"/>
        <v>39.133094276436886</v>
      </c>
      <c r="O58">
        <f t="shared" si="51"/>
        <v>0.12305711592168719</v>
      </c>
      <c r="P58">
        <f t="shared" si="52"/>
        <v>2.9569383869158674</v>
      </c>
      <c r="Q58">
        <f t="shared" si="53"/>
        <v>0.1202812375579914</v>
      </c>
      <c r="R58">
        <f t="shared" si="54"/>
        <v>7.5419959799788161E-2</v>
      </c>
      <c r="S58">
        <f t="shared" si="55"/>
        <v>214.77176310092125</v>
      </c>
      <c r="T58">
        <f t="shared" si="56"/>
        <v>36.908849019620824</v>
      </c>
      <c r="U58">
        <f t="shared" si="57"/>
        <v>35.897748387096797</v>
      </c>
      <c r="V58">
        <f t="shared" si="58"/>
        <v>5.9353166067755261</v>
      </c>
      <c r="W58">
        <f t="shared" si="59"/>
        <v>55.871021661056908</v>
      </c>
      <c r="X58">
        <f t="shared" si="60"/>
        <v>3.4200379628540087</v>
      </c>
      <c r="Y58">
        <f t="shared" si="61"/>
        <v>6.1213091530735975</v>
      </c>
      <c r="Z58">
        <f t="shared" si="62"/>
        <v>2.5152786439215173</v>
      </c>
      <c r="AA58">
        <f t="shared" si="63"/>
        <v>-137.43726323612648</v>
      </c>
      <c r="AB58">
        <f t="shared" si="64"/>
        <v>89.585271179043474</v>
      </c>
      <c r="AC58">
        <f t="shared" si="65"/>
        <v>7.1570612400080176</v>
      </c>
      <c r="AD58">
        <f t="shared" si="66"/>
        <v>174.07683228384624</v>
      </c>
      <c r="AE58">
        <v>0</v>
      </c>
      <c r="AF58">
        <v>0</v>
      </c>
      <c r="AG58">
        <f t="shared" si="67"/>
        <v>1</v>
      </c>
      <c r="AH58">
        <f t="shared" si="68"/>
        <v>0</v>
      </c>
      <c r="AI58">
        <f t="shared" si="69"/>
        <v>52067.210956751318</v>
      </c>
      <c r="AJ58" t="s">
        <v>291</v>
      </c>
      <c r="AK58">
        <v>15552.9</v>
      </c>
      <c r="AL58">
        <v>715.47692307692296</v>
      </c>
      <c r="AM58">
        <v>3262.08</v>
      </c>
      <c r="AN58">
        <f t="shared" si="70"/>
        <v>2546.603076923077</v>
      </c>
      <c r="AO58">
        <f t="shared" si="71"/>
        <v>0.78066849277855754</v>
      </c>
      <c r="AP58">
        <v>-0.57774747981622299</v>
      </c>
      <c r="AQ58" t="s">
        <v>488</v>
      </c>
      <c r="AR58">
        <v>15411</v>
      </c>
      <c r="AS58">
        <v>1666.2988</v>
      </c>
      <c r="AT58">
        <v>2128.6</v>
      </c>
      <c r="AU58">
        <f t="shared" si="72"/>
        <v>0.21718556797895328</v>
      </c>
      <c r="AV58">
        <v>0.5</v>
      </c>
      <c r="AW58">
        <f t="shared" si="73"/>
        <v>1095.9034748211218</v>
      </c>
      <c r="AX58">
        <f t="shared" si="74"/>
        <v>11.635547049944785</v>
      </c>
      <c r="AY58">
        <f t="shared" si="75"/>
        <v>119.00720931456692</v>
      </c>
      <c r="AZ58">
        <f t="shared" si="76"/>
        <v>0.54328196936953865</v>
      </c>
      <c r="BA58">
        <f t="shared" si="77"/>
        <v>1.1144498407357012E-2</v>
      </c>
      <c r="BB58">
        <f t="shared" si="78"/>
        <v>0.53250023489617593</v>
      </c>
      <c r="BC58" t="s">
        <v>489</v>
      </c>
      <c r="BD58">
        <v>972.17</v>
      </c>
      <c r="BE58">
        <f t="shared" si="79"/>
        <v>1156.4299999999998</v>
      </c>
      <c r="BF58">
        <f t="shared" si="80"/>
        <v>0.39976583104900421</v>
      </c>
      <c r="BG58">
        <f t="shared" si="81"/>
        <v>0.49498888602608843</v>
      </c>
      <c r="BH58">
        <f t="shared" si="82"/>
        <v>0.32714857435249795</v>
      </c>
      <c r="BI58">
        <f t="shared" si="83"/>
        <v>0.44509488356132937</v>
      </c>
      <c r="BJ58">
        <f t="shared" si="84"/>
        <v>0.23323568856372601</v>
      </c>
      <c r="BK58">
        <f t="shared" si="85"/>
        <v>0.76676431143627399</v>
      </c>
      <c r="BL58">
        <f t="shared" si="86"/>
        <v>1300.02193548387</v>
      </c>
      <c r="BM58">
        <f t="shared" si="87"/>
        <v>1095.9034748211218</v>
      </c>
      <c r="BN58">
        <f t="shared" si="88"/>
        <v>0.8429884488166155</v>
      </c>
      <c r="BO58">
        <f t="shared" si="89"/>
        <v>0.19597689763323112</v>
      </c>
      <c r="BP58">
        <v>6</v>
      </c>
      <c r="BQ58">
        <v>0.5</v>
      </c>
      <c r="BR58" t="s">
        <v>294</v>
      </c>
      <c r="BS58">
        <v>2</v>
      </c>
      <c r="BT58">
        <v>1603832925.5</v>
      </c>
      <c r="BU58">
        <v>384.58129032258103</v>
      </c>
      <c r="BV58">
        <v>399.981870967742</v>
      </c>
      <c r="BW58">
        <v>33.610493548387097</v>
      </c>
      <c r="BX58">
        <v>29.9964774193548</v>
      </c>
      <c r="BY58">
        <v>384.42022580645198</v>
      </c>
      <c r="BZ58">
        <v>33.2392161290323</v>
      </c>
      <c r="CA58">
        <v>500.01067741935498</v>
      </c>
      <c r="CB58">
        <v>101.65503225806501</v>
      </c>
      <c r="CC58">
        <v>0.10003295483871</v>
      </c>
      <c r="CD58">
        <v>36.4597129032258</v>
      </c>
      <c r="CE58">
        <v>35.897748387096797</v>
      </c>
      <c r="CF58">
        <v>999.9</v>
      </c>
      <c r="CG58">
        <v>0</v>
      </c>
      <c r="CH58">
        <v>0</v>
      </c>
      <c r="CI58">
        <v>9991.6038709677396</v>
      </c>
      <c r="CJ58">
        <v>0</v>
      </c>
      <c r="CK58">
        <v>296.27445161290302</v>
      </c>
      <c r="CL58">
        <v>1300.02193548387</v>
      </c>
      <c r="CM58">
        <v>0.90000145161290301</v>
      </c>
      <c r="CN58">
        <v>9.9998380645161297E-2</v>
      </c>
      <c r="CO58">
        <v>0</v>
      </c>
      <c r="CP58">
        <v>1676.1651612903199</v>
      </c>
      <c r="CQ58">
        <v>4.99979</v>
      </c>
      <c r="CR58">
        <v>22094.632258064499</v>
      </c>
      <c r="CS58">
        <v>11051.4709677419</v>
      </c>
      <c r="CT58">
        <v>49.561999999999998</v>
      </c>
      <c r="CU58">
        <v>51.765999999999998</v>
      </c>
      <c r="CV58">
        <v>50.561999999999998</v>
      </c>
      <c r="CW58">
        <v>51.061999999999998</v>
      </c>
      <c r="CX58">
        <v>51.311999999999998</v>
      </c>
      <c r="CY58">
        <v>1165.5203225806399</v>
      </c>
      <c r="CZ58">
        <v>129.501612903226</v>
      </c>
      <c r="DA58">
        <v>0</v>
      </c>
      <c r="DB58">
        <v>124.90000009536701</v>
      </c>
      <c r="DC58">
        <v>0</v>
      </c>
      <c r="DD58">
        <v>1666.2988</v>
      </c>
      <c r="DE58">
        <v>-893.024614036191</v>
      </c>
      <c r="DF58">
        <v>-12240.54613506</v>
      </c>
      <c r="DG58">
        <v>21963.32</v>
      </c>
      <c r="DH58">
        <v>15</v>
      </c>
      <c r="DI58">
        <v>1603831179.0999999</v>
      </c>
      <c r="DJ58" t="s">
        <v>444</v>
      </c>
      <c r="DK58">
        <v>1603831172.0999999</v>
      </c>
      <c r="DL58">
        <v>1603831179.0999999</v>
      </c>
      <c r="DM58">
        <v>4</v>
      </c>
      <c r="DN58">
        <v>0.26400000000000001</v>
      </c>
      <c r="DO58">
        <v>-6.0000000000000001E-3</v>
      </c>
      <c r="DP58">
        <v>0.16400000000000001</v>
      </c>
      <c r="DQ58">
        <v>0.216</v>
      </c>
      <c r="DR58">
        <v>400</v>
      </c>
      <c r="DS58">
        <v>30</v>
      </c>
      <c r="DT58">
        <v>0.26</v>
      </c>
      <c r="DU58">
        <v>0.02</v>
      </c>
      <c r="DV58">
        <v>11.620101187690601</v>
      </c>
      <c r="DW58">
        <v>1.0673444019398599</v>
      </c>
      <c r="DX58">
        <v>8.2943187495073498E-2</v>
      </c>
      <c r="DY58">
        <v>0</v>
      </c>
      <c r="DZ58">
        <v>-15.3950866666667</v>
      </c>
      <c r="EA58">
        <v>-1.71371746384874</v>
      </c>
      <c r="EB58">
        <v>0.12779867431063399</v>
      </c>
      <c r="EC58">
        <v>0</v>
      </c>
      <c r="ED58">
        <v>3.6088680000000002</v>
      </c>
      <c r="EE58">
        <v>1.34868734149054</v>
      </c>
      <c r="EF58">
        <v>9.7447998317051102E-2</v>
      </c>
      <c r="EG58">
        <v>0</v>
      </c>
      <c r="EH58">
        <v>0</v>
      </c>
      <c r="EI58">
        <v>3</v>
      </c>
      <c r="EJ58" t="s">
        <v>349</v>
      </c>
      <c r="EK58">
        <v>100</v>
      </c>
      <c r="EL58">
        <v>100</v>
      </c>
      <c r="EM58">
        <v>0.161</v>
      </c>
      <c r="EN58">
        <v>0.37669999999999998</v>
      </c>
      <c r="EO58">
        <v>1.1267067490082701E-2</v>
      </c>
      <c r="EP58">
        <v>6.0823150184057602E-4</v>
      </c>
      <c r="EQ58">
        <v>-6.1572112211999805E-7</v>
      </c>
      <c r="ER58">
        <v>1.2304956265122001E-10</v>
      </c>
      <c r="ES58">
        <v>0.21560000000000601</v>
      </c>
      <c r="ET58">
        <v>0</v>
      </c>
      <c r="EU58">
        <v>0</v>
      </c>
      <c r="EV58">
        <v>0</v>
      </c>
      <c r="EW58">
        <v>4</v>
      </c>
      <c r="EX58">
        <v>2168</v>
      </c>
      <c r="EY58">
        <v>1</v>
      </c>
      <c r="EZ58">
        <v>28</v>
      </c>
      <c r="FA58">
        <v>29.4</v>
      </c>
      <c r="FB58">
        <v>29.2</v>
      </c>
      <c r="FC58">
        <v>2</v>
      </c>
      <c r="FD58">
        <v>504.33100000000002</v>
      </c>
      <c r="FE58">
        <v>128.018</v>
      </c>
      <c r="FF58">
        <v>34.989699999999999</v>
      </c>
      <c r="FG58">
        <v>33.307699999999997</v>
      </c>
      <c r="FH58">
        <v>30.000900000000001</v>
      </c>
      <c r="FI58">
        <v>32.994100000000003</v>
      </c>
      <c r="FJ58">
        <v>32.936999999999998</v>
      </c>
      <c r="FK58">
        <v>20.174399999999999</v>
      </c>
      <c r="FL58">
        <v>0</v>
      </c>
      <c r="FM58">
        <v>100</v>
      </c>
      <c r="FN58">
        <v>-999.9</v>
      </c>
      <c r="FO58">
        <v>400</v>
      </c>
      <c r="FP58">
        <v>38.774099999999997</v>
      </c>
      <c r="FQ58">
        <v>100.89400000000001</v>
      </c>
      <c r="FR58">
        <v>100.858</v>
      </c>
    </row>
    <row r="59" spans="1:174" x14ac:dyDescent="0.25">
      <c r="A59">
        <v>43</v>
      </c>
      <c r="B59">
        <v>1603833011</v>
      </c>
      <c r="C59">
        <v>7191.5</v>
      </c>
      <c r="D59" t="s">
        <v>490</v>
      </c>
      <c r="E59" t="s">
        <v>491</v>
      </c>
      <c r="F59" t="s">
        <v>487</v>
      </c>
      <c r="G59" t="s">
        <v>290</v>
      </c>
      <c r="H59">
        <v>1603833003.25</v>
      </c>
      <c r="I59">
        <f t="shared" si="45"/>
        <v>2.3052933041325515E-3</v>
      </c>
      <c r="J59">
        <f t="shared" si="46"/>
        <v>10.024394208578093</v>
      </c>
      <c r="K59">
        <f t="shared" si="47"/>
        <v>386.91199999999998</v>
      </c>
      <c r="L59">
        <f t="shared" si="48"/>
        <v>172.01619992114695</v>
      </c>
      <c r="M59">
        <f t="shared" si="49"/>
        <v>17.503781177596831</v>
      </c>
      <c r="N59">
        <f t="shared" si="50"/>
        <v>39.370844060564394</v>
      </c>
      <c r="O59">
        <f t="shared" si="51"/>
        <v>8.0459597074867772E-2</v>
      </c>
      <c r="P59">
        <f t="shared" si="52"/>
        <v>2.9585337342962701</v>
      </c>
      <c r="Q59">
        <f t="shared" si="53"/>
        <v>7.92634547793655E-2</v>
      </c>
      <c r="R59">
        <f t="shared" si="54"/>
        <v>4.9645646508903019E-2</v>
      </c>
      <c r="S59">
        <f t="shared" si="55"/>
        <v>214.76430857125311</v>
      </c>
      <c r="T59">
        <f t="shared" si="56"/>
        <v>37.192676040313188</v>
      </c>
      <c r="U59">
        <f t="shared" si="57"/>
        <v>36.543043333333301</v>
      </c>
      <c r="V59">
        <f t="shared" si="58"/>
        <v>6.1493153297265497</v>
      </c>
      <c r="W59">
        <f t="shared" si="59"/>
        <v>54.134437813864203</v>
      </c>
      <c r="X59">
        <f t="shared" si="60"/>
        <v>3.3276469160788471</v>
      </c>
      <c r="Y59">
        <f t="shared" si="61"/>
        <v>6.1470055854659931</v>
      </c>
      <c r="Z59">
        <f t="shared" si="62"/>
        <v>2.8216684136477026</v>
      </c>
      <c r="AA59">
        <f t="shared" si="63"/>
        <v>-101.66343471224552</v>
      </c>
      <c r="AB59">
        <f t="shared" si="64"/>
        <v>-1.0941732288885004</v>
      </c>
      <c r="AC59">
        <f t="shared" si="65"/>
        <v>-8.7673728096842637E-2</v>
      </c>
      <c r="AD59">
        <f t="shared" si="66"/>
        <v>111.91902690202227</v>
      </c>
      <c r="AE59">
        <v>0</v>
      </c>
      <c r="AF59">
        <v>0</v>
      </c>
      <c r="AG59">
        <f t="shared" si="67"/>
        <v>1</v>
      </c>
      <c r="AH59">
        <f t="shared" si="68"/>
        <v>0</v>
      </c>
      <c r="AI59">
        <f t="shared" si="69"/>
        <v>52099.583965968661</v>
      </c>
      <c r="AJ59" t="s">
        <v>291</v>
      </c>
      <c r="AK59">
        <v>15552.9</v>
      </c>
      <c r="AL59">
        <v>715.47692307692296</v>
      </c>
      <c r="AM59">
        <v>3262.08</v>
      </c>
      <c r="AN59">
        <f t="shared" si="70"/>
        <v>2546.603076923077</v>
      </c>
      <c r="AO59">
        <f t="shared" si="71"/>
        <v>0.78066849277855754</v>
      </c>
      <c r="AP59">
        <v>-0.57774747981622299</v>
      </c>
      <c r="AQ59" t="s">
        <v>492</v>
      </c>
      <c r="AR59">
        <v>15409.7</v>
      </c>
      <c r="AS59">
        <v>1857.5869230769199</v>
      </c>
      <c r="AT59">
        <v>2325.77</v>
      </c>
      <c r="AU59">
        <f t="shared" si="72"/>
        <v>0.20130239745249101</v>
      </c>
      <c r="AV59">
        <v>0.5</v>
      </c>
      <c r="AW59">
        <f t="shared" si="73"/>
        <v>1095.8643196314094</v>
      </c>
      <c r="AX59">
        <f t="shared" si="74"/>
        <v>10.024394208578093</v>
      </c>
      <c r="AY59">
        <f t="shared" si="75"/>
        <v>110.30005741222281</v>
      </c>
      <c r="AZ59">
        <f t="shared" si="76"/>
        <v>0.59375604638463819</v>
      </c>
      <c r="BA59">
        <f t="shared" si="77"/>
        <v>9.6746846288054272E-3</v>
      </c>
      <c r="BB59">
        <f t="shared" si="78"/>
        <v>0.40258065070922744</v>
      </c>
      <c r="BC59" t="s">
        <v>493</v>
      </c>
      <c r="BD59">
        <v>944.83</v>
      </c>
      <c r="BE59">
        <f t="shared" si="79"/>
        <v>1380.94</v>
      </c>
      <c r="BF59">
        <f t="shared" si="80"/>
        <v>0.33903216426715138</v>
      </c>
      <c r="BG59">
        <f t="shared" si="81"/>
        <v>0.40406084798791669</v>
      </c>
      <c r="BH59">
        <f t="shared" si="82"/>
        <v>0.29074401649771547</v>
      </c>
      <c r="BI59">
        <f t="shared" si="83"/>
        <v>0.36767017541315972</v>
      </c>
      <c r="BJ59">
        <f t="shared" si="84"/>
        <v>0.17244294508379693</v>
      </c>
      <c r="BK59">
        <f t="shared" si="85"/>
        <v>0.82755705491620302</v>
      </c>
      <c r="BL59">
        <f t="shared" si="86"/>
        <v>1299.9753333333299</v>
      </c>
      <c r="BM59">
        <f t="shared" si="87"/>
        <v>1095.8643196314094</v>
      </c>
      <c r="BN59">
        <f t="shared" si="88"/>
        <v>0.84298854872995976</v>
      </c>
      <c r="BO59">
        <f t="shared" si="89"/>
        <v>0.19597709745991951</v>
      </c>
      <c r="BP59">
        <v>6</v>
      </c>
      <c r="BQ59">
        <v>0.5</v>
      </c>
      <c r="BR59" t="s">
        <v>294</v>
      </c>
      <c r="BS59">
        <v>2</v>
      </c>
      <c r="BT59">
        <v>1603833003.25</v>
      </c>
      <c r="BU59">
        <v>386.91199999999998</v>
      </c>
      <c r="BV59">
        <v>400.01119999999997</v>
      </c>
      <c r="BW59">
        <v>32.702030000000001</v>
      </c>
      <c r="BX59">
        <v>30.026226666666702</v>
      </c>
      <c r="BY59">
        <v>386.75066666666697</v>
      </c>
      <c r="BZ59">
        <v>32.360303333333299</v>
      </c>
      <c r="CA59">
        <v>500.01556666666698</v>
      </c>
      <c r="CB59">
        <v>101.656566666667</v>
      </c>
      <c r="CC59">
        <v>0.100018966666667</v>
      </c>
      <c r="CD59">
        <v>36.536183333333298</v>
      </c>
      <c r="CE59">
        <v>36.543043333333301</v>
      </c>
      <c r="CF59">
        <v>999.9</v>
      </c>
      <c r="CG59">
        <v>0</v>
      </c>
      <c r="CH59">
        <v>0</v>
      </c>
      <c r="CI59">
        <v>10000.498666666699</v>
      </c>
      <c r="CJ59">
        <v>0</v>
      </c>
      <c r="CK59">
        <v>305.69333333333299</v>
      </c>
      <c r="CL59">
        <v>1299.9753333333299</v>
      </c>
      <c r="CM59">
        <v>0.89999733333333298</v>
      </c>
      <c r="CN59">
        <v>0.10000258333333301</v>
      </c>
      <c r="CO59">
        <v>0</v>
      </c>
      <c r="CP59">
        <v>1866.7153333333299</v>
      </c>
      <c r="CQ59">
        <v>4.99979</v>
      </c>
      <c r="CR59">
        <v>24543.776666666701</v>
      </c>
      <c r="CS59">
        <v>11051.07</v>
      </c>
      <c r="CT59">
        <v>49.686999999999998</v>
      </c>
      <c r="CU59">
        <v>51.875</v>
      </c>
      <c r="CV59">
        <v>50.686999999999998</v>
      </c>
      <c r="CW59">
        <v>51.125</v>
      </c>
      <c r="CX59">
        <v>51.436999999999998</v>
      </c>
      <c r="CY59">
        <v>1165.4743333333299</v>
      </c>
      <c r="CZ59">
        <v>129.50133333333301</v>
      </c>
      <c r="DA59">
        <v>0</v>
      </c>
      <c r="DB59">
        <v>76.799999952316298</v>
      </c>
      <c r="DC59">
        <v>0</v>
      </c>
      <c r="DD59">
        <v>1857.5869230769199</v>
      </c>
      <c r="DE59">
        <v>-1081.4892314962301</v>
      </c>
      <c r="DF59">
        <v>-13051.3812052873</v>
      </c>
      <c r="DG59">
        <v>24445.8269230769</v>
      </c>
      <c r="DH59">
        <v>15</v>
      </c>
      <c r="DI59">
        <v>1603831179.0999999</v>
      </c>
      <c r="DJ59" t="s">
        <v>444</v>
      </c>
      <c r="DK59">
        <v>1603831172.0999999</v>
      </c>
      <c r="DL59">
        <v>1603831179.0999999</v>
      </c>
      <c r="DM59">
        <v>4</v>
      </c>
      <c r="DN59">
        <v>0.26400000000000001</v>
      </c>
      <c r="DO59">
        <v>-6.0000000000000001E-3</v>
      </c>
      <c r="DP59">
        <v>0.16400000000000001</v>
      </c>
      <c r="DQ59">
        <v>0.216</v>
      </c>
      <c r="DR59">
        <v>400</v>
      </c>
      <c r="DS59">
        <v>30</v>
      </c>
      <c r="DT59">
        <v>0.26</v>
      </c>
      <c r="DU59">
        <v>0.02</v>
      </c>
      <c r="DV59">
        <v>10.0127560522614</v>
      </c>
      <c r="DW59">
        <v>1.4496497401628201</v>
      </c>
      <c r="DX59">
        <v>0.10734887002402201</v>
      </c>
      <c r="DY59">
        <v>0</v>
      </c>
      <c r="DZ59">
        <v>-13.099170000000001</v>
      </c>
      <c r="EA59">
        <v>-2.6309472747497198</v>
      </c>
      <c r="EB59">
        <v>0.19296040379656501</v>
      </c>
      <c r="EC59">
        <v>0</v>
      </c>
      <c r="ED59">
        <v>2.6757979999999999</v>
      </c>
      <c r="EE59">
        <v>2.32778002224694</v>
      </c>
      <c r="EF59">
        <v>0.16927153490570501</v>
      </c>
      <c r="EG59">
        <v>0</v>
      </c>
      <c r="EH59">
        <v>0</v>
      </c>
      <c r="EI59">
        <v>3</v>
      </c>
      <c r="EJ59" t="s">
        <v>349</v>
      </c>
      <c r="EK59">
        <v>100</v>
      </c>
      <c r="EL59">
        <v>100</v>
      </c>
      <c r="EM59">
        <v>0.161</v>
      </c>
      <c r="EN59">
        <v>0.35020000000000001</v>
      </c>
      <c r="EO59">
        <v>1.1267067490082701E-2</v>
      </c>
      <c r="EP59">
        <v>6.0823150184057602E-4</v>
      </c>
      <c r="EQ59">
        <v>-6.1572112211999805E-7</v>
      </c>
      <c r="ER59">
        <v>1.2304956265122001E-10</v>
      </c>
      <c r="ES59">
        <v>0.21560000000000601</v>
      </c>
      <c r="ET59">
        <v>0</v>
      </c>
      <c r="EU59">
        <v>0</v>
      </c>
      <c r="EV59">
        <v>0</v>
      </c>
      <c r="EW59">
        <v>4</v>
      </c>
      <c r="EX59">
        <v>2168</v>
      </c>
      <c r="EY59">
        <v>1</v>
      </c>
      <c r="EZ59">
        <v>28</v>
      </c>
      <c r="FA59">
        <v>30.6</v>
      </c>
      <c r="FB59">
        <v>30.5</v>
      </c>
      <c r="FC59">
        <v>2</v>
      </c>
      <c r="FD59">
        <v>505.15300000000002</v>
      </c>
      <c r="FE59">
        <v>131.74799999999999</v>
      </c>
      <c r="FF59">
        <v>35.095599999999997</v>
      </c>
      <c r="FG59">
        <v>33.452599999999997</v>
      </c>
      <c r="FH59">
        <v>30.000900000000001</v>
      </c>
      <c r="FI59">
        <v>33.141100000000002</v>
      </c>
      <c r="FJ59">
        <v>33.085599999999999</v>
      </c>
      <c r="FK59">
        <v>20.175899999999999</v>
      </c>
      <c r="FL59">
        <v>0</v>
      </c>
      <c r="FM59">
        <v>100</v>
      </c>
      <c r="FN59">
        <v>-999.9</v>
      </c>
      <c r="FO59">
        <v>400</v>
      </c>
      <c r="FP59">
        <v>33.363</v>
      </c>
      <c r="FQ59">
        <v>100.871</v>
      </c>
      <c r="FR59">
        <v>100.836</v>
      </c>
    </row>
    <row r="60" spans="1:174" x14ac:dyDescent="0.25">
      <c r="A60">
        <v>44</v>
      </c>
      <c r="B60">
        <v>1603833238.5</v>
      </c>
      <c r="C60">
        <v>7419</v>
      </c>
      <c r="D60" t="s">
        <v>494</v>
      </c>
      <c r="E60" t="s">
        <v>495</v>
      </c>
      <c r="F60" t="s">
        <v>487</v>
      </c>
      <c r="G60" t="s">
        <v>370</v>
      </c>
      <c r="H60">
        <v>1603833230.75</v>
      </c>
      <c r="I60">
        <f t="shared" si="45"/>
        <v>7.9304304676696708E-3</v>
      </c>
      <c r="J60">
        <f t="shared" si="46"/>
        <v>21.602713197057053</v>
      </c>
      <c r="K60">
        <f t="shared" si="47"/>
        <v>370.54430000000002</v>
      </c>
      <c r="L60">
        <f t="shared" si="48"/>
        <v>286.99451366605336</v>
      </c>
      <c r="M60">
        <f t="shared" si="49"/>
        <v>29.2003192812248</v>
      </c>
      <c r="N60">
        <f t="shared" si="50"/>
        <v>37.701110483345708</v>
      </c>
      <c r="O60">
        <f t="shared" si="51"/>
        <v>0.50073449526501079</v>
      </c>
      <c r="P60">
        <f t="shared" si="52"/>
        <v>2.9581143717653391</v>
      </c>
      <c r="Q60">
        <f t="shared" si="53"/>
        <v>0.45796781006780146</v>
      </c>
      <c r="R60">
        <f t="shared" si="54"/>
        <v>0.28976730139173035</v>
      </c>
      <c r="S60">
        <f t="shared" si="55"/>
        <v>214.77205142800366</v>
      </c>
      <c r="T60">
        <f t="shared" si="56"/>
        <v>35.63779247602654</v>
      </c>
      <c r="U60">
        <f t="shared" si="57"/>
        <v>35.049133333333302</v>
      </c>
      <c r="V60">
        <f t="shared" si="58"/>
        <v>5.6637578545984599</v>
      </c>
      <c r="W60">
        <f t="shared" si="59"/>
        <v>65.244486653728018</v>
      </c>
      <c r="X60">
        <f t="shared" si="60"/>
        <v>3.9854252955540286</v>
      </c>
      <c r="Y60">
        <f t="shared" si="61"/>
        <v>6.1084476251700339</v>
      </c>
      <c r="Z60">
        <f t="shared" si="62"/>
        <v>1.6783325590444313</v>
      </c>
      <c r="AA60">
        <f t="shared" si="63"/>
        <v>-349.7319836242325</v>
      </c>
      <c r="AB60">
        <f t="shared" si="64"/>
        <v>218.83552225096301</v>
      </c>
      <c r="AC60">
        <f t="shared" si="65"/>
        <v>17.40102355586302</v>
      </c>
      <c r="AD60">
        <f t="shared" si="66"/>
        <v>101.2766136105972</v>
      </c>
      <c r="AE60">
        <v>0</v>
      </c>
      <c r="AF60">
        <v>0</v>
      </c>
      <c r="AG60">
        <f t="shared" si="67"/>
        <v>1</v>
      </c>
      <c r="AH60">
        <f t="shared" si="68"/>
        <v>0</v>
      </c>
      <c r="AI60">
        <f t="shared" si="69"/>
        <v>52106.794788452149</v>
      </c>
      <c r="AJ60" t="s">
        <v>291</v>
      </c>
      <c r="AK60">
        <v>15552.9</v>
      </c>
      <c r="AL60">
        <v>715.47692307692296</v>
      </c>
      <c r="AM60">
        <v>3262.08</v>
      </c>
      <c r="AN60">
        <f t="shared" si="70"/>
        <v>2546.603076923077</v>
      </c>
      <c r="AO60">
        <f t="shared" si="71"/>
        <v>0.78066849277855754</v>
      </c>
      <c r="AP60">
        <v>-0.57774747981622299</v>
      </c>
      <c r="AQ60" t="s">
        <v>496</v>
      </c>
      <c r="AR60">
        <v>15388.3</v>
      </c>
      <c r="AS60">
        <v>1421.26653846154</v>
      </c>
      <c r="AT60">
        <v>2184.89</v>
      </c>
      <c r="AU60">
        <f t="shared" si="72"/>
        <v>0.34950201682394078</v>
      </c>
      <c r="AV60">
        <v>0.5</v>
      </c>
      <c r="AW60">
        <f t="shared" si="73"/>
        <v>1095.9056906275632</v>
      </c>
      <c r="AX60">
        <f t="shared" si="74"/>
        <v>21.602713197057053</v>
      </c>
      <c r="AY60">
        <f t="shared" si="75"/>
        <v>191.51062456158351</v>
      </c>
      <c r="AZ60">
        <f t="shared" si="76"/>
        <v>0.62423737579466243</v>
      </c>
      <c r="BA60">
        <f t="shared" si="77"/>
        <v>2.0239388175976879E-2</v>
      </c>
      <c r="BB60">
        <f t="shared" si="78"/>
        <v>0.4930179551373296</v>
      </c>
      <c r="BC60" t="s">
        <v>497</v>
      </c>
      <c r="BD60">
        <v>821</v>
      </c>
      <c r="BE60">
        <f t="shared" si="79"/>
        <v>1363.8899999999999</v>
      </c>
      <c r="BF60">
        <f t="shared" si="80"/>
        <v>0.55988639959121334</v>
      </c>
      <c r="BG60">
        <f t="shared" si="81"/>
        <v>0.4412759925934423</v>
      </c>
      <c r="BH60">
        <f t="shared" si="82"/>
        <v>0.51967923351919043</v>
      </c>
      <c r="BI60">
        <f t="shared" si="83"/>
        <v>0.42299092848875003</v>
      </c>
      <c r="BJ60">
        <f t="shared" si="84"/>
        <v>0.32342049969174375</v>
      </c>
      <c r="BK60">
        <f t="shared" si="85"/>
        <v>0.6765795003082562</v>
      </c>
      <c r="BL60">
        <f t="shared" si="86"/>
        <v>1300.0246666666701</v>
      </c>
      <c r="BM60">
        <f t="shared" si="87"/>
        <v>1095.9056906275632</v>
      </c>
      <c r="BN60">
        <f t="shared" si="88"/>
        <v>0.84298838224163974</v>
      </c>
      <c r="BO60">
        <f t="shared" si="89"/>
        <v>0.19597676448327944</v>
      </c>
      <c r="BP60">
        <v>6</v>
      </c>
      <c r="BQ60">
        <v>0.5</v>
      </c>
      <c r="BR60" t="s">
        <v>294</v>
      </c>
      <c r="BS60">
        <v>2</v>
      </c>
      <c r="BT60">
        <v>1603833230.75</v>
      </c>
      <c r="BU60">
        <v>370.54430000000002</v>
      </c>
      <c r="BV60">
        <v>399.99246666666699</v>
      </c>
      <c r="BW60">
        <v>39.170639999999999</v>
      </c>
      <c r="BX60">
        <v>30.02732</v>
      </c>
      <c r="BY60">
        <v>370.47326666666697</v>
      </c>
      <c r="BZ60">
        <v>38.6617033333333</v>
      </c>
      <c r="CA60">
        <v>500.023433333333</v>
      </c>
      <c r="CB60">
        <v>101.645166666667</v>
      </c>
      <c r="CC60">
        <v>0.10005106666666699</v>
      </c>
      <c r="CD60">
        <v>36.421333333333301</v>
      </c>
      <c r="CE60">
        <v>35.049133333333302</v>
      </c>
      <c r="CF60">
        <v>999.9</v>
      </c>
      <c r="CG60">
        <v>0</v>
      </c>
      <c r="CH60">
        <v>0</v>
      </c>
      <c r="CI60">
        <v>9999.2416666666704</v>
      </c>
      <c r="CJ60">
        <v>0</v>
      </c>
      <c r="CK60">
        <v>336.218866666667</v>
      </c>
      <c r="CL60">
        <v>1300.0246666666701</v>
      </c>
      <c r="CM60">
        <v>0.90000326666666697</v>
      </c>
      <c r="CN60">
        <v>9.9996710000000003E-2</v>
      </c>
      <c r="CO60">
        <v>0</v>
      </c>
      <c r="CP60">
        <v>1422.1873333333299</v>
      </c>
      <c r="CQ60">
        <v>4.99979</v>
      </c>
      <c r="CR60">
        <v>18430.366666666701</v>
      </c>
      <c r="CS60">
        <v>11051.506666666701</v>
      </c>
      <c r="CT60">
        <v>49.745800000000003</v>
      </c>
      <c r="CU60">
        <v>51.941200000000002</v>
      </c>
      <c r="CV60">
        <v>50.807866666666598</v>
      </c>
      <c r="CW60">
        <v>51.166333333333299</v>
      </c>
      <c r="CX60">
        <v>51.495800000000003</v>
      </c>
      <c r="CY60">
        <v>1165.5256666666701</v>
      </c>
      <c r="CZ60">
        <v>129.499</v>
      </c>
      <c r="DA60">
        <v>0</v>
      </c>
      <c r="DB60">
        <v>105.19999980926499</v>
      </c>
      <c r="DC60">
        <v>0</v>
      </c>
      <c r="DD60">
        <v>1421.26653846154</v>
      </c>
      <c r="DE60">
        <v>-213.628376122974</v>
      </c>
      <c r="DF60">
        <v>-2808.3794878701701</v>
      </c>
      <c r="DG60">
        <v>18417.7038461538</v>
      </c>
      <c r="DH60">
        <v>15</v>
      </c>
      <c r="DI60">
        <v>1603833077.5</v>
      </c>
      <c r="DJ60" t="s">
        <v>498</v>
      </c>
      <c r="DK60">
        <v>1603833072</v>
      </c>
      <c r="DL60">
        <v>1603833077.5</v>
      </c>
      <c r="DM60">
        <v>5</v>
      </c>
      <c r="DN60">
        <v>-8.6999999999999994E-2</v>
      </c>
      <c r="DO60">
        <v>-0.108</v>
      </c>
      <c r="DP60">
        <v>7.6999999999999999E-2</v>
      </c>
      <c r="DQ60">
        <v>0.155</v>
      </c>
      <c r="DR60">
        <v>400</v>
      </c>
      <c r="DS60">
        <v>30</v>
      </c>
      <c r="DT60">
        <v>0.2</v>
      </c>
      <c r="DU60">
        <v>0.02</v>
      </c>
      <c r="DV60">
        <v>21.5640411605034</v>
      </c>
      <c r="DW60">
        <v>1.7642299709402101</v>
      </c>
      <c r="DX60">
        <v>0.13306550242355999</v>
      </c>
      <c r="DY60">
        <v>0</v>
      </c>
      <c r="DZ60">
        <v>-29.422906666666702</v>
      </c>
      <c r="EA60">
        <v>-2.8450384872080901</v>
      </c>
      <c r="EB60">
        <v>0.20680002729421701</v>
      </c>
      <c r="EC60">
        <v>0</v>
      </c>
      <c r="ED60">
        <v>9.1272826666666695</v>
      </c>
      <c r="EE60">
        <v>1.9236899666295899</v>
      </c>
      <c r="EF60">
        <v>0.139746536842798</v>
      </c>
      <c r="EG60">
        <v>0</v>
      </c>
      <c r="EH60">
        <v>0</v>
      </c>
      <c r="EI60">
        <v>3</v>
      </c>
      <c r="EJ60" t="s">
        <v>349</v>
      </c>
      <c r="EK60">
        <v>100</v>
      </c>
      <c r="EL60">
        <v>100</v>
      </c>
      <c r="EM60">
        <v>7.1999999999999995E-2</v>
      </c>
      <c r="EN60">
        <v>0.51649999999999996</v>
      </c>
      <c r="EO60">
        <v>-7.5964953398390905E-2</v>
      </c>
      <c r="EP60">
        <v>6.0823150184057602E-4</v>
      </c>
      <c r="EQ60">
        <v>-6.1572112211999805E-7</v>
      </c>
      <c r="ER60">
        <v>1.2304956265122001E-10</v>
      </c>
      <c r="ES60">
        <v>0.15496000000000301</v>
      </c>
      <c r="ET60">
        <v>0</v>
      </c>
      <c r="EU60">
        <v>0</v>
      </c>
      <c r="EV60">
        <v>0</v>
      </c>
      <c r="EW60">
        <v>4</v>
      </c>
      <c r="EX60">
        <v>2168</v>
      </c>
      <c r="EY60">
        <v>1</v>
      </c>
      <c r="EZ60">
        <v>28</v>
      </c>
      <c r="FA60">
        <v>2.8</v>
      </c>
      <c r="FB60">
        <v>2.7</v>
      </c>
      <c r="FC60">
        <v>2</v>
      </c>
      <c r="FD60">
        <v>510.01400000000001</v>
      </c>
      <c r="FE60">
        <v>123.298</v>
      </c>
      <c r="FF60">
        <v>35.249699999999997</v>
      </c>
      <c r="FG60">
        <v>33.529899999999998</v>
      </c>
      <c r="FH60">
        <v>30.0002</v>
      </c>
      <c r="FI60">
        <v>33.289000000000001</v>
      </c>
      <c r="FJ60">
        <v>33.222299999999997</v>
      </c>
      <c r="FK60">
        <v>20.179300000000001</v>
      </c>
      <c r="FL60">
        <v>0</v>
      </c>
      <c r="FM60">
        <v>100</v>
      </c>
      <c r="FN60">
        <v>-999.9</v>
      </c>
      <c r="FO60">
        <v>400</v>
      </c>
      <c r="FP60">
        <v>30.088999999999999</v>
      </c>
      <c r="FQ60">
        <v>100.83499999999999</v>
      </c>
      <c r="FR60">
        <v>100.843</v>
      </c>
    </row>
    <row r="61" spans="1:174" x14ac:dyDescent="0.25">
      <c r="A61">
        <v>45</v>
      </c>
      <c r="B61">
        <v>1603833318.5</v>
      </c>
      <c r="C61">
        <v>7499</v>
      </c>
      <c r="D61" t="s">
        <v>499</v>
      </c>
      <c r="E61" t="s">
        <v>500</v>
      </c>
      <c r="F61" t="s">
        <v>487</v>
      </c>
      <c r="G61" t="s">
        <v>370</v>
      </c>
      <c r="H61">
        <v>1603833310.5</v>
      </c>
      <c r="I61">
        <f t="shared" si="45"/>
        <v>7.1235802560699014E-3</v>
      </c>
      <c r="J61">
        <f t="shared" si="46"/>
        <v>17.105808106569409</v>
      </c>
      <c r="K61">
        <f t="shared" si="47"/>
        <v>376.24064516128999</v>
      </c>
      <c r="L61">
        <f t="shared" si="48"/>
        <v>299.10625815700939</v>
      </c>
      <c r="M61">
        <f t="shared" si="49"/>
        <v>30.433888537674232</v>
      </c>
      <c r="N61">
        <f t="shared" si="50"/>
        <v>38.282267742357526</v>
      </c>
      <c r="O61">
        <f t="shared" si="51"/>
        <v>0.43273501413479659</v>
      </c>
      <c r="P61">
        <f t="shared" si="52"/>
        <v>2.9583888984171431</v>
      </c>
      <c r="Q61">
        <f t="shared" si="53"/>
        <v>0.40039613314569988</v>
      </c>
      <c r="R61">
        <f t="shared" si="54"/>
        <v>0.25295141113553832</v>
      </c>
      <c r="S61">
        <f t="shared" si="55"/>
        <v>214.76853247595801</v>
      </c>
      <c r="T61">
        <f t="shared" si="56"/>
        <v>35.89640275384442</v>
      </c>
      <c r="U61">
        <f t="shared" si="57"/>
        <v>34.890561290322601</v>
      </c>
      <c r="V61">
        <f t="shared" si="58"/>
        <v>5.6142302504428674</v>
      </c>
      <c r="W61">
        <f t="shared" si="59"/>
        <v>63.476767710994395</v>
      </c>
      <c r="X61">
        <f t="shared" si="60"/>
        <v>3.8885057569340189</v>
      </c>
      <c r="Y61">
        <f t="shared" si="61"/>
        <v>6.1258723422057866</v>
      </c>
      <c r="Z61">
        <f t="shared" si="62"/>
        <v>1.7257244935088485</v>
      </c>
      <c r="AA61">
        <f t="shared" si="63"/>
        <v>-314.14988929268264</v>
      </c>
      <c r="AB61">
        <f t="shared" si="64"/>
        <v>252.43726848804198</v>
      </c>
      <c r="AC61">
        <f t="shared" si="65"/>
        <v>20.060692516786581</v>
      </c>
      <c r="AD61">
        <f t="shared" si="66"/>
        <v>173.11660418810393</v>
      </c>
      <c r="AE61">
        <v>0</v>
      </c>
      <c r="AF61">
        <v>0</v>
      </c>
      <c r="AG61">
        <f t="shared" si="67"/>
        <v>1</v>
      </c>
      <c r="AH61">
        <f t="shared" si="68"/>
        <v>0</v>
      </c>
      <c r="AI61">
        <f t="shared" si="69"/>
        <v>52105.912959599591</v>
      </c>
      <c r="AJ61" t="s">
        <v>291</v>
      </c>
      <c r="AK61">
        <v>15552.9</v>
      </c>
      <c r="AL61">
        <v>715.47692307692296</v>
      </c>
      <c r="AM61">
        <v>3262.08</v>
      </c>
      <c r="AN61">
        <f t="shared" si="70"/>
        <v>2546.603076923077</v>
      </c>
      <c r="AO61">
        <f t="shared" si="71"/>
        <v>0.78066849277855754</v>
      </c>
      <c r="AP61">
        <v>-0.57774747981622299</v>
      </c>
      <c r="AQ61" t="s">
        <v>501</v>
      </c>
      <c r="AR61">
        <v>15391.6</v>
      </c>
      <c r="AS61">
        <v>1273.3255999999999</v>
      </c>
      <c r="AT61">
        <v>1766.11</v>
      </c>
      <c r="AU61">
        <f t="shared" si="72"/>
        <v>0.27902248444321132</v>
      </c>
      <c r="AV61">
        <v>0.5</v>
      </c>
      <c r="AW61">
        <f t="shared" si="73"/>
        <v>1095.8881157926005</v>
      </c>
      <c r="AX61">
        <f t="shared" si="74"/>
        <v>17.105808106569409</v>
      </c>
      <c r="AY61">
        <f t="shared" si="75"/>
        <v>152.88871237012052</v>
      </c>
      <c r="AZ61">
        <f t="shared" si="76"/>
        <v>0.53613308344327359</v>
      </c>
      <c r="BA61">
        <f t="shared" si="77"/>
        <v>1.6136278267417849E-2</v>
      </c>
      <c r="BB61">
        <f t="shared" si="78"/>
        <v>0.84704236995430637</v>
      </c>
      <c r="BC61" t="s">
        <v>502</v>
      </c>
      <c r="BD61">
        <v>819.24</v>
      </c>
      <c r="BE61">
        <f t="shared" si="79"/>
        <v>946.86999999999989</v>
      </c>
      <c r="BF61">
        <f t="shared" si="80"/>
        <v>0.52043511780920304</v>
      </c>
      <c r="BG61">
        <f t="shared" si="81"/>
        <v>0.6123896775883807</v>
      </c>
      <c r="BH61">
        <f t="shared" si="82"/>
        <v>0.46903568031875287</v>
      </c>
      <c r="BI61">
        <f t="shared" si="83"/>
        <v>0.58743744306140544</v>
      </c>
      <c r="BJ61">
        <f t="shared" si="84"/>
        <v>0.33484072409602972</v>
      </c>
      <c r="BK61">
        <f t="shared" si="85"/>
        <v>0.66515927590397028</v>
      </c>
      <c r="BL61">
        <f t="shared" si="86"/>
        <v>1300.0038709677401</v>
      </c>
      <c r="BM61">
        <f t="shared" si="87"/>
        <v>1095.8881157926005</v>
      </c>
      <c r="BN61">
        <f t="shared" si="88"/>
        <v>0.84298834816299961</v>
      </c>
      <c r="BO61">
        <f t="shared" si="89"/>
        <v>0.19597669632599929</v>
      </c>
      <c r="BP61">
        <v>6</v>
      </c>
      <c r="BQ61">
        <v>0.5</v>
      </c>
      <c r="BR61" t="s">
        <v>294</v>
      </c>
      <c r="BS61">
        <v>2</v>
      </c>
      <c r="BT61">
        <v>1603833310.5</v>
      </c>
      <c r="BU61">
        <v>376.24064516128999</v>
      </c>
      <c r="BV61">
        <v>399.98341935483899</v>
      </c>
      <c r="BW61">
        <v>38.216490322580597</v>
      </c>
      <c r="BX61">
        <v>29.995022580645202</v>
      </c>
      <c r="BY61">
        <v>376.16819354838702</v>
      </c>
      <c r="BZ61">
        <v>37.743006451612899</v>
      </c>
      <c r="CA61">
        <v>500.00867741935502</v>
      </c>
      <c r="CB61">
        <v>101.649419354839</v>
      </c>
      <c r="CC61">
        <v>0.10000148709677401</v>
      </c>
      <c r="CD61">
        <v>36.473312903225803</v>
      </c>
      <c r="CE61">
        <v>34.890561290322601</v>
      </c>
      <c r="CF61">
        <v>999.9</v>
      </c>
      <c r="CG61">
        <v>0</v>
      </c>
      <c r="CH61">
        <v>0</v>
      </c>
      <c r="CI61">
        <v>10000.3803225806</v>
      </c>
      <c r="CJ61">
        <v>0</v>
      </c>
      <c r="CK61">
        <v>257.62470967741899</v>
      </c>
      <c r="CL61">
        <v>1300.0038709677401</v>
      </c>
      <c r="CM61">
        <v>0.90000374193548305</v>
      </c>
      <c r="CN61">
        <v>9.9996061290322596E-2</v>
      </c>
      <c r="CO61">
        <v>0</v>
      </c>
      <c r="CP61">
        <v>1280.90483870968</v>
      </c>
      <c r="CQ61">
        <v>4.99979</v>
      </c>
      <c r="CR61">
        <v>16436.038709677399</v>
      </c>
      <c r="CS61">
        <v>11051.345161290301</v>
      </c>
      <c r="CT61">
        <v>49.774000000000001</v>
      </c>
      <c r="CU61">
        <v>51.936999999999998</v>
      </c>
      <c r="CV61">
        <v>50.811999999999998</v>
      </c>
      <c r="CW61">
        <v>51.179000000000002</v>
      </c>
      <c r="CX61">
        <v>51.5</v>
      </c>
      <c r="CY61">
        <v>1165.50870967742</v>
      </c>
      <c r="CZ61">
        <v>129.495483870968</v>
      </c>
      <c r="DA61">
        <v>0</v>
      </c>
      <c r="DB61">
        <v>79.5</v>
      </c>
      <c r="DC61">
        <v>0</v>
      </c>
      <c r="DD61">
        <v>1273.3255999999999</v>
      </c>
      <c r="DE61">
        <v>-424.88000062716401</v>
      </c>
      <c r="DF61">
        <v>-5406.5692388875896</v>
      </c>
      <c r="DG61">
        <v>16338.14</v>
      </c>
      <c r="DH61">
        <v>15</v>
      </c>
      <c r="DI61">
        <v>1603833077.5</v>
      </c>
      <c r="DJ61" t="s">
        <v>498</v>
      </c>
      <c r="DK61">
        <v>1603833072</v>
      </c>
      <c r="DL61">
        <v>1603833077.5</v>
      </c>
      <c r="DM61">
        <v>5</v>
      </c>
      <c r="DN61">
        <v>-8.6999999999999994E-2</v>
      </c>
      <c r="DO61">
        <v>-0.108</v>
      </c>
      <c r="DP61">
        <v>7.6999999999999999E-2</v>
      </c>
      <c r="DQ61">
        <v>0.155</v>
      </c>
      <c r="DR61">
        <v>400</v>
      </c>
      <c r="DS61">
        <v>30</v>
      </c>
      <c r="DT61">
        <v>0.2</v>
      </c>
      <c r="DU61">
        <v>0.02</v>
      </c>
      <c r="DV61">
        <v>17.090323032122399</v>
      </c>
      <c r="DW61">
        <v>1.6797787789837799</v>
      </c>
      <c r="DX61">
        <v>0.12378158849380901</v>
      </c>
      <c r="DY61">
        <v>0</v>
      </c>
      <c r="DZ61">
        <v>-23.735566666666699</v>
      </c>
      <c r="EA61">
        <v>-2.7328872080089299</v>
      </c>
      <c r="EB61">
        <v>0.20156363979867201</v>
      </c>
      <c r="EC61">
        <v>0</v>
      </c>
      <c r="ED61">
        <v>8.2137700000000002</v>
      </c>
      <c r="EE61">
        <v>2.16700832035594</v>
      </c>
      <c r="EF61">
        <v>0.15749749071017</v>
      </c>
      <c r="EG61">
        <v>0</v>
      </c>
      <c r="EH61">
        <v>0</v>
      </c>
      <c r="EI61">
        <v>3</v>
      </c>
      <c r="EJ61" t="s">
        <v>349</v>
      </c>
      <c r="EK61">
        <v>100</v>
      </c>
      <c r="EL61">
        <v>100</v>
      </c>
      <c r="EM61">
        <v>7.2999999999999995E-2</v>
      </c>
      <c r="EN61">
        <v>0.48209999999999997</v>
      </c>
      <c r="EO61">
        <v>-7.5964953398390905E-2</v>
      </c>
      <c r="EP61">
        <v>6.0823150184057602E-4</v>
      </c>
      <c r="EQ61">
        <v>-6.1572112211999805E-7</v>
      </c>
      <c r="ER61">
        <v>1.2304956265122001E-10</v>
      </c>
      <c r="ES61">
        <v>0.15496000000000301</v>
      </c>
      <c r="ET61">
        <v>0</v>
      </c>
      <c r="EU61">
        <v>0</v>
      </c>
      <c r="EV61">
        <v>0</v>
      </c>
      <c r="EW61">
        <v>4</v>
      </c>
      <c r="EX61">
        <v>2168</v>
      </c>
      <c r="EY61">
        <v>1</v>
      </c>
      <c r="EZ61">
        <v>28</v>
      </c>
      <c r="FA61">
        <v>4.0999999999999996</v>
      </c>
      <c r="FB61">
        <v>4</v>
      </c>
      <c r="FC61">
        <v>2</v>
      </c>
      <c r="FD61">
        <v>512.12199999999996</v>
      </c>
      <c r="FE61">
        <v>127.351</v>
      </c>
      <c r="FF61">
        <v>35.271999999999998</v>
      </c>
      <c r="FG61">
        <v>33.551400000000001</v>
      </c>
      <c r="FH61">
        <v>30.0001</v>
      </c>
      <c r="FI61">
        <v>33.315800000000003</v>
      </c>
      <c r="FJ61">
        <v>33.2577</v>
      </c>
      <c r="FK61">
        <v>20.179400000000001</v>
      </c>
      <c r="FL61">
        <v>0</v>
      </c>
      <c r="FM61">
        <v>100</v>
      </c>
      <c r="FN61">
        <v>-999.9</v>
      </c>
      <c r="FO61">
        <v>400</v>
      </c>
      <c r="FP61">
        <v>34.913600000000002</v>
      </c>
      <c r="FQ61">
        <v>100.84399999999999</v>
      </c>
      <c r="FR61">
        <v>100.855</v>
      </c>
    </row>
    <row r="62" spans="1:174" x14ac:dyDescent="0.25">
      <c r="A62">
        <v>46</v>
      </c>
      <c r="B62">
        <v>1603833529</v>
      </c>
      <c r="C62">
        <v>7709.5</v>
      </c>
      <c r="D62" t="s">
        <v>503</v>
      </c>
      <c r="E62" t="s">
        <v>504</v>
      </c>
      <c r="F62" t="s">
        <v>315</v>
      </c>
      <c r="G62" t="s">
        <v>335</v>
      </c>
      <c r="H62">
        <v>1603833521.25</v>
      </c>
      <c r="I62">
        <f t="shared" si="45"/>
        <v>5.1751120446256859E-3</v>
      </c>
      <c r="J62">
        <f t="shared" si="46"/>
        <v>14.777344494922691</v>
      </c>
      <c r="K62">
        <f t="shared" si="47"/>
        <v>379.90643333333298</v>
      </c>
      <c r="L62">
        <f t="shared" si="48"/>
        <v>266.93596407519328</v>
      </c>
      <c r="M62">
        <f t="shared" si="49"/>
        <v>27.157080943374332</v>
      </c>
      <c r="N62">
        <f t="shared" si="50"/>
        <v>38.650280027593908</v>
      </c>
      <c r="O62">
        <f t="shared" si="51"/>
        <v>0.24204004321789829</v>
      </c>
      <c r="P62">
        <f t="shared" si="52"/>
        <v>2.9574538464759379</v>
      </c>
      <c r="Q62">
        <f t="shared" si="53"/>
        <v>0.23154913752969947</v>
      </c>
      <c r="R62">
        <f t="shared" si="54"/>
        <v>0.14562288307604832</v>
      </c>
      <c r="S62">
        <f t="shared" si="55"/>
        <v>214.76694437922083</v>
      </c>
      <c r="T62">
        <f t="shared" si="56"/>
        <v>36.484889497815317</v>
      </c>
      <c r="U62">
        <f t="shared" si="57"/>
        <v>35.502556666666699</v>
      </c>
      <c r="V62">
        <f t="shared" si="58"/>
        <v>5.8074790543115054</v>
      </c>
      <c r="W62">
        <f t="shared" si="59"/>
        <v>59.116600095389906</v>
      </c>
      <c r="X62">
        <f t="shared" si="60"/>
        <v>3.639244262939846</v>
      </c>
      <c r="Y62">
        <f t="shared" si="61"/>
        <v>6.1560445916504012</v>
      </c>
      <c r="Z62">
        <f t="shared" si="62"/>
        <v>2.1682347913716593</v>
      </c>
      <c r="AA62">
        <f t="shared" si="63"/>
        <v>-228.22244116799274</v>
      </c>
      <c r="AB62">
        <f t="shared" si="64"/>
        <v>169.08213031329802</v>
      </c>
      <c r="AC62">
        <f t="shared" si="65"/>
        <v>13.486706170414234</v>
      </c>
      <c r="AD62">
        <f t="shared" si="66"/>
        <v>169.11333969494035</v>
      </c>
      <c r="AE62">
        <v>0</v>
      </c>
      <c r="AF62">
        <v>0</v>
      </c>
      <c r="AG62">
        <f t="shared" si="67"/>
        <v>1</v>
      </c>
      <c r="AH62">
        <f t="shared" si="68"/>
        <v>0</v>
      </c>
      <c r="AI62">
        <f t="shared" si="69"/>
        <v>52064.046971283329</v>
      </c>
      <c r="AJ62" t="s">
        <v>291</v>
      </c>
      <c r="AK62">
        <v>15552.9</v>
      </c>
      <c r="AL62">
        <v>715.47692307692296</v>
      </c>
      <c r="AM62">
        <v>3262.08</v>
      </c>
      <c r="AN62">
        <f t="shared" si="70"/>
        <v>2546.603076923077</v>
      </c>
      <c r="AO62">
        <f t="shared" si="71"/>
        <v>0.78066849277855754</v>
      </c>
      <c r="AP62">
        <v>-0.57774747981622299</v>
      </c>
      <c r="AQ62" t="s">
        <v>505</v>
      </c>
      <c r="AR62">
        <v>15387.9</v>
      </c>
      <c r="AS62">
        <v>1206.4100000000001</v>
      </c>
      <c r="AT62">
        <v>1641.32</v>
      </c>
      <c r="AU62">
        <f t="shared" si="72"/>
        <v>0.26497575122462402</v>
      </c>
      <c r="AV62">
        <v>0.5</v>
      </c>
      <c r="AW62">
        <f t="shared" si="73"/>
        <v>1095.8795656082109</v>
      </c>
      <c r="AX62">
        <f t="shared" si="74"/>
        <v>14.777344494922691</v>
      </c>
      <c r="AY62">
        <f t="shared" si="75"/>
        <v>145.19075557437517</v>
      </c>
      <c r="AZ62">
        <f t="shared" si="76"/>
        <v>0.51166743840323636</v>
      </c>
      <c r="BA62">
        <f t="shared" si="77"/>
        <v>1.4011660091697091E-2</v>
      </c>
      <c r="BB62">
        <f t="shared" si="78"/>
        <v>0.98747349694148612</v>
      </c>
      <c r="BC62" t="s">
        <v>506</v>
      </c>
      <c r="BD62">
        <v>801.51</v>
      </c>
      <c r="BE62">
        <f t="shared" si="79"/>
        <v>839.81</v>
      </c>
      <c r="BF62">
        <f t="shared" si="80"/>
        <v>0.517867136614234</v>
      </c>
      <c r="BG62">
        <f t="shared" si="81"/>
        <v>0.65869290448961015</v>
      </c>
      <c r="BH62">
        <f t="shared" si="82"/>
        <v>0.46974483132213779</v>
      </c>
      <c r="BI62">
        <f t="shared" si="83"/>
        <v>0.63643997554510023</v>
      </c>
      <c r="BJ62">
        <f t="shared" si="84"/>
        <v>0.34405856107598137</v>
      </c>
      <c r="BK62">
        <f t="shared" si="85"/>
        <v>0.65594143892401857</v>
      </c>
      <c r="BL62">
        <f t="shared" si="86"/>
        <v>1299.9936666666699</v>
      </c>
      <c r="BM62">
        <f t="shared" si="87"/>
        <v>1095.8795656082109</v>
      </c>
      <c r="BN62">
        <f t="shared" si="88"/>
        <v>0.84298838810358934</v>
      </c>
      <c r="BO62">
        <f t="shared" si="89"/>
        <v>0.19597677620717896</v>
      </c>
      <c r="BP62">
        <v>6</v>
      </c>
      <c r="BQ62">
        <v>0.5</v>
      </c>
      <c r="BR62" t="s">
        <v>294</v>
      </c>
      <c r="BS62">
        <v>2</v>
      </c>
      <c r="BT62">
        <v>1603833521.25</v>
      </c>
      <c r="BU62">
        <v>379.90643333333298</v>
      </c>
      <c r="BV62">
        <v>399.99746666666698</v>
      </c>
      <c r="BW62">
        <v>35.771340000000002</v>
      </c>
      <c r="BX62">
        <v>29.783663333333301</v>
      </c>
      <c r="BY62">
        <v>379.83343333333301</v>
      </c>
      <c r="BZ62">
        <v>35.38541</v>
      </c>
      <c r="CA62">
        <v>500.02613333333301</v>
      </c>
      <c r="CB62">
        <v>101.63630000000001</v>
      </c>
      <c r="CC62">
        <v>0.100013566666667</v>
      </c>
      <c r="CD62">
        <v>36.563016666666698</v>
      </c>
      <c r="CE62">
        <v>35.502556666666699</v>
      </c>
      <c r="CF62">
        <v>999.9</v>
      </c>
      <c r="CG62">
        <v>0</v>
      </c>
      <c r="CH62">
        <v>0</v>
      </c>
      <c r="CI62">
        <v>9996.3680000000004</v>
      </c>
      <c r="CJ62">
        <v>0</v>
      </c>
      <c r="CK62">
        <v>335.84666666666698</v>
      </c>
      <c r="CL62">
        <v>1299.9936666666699</v>
      </c>
      <c r="CM62">
        <v>0.90000089999999999</v>
      </c>
      <c r="CN62">
        <v>9.9998459999999997E-2</v>
      </c>
      <c r="CO62">
        <v>0</v>
      </c>
      <c r="CP62">
        <v>1209.96266666667</v>
      </c>
      <c r="CQ62">
        <v>4.99979</v>
      </c>
      <c r="CR62">
        <v>15907.27</v>
      </c>
      <c r="CS62">
        <v>11051.23</v>
      </c>
      <c r="CT62">
        <v>48.912199999999999</v>
      </c>
      <c r="CU62">
        <v>51.1206666666667</v>
      </c>
      <c r="CV62">
        <v>49.895600000000002</v>
      </c>
      <c r="CW62">
        <v>50.3414</v>
      </c>
      <c r="CX62">
        <v>50.728933333333302</v>
      </c>
      <c r="CY62">
        <v>1165.4960000000001</v>
      </c>
      <c r="CZ62">
        <v>129.49600000000001</v>
      </c>
      <c r="DA62">
        <v>0</v>
      </c>
      <c r="DB62">
        <v>120.200000047684</v>
      </c>
      <c r="DC62">
        <v>0</v>
      </c>
      <c r="DD62">
        <v>1206.4100000000001</v>
      </c>
      <c r="DE62">
        <v>-436.86999935624402</v>
      </c>
      <c r="DF62">
        <v>-5706.5692222174903</v>
      </c>
      <c r="DG62">
        <v>15861.028</v>
      </c>
      <c r="DH62">
        <v>15</v>
      </c>
      <c r="DI62">
        <v>1603833077.5</v>
      </c>
      <c r="DJ62" t="s">
        <v>498</v>
      </c>
      <c r="DK62">
        <v>1603833072</v>
      </c>
      <c r="DL62">
        <v>1603833077.5</v>
      </c>
      <c r="DM62">
        <v>5</v>
      </c>
      <c r="DN62">
        <v>-8.6999999999999994E-2</v>
      </c>
      <c r="DO62">
        <v>-0.108</v>
      </c>
      <c r="DP62">
        <v>7.6999999999999999E-2</v>
      </c>
      <c r="DQ62">
        <v>0.155</v>
      </c>
      <c r="DR62">
        <v>400</v>
      </c>
      <c r="DS62">
        <v>30</v>
      </c>
      <c r="DT62">
        <v>0.2</v>
      </c>
      <c r="DU62">
        <v>0.02</v>
      </c>
      <c r="DV62">
        <v>14.773492992095701</v>
      </c>
      <c r="DW62">
        <v>0.47177890744247197</v>
      </c>
      <c r="DX62">
        <v>3.6436420222883299E-2</v>
      </c>
      <c r="DY62">
        <v>1</v>
      </c>
      <c r="DZ62">
        <v>-20.091053333333299</v>
      </c>
      <c r="EA62">
        <v>-1.2671466073414901</v>
      </c>
      <c r="EB62">
        <v>9.3103661701472704E-2</v>
      </c>
      <c r="EC62">
        <v>0</v>
      </c>
      <c r="ED62">
        <v>5.9876686666666696</v>
      </c>
      <c r="EE62">
        <v>1.8558241601779899</v>
      </c>
      <c r="EF62">
        <v>0.13507670452335199</v>
      </c>
      <c r="EG62">
        <v>0</v>
      </c>
      <c r="EH62">
        <v>1</v>
      </c>
      <c r="EI62">
        <v>3</v>
      </c>
      <c r="EJ62" t="s">
        <v>296</v>
      </c>
      <c r="EK62">
        <v>100</v>
      </c>
      <c r="EL62">
        <v>100</v>
      </c>
      <c r="EM62">
        <v>7.2999999999999995E-2</v>
      </c>
      <c r="EN62">
        <v>0.39279999999999998</v>
      </c>
      <c r="EO62">
        <v>-7.5964953398390905E-2</v>
      </c>
      <c r="EP62">
        <v>6.0823150184057602E-4</v>
      </c>
      <c r="EQ62">
        <v>-6.1572112211999805E-7</v>
      </c>
      <c r="ER62">
        <v>1.2304956265122001E-10</v>
      </c>
      <c r="ES62">
        <v>0.15496000000000301</v>
      </c>
      <c r="ET62">
        <v>0</v>
      </c>
      <c r="EU62">
        <v>0</v>
      </c>
      <c r="EV62">
        <v>0</v>
      </c>
      <c r="EW62">
        <v>4</v>
      </c>
      <c r="EX62">
        <v>2168</v>
      </c>
      <c r="EY62">
        <v>1</v>
      </c>
      <c r="EZ62">
        <v>28</v>
      </c>
      <c r="FA62">
        <v>7.6</v>
      </c>
      <c r="FB62">
        <v>7.5</v>
      </c>
      <c r="FC62">
        <v>2</v>
      </c>
      <c r="FD62">
        <v>506.185</v>
      </c>
      <c r="FE62">
        <v>136.41200000000001</v>
      </c>
      <c r="FF62">
        <v>35.335999999999999</v>
      </c>
      <c r="FG62">
        <v>33.519399999999997</v>
      </c>
      <c r="FH62">
        <v>30.000900000000001</v>
      </c>
      <c r="FI62">
        <v>33.305399999999999</v>
      </c>
      <c r="FJ62">
        <v>33.255200000000002</v>
      </c>
      <c r="FK62">
        <v>20.181799999999999</v>
      </c>
      <c r="FL62">
        <v>0</v>
      </c>
      <c r="FM62">
        <v>100</v>
      </c>
      <c r="FN62">
        <v>-999.9</v>
      </c>
      <c r="FO62">
        <v>400</v>
      </c>
      <c r="FP62">
        <v>30.075700000000001</v>
      </c>
      <c r="FQ62">
        <v>100.85899999999999</v>
      </c>
      <c r="FR62">
        <v>100.88500000000001</v>
      </c>
    </row>
    <row r="63" spans="1:174" x14ac:dyDescent="0.25">
      <c r="A63">
        <v>47</v>
      </c>
      <c r="B63">
        <v>1603833617</v>
      </c>
      <c r="C63">
        <v>7797.5</v>
      </c>
      <c r="D63" t="s">
        <v>507</v>
      </c>
      <c r="E63" t="s">
        <v>508</v>
      </c>
      <c r="F63" t="s">
        <v>315</v>
      </c>
      <c r="G63" t="s">
        <v>335</v>
      </c>
      <c r="H63">
        <v>1603833609.25</v>
      </c>
      <c r="I63">
        <f t="shared" si="45"/>
        <v>5.1040731627674946E-3</v>
      </c>
      <c r="J63">
        <f t="shared" si="46"/>
        <v>12.701969774557801</v>
      </c>
      <c r="K63">
        <f t="shared" si="47"/>
        <v>382.41396666666702</v>
      </c>
      <c r="L63">
        <f t="shared" si="48"/>
        <v>275.83525008644187</v>
      </c>
      <c r="M63">
        <f t="shared" si="49"/>
        <v>28.063766655073046</v>
      </c>
      <c r="N63">
        <f t="shared" si="50"/>
        <v>38.907196679217087</v>
      </c>
      <c r="O63">
        <f t="shared" si="51"/>
        <v>0.22364945325299063</v>
      </c>
      <c r="P63">
        <f t="shared" si="52"/>
        <v>2.9579625773496341</v>
      </c>
      <c r="Q63">
        <f t="shared" si="53"/>
        <v>0.21466186242852967</v>
      </c>
      <c r="R63">
        <f t="shared" si="54"/>
        <v>0.13494106813111484</v>
      </c>
      <c r="S63">
        <f t="shared" si="55"/>
        <v>214.76996783439782</v>
      </c>
      <c r="T63">
        <f t="shared" si="56"/>
        <v>36.550275475279427</v>
      </c>
      <c r="U63">
        <f t="shared" si="57"/>
        <v>35.875393333333299</v>
      </c>
      <c r="V63">
        <f t="shared" si="58"/>
        <v>5.9280204606183204</v>
      </c>
      <c r="W63">
        <f t="shared" si="59"/>
        <v>58.691848867781346</v>
      </c>
      <c r="X63">
        <f t="shared" si="60"/>
        <v>3.622438027481083</v>
      </c>
      <c r="Y63">
        <f t="shared" si="61"/>
        <v>6.1719610088303174</v>
      </c>
      <c r="Z63">
        <f t="shared" si="62"/>
        <v>2.3055824331372374</v>
      </c>
      <c r="AA63">
        <f t="shared" si="63"/>
        <v>-225.08962647804651</v>
      </c>
      <c r="AB63">
        <f t="shared" si="64"/>
        <v>117.17672504302591</v>
      </c>
      <c r="AC63">
        <f t="shared" si="65"/>
        <v>9.3639533809656239</v>
      </c>
      <c r="AD63">
        <f t="shared" si="66"/>
        <v>116.22101978034284</v>
      </c>
      <c r="AE63">
        <v>0</v>
      </c>
      <c r="AF63">
        <v>0</v>
      </c>
      <c r="AG63">
        <f t="shared" si="67"/>
        <v>1</v>
      </c>
      <c r="AH63">
        <f t="shared" si="68"/>
        <v>0</v>
      </c>
      <c r="AI63">
        <f t="shared" si="69"/>
        <v>52070.624299378673</v>
      </c>
      <c r="AJ63" t="s">
        <v>291</v>
      </c>
      <c r="AK63">
        <v>15552.9</v>
      </c>
      <c r="AL63">
        <v>715.47692307692296</v>
      </c>
      <c r="AM63">
        <v>3262.08</v>
      </c>
      <c r="AN63">
        <f t="shared" si="70"/>
        <v>2546.603076923077</v>
      </c>
      <c r="AO63">
        <f t="shared" si="71"/>
        <v>0.78066849277855754</v>
      </c>
      <c r="AP63">
        <v>-0.57774747981622299</v>
      </c>
      <c r="AQ63" t="s">
        <v>509</v>
      </c>
      <c r="AR63">
        <v>15390.8</v>
      </c>
      <c r="AS63">
        <v>1412.2080769230799</v>
      </c>
      <c r="AT63">
        <v>1798.95</v>
      </c>
      <c r="AU63">
        <f t="shared" si="72"/>
        <v>0.21498203011585648</v>
      </c>
      <c r="AV63">
        <v>0.5</v>
      </c>
      <c r="AW63">
        <f t="shared" si="73"/>
        <v>1095.8940106275827</v>
      </c>
      <c r="AX63">
        <f t="shared" si="74"/>
        <v>12.701969774557801</v>
      </c>
      <c r="AY63">
        <f t="shared" si="75"/>
        <v>117.79875959826286</v>
      </c>
      <c r="AZ63">
        <f t="shared" si="76"/>
        <v>0.51517829845187479</v>
      </c>
      <c r="BA63">
        <f t="shared" si="77"/>
        <v>1.2117702191628152E-2</v>
      </c>
      <c r="BB63">
        <f t="shared" si="78"/>
        <v>0.81332443925623277</v>
      </c>
      <c r="BC63" t="s">
        <v>510</v>
      </c>
      <c r="BD63">
        <v>872.17</v>
      </c>
      <c r="BE63">
        <f t="shared" si="79"/>
        <v>926.78000000000009</v>
      </c>
      <c r="BF63">
        <f t="shared" si="80"/>
        <v>0.41729636275806564</v>
      </c>
      <c r="BG63">
        <f t="shared" si="81"/>
        <v>0.61221133850228671</v>
      </c>
      <c r="BH63">
        <f t="shared" si="82"/>
        <v>0.35694650039225428</v>
      </c>
      <c r="BI63">
        <f t="shared" si="83"/>
        <v>0.57454183310255824</v>
      </c>
      <c r="BJ63">
        <f t="shared" si="84"/>
        <v>0.25771936491093012</v>
      </c>
      <c r="BK63">
        <f t="shared" si="85"/>
        <v>0.74228063508906983</v>
      </c>
      <c r="BL63">
        <f t="shared" si="86"/>
        <v>1300.01066666667</v>
      </c>
      <c r="BM63">
        <f t="shared" si="87"/>
        <v>1095.8940106275827</v>
      </c>
      <c r="BN63">
        <f t="shared" si="88"/>
        <v>0.84298847596192539</v>
      </c>
      <c r="BO63">
        <f t="shared" si="89"/>
        <v>0.19597695192385081</v>
      </c>
      <c r="BP63">
        <v>6</v>
      </c>
      <c r="BQ63">
        <v>0.5</v>
      </c>
      <c r="BR63" t="s">
        <v>294</v>
      </c>
      <c r="BS63">
        <v>2</v>
      </c>
      <c r="BT63">
        <v>1603833609.25</v>
      </c>
      <c r="BU63">
        <v>382.41396666666702</v>
      </c>
      <c r="BV63">
        <v>399.9973</v>
      </c>
      <c r="BW63">
        <v>35.604489999999998</v>
      </c>
      <c r="BX63">
        <v>29.6981033333333</v>
      </c>
      <c r="BY63">
        <v>382.34043333333301</v>
      </c>
      <c r="BZ63">
        <v>35.224366666666697</v>
      </c>
      <c r="CA63">
        <v>500.03620000000001</v>
      </c>
      <c r="CB63">
        <v>101.64100000000001</v>
      </c>
      <c r="CC63">
        <v>0.10004523</v>
      </c>
      <c r="CD63">
        <v>36.610183333333303</v>
      </c>
      <c r="CE63">
        <v>35.875393333333299</v>
      </c>
      <c r="CF63">
        <v>999.9</v>
      </c>
      <c r="CG63">
        <v>0</v>
      </c>
      <c r="CH63">
        <v>0</v>
      </c>
      <c r="CI63">
        <v>9998.7906666666695</v>
      </c>
      <c r="CJ63">
        <v>0</v>
      </c>
      <c r="CK63">
        <v>309.09930000000003</v>
      </c>
      <c r="CL63">
        <v>1300.01066666667</v>
      </c>
      <c r="CM63">
        <v>0.89999966666666698</v>
      </c>
      <c r="CN63">
        <v>0.10000050000000001</v>
      </c>
      <c r="CO63">
        <v>0</v>
      </c>
      <c r="CP63">
        <v>1414.5906666666699</v>
      </c>
      <c r="CQ63">
        <v>4.99979</v>
      </c>
      <c r="CR63">
        <v>18538.599999999999</v>
      </c>
      <c r="CS63">
        <v>11051.3833333333</v>
      </c>
      <c r="CT63">
        <v>48.358133333333299</v>
      </c>
      <c r="CU63">
        <v>50.641466666666702</v>
      </c>
      <c r="CV63">
        <v>49.324666666666701</v>
      </c>
      <c r="CW63">
        <v>49.912199999999999</v>
      </c>
      <c r="CX63">
        <v>50.241599999999998</v>
      </c>
      <c r="CY63">
        <v>1165.509</v>
      </c>
      <c r="CZ63">
        <v>129.50166666666701</v>
      </c>
      <c r="DA63">
        <v>0</v>
      </c>
      <c r="DB63">
        <v>87.199999809265094</v>
      </c>
      <c r="DC63">
        <v>0</v>
      </c>
      <c r="DD63">
        <v>1412.2080769230799</v>
      </c>
      <c r="DE63">
        <v>-476.66222222078397</v>
      </c>
      <c r="DF63">
        <v>-6199.0871796382098</v>
      </c>
      <c r="DG63">
        <v>18507.311538461501</v>
      </c>
      <c r="DH63">
        <v>15</v>
      </c>
      <c r="DI63">
        <v>1603833077.5</v>
      </c>
      <c r="DJ63" t="s">
        <v>498</v>
      </c>
      <c r="DK63">
        <v>1603833072</v>
      </c>
      <c r="DL63">
        <v>1603833077.5</v>
      </c>
      <c r="DM63">
        <v>5</v>
      </c>
      <c r="DN63">
        <v>-8.6999999999999994E-2</v>
      </c>
      <c r="DO63">
        <v>-0.108</v>
      </c>
      <c r="DP63">
        <v>7.6999999999999999E-2</v>
      </c>
      <c r="DQ63">
        <v>0.155</v>
      </c>
      <c r="DR63">
        <v>400</v>
      </c>
      <c r="DS63">
        <v>30</v>
      </c>
      <c r="DT63">
        <v>0.2</v>
      </c>
      <c r="DU63">
        <v>0.02</v>
      </c>
      <c r="DV63">
        <v>12.688047917076201</v>
      </c>
      <c r="DW63">
        <v>1.20327166394314</v>
      </c>
      <c r="DX63">
        <v>9.2711636300624997E-2</v>
      </c>
      <c r="DY63">
        <v>0</v>
      </c>
      <c r="DZ63">
        <v>-17.583396666666701</v>
      </c>
      <c r="EA63">
        <v>-1.79600889877644</v>
      </c>
      <c r="EB63">
        <v>0.13380305797037001</v>
      </c>
      <c r="EC63">
        <v>0</v>
      </c>
      <c r="ED63">
        <v>5.9063943333333304</v>
      </c>
      <c r="EE63">
        <v>1.17442411568409</v>
      </c>
      <c r="EF63">
        <v>8.5546756053179601E-2</v>
      </c>
      <c r="EG63">
        <v>0</v>
      </c>
      <c r="EH63">
        <v>0</v>
      </c>
      <c r="EI63">
        <v>3</v>
      </c>
      <c r="EJ63" t="s">
        <v>349</v>
      </c>
      <c r="EK63">
        <v>100</v>
      </c>
      <c r="EL63">
        <v>100</v>
      </c>
      <c r="EM63">
        <v>7.3999999999999996E-2</v>
      </c>
      <c r="EN63">
        <v>0.38419999999999999</v>
      </c>
      <c r="EO63">
        <v>-7.5964953398390905E-2</v>
      </c>
      <c r="EP63">
        <v>6.0823150184057602E-4</v>
      </c>
      <c r="EQ63">
        <v>-6.1572112211999805E-7</v>
      </c>
      <c r="ER63">
        <v>1.2304956265122001E-10</v>
      </c>
      <c r="ES63">
        <v>0.15496000000000301</v>
      </c>
      <c r="ET63">
        <v>0</v>
      </c>
      <c r="EU63">
        <v>0</v>
      </c>
      <c r="EV63">
        <v>0</v>
      </c>
      <c r="EW63">
        <v>4</v>
      </c>
      <c r="EX63">
        <v>2168</v>
      </c>
      <c r="EY63">
        <v>1</v>
      </c>
      <c r="EZ63">
        <v>28</v>
      </c>
      <c r="FA63">
        <v>9.1</v>
      </c>
      <c r="FB63">
        <v>9</v>
      </c>
      <c r="FC63">
        <v>2</v>
      </c>
      <c r="FD63">
        <v>510.79700000000003</v>
      </c>
      <c r="FE63">
        <v>135.69399999999999</v>
      </c>
      <c r="FF63">
        <v>35.406700000000001</v>
      </c>
      <c r="FG63">
        <v>33.6815</v>
      </c>
      <c r="FH63">
        <v>30.001000000000001</v>
      </c>
      <c r="FI63">
        <v>33.440899999999999</v>
      </c>
      <c r="FJ63">
        <v>33.394799999999996</v>
      </c>
      <c r="FK63">
        <v>20.186</v>
      </c>
      <c r="FL63">
        <v>0</v>
      </c>
      <c r="FM63">
        <v>100</v>
      </c>
      <c r="FN63">
        <v>-999.9</v>
      </c>
      <c r="FO63">
        <v>400</v>
      </c>
      <c r="FP63">
        <v>35.3889</v>
      </c>
      <c r="FQ63">
        <v>100.83199999999999</v>
      </c>
      <c r="FR63">
        <v>100.822</v>
      </c>
    </row>
    <row r="64" spans="1:174" x14ac:dyDescent="0.25">
      <c r="A64">
        <v>48</v>
      </c>
      <c r="B64">
        <v>1603833759</v>
      </c>
      <c r="C64">
        <v>7939.5</v>
      </c>
      <c r="D64" t="s">
        <v>511</v>
      </c>
      <c r="E64" t="s">
        <v>512</v>
      </c>
      <c r="F64" t="s">
        <v>513</v>
      </c>
      <c r="G64" t="s">
        <v>346</v>
      </c>
      <c r="H64">
        <v>1603833751.25</v>
      </c>
      <c r="I64">
        <f t="shared" si="45"/>
        <v>2.2896934292853622E-3</v>
      </c>
      <c r="J64">
        <f t="shared" si="46"/>
        <v>6.375582624314676</v>
      </c>
      <c r="K64">
        <f t="shared" si="47"/>
        <v>391.26223333333297</v>
      </c>
      <c r="L64">
        <f t="shared" si="48"/>
        <v>248.77762917394347</v>
      </c>
      <c r="M64">
        <f t="shared" si="49"/>
        <v>25.312944493484274</v>
      </c>
      <c r="N64">
        <f t="shared" si="50"/>
        <v>39.810650288971708</v>
      </c>
      <c r="O64">
        <f t="shared" si="51"/>
        <v>8.0858363002532366E-2</v>
      </c>
      <c r="P64">
        <f t="shared" si="52"/>
        <v>2.9579073611132829</v>
      </c>
      <c r="Q64">
        <f t="shared" si="53"/>
        <v>7.9650179214588016E-2</v>
      </c>
      <c r="R64">
        <f t="shared" si="54"/>
        <v>4.9888408646556623E-2</v>
      </c>
      <c r="S64">
        <f t="shared" si="55"/>
        <v>214.76547495384963</v>
      </c>
      <c r="T64">
        <f t="shared" si="56"/>
        <v>37.400438691919895</v>
      </c>
      <c r="U64">
        <f t="shared" si="57"/>
        <v>36.30977</v>
      </c>
      <c r="V64">
        <f t="shared" si="58"/>
        <v>6.0711943690116881</v>
      </c>
      <c r="W64">
        <f t="shared" si="59"/>
        <v>52.777986049248263</v>
      </c>
      <c r="X64">
        <f t="shared" si="60"/>
        <v>3.2806389303886392</v>
      </c>
      <c r="Y64">
        <f t="shared" si="61"/>
        <v>6.2159229178002455</v>
      </c>
      <c r="Z64">
        <f t="shared" si="62"/>
        <v>2.7905554386230489</v>
      </c>
      <c r="AA64">
        <f t="shared" si="63"/>
        <v>-100.97548023148447</v>
      </c>
      <c r="AB64">
        <f t="shared" si="64"/>
        <v>68.59353860440379</v>
      </c>
      <c r="AC64">
        <f t="shared" si="65"/>
        <v>5.4966310582262707</v>
      </c>
      <c r="AD64">
        <f t="shared" si="66"/>
        <v>187.88016438499523</v>
      </c>
      <c r="AE64">
        <v>5</v>
      </c>
      <c r="AF64">
        <v>1</v>
      </c>
      <c r="AG64">
        <f t="shared" si="67"/>
        <v>1</v>
      </c>
      <c r="AH64">
        <f t="shared" si="68"/>
        <v>0</v>
      </c>
      <c r="AI64">
        <f t="shared" si="69"/>
        <v>52047.423878657406</v>
      </c>
      <c r="AJ64" t="s">
        <v>291</v>
      </c>
      <c r="AK64">
        <v>15552.9</v>
      </c>
      <c r="AL64">
        <v>715.47692307692296</v>
      </c>
      <c r="AM64">
        <v>3262.08</v>
      </c>
      <c r="AN64">
        <f t="shared" si="70"/>
        <v>2546.603076923077</v>
      </c>
      <c r="AO64">
        <f t="shared" si="71"/>
        <v>0.78066849277855754</v>
      </c>
      <c r="AP64">
        <v>-0.57774747981622299</v>
      </c>
      <c r="AQ64" t="s">
        <v>514</v>
      </c>
      <c r="AR64">
        <v>15492.3</v>
      </c>
      <c r="AS64">
        <v>841.96108000000004</v>
      </c>
      <c r="AT64">
        <v>956.25</v>
      </c>
      <c r="AU64">
        <f t="shared" si="72"/>
        <v>0.11951782483660123</v>
      </c>
      <c r="AV64">
        <v>0.5</v>
      </c>
      <c r="AW64">
        <f t="shared" si="73"/>
        <v>1095.8694706276074</v>
      </c>
      <c r="AX64">
        <f t="shared" si="74"/>
        <v>6.375582624314676</v>
      </c>
      <c r="AY64">
        <f t="shared" si="75"/>
        <v>65.487967717124647</v>
      </c>
      <c r="AZ64">
        <f t="shared" si="76"/>
        <v>0.31024313725490194</v>
      </c>
      <c r="BA64">
        <f t="shared" si="77"/>
        <v>6.3450349612793827E-3</v>
      </c>
      <c r="BB64">
        <f t="shared" si="78"/>
        <v>2.4113254901960786</v>
      </c>
      <c r="BC64" t="s">
        <v>515</v>
      </c>
      <c r="BD64">
        <v>659.58</v>
      </c>
      <c r="BE64">
        <f t="shared" si="79"/>
        <v>296.66999999999996</v>
      </c>
      <c r="BF64">
        <f t="shared" si="80"/>
        <v>0.38523922203121308</v>
      </c>
      <c r="BG64">
        <f t="shared" si="81"/>
        <v>0.88600576368876083</v>
      </c>
      <c r="BH64">
        <f t="shared" si="82"/>
        <v>0.47467483267040422</v>
      </c>
      <c r="BI64">
        <f t="shared" si="83"/>
        <v>0.90545323725360838</v>
      </c>
      <c r="BJ64">
        <f t="shared" si="84"/>
        <v>0.30179077406683397</v>
      </c>
      <c r="BK64">
        <f t="shared" si="85"/>
        <v>0.69820922593316603</v>
      </c>
      <c r="BL64">
        <f t="shared" si="86"/>
        <v>1299.98133333333</v>
      </c>
      <c r="BM64">
        <f t="shared" si="87"/>
        <v>1095.8694706276074</v>
      </c>
      <c r="BN64">
        <f t="shared" si="88"/>
        <v>0.84298862031937649</v>
      </c>
      <c r="BO64">
        <f t="shared" si="89"/>
        <v>0.19597724063875316</v>
      </c>
      <c r="BP64">
        <v>6</v>
      </c>
      <c r="BQ64">
        <v>0.5</v>
      </c>
      <c r="BR64" t="s">
        <v>294</v>
      </c>
      <c r="BS64">
        <v>2</v>
      </c>
      <c r="BT64">
        <v>1603833751.25</v>
      </c>
      <c r="BU64">
        <v>391.26223333333297</v>
      </c>
      <c r="BV64">
        <v>399.98753333333298</v>
      </c>
      <c r="BW64">
        <v>32.242379999999997</v>
      </c>
      <c r="BX64">
        <v>29.583473333333298</v>
      </c>
      <c r="BY64">
        <v>391.18703333333298</v>
      </c>
      <c r="BZ64">
        <v>31.9740966666667</v>
      </c>
      <c r="CA64">
        <v>500.02543333333301</v>
      </c>
      <c r="CB64">
        <v>101.649233333333</v>
      </c>
      <c r="CC64">
        <v>0.100046043333333</v>
      </c>
      <c r="CD64">
        <v>36.739913333333298</v>
      </c>
      <c r="CE64">
        <v>36.30977</v>
      </c>
      <c r="CF64">
        <v>999.9</v>
      </c>
      <c r="CG64">
        <v>0</v>
      </c>
      <c r="CH64">
        <v>0</v>
      </c>
      <c r="CI64">
        <v>9997.6676666666699</v>
      </c>
      <c r="CJ64">
        <v>0</v>
      </c>
      <c r="CK64">
        <v>326.50116666666702</v>
      </c>
      <c r="CL64">
        <v>1299.98133333333</v>
      </c>
      <c r="CM64">
        <v>0.89999486666666695</v>
      </c>
      <c r="CN64">
        <v>0.10000513</v>
      </c>
      <c r="CO64">
        <v>0</v>
      </c>
      <c r="CP64">
        <v>846.737433333333</v>
      </c>
      <c r="CQ64">
        <v>4.99979</v>
      </c>
      <c r="CR64">
        <v>11199.5233333333</v>
      </c>
      <c r="CS64">
        <v>11051.1033333333</v>
      </c>
      <c r="CT64">
        <v>47.7164</v>
      </c>
      <c r="CU64">
        <v>49.941200000000002</v>
      </c>
      <c r="CV64">
        <v>48.612400000000001</v>
      </c>
      <c r="CW64">
        <v>49.3791333333333</v>
      </c>
      <c r="CX64">
        <v>49.658066666666699</v>
      </c>
      <c r="CY64">
        <v>1165.4763333333301</v>
      </c>
      <c r="CZ64">
        <v>129.505</v>
      </c>
      <c r="DA64">
        <v>0</v>
      </c>
      <c r="DB64">
        <v>115.299999952316</v>
      </c>
      <c r="DC64">
        <v>0</v>
      </c>
      <c r="DD64">
        <v>841.96108000000004</v>
      </c>
      <c r="DE64">
        <v>-399.88346153876802</v>
      </c>
      <c r="DF64">
        <v>-5217.1615384908901</v>
      </c>
      <c r="DG64">
        <v>11137.335999999999</v>
      </c>
      <c r="DH64">
        <v>15</v>
      </c>
      <c r="DI64">
        <v>1603833077.5</v>
      </c>
      <c r="DJ64" t="s">
        <v>498</v>
      </c>
      <c r="DK64">
        <v>1603833072</v>
      </c>
      <c r="DL64">
        <v>1603833077.5</v>
      </c>
      <c r="DM64">
        <v>5</v>
      </c>
      <c r="DN64">
        <v>-8.6999999999999994E-2</v>
      </c>
      <c r="DO64">
        <v>-0.108</v>
      </c>
      <c r="DP64">
        <v>7.6999999999999999E-2</v>
      </c>
      <c r="DQ64">
        <v>0.155</v>
      </c>
      <c r="DR64">
        <v>400</v>
      </c>
      <c r="DS64">
        <v>30</v>
      </c>
      <c r="DT64">
        <v>0.2</v>
      </c>
      <c r="DU64">
        <v>0.02</v>
      </c>
      <c r="DV64">
        <v>6.3761623002244097</v>
      </c>
      <c r="DW64">
        <v>-0.150453394802844</v>
      </c>
      <c r="DX64">
        <v>3.3097841431817099E-2</v>
      </c>
      <c r="DY64">
        <v>1</v>
      </c>
      <c r="DZ64">
        <v>-8.7253249999999998</v>
      </c>
      <c r="EA64">
        <v>2.93737041156821E-2</v>
      </c>
      <c r="EB64">
        <v>3.7728892796723701E-2</v>
      </c>
      <c r="EC64">
        <v>1</v>
      </c>
      <c r="ED64">
        <v>2.6589053333333301</v>
      </c>
      <c r="EE64">
        <v>0.59552569521690801</v>
      </c>
      <c r="EF64">
        <v>4.3306645812802802E-2</v>
      </c>
      <c r="EG64">
        <v>0</v>
      </c>
      <c r="EH64">
        <v>2</v>
      </c>
      <c r="EI64">
        <v>3</v>
      </c>
      <c r="EJ64" t="s">
        <v>312</v>
      </c>
      <c r="EK64">
        <v>100</v>
      </c>
      <c r="EL64">
        <v>100</v>
      </c>
      <c r="EM64">
        <v>7.4999999999999997E-2</v>
      </c>
      <c r="EN64">
        <v>0.27010000000000001</v>
      </c>
      <c r="EO64">
        <v>-7.5964953398390905E-2</v>
      </c>
      <c r="EP64">
        <v>6.0823150184057602E-4</v>
      </c>
      <c r="EQ64">
        <v>-6.1572112211999805E-7</v>
      </c>
      <c r="ER64">
        <v>1.2304956265122001E-10</v>
      </c>
      <c r="ES64">
        <v>0.15496000000000301</v>
      </c>
      <c r="ET64">
        <v>0</v>
      </c>
      <c r="EU64">
        <v>0</v>
      </c>
      <c r="EV64">
        <v>0</v>
      </c>
      <c r="EW64">
        <v>4</v>
      </c>
      <c r="EX64">
        <v>2168</v>
      </c>
      <c r="EY64">
        <v>1</v>
      </c>
      <c r="EZ64">
        <v>28</v>
      </c>
      <c r="FA64">
        <v>11.4</v>
      </c>
      <c r="FB64">
        <v>11.4</v>
      </c>
      <c r="FC64">
        <v>2</v>
      </c>
      <c r="FD64">
        <v>498.30500000000001</v>
      </c>
      <c r="FE64">
        <v>136.46600000000001</v>
      </c>
      <c r="FF64">
        <v>35.479500000000002</v>
      </c>
      <c r="FG64">
        <v>33.8645</v>
      </c>
      <c r="FH64">
        <v>30.001000000000001</v>
      </c>
      <c r="FI64">
        <v>33.6081</v>
      </c>
      <c r="FJ64">
        <v>33.559899999999999</v>
      </c>
      <c r="FK64">
        <v>20.189800000000002</v>
      </c>
      <c r="FL64">
        <v>0</v>
      </c>
      <c r="FM64">
        <v>100</v>
      </c>
      <c r="FN64">
        <v>-999.9</v>
      </c>
      <c r="FO64">
        <v>400</v>
      </c>
      <c r="FP64">
        <v>33.101100000000002</v>
      </c>
      <c r="FQ64">
        <v>100.788</v>
      </c>
      <c r="FR64">
        <v>100.81399999999999</v>
      </c>
    </row>
    <row r="65" spans="1:174" x14ac:dyDescent="0.25">
      <c r="A65">
        <v>49</v>
      </c>
      <c r="B65">
        <v>1603833860</v>
      </c>
      <c r="C65">
        <v>8040.5</v>
      </c>
      <c r="D65" t="s">
        <v>516</v>
      </c>
      <c r="E65" t="s">
        <v>517</v>
      </c>
      <c r="F65" t="s">
        <v>513</v>
      </c>
      <c r="G65" t="s">
        <v>346</v>
      </c>
      <c r="H65">
        <v>1603833852</v>
      </c>
      <c r="I65">
        <f t="shared" si="45"/>
        <v>2.9651146495682573E-3</v>
      </c>
      <c r="J65">
        <f t="shared" si="46"/>
        <v>10.335779971450844</v>
      </c>
      <c r="K65">
        <f t="shared" si="47"/>
        <v>386.22851612903202</v>
      </c>
      <c r="L65">
        <f t="shared" si="48"/>
        <v>215.96488969359316</v>
      </c>
      <c r="M65">
        <f t="shared" si="49"/>
        <v>21.974329201688729</v>
      </c>
      <c r="N65">
        <f t="shared" si="50"/>
        <v>39.298575673760887</v>
      </c>
      <c r="O65">
        <f t="shared" si="51"/>
        <v>0.10733551852576728</v>
      </c>
      <c r="P65">
        <f t="shared" si="52"/>
        <v>2.9585764725355119</v>
      </c>
      <c r="Q65">
        <f t="shared" si="53"/>
        <v>0.10521818506824578</v>
      </c>
      <c r="R65">
        <f t="shared" si="54"/>
        <v>6.5948120871533081E-2</v>
      </c>
      <c r="S65">
        <f t="shared" si="55"/>
        <v>214.76472491005461</v>
      </c>
      <c r="T65">
        <f t="shared" si="56"/>
        <v>37.234144116715065</v>
      </c>
      <c r="U65">
        <f t="shared" si="57"/>
        <v>36.351509677419401</v>
      </c>
      <c r="V65">
        <f t="shared" si="58"/>
        <v>6.0851089247973036</v>
      </c>
      <c r="W65">
        <f t="shared" si="59"/>
        <v>53.885255162226564</v>
      </c>
      <c r="X65">
        <f t="shared" si="60"/>
        <v>3.350696204814489</v>
      </c>
      <c r="Y65">
        <f t="shared" si="61"/>
        <v>6.2182060653269744</v>
      </c>
      <c r="Z65">
        <f t="shared" si="62"/>
        <v>2.7344127199828145</v>
      </c>
      <c r="AA65">
        <f t="shared" si="63"/>
        <v>-130.76155604596013</v>
      </c>
      <c r="AB65">
        <f t="shared" si="64"/>
        <v>63.022633468953792</v>
      </c>
      <c r="AC65">
        <f t="shared" si="65"/>
        <v>5.0502588700652717</v>
      </c>
      <c r="AD65">
        <f t="shared" si="66"/>
        <v>152.07606120311354</v>
      </c>
      <c r="AE65">
        <v>4</v>
      </c>
      <c r="AF65">
        <v>1</v>
      </c>
      <c r="AG65">
        <f t="shared" si="67"/>
        <v>1</v>
      </c>
      <c r="AH65">
        <f t="shared" si="68"/>
        <v>0</v>
      </c>
      <c r="AI65">
        <f t="shared" si="69"/>
        <v>52065.250915834062</v>
      </c>
      <c r="AJ65" t="s">
        <v>291</v>
      </c>
      <c r="AK65">
        <v>15552.9</v>
      </c>
      <c r="AL65">
        <v>715.47692307692296</v>
      </c>
      <c r="AM65">
        <v>3262.08</v>
      </c>
      <c r="AN65">
        <f t="shared" si="70"/>
        <v>2546.603076923077</v>
      </c>
      <c r="AO65">
        <f t="shared" si="71"/>
        <v>0.78066849277855754</v>
      </c>
      <c r="AP65">
        <v>-0.57774747981622299</v>
      </c>
      <c r="AQ65" t="s">
        <v>518</v>
      </c>
      <c r="AR65">
        <v>15428.3</v>
      </c>
      <c r="AS65">
        <v>1526.0132000000001</v>
      </c>
      <c r="AT65">
        <v>1857.16</v>
      </c>
      <c r="AU65">
        <f t="shared" si="72"/>
        <v>0.17830816946305106</v>
      </c>
      <c r="AV65">
        <v>0.5</v>
      </c>
      <c r="AW65">
        <f t="shared" si="73"/>
        <v>1095.8680651436939</v>
      </c>
      <c r="AX65">
        <f t="shared" si="74"/>
        <v>10.335779971450844</v>
      </c>
      <c r="AY65">
        <f t="shared" si="75"/>
        <v>97.701114334393822</v>
      </c>
      <c r="AZ65">
        <f t="shared" si="76"/>
        <v>0.57586853044433439</v>
      </c>
      <c r="BA65">
        <f t="shared" si="77"/>
        <v>9.9587968646901379E-3</v>
      </c>
      <c r="BB65">
        <f t="shared" si="78"/>
        <v>0.75648840164552311</v>
      </c>
      <c r="BC65" t="s">
        <v>519</v>
      </c>
      <c r="BD65">
        <v>787.68</v>
      </c>
      <c r="BE65">
        <f t="shared" si="79"/>
        <v>1069.48</v>
      </c>
      <c r="BF65">
        <f t="shared" si="80"/>
        <v>0.30963346673149567</v>
      </c>
      <c r="BG65">
        <f t="shared" si="81"/>
        <v>0.56778208858713219</v>
      </c>
      <c r="BH65">
        <f t="shared" si="82"/>
        <v>0.29005142205704393</v>
      </c>
      <c r="BI65">
        <f t="shared" si="83"/>
        <v>0.55168393250254333</v>
      </c>
      <c r="BJ65">
        <f t="shared" si="84"/>
        <v>0.15982305334912206</v>
      </c>
      <c r="BK65">
        <f t="shared" si="85"/>
        <v>0.84017694665087794</v>
      </c>
      <c r="BL65">
        <f t="shared" si="86"/>
        <v>1299.98</v>
      </c>
      <c r="BM65">
        <f t="shared" si="87"/>
        <v>1095.8680651436939</v>
      </c>
      <c r="BN65">
        <f t="shared" si="88"/>
        <v>0.84298840377828421</v>
      </c>
      <c r="BO65">
        <f t="shared" si="89"/>
        <v>0.19597680755656835</v>
      </c>
      <c r="BP65">
        <v>6</v>
      </c>
      <c r="BQ65">
        <v>0.5</v>
      </c>
      <c r="BR65" t="s">
        <v>294</v>
      </c>
      <c r="BS65">
        <v>2</v>
      </c>
      <c r="BT65">
        <v>1603833852</v>
      </c>
      <c r="BU65">
        <v>386.22851612903202</v>
      </c>
      <c r="BV65">
        <v>400.005290322581</v>
      </c>
      <c r="BW65">
        <v>32.930822580645199</v>
      </c>
      <c r="BX65">
        <v>29.489961290322601</v>
      </c>
      <c r="BY65">
        <v>386.15419354838701</v>
      </c>
      <c r="BZ65">
        <v>32.640425806451603</v>
      </c>
      <c r="CA65">
        <v>500.01509677419398</v>
      </c>
      <c r="CB65">
        <v>101.649580645161</v>
      </c>
      <c r="CC65">
        <v>9.99640741935484E-2</v>
      </c>
      <c r="CD65">
        <v>36.746629032258099</v>
      </c>
      <c r="CE65">
        <v>36.351509677419401</v>
      </c>
      <c r="CF65">
        <v>999.9</v>
      </c>
      <c r="CG65">
        <v>0</v>
      </c>
      <c r="CH65">
        <v>0</v>
      </c>
      <c r="CI65">
        <v>10001.428387096799</v>
      </c>
      <c r="CJ65">
        <v>0</v>
      </c>
      <c r="CK65">
        <v>340.84812903225799</v>
      </c>
      <c r="CL65">
        <v>1299.98</v>
      </c>
      <c r="CM65">
        <v>0.90000074193548396</v>
      </c>
      <c r="CN65">
        <v>9.9999112903225801E-2</v>
      </c>
      <c r="CO65">
        <v>0</v>
      </c>
      <c r="CP65">
        <v>1534.31419354839</v>
      </c>
      <c r="CQ65">
        <v>4.99979</v>
      </c>
      <c r="CR65">
        <v>20143.4290322581</v>
      </c>
      <c r="CS65">
        <v>11051.1161290323</v>
      </c>
      <c r="CT65">
        <v>47.356709677419303</v>
      </c>
      <c r="CU65">
        <v>49.652999999999999</v>
      </c>
      <c r="CV65">
        <v>48.249935483870999</v>
      </c>
      <c r="CW65">
        <v>49.133000000000003</v>
      </c>
      <c r="CX65">
        <v>49.336387096774203</v>
      </c>
      <c r="CY65">
        <v>1165.48451612903</v>
      </c>
      <c r="CZ65">
        <v>129.495483870968</v>
      </c>
      <c r="DA65">
        <v>0</v>
      </c>
      <c r="DB65">
        <v>100.299999952316</v>
      </c>
      <c r="DC65">
        <v>0</v>
      </c>
      <c r="DD65">
        <v>1526.0132000000001</v>
      </c>
      <c r="DE65">
        <v>-584.76153935664797</v>
      </c>
      <c r="DF65">
        <v>-7520.9923192042397</v>
      </c>
      <c r="DG65">
        <v>20036.892</v>
      </c>
      <c r="DH65">
        <v>15</v>
      </c>
      <c r="DI65">
        <v>1603833077.5</v>
      </c>
      <c r="DJ65" t="s">
        <v>498</v>
      </c>
      <c r="DK65">
        <v>1603833072</v>
      </c>
      <c r="DL65">
        <v>1603833077.5</v>
      </c>
      <c r="DM65">
        <v>5</v>
      </c>
      <c r="DN65">
        <v>-8.6999999999999994E-2</v>
      </c>
      <c r="DO65">
        <v>-0.108</v>
      </c>
      <c r="DP65">
        <v>7.6999999999999999E-2</v>
      </c>
      <c r="DQ65">
        <v>0.155</v>
      </c>
      <c r="DR65">
        <v>400</v>
      </c>
      <c r="DS65">
        <v>30</v>
      </c>
      <c r="DT65">
        <v>0.2</v>
      </c>
      <c r="DU65">
        <v>0.02</v>
      </c>
      <c r="DV65">
        <v>10.337008625252</v>
      </c>
      <c r="DW65">
        <v>6.2693508544937604E-3</v>
      </c>
      <c r="DX65">
        <v>1.58648055483529E-2</v>
      </c>
      <c r="DY65">
        <v>1</v>
      </c>
      <c r="DZ65">
        <v>-13.77772</v>
      </c>
      <c r="EA65">
        <v>-0.23432436040047899</v>
      </c>
      <c r="EB65">
        <v>2.70742485275829E-2</v>
      </c>
      <c r="EC65">
        <v>0</v>
      </c>
      <c r="ED65">
        <v>3.4439293333333301</v>
      </c>
      <c r="EE65">
        <v>0.63064631813125505</v>
      </c>
      <c r="EF65">
        <v>4.5693764339957303E-2</v>
      </c>
      <c r="EG65">
        <v>0</v>
      </c>
      <c r="EH65">
        <v>1</v>
      </c>
      <c r="EI65">
        <v>3</v>
      </c>
      <c r="EJ65" t="s">
        <v>296</v>
      </c>
      <c r="EK65">
        <v>100</v>
      </c>
      <c r="EL65">
        <v>100</v>
      </c>
      <c r="EM65">
        <v>7.3999999999999996E-2</v>
      </c>
      <c r="EN65">
        <v>0.29260000000000003</v>
      </c>
      <c r="EO65">
        <v>-7.5964953398390905E-2</v>
      </c>
      <c r="EP65">
        <v>6.0823150184057602E-4</v>
      </c>
      <c r="EQ65">
        <v>-6.1572112211999805E-7</v>
      </c>
      <c r="ER65">
        <v>1.2304956265122001E-10</v>
      </c>
      <c r="ES65">
        <v>0.15496000000000301</v>
      </c>
      <c r="ET65">
        <v>0</v>
      </c>
      <c r="EU65">
        <v>0</v>
      </c>
      <c r="EV65">
        <v>0</v>
      </c>
      <c r="EW65">
        <v>4</v>
      </c>
      <c r="EX65">
        <v>2168</v>
      </c>
      <c r="EY65">
        <v>1</v>
      </c>
      <c r="EZ65">
        <v>28</v>
      </c>
      <c r="FA65">
        <v>13.1</v>
      </c>
      <c r="FB65">
        <v>13</v>
      </c>
      <c r="FC65">
        <v>2</v>
      </c>
      <c r="FD65">
        <v>498.84800000000001</v>
      </c>
      <c r="FE65">
        <v>137.38</v>
      </c>
      <c r="FF65">
        <v>35.540900000000001</v>
      </c>
      <c r="FG65">
        <v>34.062800000000003</v>
      </c>
      <c r="FH65">
        <v>30.001000000000001</v>
      </c>
      <c r="FI65">
        <v>33.794600000000003</v>
      </c>
      <c r="FJ65">
        <v>33.744799999999998</v>
      </c>
      <c r="FK65">
        <v>20.194099999999999</v>
      </c>
      <c r="FL65">
        <v>0</v>
      </c>
      <c r="FM65">
        <v>100</v>
      </c>
      <c r="FN65">
        <v>-999.9</v>
      </c>
      <c r="FO65">
        <v>400</v>
      </c>
      <c r="FP65">
        <v>32.128900000000002</v>
      </c>
      <c r="FQ65">
        <v>100.76300000000001</v>
      </c>
      <c r="FR65">
        <v>100.761</v>
      </c>
    </row>
    <row r="66" spans="1:174" x14ac:dyDescent="0.25">
      <c r="A66">
        <v>50</v>
      </c>
      <c r="B66">
        <v>1603834348.0999999</v>
      </c>
      <c r="C66">
        <v>8528.5999999046307</v>
      </c>
      <c r="D66" t="s">
        <v>520</v>
      </c>
      <c r="E66" t="s">
        <v>521</v>
      </c>
      <c r="F66" t="s">
        <v>522</v>
      </c>
      <c r="G66" t="s">
        <v>335</v>
      </c>
      <c r="H66">
        <v>1603834340.3499999</v>
      </c>
      <c r="I66">
        <f t="shared" si="45"/>
        <v>3.5216062992523664E-3</v>
      </c>
      <c r="J66">
        <f t="shared" si="46"/>
        <v>10.049493290187847</v>
      </c>
      <c r="K66">
        <f t="shared" si="47"/>
        <v>386.32086666666697</v>
      </c>
      <c r="L66">
        <f t="shared" si="48"/>
        <v>249.22544079069036</v>
      </c>
      <c r="M66">
        <f t="shared" si="49"/>
        <v>25.350396970558648</v>
      </c>
      <c r="N66">
        <f t="shared" si="50"/>
        <v>39.295295443915577</v>
      </c>
      <c r="O66">
        <f t="shared" si="51"/>
        <v>0.13313115375134951</v>
      </c>
      <c r="P66">
        <f t="shared" si="52"/>
        <v>2.9577832058755118</v>
      </c>
      <c r="Q66">
        <f t="shared" si="53"/>
        <v>0.12988953143123363</v>
      </c>
      <c r="R66">
        <f t="shared" si="54"/>
        <v>8.1465629934259765E-2</v>
      </c>
      <c r="S66">
        <f t="shared" si="55"/>
        <v>214.76238191713983</v>
      </c>
      <c r="T66">
        <f t="shared" si="56"/>
        <v>37.116764830643028</v>
      </c>
      <c r="U66">
        <f t="shared" si="57"/>
        <v>36.077343333333303</v>
      </c>
      <c r="V66">
        <f t="shared" si="58"/>
        <v>5.994215658333343</v>
      </c>
      <c r="W66">
        <f t="shared" si="59"/>
        <v>54.013976939281328</v>
      </c>
      <c r="X66">
        <f t="shared" si="60"/>
        <v>3.3632911543034365</v>
      </c>
      <c r="Y66">
        <f t="shared" si="61"/>
        <v>6.2267052805317578</v>
      </c>
      <c r="Z66">
        <f t="shared" si="62"/>
        <v>2.6309245040299065</v>
      </c>
      <c r="AA66">
        <f t="shared" si="63"/>
        <v>-155.30283779702935</v>
      </c>
      <c r="AB66">
        <f t="shared" si="64"/>
        <v>110.70776835629871</v>
      </c>
      <c r="AC66">
        <f t="shared" si="65"/>
        <v>8.8631379172835931</v>
      </c>
      <c r="AD66">
        <f t="shared" si="66"/>
        <v>179.03045039369277</v>
      </c>
      <c r="AE66">
        <v>0</v>
      </c>
      <c r="AF66">
        <v>0</v>
      </c>
      <c r="AG66">
        <f t="shared" si="67"/>
        <v>1</v>
      </c>
      <c r="AH66">
        <f t="shared" si="68"/>
        <v>0</v>
      </c>
      <c r="AI66">
        <f t="shared" si="69"/>
        <v>52037.904089028576</v>
      </c>
      <c r="AJ66" t="s">
        <v>291</v>
      </c>
      <c r="AK66">
        <v>15552.9</v>
      </c>
      <c r="AL66">
        <v>715.47692307692296</v>
      </c>
      <c r="AM66">
        <v>3262.08</v>
      </c>
      <c r="AN66">
        <f t="shared" si="70"/>
        <v>2546.603076923077</v>
      </c>
      <c r="AO66">
        <f t="shared" si="71"/>
        <v>0.78066849277855754</v>
      </c>
      <c r="AP66">
        <v>-0.57774747981622299</v>
      </c>
      <c r="AQ66" t="s">
        <v>523</v>
      </c>
      <c r="AR66">
        <v>15410.7</v>
      </c>
      <c r="AS66">
        <v>1678.3826923076899</v>
      </c>
      <c r="AT66">
        <v>1980.56</v>
      </c>
      <c r="AU66">
        <f t="shared" si="72"/>
        <v>0.15257165028694408</v>
      </c>
      <c r="AV66">
        <v>0.5</v>
      </c>
      <c r="AW66">
        <f t="shared" si="73"/>
        <v>1095.8549886352469</v>
      </c>
      <c r="AX66">
        <f t="shared" si="74"/>
        <v>10.049493290187847</v>
      </c>
      <c r="AY66">
        <f t="shared" si="75"/>
        <v>83.598202045629989</v>
      </c>
      <c r="AZ66">
        <f t="shared" si="76"/>
        <v>0.56491598335824211</v>
      </c>
      <c r="BA66">
        <f t="shared" si="77"/>
        <v>9.6976706591800042E-3</v>
      </c>
      <c r="BB66">
        <f t="shared" si="78"/>
        <v>0.64704931938441657</v>
      </c>
      <c r="BC66" t="s">
        <v>524</v>
      </c>
      <c r="BD66">
        <v>861.71</v>
      </c>
      <c r="BE66">
        <f t="shared" si="79"/>
        <v>1118.8499999999999</v>
      </c>
      <c r="BF66">
        <f t="shared" si="80"/>
        <v>0.27007848030773568</v>
      </c>
      <c r="BG66">
        <f t="shared" si="81"/>
        <v>0.53388435949457791</v>
      </c>
      <c r="BH66">
        <f t="shared" si="82"/>
        <v>0.2388596553099602</v>
      </c>
      <c r="BI66">
        <f t="shared" si="83"/>
        <v>0.50322722516631502</v>
      </c>
      <c r="BJ66">
        <f t="shared" si="84"/>
        <v>0.13866284985695845</v>
      </c>
      <c r="BK66">
        <f t="shared" si="85"/>
        <v>0.86133715014304157</v>
      </c>
      <c r="BL66">
        <f t="shared" si="86"/>
        <v>1299.9643333333299</v>
      </c>
      <c r="BM66">
        <f t="shared" si="87"/>
        <v>1095.8549886352469</v>
      </c>
      <c r="BN66">
        <f t="shared" si="88"/>
        <v>0.84298850401940495</v>
      </c>
      <c r="BO66">
        <f t="shared" si="89"/>
        <v>0.19597700803881002</v>
      </c>
      <c r="BP66">
        <v>6</v>
      </c>
      <c r="BQ66">
        <v>0.5</v>
      </c>
      <c r="BR66" t="s">
        <v>294</v>
      </c>
      <c r="BS66">
        <v>2</v>
      </c>
      <c r="BT66">
        <v>1603834340.3499999</v>
      </c>
      <c r="BU66">
        <v>386.32086666666697</v>
      </c>
      <c r="BV66">
        <v>400.01240000000001</v>
      </c>
      <c r="BW66">
        <v>33.065269999999998</v>
      </c>
      <c r="BX66">
        <v>28.979199999999999</v>
      </c>
      <c r="BY66">
        <v>386.2466</v>
      </c>
      <c r="BZ66">
        <v>32.770486666666699</v>
      </c>
      <c r="CA66">
        <v>500.01543333333302</v>
      </c>
      <c r="CB66">
        <v>101.616766666667</v>
      </c>
      <c r="CC66">
        <v>9.9963736666666705E-2</v>
      </c>
      <c r="CD66">
        <v>36.771610000000003</v>
      </c>
      <c r="CE66">
        <v>36.077343333333303</v>
      </c>
      <c r="CF66">
        <v>999.9</v>
      </c>
      <c r="CG66">
        <v>0</v>
      </c>
      <c r="CH66">
        <v>0</v>
      </c>
      <c r="CI66">
        <v>10000.157666666701</v>
      </c>
      <c r="CJ66">
        <v>0</v>
      </c>
      <c r="CK66">
        <v>295.01850000000002</v>
      </c>
      <c r="CL66">
        <v>1299.9643333333299</v>
      </c>
      <c r="CM66">
        <v>0.89999949999999995</v>
      </c>
      <c r="CN66">
        <v>0.10000078</v>
      </c>
      <c r="CO66">
        <v>0</v>
      </c>
      <c r="CP66">
        <v>1685.50966666667</v>
      </c>
      <c r="CQ66">
        <v>4.99979</v>
      </c>
      <c r="CR66">
        <v>22018.496666666699</v>
      </c>
      <c r="CS66">
        <v>11050.9666666667</v>
      </c>
      <c r="CT66">
        <v>45.936999999999998</v>
      </c>
      <c r="CU66">
        <v>48.370800000000003</v>
      </c>
      <c r="CV66">
        <v>46.849800000000002</v>
      </c>
      <c r="CW66">
        <v>47.8915333333333</v>
      </c>
      <c r="CX66">
        <v>48.020666666666699</v>
      </c>
      <c r="CY66">
        <v>1165.4666666666701</v>
      </c>
      <c r="CZ66">
        <v>129.49833333333299</v>
      </c>
      <c r="DA66">
        <v>0</v>
      </c>
      <c r="DB66">
        <v>128</v>
      </c>
      <c r="DC66">
        <v>0</v>
      </c>
      <c r="DD66">
        <v>1678.3826923076899</v>
      </c>
      <c r="DE66">
        <v>-868.25059826062704</v>
      </c>
      <c r="DF66">
        <v>-11211.791452679399</v>
      </c>
      <c r="DG66">
        <v>21926.35</v>
      </c>
      <c r="DH66">
        <v>15</v>
      </c>
      <c r="DI66">
        <v>1603833077.5</v>
      </c>
      <c r="DJ66" t="s">
        <v>498</v>
      </c>
      <c r="DK66">
        <v>1603833072</v>
      </c>
      <c r="DL66">
        <v>1603833077.5</v>
      </c>
      <c r="DM66">
        <v>5</v>
      </c>
      <c r="DN66">
        <v>-8.6999999999999994E-2</v>
      </c>
      <c r="DO66">
        <v>-0.108</v>
      </c>
      <c r="DP66">
        <v>7.6999999999999999E-2</v>
      </c>
      <c r="DQ66">
        <v>0.155</v>
      </c>
      <c r="DR66">
        <v>400</v>
      </c>
      <c r="DS66">
        <v>30</v>
      </c>
      <c r="DT66">
        <v>0.2</v>
      </c>
      <c r="DU66">
        <v>0.02</v>
      </c>
      <c r="DV66">
        <v>10.047656722954599</v>
      </c>
      <c r="DW66">
        <v>0.23145698198037001</v>
      </c>
      <c r="DX66">
        <v>2.94663208535671E-2</v>
      </c>
      <c r="DY66">
        <v>1</v>
      </c>
      <c r="DZ66">
        <v>-13.6875129032258</v>
      </c>
      <c r="EA66">
        <v>-0.64659677419353201</v>
      </c>
      <c r="EB66">
        <v>5.8334296568034599E-2</v>
      </c>
      <c r="EC66">
        <v>0</v>
      </c>
      <c r="ED66">
        <v>4.0804903225806504</v>
      </c>
      <c r="EE66">
        <v>1.14152129032258</v>
      </c>
      <c r="EF66">
        <v>8.5665466768530096E-2</v>
      </c>
      <c r="EG66">
        <v>0</v>
      </c>
      <c r="EH66">
        <v>1</v>
      </c>
      <c r="EI66">
        <v>3</v>
      </c>
      <c r="EJ66" t="s">
        <v>296</v>
      </c>
      <c r="EK66">
        <v>100</v>
      </c>
      <c r="EL66">
        <v>100</v>
      </c>
      <c r="EM66">
        <v>7.3999999999999996E-2</v>
      </c>
      <c r="EN66">
        <v>0.2984</v>
      </c>
      <c r="EO66">
        <v>-7.5964953398390905E-2</v>
      </c>
      <c r="EP66">
        <v>6.0823150184057602E-4</v>
      </c>
      <c r="EQ66">
        <v>-6.1572112211999805E-7</v>
      </c>
      <c r="ER66">
        <v>1.2304956265122001E-10</v>
      </c>
      <c r="ES66">
        <v>0.15496000000000301</v>
      </c>
      <c r="ET66">
        <v>0</v>
      </c>
      <c r="EU66">
        <v>0</v>
      </c>
      <c r="EV66">
        <v>0</v>
      </c>
      <c r="EW66">
        <v>4</v>
      </c>
      <c r="EX66">
        <v>2168</v>
      </c>
      <c r="EY66">
        <v>1</v>
      </c>
      <c r="EZ66">
        <v>28</v>
      </c>
      <c r="FA66">
        <v>21.3</v>
      </c>
      <c r="FB66">
        <v>21.2</v>
      </c>
      <c r="FC66">
        <v>2</v>
      </c>
      <c r="FD66">
        <v>509.88400000000001</v>
      </c>
      <c r="FE66">
        <v>135.506</v>
      </c>
      <c r="FF66">
        <v>35.7136</v>
      </c>
      <c r="FG66">
        <v>33.661099999999998</v>
      </c>
      <c r="FH66">
        <v>29.998799999999999</v>
      </c>
      <c r="FI66">
        <v>33.502299999999998</v>
      </c>
      <c r="FJ66">
        <v>33.441499999999998</v>
      </c>
      <c r="FK66">
        <v>20.188800000000001</v>
      </c>
      <c r="FL66">
        <v>0</v>
      </c>
      <c r="FM66">
        <v>100</v>
      </c>
      <c r="FN66">
        <v>-999.9</v>
      </c>
      <c r="FO66">
        <v>400</v>
      </c>
      <c r="FP66">
        <v>29.261600000000001</v>
      </c>
      <c r="FQ66">
        <v>100.854</v>
      </c>
      <c r="FR66">
        <v>100.911</v>
      </c>
    </row>
    <row r="67" spans="1:174" x14ac:dyDescent="0.25">
      <c r="A67">
        <v>51</v>
      </c>
      <c r="B67">
        <v>1603834430.0999999</v>
      </c>
      <c r="C67">
        <v>8610.5999999046307</v>
      </c>
      <c r="D67" t="s">
        <v>525</v>
      </c>
      <c r="E67" t="s">
        <v>526</v>
      </c>
      <c r="F67" t="s">
        <v>522</v>
      </c>
      <c r="G67" t="s">
        <v>335</v>
      </c>
      <c r="H67">
        <v>1603834422.0999999</v>
      </c>
      <c r="I67">
        <f t="shared" si="45"/>
        <v>3.320906039595535E-3</v>
      </c>
      <c r="J67">
        <f t="shared" si="46"/>
        <v>10.503539455861107</v>
      </c>
      <c r="K67">
        <f t="shared" si="47"/>
        <v>385.836064516129</v>
      </c>
      <c r="L67">
        <f t="shared" si="48"/>
        <v>231.04562152914372</v>
      </c>
      <c r="M67">
        <f t="shared" si="49"/>
        <v>23.500200750426501</v>
      </c>
      <c r="N67">
        <f t="shared" si="50"/>
        <v>39.244305574255677</v>
      </c>
      <c r="O67">
        <f t="shared" si="51"/>
        <v>0.12148278672601436</v>
      </c>
      <c r="P67">
        <f t="shared" si="52"/>
        <v>2.9576649252043561</v>
      </c>
      <c r="Q67">
        <f t="shared" si="53"/>
        <v>0.11877728770694312</v>
      </c>
      <c r="R67">
        <f t="shared" si="54"/>
        <v>7.4473864741650589E-2</v>
      </c>
      <c r="S67">
        <f t="shared" si="55"/>
        <v>214.76798624338358</v>
      </c>
      <c r="T67">
        <f t="shared" si="56"/>
        <v>37.154074600089771</v>
      </c>
      <c r="U67">
        <f t="shared" si="57"/>
        <v>36.205454838709699</v>
      </c>
      <c r="V67">
        <f t="shared" si="58"/>
        <v>6.0365400919550414</v>
      </c>
      <c r="W67">
        <f t="shared" si="59"/>
        <v>53.417829822627937</v>
      </c>
      <c r="X67">
        <f t="shared" si="60"/>
        <v>3.3236040273122036</v>
      </c>
      <c r="Y67">
        <f t="shared" si="61"/>
        <v>6.2219001377407439</v>
      </c>
      <c r="Z67">
        <f t="shared" si="62"/>
        <v>2.7129360646428378</v>
      </c>
      <c r="AA67">
        <f t="shared" si="63"/>
        <v>-146.45195634616309</v>
      </c>
      <c r="AB67">
        <f t="shared" si="64"/>
        <v>88.024062591173816</v>
      </c>
      <c r="AC67">
        <f t="shared" si="65"/>
        <v>7.051279909922485</v>
      </c>
      <c r="AD67">
        <f t="shared" si="66"/>
        <v>163.39137239831678</v>
      </c>
      <c r="AE67">
        <v>10</v>
      </c>
      <c r="AF67">
        <v>2</v>
      </c>
      <c r="AG67">
        <f t="shared" si="67"/>
        <v>1</v>
      </c>
      <c r="AH67">
        <f t="shared" si="68"/>
        <v>0</v>
      </c>
      <c r="AI67">
        <f t="shared" si="69"/>
        <v>52036.835783707655</v>
      </c>
      <c r="AJ67" t="s">
        <v>291</v>
      </c>
      <c r="AK67">
        <v>15552.9</v>
      </c>
      <c r="AL67">
        <v>715.47692307692296</v>
      </c>
      <c r="AM67">
        <v>3262.08</v>
      </c>
      <c r="AN67">
        <f t="shared" si="70"/>
        <v>2546.603076923077</v>
      </c>
      <c r="AO67">
        <f t="shared" si="71"/>
        <v>0.78066849277855754</v>
      </c>
      <c r="AP67">
        <v>-0.57774747981622299</v>
      </c>
      <c r="AQ67" t="s">
        <v>527</v>
      </c>
      <c r="AR67">
        <v>15416.6</v>
      </c>
      <c r="AS67">
        <v>1102.9172000000001</v>
      </c>
      <c r="AT67">
        <v>1439.62</v>
      </c>
      <c r="AU67">
        <f t="shared" si="72"/>
        <v>0.23388310804239998</v>
      </c>
      <c r="AV67">
        <v>0.5</v>
      </c>
      <c r="AW67">
        <f t="shared" si="73"/>
        <v>1095.8851457888425</v>
      </c>
      <c r="AX67">
        <f t="shared" si="74"/>
        <v>10.503539455861107</v>
      </c>
      <c r="AY67">
        <f t="shared" si="75"/>
        <v>128.15451197729655</v>
      </c>
      <c r="AZ67">
        <f t="shared" si="76"/>
        <v>0.48160625720676287</v>
      </c>
      <c r="BA67">
        <f t="shared" si="77"/>
        <v>1.0111722910251487E-2</v>
      </c>
      <c r="BB67">
        <f t="shared" si="78"/>
        <v>1.2659312874230702</v>
      </c>
      <c r="BC67" t="s">
        <v>528</v>
      </c>
      <c r="BD67">
        <v>746.29</v>
      </c>
      <c r="BE67">
        <f t="shared" si="79"/>
        <v>693.32999999999993</v>
      </c>
      <c r="BF67">
        <f t="shared" si="80"/>
        <v>0.48563137322775568</v>
      </c>
      <c r="BG67">
        <f t="shared" si="81"/>
        <v>0.72440863506095499</v>
      </c>
      <c r="BH67">
        <f t="shared" si="82"/>
        <v>0.46496722917060562</v>
      </c>
      <c r="BI67">
        <f t="shared" si="83"/>
        <v>0.71564352392206332</v>
      </c>
      <c r="BJ67">
        <f t="shared" si="84"/>
        <v>0.32860294274687324</v>
      </c>
      <c r="BK67">
        <f t="shared" si="85"/>
        <v>0.67139705725312671</v>
      </c>
      <c r="BL67">
        <f t="shared" si="86"/>
        <v>1300.0003225806399</v>
      </c>
      <c r="BM67">
        <f t="shared" si="87"/>
        <v>1095.8851457888425</v>
      </c>
      <c r="BN67">
        <f t="shared" si="88"/>
        <v>0.84298836450547421</v>
      </c>
      <c r="BO67">
        <f t="shared" si="89"/>
        <v>0.19597672901094831</v>
      </c>
      <c r="BP67">
        <v>6</v>
      </c>
      <c r="BQ67">
        <v>0.5</v>
      </c>
      <c r="BR67" t="s">
        <v>294</v>
      </c>
      <c r="BS67">
        <v>2</v>
      </c>
      <c r="BT67">
        <v>1603834422.0999999</v>
      </c>
      <c r="BU67">
        <v>385.836064516129</v>
      </c>
      <c r="BV67">
        <v>399.97735483871003</v>
      </c>
      <c r="BW67">
        <v>32.6764935483871</v>
      </c>
      <c r="BX67">
        <v>28.8217741935484</v>
      </c>
      <c r="BY67">
        <v>385.76193548387101</v>
      </c>
      <c r="BZ67">
        <v>32.3943193548387</v>
      </c>
      <c r="CA67">
        <v>500.01935483871</v>
      </c>
      <c r="CB67">
        <v>101.612387096774</v>
      </c>
      <c r="CC67">
        <v>9.9995916129032303E-2</v>
      </c>
      <c r="CD67">
        <v>36.757490322580701</v>
      </c>
      <c r="CE67">
        <v>36.205454838709699</v>
      </c>
      <c r="CF67">
        <v>999.9</v>
      </c>
      <c r="CG67">
        <v>0</v>
      </c>
      <c r="CH67">
        <v>0</v>
      </c>
      <c r="CI67">
        <v>9999.9177419354801</v>
      </c>
      <c r="CJ67">
        <v>0</v>
      </c>
      <c r="CK67">
        <v>327.45151612903197</v>
      </c>
      <c r="CL67">
        <v>1300.0003225806399</v>
      </c>
      <c r="CM67">
        <v>0.900002903225807</v>
      </c>
      <c r="CN67">
        <v>9.9997025806451603E-2</v>
      </c>
      <c r="CO67">
        <v>0</v>
      </c>
      <c r="CP67">
        <v>1108.5625806451601</v>
      </c>
      <c r="CQ67">
        <v>4.99979</v>
      </c>
      <c r="CR67">
        <v>14438.435483871001</v>
      </c>
      <c r="CS67">
        <v>11051.2903225806</v>
      </c>
      <c r="CT67">
        <v>45.8648387096774</v>
      </c>
      <c r="CU67">
        <v>48.179000000000002</v>
      </c>
      <c r="CV67">
        <v>46.695129032258002</v>
      </c>
      <c r="CW67">
        <v>47.811999999999998</v>
      </c>
      <c r="CX67">
        <v>47.941064516129003</v>
      </c>
      <c r="CY67">
        <v>1165.50451612903</v>
      </c>
      <c r="CZ67">
        <v>129.49580645161299</v>
      </c>
      <c r="DA67">
        <v>0</v>
      </c>
      <c r="DB67">
        <v>81.099999904632597</v>
      </c>
      <c r="DC67">
        <v>0</v>
      </c>
      <c r="DD67">
        <v>1102.9172000000001</v>
      </c>
      <c r="DE67">
        <v>-495.88384540349301</v>
      </c>
      <c r="DF67">
        <v>-6404.2307594494696</v>
      </c>
      <c r="DG67">
        <v>14365.284</v>
      </c>
      <c r="DH67">
        <v>15</v>
      </c>
      <c r="DI67">
        <v>1603833077.5</v>
      </c>
      <c r="DJ67" t="s">
        <v>498</v>
      </c>
      <c r="DK67">
        <v>1603833072</v>
      </c>
      <c r="DL67">
        <v>1603833077.5</v>
      </c>
      <c r="DM67">
        <v>5</v>
      </c>
      <c r="DN67">
        <v>-8.6999999999999994E-2</v>
      </c>
      <c r="DO67">
        <v>-0.108</v>
      </c>
      <c r="DP67">
        <v>7.6999999999999999E-2</v>
      </c>
      <c r="DQ67">
        <v>0.155</v>
      </c>
      <c r="DR67">
        <v>400</v>
      </c>
      <c r="DS67">
        <v>30</v>
      </c>
      <c r="DT67">
        <v>0.2</v>
      </c>
      <c r="DU67">
        <v>0.02</v>
      </c>
      <c r="DV67">
        <v>10.497095765133</v>
      </c>
      <c r="DW67">
        <v>0.32369626927719197</v>
      </c>
      <c r="DX67">
        <v>4.2151757962872502E-2</v>
      </c>
      <c r="DY67">
        <v>1</v>
      </c>
      <c r="DZ67">
        <v>-14.141212903225799</v>
      </c>
      <c r="EA67">
        <v>-0.83818548387094305</v>
      </c>
      <c r="EB67">
        <v>7.4276817648297105E-2</v>
      </c>
      <c r="EC67">
        <v>0</v>
      </c>
      <c r="ED67">
        <v>3.8547261290322599</v>
      </c>
      <c r="EE67">
        <v>1.30549838709677</v>
      </c>
      <c r="EF67">
        <v>9.8634142511032002E-2</v>
      </c>
      <c r="EG67">
        <v>0</v>
      </c>
      <c r="EH67">
        <v>1</v>
      </c>
      <c r="EI67">
        <v>3</v>
      </c>
      <c r="EJ67" t="s">
        <v>296</v>
      </c>
      <c r="EK67">
        <v>100</v>
      </c>
      <c r="EL67">
        <v>100</v>
      </c>
      <c r="EM67">
        <v>7.3999999999999996E-2</v>
      </c>
      <c r="EN67">
        <v>0.28620000000000001</v>
      </c>
      <c r="EO67">
        <v>-7.5964953398390905E-2</v>
      </c>
      <c r="EP67">
        <v>6.0823150184057602E-4</v>
      </c>
      <c r="EQ67">
        <v>-6.1572112211999805E-7</v>
      </c>
      <c r="ER67">
        <v>1.2304956265122001E-10</v>
      </c>
      <c r="ES67">
        <v>0.15496000000000301</v>
      </c>
      <c r="ET67">
        <v>0</v>
      </c>
      <c r="EU67">
        <v>0</v>
      </c>
      <c r="EV67">
        <v>0</v>
      </c>
      <c r="EW67">
        <v>4</v>
      </c>
      <c r="EX67">
        <v>2168</v>
      </c>
      <c r="EY67">
        <v>1</v>
      </c>
      <c r="EZ67">
        <v>28</v>
      </c>
      <c r="FA67">
        <v>22.6</v>
      </c>
      <c r="FB67">
        <v>22.5</v>
      </c>
      <c r="FC67">
        <v>2</v>
      </c>
      <c r="FD67">
        <v>491.726</v>
      </c>
      <c r="FE67">
        <v>136.62700000000001</v>
      </c>
      <c r="FF67">
        <v>35.686300000000003</v>
      </c>
      <c r="FG67">
        <v>33.453400000000002</v>
      </c>
      <c r="FH67">
        <v>29.999199999999998</v>
      </c>
      <c r="FI67">
        <v>33.311300000000003</v>
      </c>
      <c r="FJ67">
        <v>33.255899999999997</v>
      </c>
      <c r="FK67">
        <v>20.196000000000002</v>
      </c>
      <c r="FL67">
        <v>0</v>
      </c>
      <c r="FM67">
        <v>100</v>
      </c>
      <c r="FN67">
        <v>-999.9</v>
      </c>
      <c r="FO67">
        <v>400</v>
      </c>
      <c r="FP67">
        <v>32.858800000000002</v>
      </c>
      <c r="FQ67">
        <v>100.92700000000001</v>
      </c>
      <c r="FR67">
        <v>100.889</v>
      </c>
    </row>
    <row r="68" spans="1:174" x14ac:dyDescent="0.25">
      <c r="A68">
        <v>52</v>
      </c>
      <c r="B68">
        <v>1603834584.0999999</v>
      </c>
      <c r="C68">
        <v>8764.5999999046307</v>
      </c>
      <c r="D68" t="s">
        <v>529</v>
      </c>
      <c r="E68" t="s">
        <v>530</v>
      </c>
      <c r="F68" t="s">
        <v>531</v>
      </c>
      <c r="G68" t="s">
        <v>361</v>
      </c>
      <c r="H68">
        <v>1603834576.3499999</v>
      </c>
      <c r="I68">
        <f t="shared" si="45"/>
        <v>2.0736031530150865E-3</v>
      </c>
      <c r="J68">
        <f t="shared" si="46"/>
        <v>5.865705466339044</v>
      </c>
      <c r="K68">
        <f t="shared" si="47"/>
        <v>391.9794</v>
      </c>
      <c r="L68">
        <f t="shared" si="48"/>
        <v>251.47214702105993</v>
      </c>
      <c r="M68">
        <f t="shared" si="49"/>
        <v>25.575761039408214</v>
      </c>
      <c r="N68">
        <f t="shared" si="50"/>
        <v>39.865931816023483</v>
      </c>
      <c r="O68">
        <f t="shared" si="51"/>
        <v>7.5291775885436951E-2</v>
      </c>
      <c r="P68">
        <f t="shared" si="52"/>
        <v>2.9565504208616433</v>
      </c>
      <c r="Q68">
        <f t="shared" si="53"/>
        <v>7.4242580224216134E-2</v>
      </c>
      <c r="R68">
        <f t="shared" si="54"/>
        <v>4.6494660639873647E-2</v>
      </c>
      <c r="S68">
        <f t="shared" si="55"/>
        <v>214.76204004682461</v>
      </c>
      <c r="T68">
        <f t="shared" si="56"/>
        <v>37.194164987681042</v>
      </c>
      <c r="U68">
        <f t="shared" si="57"/>
        <v>35.653619999999997</v>
      </c>
      <c r="V68">
        <f t="shared" si="58"/>
        <v>5.8560600345671467</v>
      </c>
      <c r="W68">
        <f t="shared" si="59"/>
        <v>51.263036868005955</v>
      </c>
      <c r="X68">
        <f t="shared" si="60"/>
        <v>3.1410981029132343</v>
      </c>
      <c r="Y68">
        <f t="shared" si="61"/>
        <v>6.1274132295381865</v>
      </c>
      <c r="Z68">
        <f t="shared" si="62"/>
        <v>2.7149619316539124</v>
      </c>
      <c r="AA68">
        <f t="shared" si="63"/>
        <v>-91.445899047965312</v>
      </c>
      <c r="AB68">
        <f t="shared" si="64"/>
        <v>131.3854436473197</v>
      </c>
      <c r="AC68">
        <f t="shared" si="65"/>
        <v>10.486405120540914</v>
      </c>
      <c r="AD68">
        <f t="shared" si="66"/>
        <v>265.18798976671997</v>
      </c>
      <c r="AE68">
        <v>0</v>
      </c>
      <c r="AF68">
        <v>0</v>
      </c>
      <c r="AG68">
        <f t="shared" si="67"/>
        <v>1</v>
      </c>
      <c r="AH68">
        <f t="shared" si="68"/>
        <v>0</v>
      </c>
      <c r="AI68">
        <f t="shared" si="69"/>
        <v>52052.095507692058</v>
      </c>
      <c r="AJ68" t="s">
        <v>291</v>
      </c>
      <c r="AK68">
        <v>15552.9</v>
      </c>
      <c r="AL68">
        <v>715.47692307692296</v>
      </c>
      <c r="AM68">
        <v>3262.08</v>
      </c>
      <c r="AN68">
        <f t="shared" si="70"/>
        <v>2546.603076923077</v>
      </c>
      <c r="AO68">
        <f t="shared" si="71"/>
        <v>0.78066849277855754</v>
      </c>
      <c r="AP68">
        <v>-0.57774747981622299</v>
      </c>
      <c r="AQ68" t="s">
        <v>532</v>
      </c>
      <c r="AR68">
        <v>15474.5</v>
      </c>
      <c r="AS68">
        <v>1285.415</v>
      </c>
      <c r="AT68">
        <v>1463.98</v>
      </c>
      <c r="AU68">
        <f t="shared" si="72"/>
        <v>0.12197229470347959</v>
      </c>
      <c r="AV68">
        <v>0.5</v>
      </c>
      <c r="AW68">
        <f t="shared" si="73"/>
        <v>1095.8522896314073</v>
      </c>
      <c r="AX68">
        <f t="shared" si="74"/>
        <v>5.865705466339044</v>
      </c>
      <c r="AY68">
        <f t="shared" si="75"/>
        <v>66.83180921120244</v>
      </c>
      <c r="AZ68">
        <f t="shared" si="76"/>
        <v>0.48465142966433966</v>
      </c>
      <c r="BA68">
        <f t="shared" si="77"/>
        <v>5.8798553483175534E-3</v>
      </c>
      <c r="BB68">
        <f t="shared" si="78"/>
        <v>1.2282271615732454</v>
      </c>
      <c r="BC68" t="s">
        <v>533</v>
      </c>
      <c r="BD68">
        <v>754.46</v>
      </c>
      <c r="BE68">
        <f t="shared" si="79"/>
        <v>709.52</v>
      </c>
      <c r="BF68">
        <f t="shared" si="80"/>
        <v>0.25167014319539976</v>
      </c>
      <c r="BG68">
        <f t="shared" si="81"/>
        <v>0.71705441813352899</v>
      </c>
      <c r="BH68">
        <f t="shared" si="82"/>
        <v>0.23856281357458067</v>
      </c>
      <c r="BI68">
        <f t="shared" si="83"/>
        <v>0.70607784004272356</v>
      </c>
      <c r="BJ68">
        <f t="shared" si="84"/>
        <v>0.1477149840597794</v>
      </c>
      <c r="BK68">
        <f t="shared" si="85"/>
        <v>0.85228501594022066</v>
      </c>
      <c r="BL68">
        <f t="shared" si="86"/>
        <v>1299.961</v>
      </c>
      <c r="BM68">
        <f t="shared" si="87"/>
        <v>1095.8522896314073</v>
      </c>
      <c r="BN68">
        <f t="shared" si="88"/>
        <v>0.84298858937414833</v>
      </c>
      <c r="BO68">
        <f t="shared" si="89"/>
        <v>0.19597717874829679</v>
      </c>
      <c r="BP68">
        <v>6</v>
      </c>
      <c r="BQ68">
        <v>0.5</v>
      </c>
      <c r="BR68" t="s">
        <v>294</v>
      </c>
      <c r="BS68">
        <v>2</v>
      </c>
      <c r="BT68">
        <v>1603834576.3499999</v>
      </c>
      <c r="BU68">
        <v>391.9794</v>
      </c>
      <c r="BV68">
        <v>399.99293333333299</v>
      </c>
      <c r="BW68">
        <v>30.88466</v>
      </c>
      <c r="BX68">
        <v>28.473393333333298</v>
      </c>
      <c r="BY68">
        <v>391.90410000000003</v>
      </c>
      <c r="BZ68">
        <v>30.658743333333302</v>
      </c>
      <c r="CA68">
        <v>500.04273333333299</v>
      </c>
      <c r="CB68">
        <v>101.60403333333301</v>
      </c>
      <c r="CC68">
        <v>0.100116976666667</v>
      </c>
      <c r="CD68">
        <v>36.477903333333302</v>
      </c>
      <c r="CE68">
        <v>35.653619999999997</v>
      </c>
      <c r="CF68">
        <v>999.9</v>
      </c>
      <c r="CG68">
        <v>0</v>
      </c>
      <c r="CH68">
        <v>0</v>
      </c>
      <c r="CI68">
        <v>9994.4189999999999</v>
      </c>
      <c r="CJ68">
        <v>0</v>
      </c>
      <c r="CK68">
        <v>294.59530000000001</v>
      </c>
      <c r="CL68">
        <v>1299.961</v>
      </c>
      <c r="CM68">
        <v>0.89999516666666701</v>
      </c>
      <c r="CN68">
        <v>0.100004833333333</v>
      </c>
      <c r="CO68">
        <v>0</v>
      </c>
      <c r="CP68">
        <v>1289.3626666666701</v>
      </c>
      <c r="CQ68">
        <v>4.99979</v>
      </c>
      <c r="CR68">
        <v>16883.3766666667</v>
      </c>
      <c r="CS68">
        <v>11050.9433333333</v>
      </c>
      <c r="CT68">
        <v>46.1291333333333</v>
      </c>
      <c r="CU68">
        <v>48.375</v>
      </c>
      <c r="CV68">
        <v>46.991599999999998</v>
      </c>
      <c r="CW68">
        <v>48.125</v>
      </c>
      <c r="CX68">
        <v>48.233199999999997</v>
      </c>
      <c r="CY68">
        <v>1165.45966666667</v>
      </c>
      <c r="CZ68">
        <v>129.50166666666701</v>
      </c>
      <c r="DA68">
        <v>0</v>
      </c>
      <c r="DB68">
        <v>106.40000009536701</v>
      </c>
      <c r="DC68">
        <v>0</v>
      </c>
      <c r="DD68">
        <v>1285.415</v>
      </c>
      <c r="DE68">
        <v>-483.38632478306499</v>
      </c>
      <c r="DF68">
        <v>-6215.6888891364397</v>
      </c>
      <c r="DG68">
        <v>16832.480769230799</v>
      </c>
      <c r="DH68">
        <v>15</v>
      </c>
      <c r="DI68">
        <v>1603833077.5</v>
      </c>
      <c r="DJ68" t="s">
        <v>498</v>
      </c>
      <c r="DK68">
        <v>1603833072</v>
      </c>
      <c r="DL68">
        <v>1603833077.5</v>
      </c>
      <c r="DM68">
        <v>5</v>
      </c>
      <c r="DN68">
        <v>-8.6999999999999994E-2</v>
      </c>
      <c r="DO68">
        <v>-0.108</v>
      </c>
      <c r="DP68">
        <v>7.6999999999999999E-2</v>
      </c>
      <c r="DQ68">
        <v>0.155</v>
      </c>
      <c r="DR68">
        <v>400</v>
      </c>
      <c r="DS68">
        <v>30</v>
      </c>
      <c r="DT68">
        <v>0.2</v>
      </c>
      <c r="DU68">
        <v>0.02</v>
      </c>
      <c r="DV68">
        <v>5.8671336125181002</v>
      </c>
      <c r="DW68">
        <v>-0.28346302649723398</v>
      </c>
      <c r="DX68">
        <v>3.2367244218243399E-2</v>
      </c>
      <c r="DY68">
        <v>1</v>
      </c>
      <c r="DZ68">
        <v>-8.0130712903225803</v>
      </c>
      <c r="EA68">
        <v>0.14752209677421299</v>
      </c>
      <c r="EB68">
        <v>3.19053667992256E-2</v>
      </c>
      <c r="EC68">
        <v>1</v>
      </c>
      <c r="ED68">
        <v>2.40893580645161</v>
      </c>
      <c r="EE68">
        <v>0.45576580645161102</v>
      </c>
      <c r="EF68">
        <v>3.4584802813373998E-2</v>
      </c>
      <c r="EG68">
        <v>0</v>
      </c>
      <c r="EH68">
        <v>2</v>
      </c>
      <c r="EI68">
        <v>3</v>
      </c>
      <c r="EJ68" t="s">
        <v>312</v>
      </c>
      <c r="EK68">
        <v>100</v>
      </c>
      <c r="EL68">
        <v>100</v>
      </c>
      <c r="EM68">
        <v>7.4999999999999997E-2</v>
      </c>
      <c r="EN68">
        <v>0.22670000000000001</v>
      </c>
      <c r="EO68">
        <v>-7.5964953398390905E-2</v>
      </c>
      <c r="EP68">
        <v>6.0823150184057602E-4</v>
      </c>
      <c r="EQ68">
        <v>-6.1572112211999805E-7</v>
      </c>
      <c r="ER68">
        <v>1.2304956265122001E-10</v>
      </c>
      <c r="ES68">
        <v>-0.20688335982313</v>
      </c>
      <c r="ET68">
        <v>-5.6976549660881903E-3</v>
      </c>
      <c r="EU68">
        <v>7.2294696533427402E-4</v>
      </c>
      <c r="EV68">
        <v>-2.5009322186793402E-6</v>
      </c>
      <c r="EW68">
        <v>4</v>
      </c>
      <c r="EX68">
        <v>2168</v>
      </c>
      <c r="EY68">
        <v>1</v>
      </c>
      <c r="EZ68">
        <v>28</v>
      </c>
      <c r="FA68">
        <v>25.2</v>
      </c>
      <c r="FB68">
        <v>25.1</v>
      </c>
      <c r="FC68">
        <v>2</v>
      </c>
      <c r="FD68">
        <v>509.15499999999997</v>
      </c>
      <c r="FE68">
        <v>136.71600000000001</v>
      </c>
      <c r="FF68">
        <v>35.452599999999997</v>
      </c>
      <c r="FG68">
        <v>32.708399999999997</v>
      </c>
      <c r="FH68">
        <v>29.998200000000001</v>
      </c>
      <c r="FI68">
        <v>32.634700000000002</v>
      </c>
      <c r="FJ68">
        <v>32.578099999999999</v>
      </c>
      <c r="FK68">
        <v>20.200600000000001</v>
      </c>
      <c r="FL68">
        <v>0</v>
      </c>
      <c r="FM68">
        <v>100</v>
      </c>
      <c r="FN68">
        <v>-999.9</v>
      </c>
      <c r="FO68">
        <v>400</v>
      </c>
      <c r="FP68">
        <v>39.397100000000002</v>
      </c>
      <c r="FQ68">
        <v>101.098</v>
      </c>
      <c r="FR68">
        <v>101.014</v>
      </c>
    </row>
    <row r="69" spans="1:174" x14ac:dyDescent="0.25">
      <c r="A69">
        <v>53</v>
      </c>
      <c r="B69">
        <v>1603834688.5999999</v>
      </c>
      <c r="C69">
        <v>8869.0999999046307</v>
      </c>
      <c r="D69" t="s">
        <v>534</v>
      </c>
      <c r="E69" t="s">
        <v>535</v>
      </c>
      <c r="F69" t="s">
        <v>531</v>
      </c>
      <c r="G69" t="s">
        <v>361</v>
      </c>
      <c r="H69">
        <v>1603834680.8499999</v>
      </c>
      <c r="I69">
        <f t="shared" si="45"/>
        <v>2.966706504604729E-3</v>
      </c>
      <c r="J69">
        <f t="shared" si="46"/>
        <v>8.9819949046512502</v>
      </c>
      <c r="K69">
        <f t="shared" si="47"/>
        <v>387.84620000000001</v>
      </c>
      <c r="L69">
        <f t="shared" si="48"/>
        <v>244.67397580721627</v>
      </c>
      <c r="M69">
        <f t="shared" si="49"/>
        <v>24.884746064468658</v>
      </c>
      <c r="N69">
        <f t="shared" si="50"/>
        <v>39.446182076485755</v>
      </c>
      <c r="O69">
        <f t="shared" si="51"/>
        <v>0.11287159039208988</v>
      </c>
      <c r="P69">
        <f t="shared" si="52"/>
        <v>2.958136854673906</v>
      </c>
      <c r="Q69">
        <f t="shared" si="53"/>
        <v>0.1105324364454426</v>
      </c>
      <c r="R69">
        <f t="shared" si="54"/>
        <v>6.9288898880441901E-2</v>
      </c>
      <c r="S69">
        <f t="shared" si="55"/>
        <v>214.76659702205868</v>
      </c>
      <c r="T69">
        <f t="shared" si="56"/>
        <v>36.902381736634716</v>
      </c>
      <c r="U69">
        <f t="shared" si="57"/>
        <v>35.572270000000003</v>
      </c>
      <c r="V69">
        <f t="shared" si="58"/>
        <v>5.8298547173744302</v>
      </c>
      <c r="W69">
        <f t="shared" si="59"/>
        <v>52.756985147644983</v>
      </c>
      <c r="X69">
        <f t="shared" si="60"/>
        <v>3.2215284158982036</v>
      </c>
      <c r="Y69">
        <f t="shared" si="61"/>
        <v>6.1063542711595025</v>
      </c>
      <c r="Z69">
        <f t="shared" si="62"/>
        <v>2.6083263014762266</v>
      </c>
      <c r="AA69">
        <f t="shared" si="63"/>
        <v>-130.83175685306855</v>
      </c>
      <c r="AB69">
        <f t="shared" si="64"/>
        <v>134.4105584499577</v>
      </c>
      <c r="AC69">
        <f t="shared" si="65"/>
        <v>10.714598650234318</v>
      </c>
      <c r="AD69">
        <f t="shared" si="66"/>
        <v>229.05999726918213</v>
      </c>
      <c r="AE69">
        <v>0</v>
      </c>
      <c r="AF69">
        <v>0</v>
      </c>
      <c r="AG69">
        <f t="shared" si="67"/>
        <v>1</v>
      </c>
      <c r="AH69">
        <f t="shared" si="68"/>
        <v>0</v>
      </c>
      <c r="AI69">
        <f t="shared" si="69"/>
        <v>52107.658860313255</v>
      </c>
      <c r="AJ69" t="s">
        <v>291</v>
      </c>
      <c r="AK69">
        <v>15552.9</v>
      </c>
      <c r="AL69">
        <v>715.47692307692296</v>
      </c>
      <c r="AM69">
        <v>3262.08</v>
      </c>
      <c r="AN69">
        <f t="shared" si="70"/>
        <v>2546.603076923077</v>
      </c>
      <c r="AO69">
        <f t="shared" si="71"/>
        <v>0.78066849277855754</v>
      </c>
      <c r="AP69">
        <v>-0.57774747981622299</v>
      </c>
      <c r="AQ69" t="s">
        <v>536</v>
      </c>
      <c r="AR69">
        <v>15476.1</v>
      </c>
      <c r="AS69">
        <v>994.33435999999995</v>
      </c>
      <c r="AT69">
        <v>1203.1099999999999</v>
      </c>
      <c r="AU69">
        <f t="shared" si="72"/>
        <v>0.17352996816583688</v>
      </c>
      <c r="AV69">
        <v>0.5</v>
      </c>
      <c r="AW69">
        <f t="shared" si="73"/>
        <v>1095.877870627563</v>
      </c>
      <c r="AX69">
        <f t="shared" si="74"/>
        <v>8.9819949046512502</v>
      </c>
      <c r="AY69">
        <f t="shared" si="75"/>
        <v>95.083826001823056</v>
      </c>
      <c r="AZ69">
        <f t="shared" si="76"/>
        <v>0.45136354946762963</v>
      </c>
      <c r="BA69">
        <f t="shared" si="77"/>
        <v>8.7233647477460343E-3</v>
      </c>
      <c r="BB69">
        <f t="shared" si="78"/>
        <v>1.7113730249104409</v>
      </c>
      <c r="BC69" t="s">
        <v>537</v>
      </c>
      <c r="BD69">
        <v>660.07</v>
      </c>
      <c r="BE69">
        <f t="shared" si="79"/>
        <v>543.03999999999985</v>
      </c>
      <c r="BF69">
        <f t="shared" si="80"/>
        <v>0.38445720388921628</v>
      </c>
      <c r="BG69">
        <f t="shared" si="81"/>
        <v>0.79129980284472401</v>
      </c>
      <c r="BH69">
        <f t="shared" si="82"/>
        <v>0.42814084991394841</v>
      </c>
      <c r="BI69">
        <f t="shared" si="83"/>
        <v>0.80851626178341962</v>
      </c>
      <c r="BJ69">
        <f t="shared" si="84"/>
        <v>0.25521462073497597</v>
      </c>
      <c r="BK69">
        <f t="shared" si="85"/>
        <v>0.74478537926502408</v>
      </c>
      <c r="BL69">
        <f t="shared" si="86"/>
        <v>1299.99166666667</v>
      </c>
      <c r="BM69">
        <f t="shared" si="87"/>
        <v>1095.877870627563</v>
      </c>
      <c r="BN69">
        <f t="shared" si="88"/>
        <v>0.84298838117748975</v>
      </c>
      <c r="BO69">
        <f t="shared" si="89"/>
        <v>0.19597676235497932</v>
      </c>
      <c r="BP69">
        <v>6</v>
      </c>
      <c r="BQ69">
        <v>0.5</v>
      </c>
      <c r="BR69" t="s">
        <v>294</v>
      </c>
      <c r="BS69">
        <v>2</v>
      </c>
      <c r="BT69">
        <v>1603834680.8499999</v>
      </c>
      <c r="BU69">
        <v>387.84620000000001</v>
      </c>
      <c r="BV69">
        <v>400.00513333333299</v>
      </c>
      <c r="BW69">
        <v>31.674993333333301</v>
      </c>
      <c r="BX69">
        <v>28.22777</v>
      </c>
      <c r="BY69">
        <v>387.77170000000001</v>
      </c>
      <c r="BZ69">
        <v>31.424616666666701</v>
      </c>
      <c r="CA69">
        <v>500.00869999999998</v>
      </c>
      <c r="CB69">
        <v>101.60576666666699</v>
      </c>
      <c r="CC69">
        <v>9.9966369999999999E-2</v>
      </c>
      <c r="CD69">
        <v>36.415080000000003</v>
      </c>
      <c r="CE69">
        <v>35.572270000000003</v>
      </c>
      <c r="CF69">
        <v>999.9</v>
      </c>
      <c r="CG69">
        <v>0</v>
      </c>
      <c r="CH69">
        <v>0</v>
      </c>
      <c r="CI69">
        <v>10003.246666666701</v>
      </c>
      <c r="CJ69">
        <v>0</v>
      </c>
      <c r="CK69">
        <v>294.06079999999997</v>
      </c>
      <c r="CL69">
        <v>1299.99166666667</v>
      </c>
      <c r="CM69">
        <v>0.90000153333333399</v>
      </c>
      <c r="CN69">
        <v>9.9998093333333302E-2</v>
      </c>
      <c r="CO69">
        <v>0</v>
      </c>
      <c r="CP69">
        <v>999.00109999999995</v>
      </c>
      <c r="CQ69">
        <v>4.99979</v>
      </c>
      <c r="CR69">
        <v>13114.8966666667</v>
      </c>
      <c r="CS69">
        <v>11051.223333333301</v>
      </c>
      <c r="CT69">
        <v>46.5</v>
      </c>
      <c r="CU69">
        <v>48.724800000000002</v>
      </c>
      <c r="CV69">
        <v>47.362400000000001</v>
      </c>
      <c r="CW69">
        <v>48.375</v>
      </c>
      <c r="CX69">
        <v>48.561999999999998</v>
      </c>
      <c r="CY69">
        <v>1165.4960000000001</v>
      </c>
      <c r="CZ69">
        <v>129.49566666666701</v>
      </c>
      <c r="DA69">
        <v>0</v>
      </c>
      <c r="DB69">
        <v>103.799999952316</v>
      </c>
      <c r="DC69">
        <v>0</v>
      </c>
      <c r="DD69">
        <v>994.33435999999995</v>
      </c>
      <c r="DE69">
        <v>-399.48138522190197</v>
      </c>
      <c r="DF69">
        <v>-5245.0769310024298</v>
      </c>
      <c r="DG69">
        <v>13053.268</v>
      </c>
      <c r="DH69">
        <v>15</v>
      </c>
      <c r="DI69">
        <v>1603833077.5</v>
      </c>
      <c r="DJ69" t="s">
        <v>498</v>
      </c>
      <c r="DK69">
        <v>1603833072</v>
      </c>
      <c r="DL69">
        <v>1603833077.5</v>
      </c>
      <c r="DM69">
        <v>5</v>
      </c>
      <c r="DN69">
        <v>-8.6999999999999994E-2</v>
      </c>
      <c r="DO69">
        <v>-0.108</v>
      </c>
      <c r="DP69">
        <v>7.6999999999999999E-2</v>
      </c>
      <c r="DQ69">
        <v>0.155</v>
      </c>
      <c r="DR69">
        <v>400</v>
      </c>
      <c r="DS69">
        <v>30</v>
      </c>
      <c r="DT69">
        <v>0.2</v>
      </c>
      <c r="DU69">
        <v>0.02</v>
      </c>
      <c r="DV69">
        <v>8.9877947576027601</v>
      </c>
      <c r="DW69">
        <v>-0.35880825808744499</v>
      </c>
      <c r="DX69">
        <v>2.89586340259089E-2</v>
      </c>
      <c r="DY69">
        <v>1</v>
      </c>
      <c r="DZ69">
        <v>-12.162219354838699</v>
      </c>
      <c r="EA69">
        <v>0.34695483870973098</v>
      </c>
      <c r="EB69">
        <v>2.90114706942242E-2</v>
      </c>
      <c r="EC69">
        <v>0</v>
      </c>
      <c r="ED69">
        <v>3.4447399999999999</v>
      </c>
      <c r="EE69">
        <v>0.18682258064515</v>
      </c>
      <c r="EF69">
        <v>1.4117323149351799E-2</v>
      </c>
      <c r="EG69">
        <v>1</v>
      </c>
      <c r="EH69">
        <v>2</v>
      </c>
      <c r="EI69">
        <v>3</v>
      </c>
      <c r="EJ69" t="s">
        <v>312</v>
      </c>
      <c r="EK69">
        <v>100</v>
      </c>
      <c r="EL69">
        <v>100</v>
      </c>
      <c r="EM69">
        <v>7.4999999999999997E-2</v>
      </c>
      <c r="EN69">
        <v>0.25030000000000002</v>
      </c>
      <c r="EO69">
        <v>-7.5964953398390905E-2</v>
      </c>
      <c r="EP69">
        <v>6.0823150184057602E-4</v>
      </c>
      <c r="EQ69">
        <v>-6.1572112211999805E-7</v>
      </c>
      <c r="ER69">
        <v>1.2304956265122001E-10</v>
      </c>
      <c r="ES69">
        <v>0.15496000000000301</v>
      </c>
      <c r="ET69">
        <v>0</v>
      </c>
      <c r="EU69">
        <v>0</v>
      </c>
      <c r="EV69">
        <v>0</v>
      </c>
      <c r="EW69">
        <v>4</v>
      </c>
      <c r="EX69">
        <v>2168</v>
      </c>
      <c r="EY69">
        <v>1</v>
      </c>
      <c r="EZ69">
        <v>28</v>
      </c>
      <c r="FA69">
        <v>26.9</v>
      </c>
      <c r="FB69">
        <v>26.9</v>
      </c>
      <c r="FC69">
        <v>2</v>
      </c>
      <c r="FD69">
        <v>506.98200000000003</v>
      </c>
      <c r="FE69">
        <v>135.95699999999999</v>
      </c>
      <c r="FF69">
        <v>35.302199999999999</v>
      </c>
      <c r="FG69">
        <v>32.2346</v>
      </c>
      <c r="FH69">
        <v>29.998699999999999</v>
      </c>
      <c r="FI69">
        <v>32.187800000000003</v>
      </c>
      <c r="FJ69">
        <v>32.1404</v>
      </c>
      <c r="FK69">
        <v>20.1996</v>
      </c>
      <c r="FL69">
        <v>0</v>
      </c>
      <c r="FM69">
        <v>100</v>
      </c>
      <c r="FN69">
        <v>-999.9</v>
      </c>
      <c r="FO69">
        <v>400</v>
      </c>
      <c r="FP69">
        <v>30.742699999999999</v>
      </c>
      <c r="FQ69">
        <v>101.17700000000001</v>
      </c>
      <c r="FR69">
        <v>101.062</v>
      </c>
    </row>
    <row r="70" spans="1:174" x14ac:dyDescent="0.25">
      <c r="A70">
        <v>54</v>
      </c>
      <c r="B70">
        <v>1603834827.5999999</v>
      </c>
      <c r="C70">
        <v>9008.0999999046307</v>
      </c>
      <c r="D70" t="s">
        <v>538</v>
      </c>
      <c r="E70" t="s">
        <v>539</v>
      </c>
      <c r="F70" t="s">
        <v>540</v>
      </c>
      <c r="G70" t="s">
        <v>346</v>
      </c>
      <c r="H70">
        <v>1603834819.5999999</v>
      </c>
      <c r="I70">
        <f t="shared" si="45"/>
        <v>4.6513562606657838E-3</v>
      </c>
      <c r="J70">
        <f t="shared" si="46"/>
        <v>10.916137287570525</v>
      </c>
      <c r="K70">
        <f t="shared" si="47"/>
        <v>384.76454838709702</v>
      </c>
      <c r="L70">
        <f t="shared" si="48"/>
        <v>289.508996158022</v>
      </c>
      <c r="M70">
        <f t="shared" si="49"/>
        <v>29.438647083238642</v>
      </c>
      <c r="N70">
        <f t="shared" si="50"/>
        <v>39.124683171941527</v>
      </c>
      <c r="O70">
        <f t="shared" si="51"/>
        <v>0.21699874704791391</v>
      </c>
      <c r="P70">
        <f t="shared" si="52"/>
        <v>2.9566394277149843</v>
      </c>
      <c r="Q70">
        <f t="shared" si="53"/>
        <v>0.20852321998601633</v>
      </c>
      <c r="R70">
        <f t="shared" si="54"/>
        <v>0.13106092224375918</v>
      </c>
      <c r="S70">
        <f t="shared" si="55"/>
        <v>214.76781656036988</v>
      </c>
      <c r="T70">
        <f t="shared" si="56"/>
        <v>36.088906810267169</v>
      </c>
      <c r="U70">
        <f t="shared" si="57"/>
        <v>34.694877419354803</v>
      </c>
      <c r="V70">
        <f t="shared" si="58"/>
        <v>5.5536305648371709</v>
      </c>
      <c r="W70">
        <f t="shared" si="59"/>
        <v>56.611391763254119</v>
      </c>
      <c r="X70">
        <f t="shared" si="60"/>
        <v>3.3851273179152361</v>
      </c>
      <c r="Y70">
        <f t="shared" si="61"/>
        <v>5.9795868154446046</v>
      </c>
      <c r="Z70">
        <f t="shared" si="62"/>
        <v>2.1685032469219347</v>
      </c>
      <c r="AA70">
        <f t="shared" si="63"/>
        <v>-205.12481109536105</v>
      </c>
      <c r="AB70">
        <f t="shared" si="64"/>
        <v>213.27549956670234</v>
      </c>
      <c r="AC70">
        <f t="shared" si="65"/>
        <v>16.906213781206908</v>
      </c>
      <c r="AD70">
        <f t="shared" si="66"/>
        <v>239.82471881291806</v>
      </c>
      <c r="AE70">
        <v>0</v>
      </c>
      <c r="AF70">
        <v>0</v>
      </c>
      <c r="AG70">
        <f t="shared" si="67"/>
        <v>1</v>
      </c>
      <c r="AH70">
        <f t="shared" si="68"/>
        <v>0</v>
      </c>
      <c r="AI70">
        <f t="shared" si="69"/>
        <v>52129.176603592743</v>
      </c>
      <c r="AJ70" t="s">
        <v>291</v>
      </c>
      <c r="AK70">
        <v>15552.9</v>
      </c>
      <c r="AL70">
        <v>715.47692307692296</v>
      </c>
      <c r="AM70">
        <v>3262.08</v>
      </c>
      <c r="AN70">
        <f t="shared" si="70"/>
        <v>2546.603076923077</v>
      </c>
      <c r="AO70">
        <f t="shared" si="71"/>
        <v>0.78066849277855754</v>
      </c>
      <c r="AP70">
        <v>-0.57774747981622299</v>
      </c>
      <c r="AQ70" t="s">
        <v>541</v>
      </c>
      <c r="AR70">
        <v>15410.4</v>
      </c>
      <c r="AS70">
        <v>1051.7031999999999</v>
      </c>
      <c r="AT70">
        <v>1293.6500000000001</v>
      </c>
      <c r="AU70">
        <f t="shared" si="72"/>
        <v>0.18702647547636542</v>
      </c>
      <c r="AV70">
        <v>0.5</v>
      </c>
      <c r="AW70">
        <f t="shared" si="73"/>
        <v>1095.8821322552633</v>
      </c>
      <c r="AX70">
        <f t="shared" si="74"/>
        <v>10.916137287570525</v>
      </c>
      <c r="AY70">
        <f t="shared" si="75"/>
        <v>102.47948636661302</v>
      </c>
      <c r="AZ70">
        <f t="shared" si="76"/>
        <v>0.42500676380783059</v>
      </c>
      <c r="BA70">
        <f t="shared" si="77"/>
        <v>1.0488249081799505E-2</v>
      </c>
      <c r="BB70">
        <f t="shared" si="78"/>
        <v>1.5216093997603677</v>
      </c>
      <c r="BC70" t="s">
        <v>542</v>
      </c>
      <c r="BD70">
        <v>743.84</v>
      </c>
      <c r="BE70">
        <f t="shared" si="79"/>
        <v>549.81000000000006</v>
      </c>
      <c r="BF70">
        <f t="shared" si="80"/>
        <v>0.44005529182808634</v>
      </c>
      <c r="BG70">
        <f t="shared" si="81"/>
        <v>0.78166894338903359</v>
      </c>
      <c r="BH70">
        <f t="shared" si="82"/>
        <v>0.41846777315815747</v>
      </c>
      <c r="BI70">
        <f t="shared" si="83"/>
        <v>0.77296301800528233</v>
      </c>
      <c r="BJ70">
        <f t="shared" si="84"/>
        <v>0.31123869193647385</v>
      </c>
      <c r="BK70">
        <f t="shared" si="85"/>
        <v>0.6887613080635262</v>
      </c>
      <c r="BL70">
        <f t="shared" si="86"/>
        <v>1299.9964516129</v>
      </c>
      <c r="BM70">
        <f t="shared" si="87"/>
        <v>1095.8821322552633</v>
      </c>
      <c r="BN70">
        <f t="shared" si="88"/>
        <v>0.84298855654229432</v>
      </c>
      <c r="BO70">
        <f t="shared" si="89"/>
        <v>0.19597711308458865</v>
      </c>
      <c r="BP70">
        <v>6</v>
      </c>
      <c r="BQ70">
        <v>0.5</v>
      </c>
      <c r="BR70" t="s">
        <v>294</v>
      </c>
      <c r="BS70">
        <v>2</v>
      </c>
      <c r="BT70">
        <v>1603834819.5999999</v>
      </c>
      <c r="BU70">
        <v>384.76454838709702</v>
      </c>
      <c r="BV70">
        <v>400.01032258064498</v>
      </c>
      <c r="BW70">
        <v>33.290416129032302</v>
      </c>
      <c r="BX70">
        <v>27.895029032258101</v>
      </c>
      <c r="BY70">
        <v>384.69058064516099</v>
      </c>
      <c r="BZ70">
        <v>32.988303225806497</v>
      </c>
      <c r="CA70">
        <v>500.03945161290301</v>
      </c>
      <c r="CB70">
        <v>101.584838709677</v>
      </c>
      <c r="CC70">
        <v>9.9901570967741896E-2</v>
      </c>
      <c r="CD70">
        <v>36.032880645161299</v>
      </c>
      <c r="CE70">
        <v>34.694877419354803</v>
      </c>
      <c r="CF70">
        <v>999.9</v>
      </c>
      <c r="CG70">
        <v>0</v>
      </c>
      <c r="CH70">
        <v>0</v>
      </c>
      <c r="CI70">
        <v>9996.8122580645104</v>
      </c>
      <c r="CJ70">
        <v>0</v>
      </c>
      <c r="CK70">
        <v>261.56116129032301</v>
      </c>
      <c r="CL70">
        <v>1299.9964516129</v>
      </c>
      <c r="CM70">
        <v>0.89999790322580697</v>
      </c>
      <c r="CN70">
        <v>0.10000226774193501</v>
      </c>
      <c r="CO70">
        <v>0</v>
      </c>
      <c r="CP70">
        <v>1058.6241935483899</v>
      </c>
      <c r="CQ70">
        <v>4.99979</v>
      </c>
      <c r="CR70">
        <v>13768.0483870968</v>
      </c>
      <c r="CS70">
        <v>11051.245161290301</v>
      </c>
      <c r="CT70">
        <v>46.75</v>
      </c>
      <c r="CU70">
        <v>48.914999999999999</v>
      </c>
      <c r="CV70">
        <v>47.664999999999999</v>
      </c>
      <c r="CW70">
        <v>48.436999999999998</v>
      </c>
      <c r="CX70">
        <v>48.75</v>
      </c>
      <c r="CY70">
        <v>1165.4938709677399</v>
      </c>
      <c r="CZ70">
        <v>129.50387096774199</v>
      </c>
      <c r="DA70">
        <v>0</v>
      </c>
      <c r="DB70">
        <v>109.799999952316</v>
      </c>
      <c r="DC70">
        <v>0</v>
      </c>
      <c r="DD70">
        <v>1051.7031999999999</v>
      </c>
      <c r="DE70">
        <v>-422.15307756746</v>
      </c>
      <c r="DF70">
        <v>-5403.3307775727399</v>
      </c>
      <c r="DG70">
        <v>13679.34</v>
      </c>
      <c r="DH70">
        <v>15</v>
      </c>
      <c r="DI70">
        <v>1603833077.5</v>
      </c>
      <c r="DJ70" t="s">
        <v>498</v>
      </c>
      <c r="DK70">
        <v>1603833072</v>
      </c>
      <c r="DL70">
        <v>1603833077.5</v>
      </c>
      <c r="DM70">
        <v>5</v>
      </c>
      <c r="DN70">
        <v>-8.6999999999999994E-2</v>
      </c>
      <c r="DO70">
        <v>-0.108</v>
      </c>
      <c r="DP70">
        <v>7.6999999999999999E-2</v>
      </c>
      <c r="DQ70">
        <v>0.155</v>
      </c>
      <c r="DR70">
        <v>400</v>
      </c>
      <c r="DS70">
        <v>30</v>
      </c>
      <c r="DT70">
        <v>0.2</v>
      </c>
      <c r="DU70">
        <v>0.02</v>
      </c>
      <c r="DV70">
        <v>10.922384406254601</v>
      </c>
      <c r="DW70">
        <v>-0.25040003671184102</v>
      </c>
      <c r="DX70">
        <v>2.9283870764434498E-2</v>
      </c>
      <c r="DY70">
        <v>1</v>
      </c>
      <c r="DZ70">
        <v>-15.2476516129032</v>
      </c>
      <c r="EA70">
        <v>-3.1117741935458E-2</v>
      </c>
      <c r="EB70">
        <v>2.26265882845503E-2</v>
      </c>
      <c r="EC70">
        <v>1</v>
      </c>
      <c r="ED70">
        <v>5.3892709677419397</v>
      </c>
      <c r="EE70">
        <v>0.73047532258062398</v>
      </c>
      <c r="EF70">
        <v>5.4749265622109002E-2</v>
      </c>
      <c r="EG70">
        <v>0</v>
      </c>
      <c r="EH70">
        <v>2</v>
      </c>
      <c r="EI70">
        <v>3</v>
      </c>
      <c r="EJ70" t="s">
        <v>312</v>
      </c>
      <c r="EK70">
        <v>100</v>
      </c>
      <c r="EL70">
        <v>100</v>
      </c>
      <c r="EM70">
        <v>7.3999999999999996E-2</v>
      </c>
      <c r="EN70">
        <v>0.30420000000000003</v>
      </c>
      <c r="EO70">
        <v>-7.5964953398390905E-2</v>
      </c>
      <c r="EP70">
        <v>6.0823150184057602E-4</v>
      </c>
      <c r="EQ70">
        <v>-6.1572112211999805E-7</v>
      </c>
      <c r="ER70">
        <v>1.2304956265122001E-10</v>
      </c>
      <c r="ES70">
        <v>0.15496000000000301</v>
      </c>
      <c r="ET70">
        <v>0</v>
      </c>
      <c r="EU70">
        <v>0</v>
      </c>
      <c r="EV70">
        <v>0</v>
      </c>
      <c r="EW70">
        <v>4</v>
      </c>
      <c r="EX70">
        <v>2168</v>
      </c>
      <c r="EY70">
        <v>1</v>
      </c>
      <c r="EZ70">
        <v>28</v>
      </c>
      <c r="FA70">
        <v>29.3</v>
      </c>
      <c r="FB70">
        <v>29.2</v>
      </c>
      <c r="FC70">
        <v>2</v>
      </c>
      <c r="FD70">
        <v>505.92099999999999</v>
      </c>
      <c r="FE70">
        <v>137.541</v>
      </c>
      <c r="FF70">
        <v>35.0045</v>
      </c>
      <c r="FG70">
        <v>31.547999999999998</v>
      </c>
      <c r="FH70">
        <v>29.9983</v>
      </c>
      <c r="FI70">
        <v>31.519600000000001</v>
      </c>
      <c r="FJ70">
        <v>31.4663</v>
      </c>
      <c r="FK70">
        <v>20.198499999999999</v>
      </c>
      <c r="FL70">
        <v>0</v>
      </c>
      <c r="FM70">
        <v>100</v>
      </c>
      <c r="FN70">
        <v>-999.9</v>
      </c>
      <c r="FO70">
        <v>400</v>
      </c>
      <c r="FP70">
        <v>38.157600000000002</v>
      </c>
      <c r="FQ70">
        <v>101.301</v>
      </c>
      <c r="FR70">
        <v>101.161</v>
      </c>
    </row>
    <row r="71" spans="1:174" x14ac:dyDescent="0.25">
      <c r="A71">
        <v>55</v>
      </c>
      <c r="B71">
        <v>1603834908.0999999</v>
      </c>
      <c r="C71">
        <v>9088.5999999046307</v>
      </c>
      <c r="D71" t="s">
        <v>543</v>
      </c>
      <c r="E71" t="s">
        <v>544</v>
      </c>
      <c r="F71" t="s">
        <v>540</v>
      </c>
      <c r="G71" t="s">
        <v>346</v>
      </c>
      <c r="H71">
        <v>1603834900.0999999</v>
      </c>
      <c r="I71">
        <f t="shared" si="45"/>
        <v>3.5293267710016858E-3</v>
      </c>
      <c r="J71">
        <f t="shared" si="46"/>
        <v>7.5374293676817841</v>
      </c>
      <c r="K71">
        <f t="shared" si="47"/>
        <v>389.31532258064499</v>
      </c>
      <c r="L71">
        <f t="shared" si="48"/>
        <v>291.04987181224396</v>
      </c>
      <c r="M71">
        <f t="shared" si="49"/>
        <v>29.592637532907045</v>
      </c>
      <c r="N71">
        <f t="shared" si="50"/>
        <v>39.583825120417544</v>
      </c>
      <c r="O71">
        <f t="shared" si="51"/>
        <v>0.14560283407616872</v>
      </c>
      <c r="P71">
        <f t="shared" si="52"/>
        <v>2.9571668449323916</v>
      </c>
      <c r="Q71">
        <f t="shared" si="53"/>
        <v>0.14173413516740324</v>
      </c>
      <c r="R71">
        <f t="shared" si="54"/>
        <v>8.892285993365584E-2</v>
      </c>
      <c r="S71">
        <f t="shared" si="55"/>
        <v>214.77581509218012</v>
      </c>
      <c r="T71">
        <f t="shared" si="56"/>
        <v>36.364378889556029</v>
      </c>
      <c r="U71">
        <f t="shared" si="57"/>
        <v>35.016409677419396</v>
      </c>
      <c r="V71">
        <f t="shared" si="58"/>
        <v>5.653506130212965</v>
      </c>
      <c r="W71">
        <f t="shared" si="59"/>
        <v>54.091508581863387</v>
      </c>
      <c r="X71">
        <f t="shared" si="60"/>
        <v>3.2323142496920436</v>
      </c>
      <c r="Y71">
        <f t="shared" si="61"/>
        <v>5.9756407880548963</v>
      </c>
      <c r="Z71">
        <f t="shared" si="62"/>
        <v>2.4211918805209214</v>
      </c>
      <c r="AA71">
        <f t="shared" si="63"/>
        <v>-155.64331060117433</v>
      </c>
      <c r="AB71">
        <f t="shared" si="64"/>
        <v>160.13802809004579</v>
      </c>
      <c r="AC71">
        <f t="shared" si="65"/>
        <v>12.710868707415914</v>
      </c>
      <c r="AD71">
        <f t="shared" si="66"/>
        <v>231.98140128846751</v>
      </c>
      <c r="AE71">
        <v>16</v>
      </c>
      <c r="AF71">
        <v>3</v>
      </c>
      <c r="AG71">
        <f t="shared" si="67"/>
        <v>1</v>
      </c>
      <c r="AH71">
        <f t="shared" si="68"/>
        <v>0</v>
      </c>
      <c r="AI71">
        <f t="shared" si="69"/>
        <v>52145.970222429103</v>
      </c>
      <c r="AJ71" t="s">
        <v>291</v>
      </c>
      <c r="AK71">
        <v>15552.9</v>
      </c>
      <c r="AL71">
        <v>715.47692307692296</v>
      </c>
      <c r="AM71">
        <v>3262.08</v>
      </c>
      <c r="AN71">
        <f t="shared" si="70"/>
        <v>2546.603076923077</v>
      </c>
      <c r="AO71">
        <f t="shared" si="71"/>
        <v>0.78066849277855754</v>
      </c>
      <c r="AP71">
        <v>-0.57774747981622299</v>
      </c>
      <c r="AQ71" t="s">
        <v>545</v>
      </c>
      <c r="AR71">
        <v>15410.6</v>
      </c>
      <c r="AS71">
        <v>938.03492000000006</v>
      </c>
      <c r="AT71">
        <v>1120.8499999999999</v>
      </c>
      <c r="AU71">
        <f t="shared" si="72"/>
        <v>0.16310396574028629</v>
      </c>
      <c r="AV71">
        <v>0.5</v>
      </c>
      <c r="AW71">
        <f t="shared" si="73"/>
        <v>1095.9229245059487</v>
      </c>
      <c r="AX71">
        <f t="shared" si="74"/>
        <v>7.5374293676817841</v>
      </c>
      <c r="AY71">
        <f t="shared" si="75"/>
        <v>89.374687566306307</v>
      </c>
      <c r="AZ71">
        <f t="shared" si="76"/>
        <v>0.43571396707855636</v>
      </c>
      <c r="BA71">
        <f t="shared" si="77"/>
        <v>7.4048791808569913E-3</v>
      </c>
      <c r="BB71">
        <f t="shared" si="78"/>
        <v>1.9103626711870456</v>
      </c>
      <c r="BC71" t="s">
        <v>546</v>
      </c>
      <c r="BD71">
        <v>632.48</v>
      </c>
      <c r="BE71">
        <f t="shared" si="79"/>
        <v>488.36999999999989</v>
      </c>
      <c r="BF71">
        <f t="shared" si="80"/>
        <v>0.37433724430247539</v>
      </c>
      <c r="BG71">
        <f t="shared" si="81"/>
        <v>0.81427973836324918</v>
      </c>
      <c r="BH71">
        <f t="shared" si="82"/>
        <v>0.45097982675028664</v>
      </c>
      <c r="BI71">
        <f t="shared" si="83"/>
        <v>0.84081811547449026</v>
      </c>
      <c r="BJ71">
        <f t="shared" si="84"/>
        <v>0.25240085974243864</v>
      </c>
      <c r="BK71">
        <f t="shared" si="85"/>
        <v>0.74759914025756136</v>
      </c>
      <c r="BL71">
        <f t="shared" si="86"/>
        <v>1300.0448387096801</v>
      </c>
      <c r="BM71">
        <f t="shared" si="87"/>
        <v>1095.9229245059487</v>
      </c>
      <c r="BN71">
        <f t="shared" si="88"/>
        <v>0.84298855845131748</v>
      </c>
      <c r="BO71">
        <f t="shared" si="89"/>
        <v>0.19597711690263517</v>
      </c>
      <c r="BP71">
        <v>6</v>
      </c>
      <c r="BQ71">
        <v>0.5</v>
      </c>
      <c r="BR71" t="s">
        <v>294</v>
      </c>
      <c r="BS71">
        <v>2</v>
      </c>
      <c r="BT71">
        <v>1603834900.0999999</v>
      </c>
      <c r="BU71">
        <v>389.31532258064499</v>
      </c>
      <c r="BV71">
        <v>400.00841935483902</v>
      </c>
      <c r="BW71">
        <v>31.7904967741935</v>
      </c>
      <c r="BX71">
        <v>27.690190322580602</v>
      </c>
      <c r="BY71">
        <v>389.24067741935499</v>
      </c>
      <c r="BZ71">
        <v>31.536490322580601</v>
      </c>
      <c r="CA71">
        <v>500.03009677419402</v>
      </c>
      <c r="CB71">
        <v>101.575516129032</v>
      </c>
      <c r="CC71">
        <v>9.9971129032258105E-2</v>
      </c>
      <c r="CD71">
        <v>36.020870967741899</v>
      </c>
      <c r="CE71">
        <v>35.016409677419396</v>
      </c>
      <c r="CF71">
        <v>999.9</v>
      </c>
      <c r="CG71">
        <v>0</v>
      </c>
      <c r="CH71">
        <v>0</v>
      </c>
      <c r="CI71">
        <v>10000.7216129032</v>
      </c>
      <c r="CJ71">
        <v>0</v>
      </c>
      <c r="CK71">
        <v>296.81238709677399</v>
      </c>
      <c r="CL71">
        <v>1300.0448387096801</v>
      </c>
      <c r="CM71">
        <v>0.89999654838709697</v>
      </c>
      <c r="CN71">
        <v>0.1000036</v>
      </c>
      <c r="CO71">
        <v>0</v>
      </c>
      <c r="CP71">
        <v>941.40099999999995</v>
      </c>
      <c r="CQ71">
        <v>4.99979</v>
      </c>
      <c r="CR71">
        <v>12191.467741935499</v>
      </c>
      <c r="CS71">
        <v>11051.6677419355</v>
      </c>
      <c r="CT71">
        <v>46.875</v>
      </c>
      <c r="CU71">
        <v>49.042000000000002</v>
      </c>
      <c r="CV71">
        <v>47.804000000000002</v>
      </c>
      <c r="CW71">
        <v>48.5</v>
      </c>
      <c r="CX71">
        <v>48.875</v>
      </c>
      <c r="CY71">
        <v>1165.5367741935499</v>
      </c>
      <c r="CZ71">
        <v>129.50870967741901</v>
      </c>
      <c r="DA71">
        <v>0</v>
      </c>
      <c r="DB71">
        <v>79.799999952316298</v>
      </c>
      <c r="DC71">
        <v>0</v>
      </c>
      <c r="DD71">
        <v>938.03492000000006</v>
      </c>
      <c r="DE71">
        <v>-256.67600039920501</v>
      </c>
      <c r="DF71">
        <v>-3298.8538511656702</v>
      </c>
      <c r="DG71">
        <v>12148.248</v>
      </c>
      <c r="DH71">
        <v>15</v>
      </c>
      <c r="DI71">
        <v>1603833077.5</v>
      </c>
      <c r="DJ71" t="s">
        <v>498</v>
      </c>
      <c r="DK71">
        <v>1603833072</v>
      </c>
      <c r="DL71">
        <v>1603833077.5</v>
      </c>
      <c r="DM71">
        <v>5</v>
      </c>
      <c r="DN71">
        <v>-8.6999999999999994E-2</v>
      </c>
      <c r="DO71">
        <v>-0.108</v>
      </c>
      <c r="DP71">
        <v>7.6999999999999999E-2</v>
      </c>
      <c r="DQ71">
        <v>0.155</v>
      </c>
      <c r="DR71">
        <v>400</v>
      </c>
      <c r="DS71">
        <v>30</v>
      </c>
      <c r="DT71">
        <v>0.2</v>
      </c>
      <c r="DU71">
        <v>0.02</v>
      </c>
      <c r="DV71">
        <v>7.5356325553270498</v>
      </c>
      <c r="DW71">
        <v>0.29330801276600199</v>
      </c>
      <c r="DX71">
        <v>2.9854199014756701E-2</v>
      </c>
      <c r="DY71">
        <v>1</v>
      </c>
      <c r="DZ71">
        <v>-10.693038709677401</v>
      </c>
      <c r="EA71">
        <v>-0.77576612903222497</v>
      </c>
      <c r="EB71">
        <v>6.3349352301698802E-2</v>
      </c>
      <c r="EC71">
        <v>0</v>
      </c>
      <c r="ED71">
        <v>4.1002941935483896</v>
      </c>
      <c r="EE71">
        <v>1.0105649999999899</v>
      </c>
      <c r="EF71">
        <v>7.5984360562921696E-2</v>
      </c>
      <c r="EG71">
        <v>0</v>
      </c>
      <c r="EH71">
        <v>1</v>
      </c>
      <c r="EI71">
        <v>3</v>
      </c>
      <c r="EJ71" t="s">
        <v>296</v>
      </c>
      <c r="EK71">
        <v>100</v>
      </c>
      <c r="EL71">
        <v>100</v>
      </c>
      <c r="EM71">
        <v>7.4999999999999997E-2</v>
      </c>
      <c r="EN71">
        <v>0.25669999999999998</v>
      </c>
      <c r="EO71">
        <v>-7.5964953398390905E-2</v>
      </c>
      <c r="EP71">
        <v>6.0823150184057602E-4</v>
      </c>
      <c r="EQ71">
        <v>-6.1572112211999805E-7</v>
      </c>
      <c r="ER71">
        <v>1.2304956265122001E-10</v>
      </c>
      <c r="ES71">
        <v>0.15496000000000301</v>
      </c>
      <c r="ET71">
        <v>0</v>
      </c>
      <c r="EU71">
        <v>0</v>
      </c>
      <c r="EV71">
        <v>0</v>
      </c>
      <c r="EW71">
        <v>4</v>
      </c>
      <c r="EX71">
        <v>2168</v>
      </c>
      <c r="EY71">
        <v>1</v>
      </c>
      <c r="EZ71">
        <v>28</v>
      </c>
      <c r="FA71">
        <v>30.6</v>
      </c>
      <c r="FB71">
        <v>30.5</v>
      </c>
      <c r="FC71">
        <v>2</v>
      </c>
      <c r="FD71">
        <v>483.86099999999999</v>
      </c>
      <c r="FE71">
        <v>136.00800000000001</v>
      </c>
      <c r="FF71">
        <v>34.859400000000001</v>
      </c>
      <c r="FG71">
        <v>31.213899999999999</v>
      </c>
      <c r="FH71">
        <v>29.998999999999999</v>
      </c>
      <c r="FI71">
        <v>31.182700000000001</v>
      </c>
      <c r="FJ71">
        <v>31.140599999999999</v>
      </c>
      <c r="FK71">
        <v>20.196000000000002</v>
      </c>
      <c r="FL71">
        <v>0</v>
      </c>
      <c r="FM71">
        <v>100</v>
      </c>
      <c r="FN71">
        <v>-999.9</v>
      </c>
      <c r="FO71">
        <v>400</v>
      </c>
      <c r="FP71">
        <v>32.945700000000002</v>
      </c>
      <c r="FQ71">
        <v>101.363</v>
      </c>
      <c r="FR71">
        <v>101.18</v>
      </c>
    </row>
    <row r="72" spans="1:174" x14ac:dyDescent="0.25">
      <c r="A72">
        <v>56</v>
      </c>
      <c r="B72">
        <v>1603835060.0999999</v>
      </c>
      <c r="C72">
        <v>9240.5999999046307</v>
      </c>
      <c r="D72" t="s">
        <v>547</v>
      </c>
      <c r="E72" t="s">
        <v>548</v>
      </c>
      <c r="F72" t="s">
        <v>549</v>
      </c>
      <c r="G72" t="s">
        <v>370</v>
      </c>
      <c r="H72">
        <v>1603835052.3499999</v>
      </c>
      <c r="I72">
        <f t="shared" si="45"/>
        <v>4.9584721350733095E-3</v>
      </c>
      <c r="J72">
        <f t="shared" si="46"/>
        <v>14.063128904267195</v>
      </c>
      <c r="K72">
        <f t="shared" si="47"/>
        <v>380.87493333333299</v>
      </c>
      <c r="L72">
        <f t="shared" si="48"/>
        <v>266.64200054095937</v>
      </c>
      <c r="M72">
        <f t="shared" si="49"/>
        <v>27.110745000884304</v>
      </c>
      <c r="N72">
        <f t="shared" si="50"/>
        <v>38.725343996369524</v>
      </c>
      <c r="O72">
        <f t="shared" si="51"/>
        <v>0.22746685458454996</v>
      </c>
      <c r="P72">
        <f t="shared" si="52"/>
        <v>2.957359198201742</v>
      </c>
      <c r="Q72">
        <f t="shared" si="53"/>
        <v>0.21817487287886192</v>
      </c>
      <c r="R72">
        <f t="shared" si="54"/>
        <v>0.13716251397963891</v>
      </c>
      <c r="S72">
        <f t="shared" si="55"/>
        <v>214.76014825212766</v>
      </c>
      <c r="T72">
        <f t="shared" si="56"/>
        <v>35.776049625019489</v>
      </c>
      <c r="U72">
        <f t="shared" si="57"/>
        <v>34.794780000000003</v>
      </c>
      <c r="V72">
        <f t="shared" si="58"/>
        <v>5.5844971236642538</v>
      </c>
      <c r="W72">
        <f t="shared" si="59"/>
        <v>57.182958402467612</v>
      </c>
      <c r="X72">
        <f t="shared" si="60"/>
        <v>3.3755484735807677</v>
      </c>
      <c r="Y72">
        <f t="shared" si="61"/>
        <v>5.903067221221459</v>
      </c>
      <c r="Z72">
        <f t="shared" si="62"/>
        <v>2.2089486500834861</v>
      </c>
      <c r="AA72">
        <f t="shared" si="63"/>
        <v>-218.66862115673294</v>
      </c>
      <c r="AB72">
        <f t="shared" si="64"/>
        <v>160.07117748968511</v>
      </c>
      <c r="AC72">
        <f t="shared" si="65"/>
        <v>12.677345869500538</v>
      </c>
      <c r="AD72">
        <f t="shared" si="66"/>
        <v>168.84005045458036</v>
      </c>
      <c r="AE72">
        <v>0</v>
      </c>
      <c r="AF72">
        <v>0</v>
      </c>
      <c r="AG72">
        <f t="shared" si="67"/>
        <v>1</v>
      </c>
      <c r="AH72">
        <f t="shared" si="68"/>
        <v>0</v>
      </c>
      <c r="AI72">
        <f t="shared" si="69"/>
        <v>52188.923055035353</v>
      </c>
      <c r="AJ72" t="s">
        <v>291</v>
      </c>
      <c r="AK72">
        <v>15552.9</v>
      </c>
      <c r="AL72">
        <v>715.47692307692296</v>
      </c>
      <c r="AM72">
        <v>3262.08</v>
      </c>
      <c r="AN72">
        <f t="shared" si="70"/>
        <v>2546.603076923077</v>
      </c>
      <c r="AO72">
        <f t="shared" si="71"/>
        <v>0.78066849277855754</v>
      </c>
      <c r="AP72">
        <v>-0.57774747981622299</v>
      </c>
      <c r="AQ72" t="s">
        <v>550</v>
      </c>
      <c r="AR72">
        <v>15404.4</v>
      </c>
      <c r="AS72">
        <v>1314.9143999999999</v>
      </c>
      <c r="AT72">
        <v>1638.23</v>
      </c>
      <c r="AU72">
        <f t="shared" si="72"/>
        <v>0.19735665932134083</v>
      </c>
      <c r="AV72">
        <v>0.5</v>
      </c>
      <c r="AW72">
        <f t="shared" si="73"/>
        <v>1095.8434806275907</v>
      </c>
      <c r="AX72">
        <f t="shared" si="74"/>
        <v>14.063128904267195</v>
      </c>
      <c r="AY72">
        <f t="shared" si="75"/>
        <v>108.13600423786589</v>
      </c>
      <c r="AZ72">
        <f t="shared" si="76"/>
        <v>0.53659132112096597</v>
      </c>
      <c r="BA72">
        <f t="shared" si="77"/>
        <v>1.3360371844068984E-2</v>
      </c>
      <c r="BB72">
        <f t="shared" si="78"/>
        <v>0.99122223375228136</v>
      </c>
      <c r="BC72" t="s">
        <v>551</v>
      </c>
      <c r="BD72">
        <v>759.17</v>
      </c>
      <c r="BE72">
        <f t="shared" si="79"/>
        <v>879.06000000000006</v>
      </c>
      <c r="BF72">
        <f t="shared" si="80"/>
        <v>0.36779696493982222</v>
      </c>
      <c r="BG72">
        <f t="shared" si="81"/>
        <v>0.64878481447595004</v>
      </c>
      <c r="BH72">
        <f t="shared" si="82"/>
        <v>0.35038149217350428</v>
      </c>
      <c r="BI72">
        <f t="shared" si="83"/>
        <v>0.6376533566283169</v>
      </c>
      <c r="BJ72">
        <f t="shared" si="84"/>
        <v>0.21234874443033316</v>
      </c>
      <c r="BK72">
        <f t="shared" si="85"/>
        <v>0.78765125556966686</v>
      </c>
      <c r="BL72">
        <f t="shared" si="86"/>
        <v>1299.95066666667</v>
      </c>
      <c r="BM72">
        <f t="shared" si="87"/>
        <v>1095.8434806275907</v>
      </c>
      <c r="BN72">
        <f t="shared" si="88"/>
        <v>0.84298851389303064</v>
      </c>
      <c r="BO72">
        <f t="shared" si="89"/>
        <v>0.19597702778606149</v>
      </c>
      <c r="BP72">
        <v>6</v>
      </c>
      <c r="BQ72">
        <v>0.5</v>
      </c>
      <c r="BR72" t="s">
        <v>294</v>
      </c>
      <c r="BS72">
        <v>2</v>
      </c>
      <c r="BT72">
        <v>1603835052.3499999</v>
      </c>
      <c r="BU72">
        <v>380.87493333333299</v>
      </c>
      <c r="BV72">
        <v>400.01659999999998</v>
      </c>
      <c r="BW72">
        <v>33.199493333333301</v>
      </c>
      <c r="BX72">
        <v>27.4469766666667</v>
      </c>
      <c r="BY72">
        <v>380.80183333333298</v>
      </c>
      <c r="BZ72">
        <v>32.900343333333304</v>
      </c>
      <c r="CA72">
        <v>500.00933333333302</v>
      </c>
      <c r="CB72">
        <v>101.574733333333</v>
      </c>
      <c r="CC72">
        <v>9.9965123333333294E-2</v>
      </c>
      <c r="CD72">
        <v>35.798756666666698</v>
      </c>
      <c r="CE72">
        <v>34.794780000000003</v>
      </c>
      <c r="CF72">
        <v>999.9</v>
      </c>
      <c r="CG72">
        <v>0</v>
      </c>
      <c r="CH72">
        <v>0</v>
      </c>
      <c r="CI72">
        <v>10001.89</v>
      </c>
      <c r="CJ72">
        <v>0</v>
      </c>
      <c r="CK72">
        <v>296.9033</v>
      </c>
      <c r="CL72">
        <v>1299.95066666667</v>
      </c>
      <c r="CM72">
        <v>0.89999929999999995</v>
      </c>
      <c r="CN72">
        <v>0.10000053</v>
      </c>
      <c r="CO72">
        <v>0</v>
      </c>
      <c r="CP72">
        <v>1325.4849999999999</v>
      </c>
      <c r="CQ72">
        <v>4.99979</v>
      </c>
      <c r="CR72">
        <v>17219.676666666699</v>
      </c>
      <c r="CS72">
        <v>11050.8633333333</v>
      </c>
      <c r="CT72">
        <v>47.020666666666699</v>
      </c>
      <c r="CU72">
        <v>49.25</v>
      </c>
      <c r="CV72">
        <v>47.995800000000003</v>
      </c>
      <c r="CW72">
        <v>48.585099999999997</v>
      </c>
      <c r="CX72">
        <v>48.987400000000001</v>
      </c>
      <c r="CY72">
        <v>1165.45333333333</v>
      </c>
      <c r="CZ72">
        <v>129.49733333333299</v>
      </c>
      <c r="DA72">
        <v>0</v>
      </c>
      <c r="DB72">
        <v>101.39999985694899</v>
      </c>
      <c r="DC72">
        <v>0</v>
      </c>
      <c r="DD72">
        <v>1314.9143999999999</v>
      </c>
      <c r="DE72">
        <v>-889.51153979042203</v>
      </c>
      <c r="DF72">
        <v>-11491.4769404419</v>
      </c>
      <c r="DG72">
        <v>17083.603999999999</v>
      </c>
      <c r="DH72">
        <v>15</v>
      </c>
      <c r="DI72">
        <v>1603833077.5</v>
      </c>
      <c r="DJ72" t="s">
        <v>498</v>
      </c>
      <c r="DK72">
        <v>1603833072</v>
      </c>
      <c r="DL72">
        <v>1603833077.5</v>
      </c>
      <c r="DM72">
        <v>5</v>
      </c>
      <c r="DN72">
        <v>-8.6999999999999994E-2</v>
      </c>
      <c r="DO72">
        <v>-0.108</v>
      </c>
      <c r="DP72">
        <v>7.6999999999999999E-2</v>
      </c>
      <c r="DQ72">
        <v>0.155</v>
      </c>
      <c r="DR72">
        <v>400</v>
      </c>
      <c r="DS72">
        <v>30</v>
      </c>
      <c r="DT72">
        <v>0.2</v>
      </c>
      <c r="DU72">
        <v>0.02</v>
      </c>
      <c r="DV72">
        <v>14.032844943203999</v>
      </c>
      <c r="DW72">
        <v>3.4076792749233</v>
      </c>
      <c r="DX72">
        <v>0.256301795487827</v>
      </c>
      <c r="DY72">
        <v>0</v>
      </c>
      <c r="DZ72">
        <v>-19.112325806451601</v>
      </c>
      <c r="EA72">
        <v>-5.1261967741934997</v>
      </c>
      <c r="EB72">
        <v>0.39535596126556699</v>
      </c>
      <c r="EC72">
        <v>0</v>
      </c>
      <c r="ED72">
        <v>5.73745677419355</v>
      </c>
      <c r="EE72">
        <v>2.9228579032257902</v>
      </c>
      <c r="EF72">
        <v>0.22092840347171699</v>
      </c>
      <c r="EG72">
        <v>0</v>
      </c>
      <c r="EH72">
        <v>0</v>
      </c>
      <c r="EI72">
        <v>3</v>
      </c>
      <c r="EJ72" t="s">
        <v>349</v>
      </c>
      <c r="EK72">
        <v>100</v>
      </c>
      <c r="EL72">
        <v>100</v>
      </c>
      <c r="EM72">
        <v>7.2999999999999995E-2</v>
      </c>
      <c r="EN72">
        <v>0.308</v>
      </c>
      <c r="EO72">
        <v>-7.5964953398390905E-2</v>
      </c>
      <c r="EP72">
        <v>6.0823150184057602E-4</v>
      </c>
      <c r="EQ72">
        <v>-6.1572112211999805E-7</v>
      </c>
      <c r="ER72">
        <v>1.2304956265122001E-10</v>
      </c>
      <c r="ES72">
        <v>0.15496000000000301</v>
      </c>
      <c r="ET72">
        <v>0</v>
      </c>
      <c r="EU72">
        <v>0</v>
      </c>
      <c r="EV72">
        <v>0</v>
      </c>
      <c r="EW72">
        <v>4</v>
      </c>
      <c r="EX72">
        <v>2168</v>
      </c>
      <c r="EY72">
        <v>1</v>
      </c>
      <c r="EZ72">
        <v>28</v>
      </c>
      <c r="FA72">
        <v>33.1</v>
      </c>
      <c r="FB72">
        <v>33</v>
      </c>
      <c r="FC72">
        <v>2</v>
      </c>
      <c r="FD72">
        <v>510.48599999999999</v>
      </c>
      <c r="FE72">
        <v>129.99199999999999</v>
      </c>
      <c r="FF72">
        <v>34.636299999999999</v>
      </c>
      <c r="FG72">
        <v>30.841100000000001</v>
      </c>
      <c r="FH72">
        <v>30.0001</v>
      </c>
      <c r="FI72">
        <v>30.769300000000001</v>
      </c>
      <c r="FJ72">
        <v>30.727799999999998</v>
      </c>
      <c r="FK72">
        <v>20.192699999999999</v>
      </c>
      <c r="FL72">
        <v>0</v>
      </c>
      <c r="FM72">
        <v>100</v>
      </c>
      <c r="FN72">
        <v>-999.9</v>
      </c>
      <c r="FO72">
        <v>400</v>
      </c>
      <c r="FP72">
        <v>37.274999999999999</v>
      </c>
      <c r="FQ72">
        <v>101.39</v>
      </c>
      <c r="FR72">
        <v>101.205</v>
      </c>
    </row>
    <row r="73" spans="1:174" x14ac:dyDescent="0.25">
      <c r="A73">
        <v>57</v>
      </c>
      <c r="B73">
        <v>1603835121.0999999</v>
      </c>
      <c r="C73">
        <v>9301.5999999046307</v>
      </c>
      <c r="D73" t="s">
        <v>552</v>
      </c>
      <c r="E73" t="s">
        <v>553</v>
      </c>
      <c r="F73" t="s">
        <v>549</v>
      </c>
      <c r="G73" t="s">
        <v>370</v>
      </c>
      <c r="H73">
        <v>1603835114.8499999</v>
      </c>
      <c r="I73">
        <f t="shared" si="45"/>
        <v>5.3344701190332017E-3</v>
      </c>
      <c r="J73">
        <f t="shared" si="46"/>
        <v>11.766332153218311</v>
      </c>
      <c r="K73">
        <f t="shared" si="47"/>
        <v>383.42712499999999</v>
      </c>
      <c r="L73">
        <f t="shared" si="48"/>
        <v>289.40788771503645</v>
      </c>
      <c r="M73">
        <f t="shared" si="49"/>
        <v>29.423132225510315</v>
      </c>
      <c r="N73">
        <f t="shared" si="50"/>
        <v>38.98175369992213</v>
      </c>
      <c r="O73">
        <f t="shared" si="51"/>
        <v>0.23964988159113437</v>
      </c>
      <c r="P73">
        <f t="shared" si="52"/>
        <v>2.9562893087400819</v>
      </c>
      <c r="Q73">
        <f t="shared" si="53"/>
        <v>0.22935654903294458</v>
      </c>
      <c r="R73">
        <f t="shared" si="54"/>
        <v>0.14423581471204883</v>
      </c>
      <c r="S73">
        <f t="shared" si="55"/>
        <v>137.38461882984751</v>
      </c>
      <c r="T73">
        <f t="shared" si="56"/>
        <v>35.252991502009536</v>
      </c>
      <c r="U73">
        <f t="shared" si="57"/>
        <v>35.042029166666701</v>
      </c>
      <c r="V73">
        <f t="shared" si="58"/>
        <v>5.6615308768247568</v>
      </c>
      <c r="W73">
        <f t="shared" si="59"/>
        <v>57.563776669694114</v>
      </c>
      <c r="X73">
        <f t="shared" si="60"/>
        <v>3.4023309904232888</v>
      </c>
      <c r="Y73">
        <f t="shared" si="61"/>
        <v>5.9105416413974297</v>
      </c>
      <c r="Z73">
        <f t="shared" si="62"/>
        <v>2.259199886401468</v>
      </c>
      <c r="AA73">
        <f t="shared" si="63"/>
        <v>-235.25013224936419</v>
      </c>
      <c r="AB73">
        <f t="shared" si="64"/>
        <v>124.27016438858202</v>
      </c>
      <c r="AC73">
        <f t="shared" si="65"/>
        <v>9.8584729187956874</v>
      </c>
      <c r="AD73">
        <f t="shared" si="66"/>
        <v>36.263123887861028</v>
      </c>
      <c r="AE73">
        <v>0</v>
      </c>
      <c r="AF73">
        <v>0</v>
      </c>
      <c r="AG73">
        <f t="shared" si="67"/>
        <v>1</v>
      </c>
      <c r="AH73">
        <f t="shared" si="68"/>
        <v>0</v>
      </c>
      <c r="AI73">
        <f t="shared" si="69"/>
        <v>52154.498774208085</v>
      </c>
      <c r="AJ73" t="s">
        <v>291</v>
      </c>
      <c r="AK73">
        <v>15552.9</v>
      </c>
      <c r="AL73">
        <v>715.47692307692296</v>
      </c>
      <c r="AM73">
        <v>3262.08</v>
      </c>
      <c r="AN73">
        <f t="shared" si="70"/>
        <v>2546.603076923077</v>
      </c>
      <c r="AO73">
        <f t="shared" si="71"/>
        <v>0.78066849277855754</v>
      </c>
      <c r="AP73">
        <v>-0.57774747981622299</v>
      </c>
      <c r="AQ73" t="s">
        <v>554</v>
      </c>
      <c r="AR73">
        <v>15405.9</v>
      </c>
      <c r="AS73">
        <v>1417.2551851851799</v>
      </c>
      <c r="AT73">
        <v>2000.06</v>
      </c>
      <c r="AU73">
        <f t="shared" si="72"/>
        <v>0.29139366559744206</v>
      </c>
      <c r="AV73">
        <v>0.5</v>
      </c>
      <c r="AW73">
        <f t="shared" si="73"/>
        <v>701.01994130074547</v>
      </c>
      <c r="AX73">
        <f t="shared" si="74"/>
        <v>11.766332153218311</v>
      </c>
      <c r="AY73">
        <f t="shared" si="75"/>
        <v>102.13638517626394</v>
      </c>
      <c r="AZ73">
        <f t="shared" si="76"/>
        <v>0.58479245622631315</v>
      </c>
      <c r="BA73">
        <f t="shared" si="77"/>
        <v>1.7608742499008005E-2</v>
      </c>
      <c r="BB73">
        <f t="shared" si="78"/>
        <v>0.63099107026789192</v>
      </c>
      <c r="BC73" t="s">
        <v>555</v>
      </c>
      <c r="BD73">
        <v>830.44</v>
      </c>
      <c r="BE73">
        <f t="shared" si="79"/>
        <v>1169.6199999999999</v>
      </c>
      <c r="BF73">
        <f t="shared" si="80"/>
        <v>0.49828560969786773</v>
      </c>
      <c r="BG73">
        <f t="shared" si="81"/>
        <v>0.51899952295570073</v>
      </c>
      <c r="BH73">
        <f t="shared" si="82"/>
        <v>0.4536918049790869</v>
      </c>
      <c r="BI73">
        <f t="shared" si="83"/>
        <v>0.49556996590329683</v>
      </c>
      <c r="BJ73">
        <f t="shared" si="84"/>
        <v>0.29197021541567358</v>
      </c>
      <c r="BK73">
        <f t="shared" si="85"/>
        <v>0.70802978458432642</v>
      </c>
      <c r="BL73">
        <f t="shared" si="86"/>
        <v>831.58838673941</v>
      </c>
      <c r="BM73">
        <f t="shared" si="87"/>
        <v>701.01994130074547</v>
      </c>
      <c r="BN73">
        <f t="shared" si="88"/>
        <v>0.84298909470030881</v>
      </c>
      <c r="BO73">
        <f t="shared" si="89"/>
        <v>0.19597818940061784</v>
      </c>
      <c r="BP73">
        <v>6</v>
      </c>
      <c r="BQ73">
        <v>0.5</v>
      </c>
      <c r="BR73" t="s">
        <v>294</v>
      </c>
      <c r="BS73">
        <v>2</v>
      </c>
      <c r="BT73">
        <v>1603835114.8499999</v>
      </c>
      <c r="BU73">
        <v>383.42712499999999</v>
      </c>
      <c r="BV73">
        <v>400.00087500000001</v>
      </c>
      <c r="BW73">
        <v>33.465554166666699</v>
      </c>
      <c r="BX73">
        <v>27.278529166666701</v>
      </c>
      <c r="BY73">
        <v>383.35337500000003</v>
      </c>
      <c r="BZ73">
        <v>33.157716666666701</v>
      </c>
      <c r="CA73">
        <v>500.00920833333299</v>
      </c>
      <c r="CB73">
        <v>101.566708333333</v>
      </c>
      <c r="CC73">
        <v>9.9947879166666698E-2</v>
      </c>
      <c r="CD73">
        <v>35.821741666666703</v>
      </c>
      <c r="CE73">
        <v>35.042029166666701</v>
      </c>
      <c r="CF73">
        <v>999.9</v>
      </c>
      <c r="CG73">
        <v>0</v>
      </c>
      <c r="CH73">
        <v>0</v>
      </c>
      <c r="CI73">
        <v>9996.6108333333304</v>
      </c>
      <c r="CJ73">
        <v>0</v>
      </c>
      <c r="CK73">
        <v>283.52375000000001</v>
      </c>
      <c r="CL73">
        <v>867.74440355416698</v>
      </c>
      <c r="CM73">
        <v>0.60000087499999999</v>
      </c>
      <c r="CN73">
        <v>6.6665908333333301E-2</v>
      </c>
      <c r="CO73">
        <v>4.1666666666666699E-2</v>
      </c>
      <c r="CP73">
        <v>1469.38041666667</v>
      </c>
      <c r="CQ73">
        <v>3.1436179625</v>
      </c>
      <c r="CR73">
        <v>16717.875</v>
      </c>
      <c r="CS73">
        <v>7374.2833333333301</v>
      </c>
      <c r="CT73">
        <v>47.385083333333299</v>
      </c>
      <c r="CU73">
        <v>49.375</v>
      </c>
      <c r="CV73">
        <v>48.132666666666701</v>
      </c>
      <c r="CW73">
        <v>48.744750000000003</v>
      </c>
      <c r="CX73">
        <v>49.1353333333333</v>
      </c>
      <c r="CY73">
        <v>777.13791666666702</v>
      </c>
      <c r="CZ73">
        <v>86.347916666666706</v>
      </c>
      <c r="DA73">
        <v>1.115</v>
      </c>
      <c r="DB73">
        <v>16.5</v>
      </c>
      <c r="DC73">
        <v>1.5</v>
      </c>
      <c r="DD73">
        <v>1417.2551851851799</v>
      </c>
      <c r="DE73">
        <v>3120.5723828856999</v>
      </c>
      <c r="DF73">
        <v>-3800.08871694245</v>
      </c>
      <c r="DG73">
        <v>19064.886666666702</v>
      </c>
      <c r="DH73">
        <v>15</v>
      </c>
      <c r="DI73">
        <v>1603833077.5</v>
      </c>
      <c r="DJ73" t="s">
        <v>498</v>
      </c>
      <c r="DK73">
        <v>1603833072</v>
      </c>
      <c r="DL73">
        <v>1603833077.5</v>
      </c>
      <c r="DM73">
        <v>5</v>
      </c>
      <c r="DN73">
        <v>-8.6999999999999994E-2</v>
      </c>
      <c r="DO73">
        <v>-0.108</v>
      </c>
      <c r="DP73">
        <v>7.6999999999999999E-2</v>
      </c>
      <c r="DQ73">
        <v>0.155</v>
      </c>
      <c r="DR73">
        <v>400</v>
      </c>
      <c r="DS73">
        <v>30</v>
      </c>
      <c r="DT73">
        <v>0.2</v>
      </c>
      <c r="DU73">
        <v>0.02</v>
      </c>
      <c r="DV73">
        <v>11.9236906813108</v>
      </c>
      <c r="DW73">
        <v>-8.0074356601863901</v>
      </c>
      <c r="DX73">
        <v>0.71759123566278804</v>
      </c>
      <c r="DY73">
        <v>0</v>
      </c>
      <c r="DZ73">
        <v>-16.6809774193548</v>
      </c>
      <c r="EA73">
        <v>7.4920741935483903</v>
      </c>
      <c r="EB73">
        <v>0.78881779682439201</v>
      </c>
      <c r="EC73">
        <v>0</v>
      </c>
      <c r="ED73">
        <v>6.0273593548387101</v>
      </c>
      <c r="EE73">
        <v>3.3030817741935401</v>
      </c>
      <c r="EF73">
        <v>0.32048904121907101</v>
      </c>
      <c r="EG73">
        <v>0</v>
      </c>
      <c r="EH73">
        <v>0</v>
      </c>
      <c r="EI73">
        <v>3</v>
      </c>
      <c r="EJ73" t="s">
        <v>349</v>
      </c>
      <c r="EK73">
        <v>100</v>
      </c>
      <c r="EL73">
        <v>100</v>
      </c>
      <c r="EM73">
        <v>7.3999999999999996E-2</v>
      </c>
      <c r="EN73">
        <v>0.30709999999999998</v>
      </c>
      <c r="EO73">
        <v>-7.5964953398390905E-2</v>
      </c>
      <c r="EP73">
        <v>6.0823150184057602E-4</v>
      </c>
      <c r="EQ73">
        <v>-6.1572112211999805E-7</v>
      </c>
      <c r="ER73">
        <v>1.2304956265122001E-10</v>
      </c>
      <c r="ES73">
        <v>0.15496000000000301</v>
      </c>
      <c r="ET73">
        <v>0</v>
      </c>
      <c r="EU73">
        <v>0</v>
      </c>
      <c r="EV73">
        <v>0</v>
      </c>
      <c r="EW73">
        <v>4</v>
      </c>
      <c r="EX73">
        <v>2168</v>
      </c>
      <c r="EY73">
        <v>1</v>
      </c>
      <c r="EZ73">
        <v>28</v>
      </c>
      <c r="FA73">
        <v>34.200000000000003</v>
      </c>
      <c r="FB73">
        <v>34.1</v>
      </c>
      <c r="FC73">
        <v>2</v>
      </c>
      <c r="FD73">
        <v>510.44900000000001</v>
      </c>
      <c r="FE73">
        <v>132.52699999999999</v>
      </c>
      <c r="FF73">
        <v>34.556699999999999</v>
      </c>
      <c r="FG73">
        <v>30.8431</v>
      </c>
      <c r="FH73">
        <v>30.000699999999998</v>
      </c>
      <c r="FI73">
        <v>30.732600000000001</v>
      </c>
      <c r="FJ73">
        <v>30.697900000000001</v>
      </c>
      <c r="FK73">
        <v>20.190899999999999</v>
      </c>
      <c r="FL73">
        <v>0</v>
      </c>
      <c r="FM73">
        <v>100</v>
      </c>
      <c r="FN73">
        <v>-999.9</v>
      </c>
      <c r="FO73">
        <v>400</v>
      </c>
      <c r="FP73">
        <v>31.4678</v>
      </c>
      <c r="FQ73">
        <v>101.369</v>
      </c>
      <c r="FR73">
        <v>101.18899999999999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2020-10-27T14:49:25Z</dcterms:created>
  <dcterms:modified xsi:type="dcterms:W3CDTF">2021-05-13T18:57:17Z</dcterms:modified>
</cp:coreProperties>
</file>