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671B5AA7-938B-499B-BF1B-4FFC61B93950}" xr6:coauthVersionLast="46" xr6:coauthVersionMax="46" xr10:uidLastSave="{00000000-0000-0000-0000-000000000000}"/>
  <bookViews>
    <workbookView xWindow="1560" yWindow="1560" windowWidth="21600" windowHeight="11385" activeTab="1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49" i="1" l="1"/>
  <c r="BJ49" i="1"/>
  <c r="BH49" i="1"/>
  <c r="BI49" i="1" s="1"/>
  <c r="AU49" i="1" s="1"/>
  <c r="BG49" i="1"/>
  <c r="BF49" i="1"/>
  <c r="BE49" i="1"/>
  <c r="BD49" i="1"/>
  <c r="BC49" i="1"/>
  <c r="AX49" i="1" s="1"/>
  <c r="AZ49" i="1"/>
  <c r="AS49" i="1"/>
  <c r="AN49" i="1"/>
  <c r="AM49" i="1"/>
  <c r="AI49" i="1"/>
  <c r="AH49" i="1"/>
  <c r="AG49" i="1"/>
  <c r="I49" i="1" s="1"/>
  <c r="Y49" i="1"/>
  <c r="X49" i="1"/>
  <c r="W49" i="1" s="1"/>
  <c r="S49" i="1"/>
  <c r="P49" i="1"/>
  <c r="K49" i="1"/>
  <c r="J49" i="1"/>
  <c r="AV49" i="1" s="1"/>
  <c r="AY49" i="1" s="1"/>
  <c r="BK48" i="1"/>
  <c r="BJ48" i="1"/>
  <c r="BI48" i="1" s="1"/>
  <c r="BH48" i="1"/>
  <c r="BG48" i="1"/>
  <c r="BF48" i="1"/>
  <c r="BE48" i="1"/>
  <c r="BD48" i="1"/>
  <c r="BC48" i="1"/>
  <c r="AX48" i="1" s="1"/>
  <c r="AZ48" i="1"/>
  <c r="AS48" i="1"/>
  <c r="AN48" i="1"/>
  <c r="AM48" i="1"/>
  <c r="AI48" i="1"/>
  <c r="AG48" i="1" s="1"/>
  <c r="Y48" i="1"/>
  <c r="X48" i="1"/>
  <c r="W48" i="1" s="1"/>
  <c r="P48" i="1"/>
  <c r="BK47" i="1"/>
  <c r="BJ47" i="1"/>
  <c r="BI47" i="1"/>
  <c r="BH47" i="1"/>
  <c r="BG47" i="1"/>
  <c r="BF47" i="1"/>
  <c r="BE47" i="1"/>
  <c r="BD47" i="1"/>
  <c r="BC47" i="1"/>
  <c r="AZ47" i="1"/>
  <c r="AX47" i="1"/>
  <c r="AS47" i="1"/>
  <c r="AN47" i="1"/>
  <c r="AM47" i="1"/>
  <c r="AI47" i="1"/>
  <c r="AG47" i="1" s="1"/>
  <c r="I47" i="1" s="1"/>
  <c r="Y47" i="1"/>
  <c r="X47" i="1"/>
  <c r="P47" i="1"/>
  <c r="BK46" i="1"/>
  <c r="BJ46" i="1"/>
  <c r="BI46" i="1"/>
  <c r="AU46" i="1" s="1"/>
  <c r="BH46" i="1"/>
  <c r="BG46" i="1"/>
  <c r="BF46" i="1"/>
  <c r="BE46" i="1"/>
  <c r="BD46" i="1"/>
  <c r="BC46" i="1"/>
  <c r="AX46" i="1" s="1"/>
  <c r="AZ46" i="1"/>
  <c r="AS46" i="1"/>
  <c r="AW46" i="1" s="1"/>
  <c r="AN46" i="1"/>
  <c r="AM46" i="1"/>
  <c r="AI46" i="1"/>
  <c r="AG46" i="1" s="1"/>
  <c r="Y46" i="1"/>
  <c r="X46" i="1"/>
  <c r="W46" i="1" s="1"/>
  <c r="S46" i="1"/>
  <c r="P46" i="1"/>
  <c r="BK45" i="1"/>
  <c r="BJ45" i="1"/>
  <c r="BI45" i="1"/>
  <c r="AU45" i="1" s="1"/>
  <c r="BH45" i="1"/>
  <c r="BG45" i="1"/>
  <c r="BF45" i="1"/>
  <c r="BE45" i="1"/>
  <c r="BD45" i="1"/>
  <c r="BC45" i="1"/>
  <c r="AX45" i="1" s="1"/>
  <c r="AZ45" i="1"/>
  <c r="AW45" i="1"/>
  <c r="AS45" i="1"/>
  <c r="AN45" i="1"/>
  <c r="AM45" i="1"/>
  <c r="AI45" i="1"/>
  <c r="AG45" i="1"/>
  <c r="Y45" i="1"/>
  <c r="X45" i="1"/>
  <c r="W45" i="1"/>
  <c r="S45" i="1"/>
  <c r="P45" i="1"/>
  <c r="BK44" i="1"/>
  <c r="BJ44" i="1"/>
  <c r="BI44" i="1" s="1"/>
  <c r="BH44" i="1"/>
  <c r="BG44" i="1"/>
  <c r="BF44" i="1"/>
  <c r="BE44" i="1"/>
  <c r="BD44" i="1"/>
  <c r="BC44" i="1"/>
  <c r="AX44" i="1" s="1"/>
  <c r="AZ44" i="1"/>
  <c r="AS44" i="1"/>
  <c r="AM44" i="1"/>
  <c r="AN44" i="1" s="1"/>
  <c r="AI44" i="1"/>
  <c r="AG44" i="1" s="1"/>
  <c r="Y44" i="1"/>
  <c r="W44" i="1" s="1"/>
  <c r="X44" i="1"/>
  <c r="P44" i="1"/>
  <c r="J44" i="1"/>
  <c r="AV44" i="1" s="1"/>
  <c r="I44" i="1"/>
  <c r="AA44" i="1" s="1"/>
  <c r="BK43" i="1"/>
  <c r="BJ43" i="1"/>
  <c r="BI43" i="1" s="1"/>
  <c r="S43" i="1" s="1"/>
  <c r="BH43" i="1"/>
  <c r="BG43" i="1"/>
  <c r="BF43" i="1"/>
  <c r="BE43" i="1"/>
  <c r="BD43" i="1"/>
  <c r="BC43" i="1"/>
  <c r="AX43" i="1" s="1"/>
  <c r="AZ43" i="1"/>
  <c r="AU43" i="1"/>
  <c r="AS43" i="1"/>
  <c r="AW43" i="1" s="1"/>
  <c r="AM43" i="1"/>
  <c r="AN43" i="1" s="1"/>
  <c r="AI43" i="1"/>
  <c r="AG43" i="1" s="1"/>
  <c r="Y43" i="1"/>
  <c r="W43" i="1" s="1"/>
  <c r="X43" i="1"/>
  <c r="P43" i="1"/>
  <c r="BK42" i="1"/>
  <c r="BJ42" i="1"/>
  <c r="BH42" i="1"/>
  <c r="BI42" i="1" s="1"/>
  <c r="BG42" i="1"/>
  <c r="BF42" i="1"/>
  <c r="BE42" i="1"/>
  <c r="BD42" i="1"/>
  <c r="BC42" i="1"/>
  <c r="AZ42" i="1"/>
  <c r="AX42" i="1"/>
  <c r="AS42" i="1"/>
  <c r="AN42" i="1"/>
  <c r="AM42" i="1"/>
  <c r="AI42" i="1"/>
  <c r="AG42" i="1"/>
  <c r="Y42" i="1"/>
  <c r="X42" i="1"/>
  <c r="W42" i="1"/>
  <c r="P42" i="1"/>
  <c r="BK41" i="1"/>
  <c r="BJ41" i="1"/>
  <c r="BH41" i="1"/>
  <c r="BI41" i="1" s="1"/>
  <c r="AU41" i="1" s="1"/>
  <c r="AW41" i="1" s="1"/>
  <c r="BG41" i="1"/>
  <c r="BF41" i="1"/>
  <c r="BE41" i="1"/>
  <c r="BD41" i="1"/>
  <c r="BC41" i="1"/>
  <c r="AX41" i="1" s="1"/>
  <c r="AZ41" i="1"/>
  <c r="AS41" i="1"/>
  <c r="AN41" i="1"/>
  <c r="AM41" i="1"/>
  <c r="AI41" i="1"/>
  <c r="AH41" i="1"/>
  <c r="AG41" i="1"/>
  <c r="I41" i="1" s="1"/>
  <c r="Y41" i="1"/>
  <c r="X41" i="1"/>
  <c r="W41" i="1" s="1"/>
  <c r="P41" i="1"/>
  <c r="K41" i="1"/>
  <c r="J41" i="1"/>
  <c r="AV41" i="1" s="1"/>
  <c r="BK40" i="1"/>
  <c r="BJ40" i="1"/>
  <c r="BI40" i="1" s="1"/>
  <c r="BH40" i="1"/>
  <c r="BG40" i="1"/>
  <c r="BF40" i="1"/>
  <c r="BE40" i="1"/>
  <c r="BD40" i="1"/>
  <c r="BC40" i="1"/>
  <c r="AX40" i="1" s="1"/>
  <c r="AZ40" i="1"/>
  <c r="AU40" i="1"/>
  <c r="AW40" i="1" s="1"/>
  <c r="AS40" i="1"/>
  <c r="AN40" i="1"/>
  <c r="AM40" i="1"/>
  <c r="AI40" i="1"/>
  <c r="AG40" i="1" s="1"/>
  <c r="Y40" i="1"/>
  <c r="X40" i="1"/>
  <c r="W40" i="1" s="1"/>
  <c r="S40" i="1"/>
  <c r="P40" i="1"/>
  <c r="BK39" i="1"/>
  <c r="BJ39" i="1"/>
  <c r="BH39" i="1"/>
  <c r="BI39" i="1" s="1"/>
  <c r="BG39" i="1"/>
  <c r="BF39" i="1"/>
  <c r="BE39" i="1"/>
  <c r="BD39" i="1"/>
  <c r="BC39" i="1"/>
  <c r="AZ39" i="1"/>
  <c r="AX39" i="1"/>
  <c r="AS39" i="1"/>
  <c r="AN39" i="1"/>
  <c r="AM39" i="1"/>
  <c r="AI39" i="1"/>
  <c r="AG39" i="1" s="1"/>
  <c r="AH39" i="1" s="1"/>
  <c r="Y39" i="1"/>
  <c r="X39" i="1"/>
  <c r="P39" i="1"/>
  <c r="N39" i="1"/>
  <c r="BK38" i="1"/>
  <c r="S38" i="1" s="1"/>
  <c r="BJ38" i="1"/>
  <c r="BI38" i="1"/>
  <c r="AU38" i="1" s="1"/>
  <c r="BH38" i="1"/>
  <c r="BG38" i="1"/>
  <c r="BF38" i="1"/>
  <c r="BE38" i="1"/>
  <c r="BD38" i="1"/>
  <c r="BC38" i="1"/>
  <c r="AX38" i="1" s="1"/>
  <c r="AZ38" i="1"/>
  <c r="AS38" i="1"/>
  <c r="AW38" i="1" s="1"/>
  <c r="AN38" i="1"/>
  <c r="AM38" i="1"/>
  <c r="AI38" i="1"/>
  <c r="AG38" i="1" s="1"/>
  <c r="Y38" i="1"/>
  <c r="X38" i="1"/>
  <c r="P38" i="1"/>
  <c r="K38" i="1"/>
  <c r="I38" i="1"/>
  <c r="BK37" i="1"/>
  <c r="BJ37" i="1"/>
  <c r="BI37" i="1"/>
  <c r="AU37" i="1" s="1"/>
  <c r="BH37" i="1"/>
  <c r="BG37" i="1"/>
  <c r="BF37" i="1"/>
  <c r="BE37" i="1"/>
  <c r="BD37" i="1"/>
  <c r="BC37" i="1"/>
  <c r="AX37" i="1" s="1"/>
  <c r="AZ37" i="1"/>
  <c r="AS37" i="1"/>
  <c r="AW37" i="1" s="1"/>
  <c r="AN37" i="1"/>
  <c r="AM37" i="1"/>
  <c r="AI37" i="1"/>
  <c r="AG37" i="1"/>
  <c r="Y37" i="1"/>
  <c r="X37" i="1"/>
  <c r="W37" i="1"/>
  <c r="S37" i="1"/>
  <c r="P37" i="1"/>
  <c r="N37" i="1"/>
  <c r="BK36" i="1"/>
  <c r="BJ36" i="1"/>
  <c r="BI36" i="1"/>
  <c r="BH36" i="1"/>
  <c r="BG36" i="1"/>
  <c r="BF36" i="1"/>
  <c r="BE36" i="1"/>
  <c r="BD36" i="1"/>
  <c r="BC36" i="1"/>
  <c r="AX36" i="1" s="1"/>
  <c r="AZ36" i="1"/>
  <c r="AS36" i="1"/>
  <c r="AM36" i="1"/>
  <c r="AN36" i="1" s="1"/>
  <c r="AI36" i="1"/>
  <c r="AG36" i="1" s="1"/>
  <c r="Y36" i="1"/>
  <c r="W36" i="1" s="1"/>
  <c r="X36" i="1"/>
  <c r="P36" i="1"/>
  <c r="BK35" i="1"/>
  <c r="BJ35" i="1"/>
  <c r="BI35" i="1" s="1"/>
  <c r="S35" i="1" s="1"/>
  <c r="BH35" i="1"/>
  <c r="BG35" i="1"/>
  <c r="BF35" i="1"/>
  <c r="BE35" i="1"/>
  <c r="BD35" i="1"/>
  <c r="BC35" i="1"/>
  <c r="AZ35" i="1"/>
  <c r="AX35" i="1"/>
  <c r="AS35" i="1"/>
  <c r="AM35" i="1"/>
  <c r="AN35" i="1" s="1"/>
  <c r="AI35" i="1"/>
  <c r="AG35" i="1" s="1"/>
  <c r="Y35" i="1"/>
  <c r="X35" i="1"/>
  <c r="W35" i="1" s="1"/>
  <c r="P35" i="1"/>
  <c r="J35" i="1"/>
  <c r="AV35" i="1" s="1"/>
  <c r="BK34" i="1"/>
  <c r="BJ34" i="1"/>
  <c r="BH34" i="1"/>
  <c r="BI34" i="1" s="1"/>
  <c r="S34" i="1" s="1"/>
  <c r="BG34" i="1"/>
  <c r="BF34" i="1"/>
  <c r="BE34" i="1"/>
  <c r="BD34" i="1"/>
  <c r="BC34" i="1"/>
  <c r="AZ34" i="1"/>
  <c r="AX34" i="1"/>
  <c r="AS34" i="1"/>
  <c r="AN34" i="1"/>
  <c r="AM34" i="1"/>
  <c r="AI34" i="1"/>
  <c r="AG34" i="1"/>
  <c r="Y34" i="1"/>
  <c r="X34" i="1"/>
  <c r="W34" i="1"/>
  <c r="P34" i="1"/>
  <c r="BK33" i="1"/>
  <c r="BJ33" i="1"/>
  <c r="BH33" i="1"/>
  <c r="BG33" i="1"/>
  <c r="BF33" i="1"/>
  <c r="BE33" i="1"/>
  <c r="BD33" i="1"/>
  <c r="BC33" i="1"/>
  <c r="AZ33" i="1"/>
  <c r="AX33" i="1"/>
  <c r="AS33" i="1"/>
  <c r="AM33" i="1"/>
  <c r="AN33" i="1" s="1"/>
  <c r="AI33" i="1"/>
  <c r="AH33" i="1"/>
  <c r="AG33" i="1"/>
  <c r="I33" i="1" s="1"/>
  <c r="AA33" i="1"/>
  <c r="Y33" i="1"/>
  <c r="X33" i="1"/>
  <c r="W33" i="1" s="1"/>
  <c r="P33" i="1"/>
  <c r="K33" i="1"/>
  <c r="J33" i="1"/>
  <c r="AV33" i="1" s="1"/>
  <c r="BK32" i="1"/>
  <c r="S32" i="1" s="1"/>
  <c r="BJ32" i="1"/>
  <c r="BI32" i="1" s="1"/>
  <c r="BH32" i="1"/>
  <c r="BG32" i="1"/>
  <c r="BF32" i="1"/>
  <c r="BE32" i="1"/>
  <c r="BD32" i="1"/>
  <c r="BC32" i="1"/>
  <c r="AX32" i="1" s="1"/>
  <c r="AZ32" i="1"/>
  <c r="AU32" i="1"/>
  <c r="AW32" i="1" s="1"/>
  <c r="AS32" i="1"/>
  <c r="AN32" i="1"/>
  <c r="AM32" i="1"/>
  <c r="AI32" i="1"/>
  <c r="AG32" i="1"/>
  <c r="I32" i="1" s="1"/>
  <c r="AA32" i="1" s="1"/>
  <c r="Y32" i="1"/>
  <c r="X32" i="1"/>
  <c r="W32" i="1"/>
  <c r="P32" i="1"/>
  <c r="N32" i="1"/>
  <c r="K32" i="1"/>
  <c r="J32" i="1"/>
  <c r="AV32" i="1" s="1"/>
  <c r="AY32" i="1" s="1"/>
  <c r="BK31" i="1"/>
  <c r="BJ31" i="1"/>
  <c r="BH31" i="1"/>
  <c r="BI31" i="1" s="1"/>
  <c r="BG31" i="1"/>
  <c r="BF31" i="1"/>
  <c r="BE31" i="1"/>
  <c r="BD31" i="1"/>
  <c r="BC31" i="1"/>
  <c r="AZ31" i="1"/>
  <c r="AX31" i="1"/>
  <c r="AS31" i="1"/>
  <c r="AM31" i="1"/>
  <c r="AN31" i="1" s="1"/>
  <c r="AI31" i="1"/>
  <c r="AG31" i="1" s="1"/>
  <c r="AH31" i="1" s="1"/>
  <c r="Y31" i="1"/>
  <c r="X31" i="1"/>
  <c r="P31" i="1"/>
  <c r="I31" i="1"/>
  <c r="AA31" i="1" s="1"/>
  <c r="BK30" i="1"/>
  <c r="BJ30" i="1"/>
  <c r="BI30" i="1"/>
  <c r="AU30" i="1" s="1"/>
  <c r="BH30" i="1"/>
  <c r="BG30" i="1"/>
  <c r="BF30" i="1"/>
  <c r="BE30" i="1"/>
  <c r="BD30" i="1"/>
  <c r="BC30" i="1"/>
  <c r="AX30" i="1" s="1"/>
  <c r="AZ30" i="1"/>
  <c r="AS30" i="1"/>
  <c r="AN30" i="1"/>
  <c r="AM30" i="1"/>
  <c r="AI30" i="1"/>
  <c r="AG30" i="1" s="1"/>
  <c r="AH30" i="1" s="1"/>
  <c r="Y30" i="1"/>
  <c r="X30" i="1"/>
  <c r="S30" i="1"/>
  <c r="P30" i="1"/>
  <c r="K30" i="1"/>
  <c r="BK29" i="1"/>
  <c r="BJ29" i="1"/>
  <c r="BH29" i="1"/>
  <c r="BI29" i="1" s="1"/>
  <c r="AU29" i="1" s="1"/>
  <c r="BG29" i="1"/>
  <c r="BF29" i="1"/>
  <c r="BE29" i="1"/>
  <c r="BD29" i="1"/>
  <c r="BC29" i="1"/>
  <c r="AX29" i="1" s="1"/>
  <c r="AZ29" i="1"/>
  <c r="AS29" i="1"/>
  <c r="AW29" i="1" s="1"/>
  <c r="AN29" i="1"/>
  <c r="AM29" i="1"/>
  <c r="AI29" i="1"/>
  <c r="AG29" i="1"/>
  <c r="Y29" i="1"/>
  <c r="X29" i="1"/>
  <c r="W29" i="1"/>
  <c r="P29" i="1"/>
  <c r="N29" i="1"/>
  <c r="BK28" i="1"/>
  <c r="BJ28" i="1"/>
  <c r="BI28" i="1" s="1"/>
  <c r="BH28" i="1"/>
  <c r="BG28" i="1"/>
  <c r="BF28" i="1"/>
  <c r="BE28" i="1"/>
  <c r="BD28" i="1"/>
  <c r="BC28" i="1"/>
  <c r="AX28" i="1" s="1"/>
  <c r="AZ28" i="1"/>
  <c r="AS28" i="1"/>
  <c r="AN28" i="1"/>
  <c r="AM28" i="1"/>
  <c r="AI28" i="1"/>
  <c r="AG28" i="1" s="1"/>
  <c r="Y28" i="1"/>
  <c r="W28" i="1" s="1"/>
  <c r="X28" i="1"/>
  <c r="P28" i="1"/>
  <c r="BK27" i="1"/>
  <c r="BJ27" i="1"/>
  <c r="BI27" i="1"/>
  <c r="S27" i="1" s="1"/>
  <c r="BH27" i="1"/>
  <c r="BG27" i="1"/>
  <c r="BF27" i="1"/>
  <c r="BE27" i="1"/>
  <c r="BD27" i="1"/>
  <c r="BC27" i="1"/>
  <c r="AZ27" i="1"/>
  <c r="AX27" i="1"/>
  <c r="AV27" i="1"/>
  <c r="AS27" i="1"/>
  <c r="AM27" i="1"/>
  <c r="AN27" i="1" s="1"/>
  <c r="AI27" i="1"/>
  <c r="AG27" i="1" s="1"/>
  <c r="I27" i="1" s="1"/>
  <c r="Y27" i="1"/>
  <c r="X27" i="1"/>
  <c r="W27" i="1" s="1"/>
  <c r="P27" i="1"/>
  <c r="J27" i="1"/>
  <c r="BK26" i="1"/>
  <c r="BJ26" i="1"/>
  <c r="BI26" i="1"/>
  <c r="AU26" i="1" s="1"/>
  <c r="AW26" i="1" s="1"/>
  <c r="BH26" i="1"/>
  <c r="BG26" i="1"/>
  <c r="BF26" i="1"/>
  <c r="BE26" i="1"/>
  <c r="BD26" i="1"/>
  <c r="BC26" i="1"/>
  <c r="AX26" i="1" s="1"/>
  <c r="AZ26" i="1"/>
  <c r="AS26" i="1"/>
  <c r="AM26" i="1"/>
  <c r="AN26" i="1" s="1"/>
  <c r="AI26" i="1"/>
  <c r="AG26" i="1" s="1"/>
  <c r="Y26" i="1"/>
  <c r="X26" i="1"/>
  <c r="W26" i="1" s="1"/>
  <c r="P26" i="1"/>
  <c r="BK25" i="1"/>
  <c r="BJ25" i="1"/>
  <c r="BH25" i="1"/>
  <c r="BG25" i="1"/>
  <c r="BF25" i="1"/>
  <c r="BE25" i="1"/>
  <c r="BD25" i="1"/>
  <c r="BC25" i="1"/>
  <c r="AZ25" i="1"/>
  <c r="AX25" i="1"/>
  <c r="AS25" i="1"/>
  <c r="AN25" i="1"/>
  <c r="AM25" i="1"/>
  <c r="AI25" i="1"/>
  <c r="AG25" i="1" s="1"/>
  <c r="Y25" i="1"/>
  <c r="X25" i="1"/>
  <c r="W25" i="1" s="1"/>
  <c r="P25" i="1"/>
  <c r="BK24" i="1"/>
  <c r="BJ24" i="1"/>
  <c r="BH24" i="1"/>
  <c r="BI24" i="1" s="1"/>
  <c r="BG24" i="1"/>
  <c r="BF24" i="1"/>
  <c r="BE24" i="1"/>
  <c r="BD24" i="1"/>
  <c r="BC24" i="1"/>
  <c r="AZ24" i="1"/>
  <c r="AX24" i="1"/>
  <c r="AS24" i="1"/>
  <c r="AN24" i="1"/>
  <c r="AM24" i="1"/>
  <c r="AI24" i="1"/>
  <c r="AH24" i="1"/>
  <c r="AG24" i="1"/>
  <c r="I24" i="1" s="1"/>
  <c r="Y24" i="1"/>
  <c r="X24" i="1"/>
  <c r="W24" i="1" s="1"/>
  <c r="P24" i="1"/>
  <c r="K24" i="1"/>
  <c r="J24" i="1"/>
  <c r="AV24" i="1" s="1"/>
  <c r="BK23" i="1"/>
  <c r="BJ23" i="1"/>
  <c r="BI23" i="1" s="1"/>
  <c r="BH23" i="1"/>
  <c r="BG23" i="1"/>
  <c r="BF23" i="1"/>
  <c r="BE23" i="1"/>
  <c r="BD23" i="1"/>
  <c r="BC23" i="1"/>
  <c r="AX23" i="1" s="1"/>
  <c r="AZ23" i="1"/>
  <c r="AS23" i="1"/>
  <c r="AN23" i="1"/>
  <c r="AM23" i="1"/>
  <c r="AI23" i="1"/>
  <c r="AG23" i="1"/>
  <c r="N23" i="1" s="1"/>
  <c r="Y23" i="1"/>
  <c r="X23" i="1"/>
  <c r="W23" i="1"/>
  <c r="P23" i="1"/>
  <c r="BK22" i="1"/>
  <c r="BJ22" i="1"/>
  <c r="BI22" i="1" s="1"/>
  <c r="BH22" i="1"/>
  <c r="BG22" i="1"/>
  <c r="BF22" i="1"/>
  <c r="BE22" i="1"/>
  <c r="BD22" i="1"/>
  <c r="BC22" i="1"/>
  <c r="AZ22" i="1"/>
  <c r="AX22" i="1"/>
  <c r="AS22" i="1"/>
  <c r="AM22" i="1"/>
  <c r="AN22" i="1" s="1"/>
  <c r="AI22" i="1"/>
  <c r="AG22" i="1" s="1"/>
  <c r="Y22" i="1"/>
  <c r="X22" i="1"/>
  <c r="W22" i="1" s="1"/>
  <c r="P22" i="1"/>
  <c r="BK21" i="1"/>
  <c r="BJ21" i="1"/>
  <c r="BI21" i="1"/>
  <c r="S21" i="1" s="1"/>
  <c r="BH21" i="1"/>
  <c r="BG21" i="1"/>
  <c r="BF21" i="1"/>
  <c r="BE21" i="1"/>
  <c r="BD21" i="1"/>
  <c r="BC21" i="1"/>
  <c r="AX21" i="1" s="1"/>
  <c r="AZ21" i="1"/>
  <c r="AU21" i="1"/>
  <c r="AS21" i="1"/>
  <c r="AW21" i="1" s="1"/>
  <c r="AN21" i="1"/>
  <c r="AM21" i="1"/>
  <c r="AI21" i="1"/>
  <c r="AG21" i="1" s="1"/>
  <c r="Y21" i="1"/>
  <c r="X21" i="1"/>
  <c r="W21" i="1" s="1"/>
  <c r="P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H20" i="1"/>
  <c r="AG20" i="1"/>
  <c r="N20" i="1" s="1"/>
  <c r="Y20" i="1"/>
  <c r="X20" i="1"/>
  <c r="W20" i="1" s="1"/>
  <c r="P20" i="1"/>
  <c r="BK19" i="1"/>
  <c r="BJ19" i="1"/>
  <c r="BI19" i="1" s="1"/>
  <c r="BH19" i="1"/>
  <c r="BG19" i="1"/>
  <c r="BF19" i="1"/>
  <c r="BE19" i="1"/>
  <c r="BD19" i="1"/>
  <c r="BC19" i="1"/>
  <c r="AX19" i="1" s="1"/>
  <c r="AZ19" i="1"/>
  <c r="AS19" i="1"/>
  <c r="AN19" i="1"/>
  <c r="AM19" i="1"/>
  <c r="AI19" i="1"/>
  <c r="AG19" i="1"/>
  <c r="J19" i="1" s="1"/>
  <c r="AV19" i="1" s="1"/>
  <c r="Y19" i="1"/>
  <c r="X19" i="1"/>
  <c r="W19" i="1"/>
  <c r="P19" i="1"/>
  <c r="K19" i="1"/>
  <c r="BK18" i="1"/>
  <c r="BJ18" i="1"/>
  <c r="BI18" i="1" s="1"/>
  <c r="BH18" i="1"/>
  <c r="BG18" i="1"/>
  <c r="BF18" i="1"/>
  <c r="BE18" i="1"/>
  <c r="BD18" i="1"/>
  <c r="BC18" i="1"/>
  <c r="AX18" i="1" s="1"/>
  <c r="AZ18" i="1"/>
  <c r="AS18" i="1"/>
  <c r="AM18" i="1"/>
  <c r="AN18" i="1" s="1"/>
  <c r="AI18" i="1"/>
  <c r="AG18" i="1" s="1"/>
  <c r="Y18" i="1"/>
  <c r="W18" i="1" s="1"/>
  <c r="X18" i="1"/>
  <c r="P18" i="1"/>
  <c r="BK17" i="1"/>
  <c r="BJ17" i="1"/>
  <c r="BI17" i="1"/>
  <c r="AU17" i="1" s="1"/>
  <c r="AW17" i="1" s="1"/>
  <c r="BH17" i="1"/>
  <c r="BG17" i="1"/>
  <c r="BF17" i="1"/>
  <c r="BE17" i="1"/>
  <c r="BD17" i="1"/>
  <c r="BC17" i="1"/>
  <c r="AZ17" i="1"/>
  <c r="AX17" i="1"/>
  <c r="AS17" i="1"/>
  <c r="AN17" i="1"/>
  <c r="AM17" i="1"/>
  <c r="AI17" i="1"/>
  <c r="AG17" i="1" s="1"/>
  <c r="Y17" i="1"/>
  <c r="X17" i="1"/>
  <c r="W17" i="1" s="1"/>
  <c r="P17" i="1"/>
  <c r="AW20" i="1" l="1"/>
  <c r="AU20" i="1"/>
  <c r="S20" i="1"/>
  <c r="N26" i="1"/>
  <c r="AH26" i="1"/>
  <c r="K26" i="1"/>
  <c r="J26" i="1"/>
  <c r="AV26" i="1" s="1"/>
  <c r="AY26" i="1" s="1"/>
  <c r="I26" i="1"/>
  <c r="K18" i="1"/>
  <c r="J18" i="1"/>
  <c r="AV18" i="1" s="1"/>
  <c r="I18" i="1"/>
  <c r="AH18" i="1"/>
  <c r="N18" i="1"/>
  <c r="S24" i="1"/>
  <c r="AU24" i="1"/>
  <c r="AW24" i="1" s="1"/>
  <c r="AA27" i="1"/>
  <c r="AH36" i="1"/>
  <c r="N36" i="1"/>
  <c r="K36" i="1"/>
  <c r="J36" i="1"/>
  <c r="AV36" i="1" s="1"/>
  <c r="I36" i="1"/>
  <c r="I22" i="1"/>
  <c r="AH22" i="1"/>
  <c r="J22" i="1"/>
  <c r="AV22" i="1" s="1"/>
  <c r="N22" i="1"/>
  <c r="K22" i="1"/>
  <c r="AW22" i="1"/>
  <c r="AU18" i="1"/>
  <c r="S18" i="1"/>
  <c r="AU22" i="1"/>
  <c r="S22" i="1"/>
  <c r="AA24" i="1"/>
  <c r="S31" i="1"/>
  <c r="AU31" i="1"/>
  <c r="AW31" i="1" s="1"/>
  <c r="T32" i="1"/>
  <c r="U32" i="1" s="1"/>
  <c r="AA47" i="1"/>
  <c r="AU23" i="1"/>
  <c r="AW23" i="1" s="1"/>
  <c r="S23" i="1"/>
  <c r="T38" i="1"/>
  <c r="U38" i="1" s="1"/>
  <c r="Q38" i="1" s="1"/>
  <c r="O38" i="1" s="1"/>
  <c r="R38" i="1" s="1"/>
  <c r="L38" i="1" s="1"/>
  <c r="M38" i="1" s="1"/>
  <c r="AU39" i="1"/>
  <c r="S39" i="1"/>
  <c r="AW18" i="1"/>
  <c r="AH28" i="1"/>
  <c r="N28" i="1"/>
  <c r="K28" i="1"/>
  <c r="J28" i="1"/>
  <c r="AV28" i="1" s="1"/>
  <c r="AY28" i="1" s="1"/>
  <c r="I28" i="1"/>
  <c r="AU19" i="1"/>
  <c r="AW19" i="1" s="1"/>
  <c r="S19" i="1"/>
  <c r="K21" i="1"/>
  <c r="J21" i="1"/>
  <c r="AV21" i="1" s="1"/>
  <c r="AY21" i="1" s="1"/>
  <c r="I21" i="1"/>
  <c r="AH21" i="1"/>
  <c r="N21" i="1"/>
  <c r="AU28" i="1"/>
  <c r="AW28" i="1" s="1"/>
  <c r="S28" i="1"/>
  <c r="AH17" i="1"/>
  <c r="N17" i="1"/>
  <c r="I17" i="1"/>
  <c r="K17" i="1"/>
  <c r="J17" i="1"/>
  <c r="AV17" i="1" s="1"/>
  <c r="AY17" i="1" s="1"/>
  <c r="AY24" i="1"/>
  <c r="AH25" i="1"/>
  <c r="I25" i="1"/>
  <c r="N25" i="1"/>
  <c r="K25" i="1"/>
  <c r="J25" i="1"/>
  <c r="AV25" i="1" s="1"/>
  <c r="AU36" i="1"/>
  <c r="AW36" i="1" s="1"/>
  <c r="S36" i="1"/>
  <c r="I20" i="1"/>
  <c r="AH23" i="1"/>
  <c r="T27" i="1"/>
  <c r="U27" i="1" s="1"/>
  <c r="N31" i="1"/>
  <c r="AA38" i="1"/>
  <c r="AU48" i="1"/>
  <c r="AW48" i="1" s="1"/>
  <c r="S48" i="1"/>
  <c r="AA49" i="1"/>
  <c r="J40" i="1"/>
  <c r="AV40" i="1" s="1"/>
  <c r="AY40" i="1" s="1"/>
  <c r="I40" i="1"/>
  <c r="AH40" i="1"/>
  <c r="S17" i="1"/>
  <c r="J20" i="1"/>
  <c r="AV20" i="1" s="1"/>
  <c r="AY20" i="1" s="1"/>
  <c r="I23" i="1"/>
  <c r="N24" i="1"/>
  <c r="K27" i="1"/>
  <c r="AH27" i="1"/>
  <c r="S29" i="1"/>
  <c r="W30" i="1"/>
  <c r="AW30" i="1"/>
  <c r="BI33" i="1"/>
  <c r="I39" i="1"/>
  <c r="AU42" i="1"/>
  <c r="AW42" i="1" s="1"/>
  <c r="S42" i="1"/>
  <c r="N19" i="1"/>
  <c r="K20" i="1"/>
  <c r="J23" i="1"/>
  <c r="AV23" i="1" s="1"/>
  <c r="S26" i="1"/>
  <c r="J29" i="1"/>
  <c r="AV29" i="1" s="1"/>
  <c r="AY29" i="1" s="1"/>
  <c r="I29" i="1"/>
  <c r="AH29" i="1"/>
  <c r="I30" i="1"/>
  <c r="T30" i="1" s="1"/>
  <c r="U30" i="1" s="1"/>
  <c r="K31" i="1"/>
  <c r="J31" i="1"/>
  <c r="AV31" i="1" s="1"/>
  <c r="AU34" i="1"/>
  <c r="AW34" i="1" s="1"/>
  <c r="K35" i="1"/>
  <c r="I35" i="1"/>
  <c r="AH35" i="1"/>
  <c r="N35" i="1"/>
  <c r="J38" i="1"/>
  <c r="AV38" i="1" s="1"/>
  <c r="AY38" i="1" s="1"/>
  <c r="AH38" i="1"/>
  <c r="N38" i="1"/>
  <c r="K39" i="1"/>
  <c r="J39" i="1"/>
  <c r="AV39" i="1" s="1"/>
  <c r="AY39" i="1" s="1"/>
  <c r="S41" i="1"/>
  <c r="AH44" i="1"/>
  <c r="N44" i="1"/>
  <c r="K44" i="1"/>
  <c r="Q32" i="1"/>
  <c r="O32" i="1" s="1"/>
  <c r="R32" i="1" s="1"/>
  <c r="L32" i="1" s="1"/>
  <c r="M32" i="1" s="1"/>
  <c r="K40" i="1"/>
  <c r="N42" i="1"/>
  <c r="K42" i="1"/>
  <c r="J42" i="1"/>
  <c r="AV42" i="1" s="1"/>
  <c r="AY42" i="1" s="1"/>
  <c r="I42" i="1"/>
  <c r="AY44" i="1"/>
  <c r="K46" i="1"/>
  <c r="J46" i="1"/>
  <c r="AV46" i="1" s="1"/>
  <c r="AY46" i="1" s="1"/>
  <c r="I46" i="1"/>
  <c r="AH46" i="1"/>
  <c r="N46" i="1"/>
  <c r="AU47" i="1"/>
  <c r="AW47" i="1" s="1"/>
  <c r="S47" i="1"/>
  <c r="K23" i="1"/>
  <c r="AH19" i="1"/>
  <c r="N27" i="1"/>
  <c r="AU27" i="1"/>
  <c r="AY27" i="1" s="1"/>
  <c r="K29" i="1"/>
  <c r="N34" i="1"/>
  <c r="K34" i="1"/>
  <c r="J34" i="1"/>
  <c r="AV34" i="1" s="1"/>
  <c r="I34" i="1"/>
  <c r="T34" i="1" s="1"/>
  <c r="U34" i="1" s="1"/>
  <c r="AW35" i="1"/>
  <c r="AH42" i="1"/>
  <c r="AU44" i="1"/>
  <c r="AW44" i="1" s="1"/>
  <c r="S44" i="1"/>
  <c r="N45" i="1"/>
  <c r="K45" i="1"/>
  <c r="J45" i="1"/>
  <c r="AV45" i="1" s="1"/>
  <c r="AY45" i="1" s="1"/>
  <c r="I45" i="1"/>
  <c r="AH45" i="1"/>
  <c r="W47" i="1"/>
  <c r="K48" i="1"/>
  <c r="J48" i="1"/>
  <c r="AV48" i="1" s="1"/>
  <c r="AY48" i="1" s="1"/>
  <c r="I48" i="1"/>
  <c r="AH48" i="1"/>
  <c r="I19" i="1"/>
  <c r="W31" i="1"/>
  <c r="AH34" i="1"/>
  <c r="AU35" i="1"/>
  <c r="AW39" i="1"/>
  <c r="N40" i="1"/>
  <c r="K43" i="1"/>
  <c r="J43" i="1"/>
  <c r="AV43" i="1" s="1"/>
  <c r="AY43" i="1" s="1"/>
  <c r="I43" i="1"/>
  <c r="AH43" i="1"/>
  <c r="N43" i="1"/>
  <c r="T49" i="1"/>
  <c r="U49" i="1" s="1"/>
  <c r="AB49" i="1" s="1"/>
  <c r="AW49" i="1"/>
  <c r="BI25" i="1"/>
  <c r="J30" i="1"/>
  <c r="AV30" i="1" s="1"/>
  <c r="AY30" i="1" s="1"/>
  <c r="N30" i="1"/>
  <c r="AY35" i="1"/>
  <c r="K37" i="1"/>
  <c r="J37" i="1"/>
  <c r="AV37" i="1" s="1"/>
  <c r="AY37" i="1" s="1"/>
  <c r="I37" i="1"/>
  <c r="AH37" i="1"/>
  <c r="W38" i="1"/>
  <c r="W39" i="1"/>
  <c r="AY41" i="1"/>
  <c r="AA41" i="1"/>
  <c r="AH47" i="1"/>
  <c r="N47" i="1"/>
  <c r="K47" i="1"/>
  <c r="J47" i="1"/>
  <c r="AV47" i="1" s="1"/>
  <c r="AY47" i="1" s="1"/>
  <c r="N48" i="1"/>
  <c r="AH32" i="1"/>
  <c r="N33" i="1"/>
  <c r="N41" i="1"/>
  <c r="N49" i="1"/>
  <c r="V34" i="1" l="1"/>
  <c r="Z34" i="1" s="1"/>
  <c r="AC34" i="1"/>
  <c r="AB34" i="1"/>
  <c r="V30" i="1"/>
  <c r="Z30" i="1" s="1"/>
  <c r="AC30" i="1"/>
  <c r="AB30" i="1"/>
  <c r="AA48" i="1"/>
  <c r="AA42" i="1"/>
  <c r="AA40" i="1"/>
  <c r="AA26" i="1"/>
  <c r="AW27" i="1"/>
  <c r="AY31" i="1"/>
  <c r="AY23" i="1"/>
  <c r="AA39" i="1"/>
  <c r="AA21" i="1"/>
  <c r="T21" i="1"/>
  <c r="U21" i="1" s="1"/>
  <c r="AA36" i="1"/>
  <c r="Q36" i="1"/>
  <c r="O36" i="1" s="1"/>
  <c r="R36" i="1" s="1"/>
  <c r="L36" i="1" s="1"/>
  <c r="M36" i="1" s="1"/>
  <c r="T24" i="1"/>
  <c r="U24" i="1" s="1"/>
  <c r="T47" i="1"/>
  <c r="U47" i="1" s="1"/>
  <c r="T42" i="1"/>
  <c r="U42" i="1" s="1"/>
  <c r="AA22" i="1"/>
  <c r="T44" i="1"/>
  <c r="U44" i="1" s="1"/>
  <c r="T26" i="1"/>
  <c r="U26" i="1" s="1"/>
  <c r="Q26" i="1" s="1"/>
  <c r="O26" i="1" s="1"/>
  <c r="R26" i="1" s="1"/>
  <c r="L26" i="1" s="1"/>
  <c r="M26" i="1" s="1"/>
  <c r="T36" i="1"/>
  <c r="U36" i="1" s="1"/>
  <c r="AU33" i="1"/>
  <c r="S33" i="1"/>
  <c r="AA23" i="1"/>
  <c r="Q49" i="1"/>
  <c r="O49" i="1" s="1"/>
  <c r="R49" i="1" s="1"/>
  <c r="L49" i="1" s="1"/>
  <c r="M49" i="1" s="1"/>
  <c r="AB27" i="1"/>
  <c r="V27" i="1"/>
  <c r="Z27" i="1" s="1"/>
  <c r="AC27" i="1"/>
  <c r="AD27" i="1" s="1"/>
  <c r="Q17" i="1"/>
  <c r="O17" i="1" s="1"/>
  <c r="R17" i="1" s="1"/>
  <c r="L17" i="1" s="1"/>
  <c r="M17" i="1" s="1"/>
  <c r="AA17" i="1"/>
  <c r="V32" i="1"/>
  <c r="Z32" i="1" s="1"/>
  <c r="AC32" i="1"/>
  <c r="AD32" i="1" s="1"/>
  <c r="AY19" i="1"/>
  <c r="AY36" i="1"/>
  <c r="AA43" i="1"/>
  <c r="T43" i="1"/>
  <c r="U43" i="1" s="1"/>
  <c r="Q43" i="1" s="1"/>
  <c r="O43" i="1" s="1"/>
  <c r="R43" i="1" s="1"/>
  <c r="L43" i="1" s="1"/>
  <c r="M43" i="1" s="1"/>
  <c r="AA46" i="1"/>
  <c r="T46" i="1"/>
  <c r="U46" i="1" s="1"/>
  <c r="T23" i="1"/>
  <c r="U23" i="1" s="1"/>
  <c r="T22" i="1"/>
  <c r="U22" i="1" s="1"/>
  <c r="T45" i="1"/>
  <c r="U45" i="1" s="1"/>
  <c r="AA45" i="1"/>
  <c r="T40" i="1"/>
  <c r="U40" i="1" s="1"/>
  <c r="T17" i="1"/>
  <c r="U17" i="1" s="1"/>
  <c r="AA20" i="1"/>
  <c r="T19" i="1"/>
  <c r="U19" i="1" s="1"/>
  <c r="T39" i="1"/>
  <c r="U39" i="1" s="1"/>
  <c r="Q39" i="1" s="1"/>
  <c r="O39" i="1" s="1"/>
  <c r="R39" i="1" s="1"/>
  <c r="L39" i="1" s="1"/>
  <c r="M39" i="1" s="1"/>
  <c r="T31" i="1"/>
  <c r="U31" i="1" s="1"/>
  <c r="AY34" i="1"/>
  <c r="AB32" i="1"/>
  <c r="AA25" i="1"/>
  <c r="T28" i="1"/>
  <c r="U28" i="1" s="1"/>
  <c r="T18" i="1"/>
  <c r="U18" i="1" s="1"/>
  <c r="AY22" i="1"/>
  <c r="AA18" i="1"/>
  <c r="Q18" i="1"/>
  <c r="O18" i="1" s="1"/>
  <c r="R18" i="1" s="1"/>
  <c r="L18" i="1" s="1"/>
  <c r="M18" i="1" s="1"/>
  <c r="T20" i="1"/>
  <c r="U20" i="1" s="1"/>
  <c r="Q20" i="1" s="1"/>
  <c r="O20" i="1" s="1"/>
  <c r="R20" i="1" s="1"/>
  <c r="L20" i="1" s="1"/>
  <c r="M20" i="1" s="1"/>
  <c r="AA37" i="1"/>
  <c r="Q37" i="1"/>
  <c r="O37" i="1" s="1"/>
  <c r="R37" i="1" s="1"/>
  <c r="L37" i="1" s="1"/>
  <c r="M37" i="1" s="1"/>
  <c r="T37" i="1"/>
  <c r="U37" i="1" s="1"/>
  <c r="AU25" i="1"/>
  <c r="AW25" i="1" s="1"/>
  <c r="S25" i="1"/>
  <c r="Q19" i="1"/>
  <c r="O19" i="1" s="1"/>
  <c r="R19" i="1" s="1"/>
  <c r="L19" i="1" s="1"/>
  <c r="M19" i="1" s="1"/>
  <c r="AA19" i="1"/>
  <c r="AA34" i="1"/>
  <c r="Q34" i="1"/>
  <c r="O34" i="1" s="1"/>
  <c r="R34" i="1" s="1"/>
  <c r="L34" i="1" s="1"/>
  <c r="M34" i="1" s="1"/>
  <c r="Q30" i="1"/>
  <c r="O30" i="1" s="1"/>
  <c r="R30" i="1" s="1"/>
  <c r="L30" i="1" s="1"/>
  <c r="M30" i="1" s="1"/>
  <c r="AA30" i="1"/>
  <c r="T48" i="1"/>
  <c r="U48" i="1" s="1"/>
  <c r="Q48" i="1" s="1"/>
  <c r="O48" i="1" s="1"/>
  <c r="R48" i="1" s="1"/>
  <c r="L48" i="1" s="1"/>
  <c r="M48" i="1" s="1"/>
  <c r="V49" i="1"/>
  <c r="Z49" i="1" s="1"/>
  <c r="AC49" i="1"/>
  <c r="AD49" i="1" s="1"/>
  <c r="T41" i="1"/>
  <c r="U41" i="1" s="1"/>
  <c r="AA35" i="1"/>
  <c r="T35" i="1"/>
  <c r="U35" i="1" s="1"/>
  <c r="AA29" i="1"/>
  <c r="T29" i="1"/>
  <c r="U29" i="1" s="1"/>
  <c r="Q29" i="1" s="1"/>
  <c r="O29" i="1" s="1"/>
  <c r="R29" i="1" s="1"/>
  <c r="L29" i="1" s="1"/>
  <c r="M29" i="1" s="1"/>
  <c r="AA28" i="1"/>
  <c r="Q28" i="1"/>
  <c r="O28" i="1" s="1"/>
  <c r="R28" i="1" s="1"/>
  <c r="L28" i="1" s="1"/>
  <c r="M28" i="1" s="1"/>
  <c r="V38" i="1"/>
  <c r="Z38" i="1" s="1"/>
  <c r="AC38" i="1"/>
  <c r="AD38" i="1" s="1"/>
  <c r="AB38" i="1"/>
  <c r="Q27" i="1"/>
  <c r="O27" i="1" s="1"/>
  <c r="R27" i="1" s="1"/>
  <c r="L27" i="1" s="1"/>
  <c r="M27" i="1" s="1"/>
  <c r="AY18" i="1"/>
  <c r="V45" i="1" l="1"/>
  <c r="Z45" i="1" s="1"/>
  <c r="AC45" i="1"/>
  <c r="AD45" i="1" s="1"/>
  <c r="AB45" i="1"/>
  <c r="T33" i="1"/>
  <c r="U33" i="1" s="1"/>
  <c r="T25" i="1"/>
  <c r="U25" i="1" s="1"/>
  <c r="V22" i="1"/>
  <c r="Z22" i="1" s="1"/>
  <c r="AC22" i="1"/>
  <c r="AB22" i="1"/>
  <c r="AY25" i="1"/>
  <c r="AW33" i="1"/>
  <c r="AY33" i="1"/>
  <c r="Q22" i="1"/>
  <c r="O22" i="1" s="1"/>
  <c r="R22" i="1" s="1"/>
  <c r="L22" i="1" s="1"/>
  <c r="M22" i="1" s="1"/>
  <c r="V43" i="1"/>
  <c r="Z43" i="1" s="1"/>
  <c r="AC43" i="1"/>
  <c r="AD43" i="1" s="1"/>
  <c r="AB43" i="1"/>
  <c r="V35" i="1"/>
  <c r="Z35" i="1" s="1"/>
  <c r="AC35" i="1"/>
  <c r="AB35" i="1"/>
  <c r="V36" i="1"/>
  <c r="Z36" i="1" s="1"/>
  <c r="AC36" i="1"/>
  <c r="AB36" i="1"/>
  <c r="V42" i="1"/>
  <c r="Z42" i="1" s="1"/>
  <c r="AC42" i="1"/>
  <c r="AB42" i="1"/>
  <c r="AB21" i="1"/>
  <c r="AC21" i="1"/>
  <c r="AD21" i="1" s="1"/>
  <c r="V21" i="1"/>
  <c r="Z21" i="1" s="1"/>
  <c r="AC48" i="1"/>
  <c r="V48" i="1"/>
  <c r="Z48" i="1" s="1"/>
  <c r="AB48" i="1"/>
  <c r="Q35" i="1"/>
  <c r="O35" i="1" s="1"/>
  <c r="R35" i="1" s="1"/>
  <c r="L35" i="1" s="1"/>
  <c r="M35" i="1" s="1"/>
  <c r="AC37" i="1"/>
  <c r="AD37" i="1" s="1"/>
  <c r="AB37" i="1"/>
  <c r="V37" i="1"/>
  <c r="Z37" i="1" s="1"/>
  <c r="AC17" i="1"/>
  <c r="V17" i="1"/>
  <c r="Z17" i="1" s="1"/>
  <c r="AB17" i="1"/>
  <c r="V23" i="1"/>
  <c r="Z23" i="1" s="1"/>
  <c r="AC23" i="1"/>
  <c r="AD23" i="1" s="1"/>
  <c r="AB23" i="1"/>
  <c r="Q21" i="1"/>
  <c r="O21" i="1" s="1"/>
  <c r="R21" i="1" s="1"/>
  <c r="L21" i="1" s="1"/>
  <c r="M21" i="1" s="1"/>
  <c r="AD30" i="1"/>
  <c r="AC18" i="1"/>
  <c r="AB18" i="1"/>
  <c r="V18" i="1"/>
  <c r="Z18" i="1" s="1"/>
  <c r="V31" i="1"/>
  <c r="Z31" i="1" s="1"/>
  <c r="AC31" i="1"/>
  <c r="AD31" i="1" s="1"/>
  <c r="AB31" i="1"/>
  <c r="Q31" i="1"/>
  <c r="O31" i="1" s="1"/>
  <c r="R31" i="1" s="1"/>
  <c r="L31" i="1" s="1"/>
  <c r="M31" i="1" s="1"/>
  <c r="V26" i="1"/>
  <c r="Z26" i="1" s="1"/>
  <c r="AC26" i="1"/>
  <c r="AB26" i="1"/>
  <c r="V47" i="1"/>
  <c r="Z47" i="1" s="1"/>
  <c r="AC47" i="1"/>
  <c r="AB47" i="1"/>
  <c r="Q47" i="1"/>
  <c r="O47" i="1" s="1"/>
  <c r="R47" i="1" s="1"/>
  <c r="L47" i="1" s="1"/>
  <c r="M47" i="1" s="1"/>
  <c r="V41" i="1"/>
  <c r="Z41" i="1" s="1"/>
  <c r="AC41" i="1"/>
  <c r="Q41" i="1"/>
  <c r="O41" i="1" s="1"/>
  <c r="R41" i="1" s="1"/>
  <c r="L41" i="1" s="1"/>
  <c r="M41" i="1" s="1"/>
  <c r="AB41" i="1"/>
  <c r="AC40" i="1"/>
  <c r="V40" i="1"/>
  <c r="Z40" i="1" s="1"/>
  <c r="AB40" i="1"/>
  <c r="V46" i="1"/>
  <c r="Z46" i="1" s="1"/>
  <c r="AC46" i="1"/>
  <c r="AD46" i="1" s="1"/>
  <c r="AB46" i="1"/>
  <c r="Q40" i="1"/>
  <c r="O40" i="1" s="1"/>
  <c r="R40" i="1" s="1"/>
  <c r="L40" i="1" s="1"/>
  <c r="M40" i="1" s="1"/>
  <c r="AC28" i="1"/>
  <c r="AD28" i="1" s="1"/>
  <c r="AB28" i="1"/>
  <c r="V28" i="1"/>
  <c r="Z28" i="1" s="1"/>
  <c r="AC39" i="1"/>
  <c r="AD39" i="1" s="1"/>
  <c r="V39" i="1"/>
  <c r="Z39" i="1" s="1"/>
  <c r="AB39" i="1"/>
  <c r="Q45" i="1"/>
  <c r="O45" i="1" s="1"/>
  <c r="R45" i="1" s="1"/>
  <c r="L45" i="1" s="1"/>
  <c r="M45" i="1" s="1"/>
  <c r="Q46" i="1"/>
  <c r="O46" i="1" s="1"/>
  <c r="R46" i="1" s="1"/>
  <c r="L46" i="1" s="1"/>
  <c r="M46" i="1" s="1"/>
  <c r="Q23" i="1"/>
  <c r="O23" i="1" s="1"/>
  <c r="R23" i="1" s="1"/>
  <c r="L23" i="1" s="1"/>
  <c r="M23" i="1" s="1"/>
  <c r="V44" i="1"/>
  <c r="Z44" i="1" s="1"/>
  <c r="AC44" i="1"/>
  <c r="AB44" i="1"/>
  <c r="Q44" i="1"/>
  <c r="O44" i="1" s="1"/>
  <c r="R44" i="1" s="1"/>
  <c r="L44" i="1" s="1"/>
  <c r="M44" i="1" s="1"/>
  <c r="Q42" i="1"/>
  <c r="O42" i="1" s="1"/>
  <c r="R42" i="1" s="1"/>
  <c r="L42" i="1" s="1"/>
  <c r="M42" i="1" s="1"/>
  <c r="AD34" i="1"/>
  <c r="V20" i="1"/>
  <c r="Z20" i="1" s="1"/>
  <c r="AC20" i="1"/>
  <c r="AD20" i="1" s="1"/>
  <c r="AB20" i="1"/>
  <c r="AC29" i="1"/>
  <c r="AD29" i="1" s="1"/>
  <c r="V29" i="1"/>
  <c r="Z29" i="1" s="1"/>
  <c r="AB29" i="1"/>
  <c r="V19" i="1"/>
  <c r="Z19" i="1" s="1"/>
  <c r="AC19" i="1"/>
  <c r="AB19" i="1"/>
  <c r="AB24" i="1"/>
  <c r="V24" i="1"/>
  <c r="Z24" i="1" s="1"/>
  <c r="AC24" i="1"/>
  <c r="AD24" i="1" s="1"/>
  <c r="Q24" i="1"/>
  <c r="O24" i="1" s="1"/>
  <c r="R24" i="1" s="1"/>
  <c r="L24" i="1" s="1"/>
  <c r="M24" i="1" s="1"/>
  <c r="AD40" i="1" l="1"/>
  <c r="V25" i="1"/>
  <c r="Z25" i="1" s="1"/>
  <c r="AC25" i="1"/>
  <c r="AD25" i="1" s="1"/>
  <c r="AB25" i="1"/>
  <c r="Q25" i="1"/>
  <c r="O25" i="1" s="1"/>
  <c r="R25" i="1" s="1"/>
  <c r="L25" i="1" s="1"/>
  <c r="M25" i="1" s="1"/>
  <c r="AD48" i="1"/>
  <c r="AD36" i="1"/>
  <c r="AD26" i="1"/>
  <c r="AD18" i="1"/>
  <c r="AD17" i="1"/>
  <c r="V33" i="1"/>
  <c r="Z33" i="1" s="1"/>
  <c r="AC33" i="1"/>
  <c r="AB33" i="1"/>
  <c r="Q33" i="1"/>
  <c r="O33" i="1" s="1"/>
  <c r="R33" i="1" s="1"/>
  <c r="L33" i="1" s="1"/>
  <c r="M33" i="1" s="1"/>
  <c r="AD47" i="1"/>
  <c r="AD19" i="1"/>
  <c r="AD41" i="1"/>
  <c r="AD44" i="1"/>
  <c r="AD35" i="1"/>
  <c r="AD42" i="1"/>
  <c r="AD22" i="1"/>
  <c r="AD33" i="1" l="1"/>
</calcChain>
</file>

<file path=xl/sharedStrings.xml><?xml version="1.0" encoding="utf-8"?>
<sst xmlns="http://schemas.openxmlformats.org/spreadsheetml/2006/main" count="872" uniqueCount="446">
  <si>
    <t>File opened</t>
  </si>
  <si>
    <t>2020-10-29 12:15:23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</si>
  <si>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</si>
  <si>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</si>
  <si>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</si>
  <si>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</si>
  <si>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</si>
  <si>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</si>
  <si>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</si>
  <si>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</si>
  <si>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</si>
  <si>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</si>
  <si>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</si>
  <si>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{"tbzero": "0.134552", "h2oaspanconc1": "12.28", "flowmeterzero": "1.00299", "h2obspan2": "0", "h2obspanconc1": "12.28", "co2azero": "0.965182", "h2oaspan2a": "0.0696095", "h2oaspan1": "1.00771", "co2aspanconc1": "2500", "h2obzero": "1.1444", "co2aspan2": "-0.0279682", "ssa_ref": "35809.5", "h2oazero": "1.13424", "flowazero": "0.29042", "h2oaspanconc2": "0", "co2bspanconc2": "299.2", "co2aspan2a": "0.308883", "h2obspan2a": "0.0708892", "flowbzero": "0.29097", "chamberpressurezero": "2.68126", "tazero": "0.0863571", "co2bspan1": "1.00108", "h2obspan2b": "0.0705964", "co2aspanconc2": "299.2", "h2oaspan2b": "0.070146", "h2obspanconc2": "0", "co2aspan1": "1.00054", "co2bspan2a": "0.310949", "ssb_ref": "37377.7", "oxygen": "21", "co2bspan2": "-0.0301809", "h2oaspan2": "0", "co2bspan2b": "0.308367", "h2obspan1": "0.99587", "co2aspan2b": "0.306383", "co2bzero": "0.964262", "co2bspanconc1": "2500"}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</si>
  <si>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</si>
  <si>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</si>
  <si>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</si>
  <si>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</si>
  <si>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</si>
  <si>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</si>
  <si>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</si>
  <si>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</si>
  <si>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</si>
  <si>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12:15:23</t>
  </si>
  <si>
    <t>Stability Definition:	ΔH2O (Meas2): Slp&lt;0.2 Per=15	ΔCO2 (Meas2): Slp&lt;0.2 Per=15	A (GasEx): Slp&lt;0.5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</si>
  <si>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</si>
  <si>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</si>
  <si>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</si>
  <si>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</si>
  <si>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</si>
  <si>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</si>
  <si>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</si>
  <si>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</si>
  <si>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</si>
  <si>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</si>
  <si>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</si>
  <si>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</si>
  <si>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</si>
  <si>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</si>
  <si>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</si>
  <si>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</si>
  <si>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</si>
  <si>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</si>
  <si>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</si>
  <si>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</si>
  <si>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</si>
  <si>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</si>
  <si>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</si>
  <si>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</si>
  <si>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</si>
  <si>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</si>
  <si>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</si>
  <si>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</si>
  <si>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</si>
  <si>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</si>
  <si>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</si>
  <si>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</si>
  <si>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</si>
  <si>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</si>
  <si>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</si>
  <si>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</si>
  <si>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</si>
  <si>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</si>
  <si>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</si>
  <si>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</si>
  <si>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</si>
  <si>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</si>
  <si>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</si>
  <si>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</si>
  <si>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</si>
  <si>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</si>
  <si>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</si>
  <si>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</si>
  <si>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</si>
  <si>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</si>
  <si>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</si>
  <si>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2.85454 69.0248 373.459 629.904 890.428 1109.48 1318.03 1491.06</t>
  </si>
  <si>
    <t>Fs_true</t>
  </si>
  <si>
    <t>-0.136362 100.068 404.054 601.201 800.925 1001.11 1201.72 1400.81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</si>
  <si>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</si>
  <si>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</si>
  <si>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</si>
  <si>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</si>
  <si>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</si>
  <si>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</si>
  <si>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</si>
  <si>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</si>
  <si>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</si>
  <si>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</si>
  <si>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</si>
  <si>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</si>
  <si>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</si>
  <si>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</si>
  <si>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</si>
  <si>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</si>
  <si>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</si>
  <si>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</si>
  <si>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</si>
  <si>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</si>
  <si>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</si>
  <si>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</si>
  <si>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</si>
  <si>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</si>
  <si>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</si>
  <si>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</si>
  <si>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</si>
  <si>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</si>
  <si>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</si>
  <si>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</si>
  <si>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</si>
  <si>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</si>
  <si>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</si>
  <si>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</si>
  <si>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</si>
  <si>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</si>
  <si>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</si>
  <si>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</si>
  <si>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</si>
  <si>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</si>
  <si>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</si>
  <si>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</si>
  <si>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</si>
  <si>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</si>
  <si>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</si>
  <si>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</si>
  <si>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</si>
  <si>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</si>
  <si>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</si>
  <si>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</si>
  <si>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</si>
  <si>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</si>
  <si>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</si>
  <si>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</si>
  <si>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</si>
  <si>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</si>
  <si>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</si>
  <si>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</si>
  <si>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</si>
  <si>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</si>
  <si>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</si>
  <si>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</si>
  <si>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</si>
  <si>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</si>
  <si>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</si>
  <si>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</si>
  <si>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</si>
  <si>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</si>
  <si>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</si>
  <si>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</si>
  <si>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</si>
  <si>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</si>
  <si>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</si>
  <si>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</si>
  <si>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</si>
  <si>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</si>
  <si>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</si>
  <si>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</si>
  <si>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</si>
  <si>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</si>
  <si>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</si>
  <si>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</si>
  <si>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</si>
  <si>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</si>
  <si>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</si>
  <si>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</si>
  <si>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</si>
  <si>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</si>
  <si>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</si>
  <si>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</si>
  <si>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</si>
  <si>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</si>
  <si>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</si>
  <si>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</si>
  <si>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</si>
  <si>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</si>
  <si>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</si>
  <si>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</si>
  <si>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</si>
  <si>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</si>
  <si>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</si>
  <si>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</si>
  <si>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</si>
  <si>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</si>
  <si>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</si>
  <si>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</si>
  <si>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</si>
  <si>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</si>
  <si>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</si>
  <si>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</si>
  <si>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</si>
  <si>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</si>
  <si>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</si>
  <si>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</si>
  <si>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</si>
  <si>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</si>
  <si>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</si>
  <si>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</si>
  <si>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</si>
  <si>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</si>
  <si>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</si>
  <si>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</si>
  <si>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</si>
  <si>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</si>
  <si>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</si>
  <si>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</si>
  <si>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</si>
  <si>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</si>
  <si>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</si>
  <si>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</si>
  <si>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</si>
  <si>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</si>
  <si>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</si>
  <si>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</si>
  <si>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</si>
  <si>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</si>
  <si>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</si>
  <si>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</si>
  <si>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</si>
  <si>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</si>
  <si>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</si>
  <si>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</si>
  <si>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</si>
  <si>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</si>
  <si>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</si>
  <si>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</si>
  <si>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</si>
  <si>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</si>
  <si>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</si>
  <si>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</si>
  <si>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</si>
  <si>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</si>
  <si>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</si>
  <si>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</si>
  <si>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</si>
  <si>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</si>
  <si>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</si>
  <si>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</si>
  <si>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</si>
  <si>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</si>
  <si>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</si>
  <si>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</si>
  <si>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</si>
  <si>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</si>
  <si>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</si>
  <si>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</si>
  <si>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</si>
  <si>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</si>
  <si>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</si>
  <si>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</si>
  <si>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</si>
  <si>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</si>
  <si>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</si>
  <si>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</si>
  <si>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</si>
  <si>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</si>
  <si>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</si>
  <si>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</si>
  <si>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</si>
  <si>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</si>
  <si>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</si>
  <si>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</si>
  <si>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</si>
  <si>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</si>
  <si>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</si>
  <si>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</si>
  <si>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</si>
  <si>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</si>
  <si>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</si>
  <si>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</si>
  <si>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</si>
  <si>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</si>
  <si>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</si>
  <si>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</si>
  <si>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</si>
  <si>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</si>
  <si>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</si>
  <si>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</si>
  <si>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</si>
  <si>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</si>
  <si>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</si>
  <si>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</si>
  <si>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</si>
  <si>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20201029 12:19:02</t>
  </si>
  <si>
    <t>12:19:02</t>
  </si>
  <si>
    <t>CC12</t>
  </si>
  <si>
    <t>_10</t>
  </si>
  <si>
    <t>RECT-4143-20200907-06_33_50</t>
  </si>
  <si>
    <t>RECT-4950-20201029-12_19_09</t>
  </si>
  <si>
    <t>DARK-4951-20201029-12_19_11</t>
  </si>
  <si>
    <t>0: Broadleaf</t>
  </si>
  <si>
    <t>11:50:48</t>
  </si>
  <si>
    <t>2/3</t>
  </si>
  <si>
    <t>20201029 12:21:26</t>
  </si>
  <si>
    <t>12:21:26</t>
  </si>
  <si>
    <t>RECT-4952-20201029-12_21_33</t>
  </si>
  <si>
    <t>DARK-4953-20201029-12_21_35</t>
  </si>
  <si>
    <t>3/3</t>
  </si>
  <si>
    <t>20201029 12:25:27</t>
  </si>
  <si>
    <t>12:25:27</t>
  </si>
  <si>
    <t>1149</t>
  </si>
  <si>
    <t>_4</t>
  </si>
  <si>
    <t>RECT-4954-20201029-12_25_33</t>
  </si>
  <si>
    <t>DARK-4955-20201029-12_25_35</t>
  </si>
  <si>
    <t>0/3</t>
  </si>
  <si>
    <t>20201029 12:28:10</t>
  </si>
  <si>
    <t>12:28:10</t>
  </si>
  <si>
    <t>RECT-4956-20201029-12_28_17</t>
  </si>
  <si>
    <t>DARK-4957-20201029-12_28_19</t>
  </si>
  <si>
    <t>1/3</t>
  </si>
  <si>
    <t>20201029 12:31:35</t>
  </si>
  <si>
    <t>12:31:35</t>
  </si>
  <si>
    <t>b40-14</t>
  </si>
  <si>
    <t>_8</t>
  </si>
  <si>
    <t>RECT-4958-20201029-12_31_42</t>
  </si>
  <si>
    <t>DARK-4959-20201029-12_31_44</t>
  </si>
  <si>
    <t>12:31:17</t>
  </si>
  <si>
    <t>20201029 12:45:30</t>
  </si>
  <si>
    <t>12:45:30</t>
  </si>
  <si>
    <t>RECT-4960-20201029-12_45_37</t>
  </si>
  <si>
    <t>DARK-4961-20201029-12_45_39</t>
  </si>
  <si>
    <t>12:37:11</t>
  </si>
  <si>
    <t>20201029 12:49:44</t>
  </si>
  <si>
    <t>12:49:44</t>
  </si>
  <si>
    <t>RECT-4962-20201029-12_49_50</t>
  </si>
  <si>
    <t>DARK-4963-20201029-12_49_52</t>
  </si>
  <si>
    <t>20201029 12:53:51</t>
  </si>
  <si>
    <t>12:53:51</t>
  </si>
  <si>
    <t>V57-96</t>
  </si>
  <si>
    <t>_7</t>
  </si>
  <si>
    <t>RECT-4964-20201029-12_53_57</t>
  </si>
  <si>
    <t>DARK-4965-20201029-12_53_59</t>
  </si>
  <si>
    <t>20201029 12:55:51</t>
  </si>
  <si>
    <t>12:55:51</t>
  </si>
  <si>
    <t>RECT-4966-20201029-12_55_58</t>
  </si>
  <si>
    <t>DARK-4967-20201029-12_56_00</t>
  </si>
  <si>
    <t>20201029 13:03:13</t>
  </si>
  <si>
    <t>13:03:13</t>
  </si>
  <si>
    <t>UT12-075</t>
  </si>
  <si>
    <t>RECT-4968-20201029-13_03_19</t>
  </si>
  <si>
    <t>DARK-4969-20201029-13_03_21</t>
  </si>
  <si>
    <t>20201029 13:05:44</t>
  </si>
  <si>
    <t>13:05:44</t>
  </si>
  <si>
    <t>RECT-4970-20201029-13_05_50</t>
  </si>
  <si>
    <t>DARK-4971-20201029-13_05_52</t>
  </si>
  <si>
    <t>20201029 13:07:33</t>
  </si>
  <si>
    <t>13:07:33</t>
  </si>
  <si>
    <t>9035</t>
  </si>
  <si>
    <t>RECT-4972-20201029-13_07_39</t>
  </si>
  <si>
    <t>DARK-4973-20201029-13_07_41</t>
  </si>
  <si>
    <t>20201029 13:09:36</t>
  </si>
  <si>
    <t>13:09:36</t>
  </si>
  <si>
    <t>RECT-4974-20201029-13_09_42</t>
  </si>
  <si>
    <t>DARK-4975-20201029-13_09_44</t>
  </si>
  <si>
    <t>20201029 13:15:17</t>
  </si>
  <si>
    <t>13:15:17</t>
  </si>
  <si>
    <t>_9</t>
  </si>
  <si>
    <t>RECT-4976-20201029-13_15_24</t>
  </si>
  <si>
    <t>DARK-4977-20201029-13_15_26</t>
  </si>
  <si>
    <t>20201029 13:18:20</t>
  </si>
  <si>
    <t>13:18:20</t>
  </si>
  <si>
    <t>RECT-4978-20201029-13_18_27</t>
  </si>
  <si>
    <t>DARK-4979-20201029-13_18_29</t>
  </si>
  <si>
    <t>20201029 13:22:22</t>
  </si>
  <si>
    <t>13:22:22</t>
  </si>
  <si>
    <t>SC2</t>
  </si>
  <si>
    <t>_2</t>
  </si>
  <si>
    <t>RECT-4980-20201029-13_22_28</t>
  </si>
  <si>
    <t>DARK-4981-20201029-13_22_30</t>
  </si>
  <si>
    <t>13:20:31</t>
  </si>
  <si>
    <t>20201029 13:24:42</t>
  </si>
  <si>
    <t>13:24:42</t>
  </si>
  <si>
    <t>RECT-4982-20201029-13_24_49</t>
  </si>
  <si>
    <t>DARK-4983-20201029-13_24_51</t>
  </si>
  <si>
    <t>20201029 13:26:33</t>
  </si>
  <si>
    <t>13:26:33</t>
  </si>
  <si>
    <t>C56-94</t>
  </si>
  <si>
    <t>RECT-4984-20201029-13_26_40</t>
  </si>
  <si>
    <t>DARK-4985-20201029-13_26_42</t>
  </si>
  <si>
    <t>20201029 13:28:15</t>
  </si>
  <si>
    <t>13:28:15</t>
  </si>
  <si>
    <t>RECT-4986-20201029-13_28_22</t>
  </si>
  <si>
    <t>DARK-4987-20201029-13_28_24</t>
  </si>
  <si>
    <t>20201029 13:31:06</t>
  </si>
  <si>
    <t>13:31:06</t>
  </si>
  <si>
    <t>Haines</t>
  </si>
  <si>
    <t>RECT-4988-20201029-13_31_12</t>
  </si>
  <si>
    <t>DARK-4989-20201029-13_31_14</t>
  </si>
  <si>
    <t>20201029 13:33:40</t>
  </si>
  <si>
    <t>13:33:40</t>
  </si>
  <si>
    <t>RECT-4990-20201029-13_33_46</t>
  </si>
  <si>
    <t>DARK-4991-20201029-13_33_48</t>
  </si>
  <si>
    <t>20201029 13:35:26</t>
  </si>
  <si>
    <t>13:35:26</t>
  </si>
  <si>
    <t>RECT-4992-20201029-13_35_33</t>
  </si>
  <si>
    <t>DARK-4993-20201029-13_35_35</t>
  </si>
  <si>
    <t>20201029 13:37:24</t>
  </si>
  <si>
    <t>13:37:24</t>
  </si>
  <si>
    <t>RECT-4994-20201029-13_37_30</t>
  </si>
  <si>
    <t>DARK-4995-20201029-13_37_32</t>
  </si>
  <si>
    <t>20201029 13:40:31</t>
  </si>
  <si>
    <t>13:40:31</t>
  </si>
  <si>
    <t>2970</t>
  </si>
  <si>
    <t>RECT-4996-20201029-13_40_38</t>
  </si>
  <si>
    <t>DARK-4997-20201029-13_40_40</t>
  </si>
  <si>
    <t>13:38:32</t>
  </si>
  <si>
    <t>20201029 13:42:36</t>
  </si>
  <si>
    <t>13:42:36</t>
  </si>
  <si>
    <t>RECT-4998-20201029-13_42_42</t>
  </si>
  <si>
    <t>DARK-4999-20201029-13_42_44</t>
  </si>
  <si>
    <t>20201029 13:44:46</t>
  </si>
  <si>
    <t>13:44:46</t>
  </si>
  <si>
    <t>_1</t>
  </si>
  <si>
    <t>RECT-5000-20201029-13_44_52</t>
  </si>
  <si>
    <t>DARK-5001-20201029-13_44_54</t>
  </si>
  <si>
    <t>20201029 13:46:49</t>
  </si>
  <si>
    <t>13:46:49</t>
  </si>
  <si>
    <t>RECT-5002-20201029-13_46_55</t>
  </si>
  <si>
    <t>DARK-5003-20201029-13_46_57</t>
  </si>
  <si>
    <t>20201029 13:49:10</t>
  </si>
  <si>
    <t>13:49:10</t>
  </si>
  <si>
    <t>V60-96</t>
  </si>
  <si>
    <t>_5</t>
  </si>
  <si>
    <t>RECT-5004-20201029-13_49_16</t>
  </si>
  <si>
    <t>DARK-5005-20201029-13_49_18</t>
  </si>
  <si>
    <t>20201029 13:51:22</t>
  </si>
  <si>
    <t>13:51:22</t>
  </si>
  <si>
    <t>RECT-5006-20201029-13_51_28</t>
  </si>
  <si>
    <t>DARK-5007-20201029-13_51_30</t>
  </si>
  <si>
    <t>20201029 13:55:20</t>
  </si>
  <si>
    <t>13:55:20</t>
  </si>
  <si>
    <t>T52</t>
  </si>
  <si>
    <t>RECT-5008-20201029-13_55_27</t>
  </si>
  <si>
    <t>DARK-5009-20201029-13_55_29</t>
  </si>
  <si>
    <t>20201029 14:00:08</t>
  </si>
  <si>
    <t>14:00:08</t>
  </si>
  <si>
    <t>RECT-5010-20201029-14_00_14</t>
  </si>
  <si>
    <t>DARK-5011-20201029-14_00_16</t>
  </si>
  <si>
    <t>20201029 14:01:38</t>
  </si>
  <si>
    <t>14:01:38</t>
  </si>
  <si>
    <t>_6</t>
  </si>
  <si>
    <t>RECT-5012-20201029-14_01_45</t>
  </si>
  <si>
    <t>DARK-5013-20201029-14_01_47</t>
  </si>
  <si>
    <t>20201029 14:03:29</t>
  </si>
  <si>
    <t>14:03:29</t>
  </si>
  <si>
    <t>RECT-5014-20201029-14_03_35</t>
  </si>
  <si>
    <t>DARK-5015-20201029-14_03_38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</si>
</sst>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49"/>
  <sheetViews>
    <sheetView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27</v>
      </c>
    </row>
    <row r="3" spans="1:170" x14ac:dyDescent="0.25">
      <c r="B3">
        <v>4</v>
      </c>
      <c r="C3">
        <v>21</v>
      </c>
    </row>
    <row r="4" spans="1:170" x14ac:dyDescent="0.25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0" x14ac:dyDescent="0.25">
      <c r="B5" t="s">
        <v>15</v>
      </c>
      <c r="C5" t="s">
        <v>31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0" x14ac:dyDescent="0.25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76</v>
      </c>
      <c r="G13" t="s">
        <v>78</v>
      </c>
      <c r="H13">
        <v>0</v>
      </c>
    </row>
    <row r="14" spans="1:170" x14ac:dyDescent="0.25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</row>
    <row r="15" spans="1:170" x14ac:dyDescent="0.25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83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101</v>
      </c>
      <c r="BQ15" t="s">
        <v>160</v>
      </c>
      <c r="BR15" t="s">
        <v>161</v>
      </c>
      <c r="BS15" t="s">
        <v>162</v>
      </c>
      <c r="BT15" t="s">
        <v>163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95</v>
      </c>
      <c r="DF15" t="s">
        <v>98</v>
      </c>
      <c r="DG15" t="s">
        <v>200</v>
      </c>
      <c r="DH15" t="s">
        <v>201</v>
      </c>
      <c r="DI15" t="s">
        <v>202</v>
      </c>
      <c r="DJ15" t="s">
        <v>203</v>
      </c>
      <c r="DK15" t="s">
        <v>204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</row>
    <row r="16" spans="1:170" x14ac:dyDescent="0.25">
      <c r="B16" t="s">
        <v>260</v>
      </c>
      <c r="C16" t="s">
        <v>260</v>
      </c>
      <c r="H16" t="s">
        <v>260</v>
      </c>
      <c r="I16" t="s">
        <v>261</v>
      </c>
      <c r="J16" t="s">
        <v>262</v>
      </c>
      <c r="K16" t="s">
        <v>263</v>
      </c>
      <c r="L16" t="s">
        <v>263</v>
      </c>
      <c r="M16" t="s">
        <v>167</v>
      </c>
      <c r="N16" t="s">
        <v>167</v>
      </c>
      <c r="O16" t="s">
        <v>261</v>
      </c>
      <c r="P16" t="s">
        <v>261</v>
      </c>
      <c r="Q16" t="s">
        <v>261</v>
      </c>
      <c r="R16" t="s">
        <v>261</v>
      </c>
      <c r="S16" t="s">
        <v>264</v>
      </c>
      <c r="T16" t="s">
        <v>265</v>
      </c>
      <c r="U16" t="s">
        <v>265</v>
      </c>
      <c r="V16" t="s">
        <v>266</v>
      </c>
      <c r="W16" t="s">
        <v>267</v>
      </c>
      <c r="X16" t="s">
        <v>266</v>
      </c>
      <c r="Y16" t="s">
        <v>266</v>
      </c>
      <c r="Z16" t="s">
        <v>266</v>
      </c>
      <c r="AA16" t="s">
        <v>264</v>
      </c>
      <c r="AB16" t="s">
        <v>264</v>
      </c>
      <c r="AC16" t="s">
        <v>264</v>
      </c>
      <c r="AD16" t="s">
        <v>264</v>
      </c>
      <c r="AE16" t="s">
        <v>268</v>
      </c>
      <c r="AF16" t="s">
        <v>267</v>
      </c>
      <c r="AH16" t="s">
        <v>267</v>
      </c>
      <c r="AI16" t="s">
        <v>268</v>
      </c>
      <c r="AO16" t="s">
        <v>262</v>
      </c>
      <c r="AU16" t="s">
        <v>262</v>
      </c>
      <c r="AV16" t="s">
        <v>262</v>
      </c>
      <c r="AW16" t="s">
        <v>262</v>
      </c>
      <c r="AY16" t="s">
        <v>269</v>
      </c>
      <c r="BH16" t="s">
        <v>262</v>
      </c>
      <c r="BI16" t="s">
        <v>262</v>
      </c>
      <c r="BK16" t="s">
        <v>270</v>
      </c>
      <c r="BL16" t="s">
        <v>271</v>
      </c>
      <c r="BO16" t="s">
        <v>261</v>
      </c>
      <c r="BP16" t="s">
        <v>260</v>
      </c>
      <c r="BQ16" t="s">
        <v>263</v>
      </c>
      <c r="BR16" t="s">
        <v>263</v>
      </c>
      <c r="BS16" t="s">
        <v>272</v>
      </c>
      <c r="BT16" t="s">
        <v>272</v>
      </c>
      <c r="BU16" t="s">
        <v>263</v>
      </c>
      <c r="BV16" t="s">
        <v>272</v>
      </c>
      <c r="BW16" t="s">
        <v>268</v>
      </c>
      <c r="BX16" t="s">
        <v>266</v>
      </c>
      <c r="BY16" t="s">
        <v>266</v>
      </c>
      <c r="BZ16" t="s">
        <v>265</v>
      </c>
      <c r="CA16" t="s">
        <v>265</v>
      </c>
      <c r="CB16" t="s">
        <v>265</v>
      </c>
      <c r="CC16" t="s">
        <v>265</v>
      </c>
      <c r="CD16" t="s">
        <v>265</v>
      </c>
      <c r="CE16" t="s">
        <v>273</v>
      </c>
      <c r="CF16" t="s">
        <v>262</v>
      </c>
      <c r="CG16" t="s">
        <v>262</v>
      </c>
      <c r="CH16" t="s">
        <v>262</v>
      </c>
      <c r="CM16" t="s">
        <v>262</v>
      </c>
      <c r="CP16" t="s">
        <v>265</v>
      </c>
      <c r="CQ16" t="s">
        <v>265</v>
      </c>
      <c r="CR16" t="s">
        <v>265</v>
      </c>
      <c r="CS16" t="s">
        <v>265</v>
      </c>
      <c r="CT16" t="s">
        <v>265</v>
      </c>
      <c r="CU16" t="s">
        <v>262</v>
      </c>
      <c r="CV16" t="s">
        <v>262</v>
      </c>
      <c r="CW16" t="s">
        <v>262</v>
      </c>
      <c r="CX16" t="s">
        <v>260</v>
      </c>
      <c r="DA16" t="s">
        <v>274</v>
      </c>
      <c r="DB16" t="s">
        <v>274</v>
      </c>
      <c r="DD16" t="s">
        <v>260</v>
      </c>
      <c r="DE16" t="s">
        <v>275</v>
      </c>
      <c r="DG16" t="s">
        <v>260</v>
      </c>
      <c r="DH16" t="s">
        <v>260</v>
      </c>
      <c r="DJ16" t="s">
        <v>276</v>
      </c>
      <c r="DK16" t="s">
        <v>277</v>
      </c>
      <c r="DL16" t="s">
        <v>276</v>
      </c>
      <c r="DM16" t="s">
        <v>277</v>
      </c>
      <c r="DN16" t="s">
        <v>276</v>
      </c>
      <c r="DO16" t="s">
        <v>277</v>
      </c>
      <c r="DP16" t="s">
        <v>267</v>
      </c>
      <c r="DQ16" t="s">
        <v>267</v>
      </c>
      <c r="DR16" t="s">
        <v>262</v>
      </c>
      <c r="DS16" t="s">
        <v>278</v>
      </c>
      <c r="DT16" t="s">
        <v>262</v>
      </c>
      <c r="DV16" t="s">
        <v>263</v>
      </c>
      <c r="DW16" t="s">
        <v>279</v>
      </c>
      <c r="DX16" t="s">
        <v>263</v>
      </c>
      <c r="DZ16" t="s">
        <v>272</v>
      </c>
      <c r="EA16" t="s">
        <v>280</v>
      </c>
      <c r="EB16" t="s">
        <v>272</v>
      </c>
      <c r="EG16" t="s">
        <v>267</v>
      </c>
      <c r="EH16" t="s">
        <v>267</v>
      </c>
      <c r="EI16" t="s">
        <v>276</v>
      </c>
      <c r="EJ16" t="s">
        <v>277</v>
      </c>
      <c r="EK16" t="s">
        <v>277</v>
      </c>
      <c r="EO16" t="s">
        <v>277</v>
      </c>
      <c r="ES16" t="s">
        <v>263</v>
      </c>
      <c r="ET16" t="s">
        <v>263</v>
      </c>
      <c r="EU16" t="s">
        <v>272</v>
      </c>
      <c r="EV16" t="s">
        <v>272</v>
      </c>
      <c r="EW16" t="s">
        <v>281</v>
      </c>
      <c r="EX16" t="s">
        <v>281</v>
      </c>
      <c r="EZ16" t="s">
        <v>268</v>
      </c>
      <c r="FA16" t="s">
        <v>268</v>
      </c>
      <c r="FB16" t="s">
        <v>265</v>
      </c>
      <c r="FC16" t="s">
        <v>265</v>
      </c>
      <c r="FD16" t="s">
        <v>265</v>
      </c>
      <c r="FE16" t="s">
        <v>265</v>
      </c>
      <c r="FF16" t="s">
        <v>265</v>
      </c>
      <c r="FG16" t="s">
        <v>267</v>
      </c>
      <c r="FH16" t="s">
        <v>267</v>
      </c>
      <c r="FI16" t="s">
        <v>267</v>
      </c>
      <c r="FJ16" t="s">
        <v>265</v>
      </c>
      <c r="FK16" t="s">
        <v>263</v>
      </c>
      <c r="FL16" t="s">
        <v>272</v>
      </c>
      <c r="FM16" t="s">
        <v>267</v>
      </c>
      <c r="FN16" t="s">
        <v>267</v>
      </c>
    </row>
    <row r="17" spans="1:170" x14ac:dyDescent="0.25">
      <c r="A17">
        <v>1</v>
      </c>
      <c r="B17">
        <v>1603999142.5999999</v>
      </c>
      <c r="C17">
        <v>0</v>
      </c>
      <c r="D17" t="s">
        <v>282</v>
      </c>
      <c r="E17" t="s">
        <v>283</v>
      </c>
      <c r="F17" t="s">
        <v>284</v>
      </c>
      <c r="G17" t="s">
        <v>285</v>
      </c>
      <c r="H17">
        <v>1603999134.8499999</v>
      </c>
      <c r="I17">
        <f t="shared" ref="I17:I49" si="0">BW17*AG17*(BS17-BT17)/(100*BL17*(1000-AG17*BS17))</f>
        <v>1.0355536827503054E-2</v>
      </c>
      <c r="J17">
        <f t="shared" ref="J17:J49" si="1">BW17*AG17*(BR17-BQ17*(1000-AG17*BT17)/(1000-AG17*BS17))/(100*BL17)</f>
        <v>19.403394729517142</v>
      </c>
      <c r="K17">
        <f t="shared" ref="K17:K49" si="2">BQ17 - IF(AG17&gt;1, J17*BL17*100/(AI17*CE17), 0)</f>
        <v>372.058533333333</v>
      </c>
      <c r="L17">
        <f t="shared" ref="L17:L49" si="3">((R17-I17/2)*K17-J17)/(R17+I17/2)</f>
        <v>272.32230364890313</v>
      </c>
      <c r="M17">
        <f t="shared" ref="M17:M49" si="4">L17*(BX17+BY17)/1000</f>
        <v>27.747546005323603</v>
      </c>
      <c r="N17">
        <f t="shared" ref="N17:N49" si="5">(BQ17 - IF(AG17&gt;1, J17*BL17*100/(AI17*CE17), 0))*(BX17+BY17)/1000</f>
        <v>37.90989989439106</v>
      </c>
      <c r="O17">
        <f t="shared" ref="O17:O49" si="6">2/((1/Q17-1/P17)+SIGN(Q17)*SQRT((1/Q17-1/P17)*(1/Q17-1/P17) + 4*BM17/((BM17+1)*(BM17+1))*(2*1/Q17*1/P17-1/P17*1/P17)))</f>
        <v>0.38740775855484033</v>
      </c>
      <c r="P17">
        <f t="shared" ref="P17:P49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2.9595416629699844</v>
      </c>
      <c r="Q17">
        <f t="shared" ref="Q17:Q49" si="8">I17*(1000-(1000*0.61365*EXP(17.502*U17/(240.97+U17))/(BX17+BY17)+BS17)/2)/(1000*0.61365*EXP(17.502*U17/(240.97+U17))/(BX17+BY17)-BS17)</f>
        <v>0.36127894577104613</v>
      </c>
      <c r="R17">
        <f t="shared" ref="R17:R49" si="9">1/((BM17+1)/(O17/1.6)+1/(P17/1.37)) + BM17/((BM17+1)/(O17/1.6) + BM17/(P17/1.37))</f>
        <v>0.22799989076808397</v>
      </c>
      <c r="S17">
        <f t="shared" ref="S17:S49" si="10">(BI17*BK17)</f>
        <v>214.76815965521749</v>
      </c>
      <c r="T17">
        <f t="shared" ref="T17:T49" si="11">(BZ17+(S17+2*0.95*0.0000000567*(((BZ17+$B$7)+273)^4-(BZ17+273)^4)-44100*I17)/(1.84*29.3*P17+8*0.95*0.0000000567*(BZ17+273)^3))</f>
        <v>33.873034402155973</v>
      </c>
      <c r="U17">
        <f t="shared" ref="U17:U49" si="12">($C$7*CA17+$D$7*CB17+$E$7*T17)</f>
        <v>33.816540000000003</v>
      </c>
      <c r="V17">
        <f t="shared" ref="V17:V49" si="13">0.61365*EXP(17.502*U17/(240.97+U17))</f>
        <v>5.288575401359946</v>
      </c>
      <c r="W17">
        <f t="shared" ref="W17:W49" si="14">(X17/Y17*100)</f>
        <v>43.224251918087418</v>
      </c>
      <c r="X17">
        <f t="shared" ref="X17:X49" si="15">BS17*(BX17+BY17)/1000</f>
        <v>2.4793079883673927</v>
      </c>
      <c r="Y17">
        <f t="shared" ref="Y17:Y49" si="16">0.61365*EXP(17.502*BZ17/(240.97+BZ17))</f>
        <v>5.7359187917603105</v>
      </c>
      <c r="Z17">
        <f t="shared" ref="Z17:Z49" si="17">(V17-BS17*(BX17+BY17)/1000)</f>
        <v>2.8092674129925532</v>
      </c>
      <c r="AA17">
        <f t="shared" ref="AA17:AA49" si="18">(-I17*44100)</f>
        <v>-456.67917409288469</v>
      </c>
      <c r="AB17">
        <f t="shared" ref="AB17:AB49" si="19">2*29.3*P17*0.92*(BZ17-U17)</f>
        <v>233.18722761343219</v>
      </c>
      <c r="AC17">
        <f t="shared" ref="AC17:AC49" si="20">2*0.95*0.0000000567*(((BZ17+$B$7)+273)^4-(U17+273)^4)</f>
        <v>18.320176183074878</v>
      </c>
      <c r="AD17">
        <f t="shared" ref="AD17:AD49" si="21">S17+AC17+AA17+AB17</f>
        <v>9.5963893588398719</v>
      </c>
      <c r="AE17">
        <v>3</v>
      </c>
      <c r="AF17">
        <v>1</v>
      </c>
      <c r="AG17">
        <f t="shared" ref="AG17:AG49" si="22">IF(AE17*$H$13&gt;=AI17,1,(AI17/(AI17-AE17*$H$13)))</f>
        <v>1</v>
      </c>
      <c r="AH17">
        <f t="shared" ref="AH17:AH49" si="23">(AG17-1)*100</f>
        <v>0</v>
      </c>
      <c r="AI17">
        <f t="shared" ref="AI17:AI49" si="24">MAX(0,($B$13+$C$13*CE17)/(1+$D$13*CE17)*BX17/(BZ17+273)*$E$13)</f>
        <v>52343.754294353348</v>
      </c>
      <c r="AJ17" t="s">
        <v>286</v>
      </c>
      <c r="AK17">
        <v>715.47692307692296</v>
      </c>
      <c r="AL17">
        <v>3262.08</v>
      </c>
      <c r="AM17">
        <f t="shared" ref="AM17:AM49" si="25">AL17-AK17</f>
        <v>2546.603076923077</v>
      </c>
      <c r="AN17">
        <f t="shared" ref="AN17:AN49" si="26">AM17/AL17</f>
        <v>0.78066849277855754</v>
      </c>
      <c r="AO17">
        <v>-0.57774747981622299</v>
      </c>
      <c r="AP17" t="s">
        <v>287</v>
      </c>
      <c r="AQ17">
        <v>894.89275999999995</v>
      </c>
      <c r="AR17">
        <v>1272.08</v>
      </c>
      <c r="AS17">
        <f t="shared" ref="AS17:AS49" si="27">1-AQ17/AR17</f>
        <v>0.29651220049053517</v>
      </c>
      <c r="AT17">
        <v>0.5</v>
      </c>
      <c r="AU17">
        <f t="shared" ref="AU17:AU49" si="28">BI17</f>
        <v>1095.8902807469963</v>
      </c>
      <c r="AV17">
        <f t="shared" ref="AV17:AV49" si="29">J17</f>
        <v>19.403394729517142</v>
      </c>
      <c r="AW17">
        <f t="shared" ref="AW17:AW49" si="30">AS17*AT17*AU17</f>
        <v>162.47241932024113</v>
      </c>
      <c r="AX17">
        <f t="shared" ref="AX17:AX49" si="31">BC17/AR17</f>
        <v>0.50464593421797366</v>
      </c>
      <c r="AY17">
        <f t="shared" ref="AY17:AY49" si="32">(AV17-AO17)/AU17</f>
        <v>1.8232794432407537E-2</v>
      </c>
      <c r="AZ17">
        <f t="shared" ref="AZ17:AZ49" si="33">(AL17-AR17)/AR17</f>
        <v>1.5643670209420792</v>
      </c>
      <c r="BA17" t="s">
        <v>288</v>
      </c>
      <c r="BB17">
        <v>630.13</v>
      </c>
      <c r="BC17">
        <f t="shared" ref="BC17:BC49" si="34">AR17-BB17</f>
        <v>641.94999999999993</v>
      </c>
      <c r="BD17">
        <f t="shared" ref="BD17:BD49" si="35">(AR17-AQ17)/(AR17-BB17)</f>
        <v>0.58756482592102188</v>
      </c>
      <c r="BE17">
        <f t="shared" ref="BE17:BE49" si="36">(AL17-AR17)/(AL17-BB17)</f>
        <v>0.75609339083189275</v>
      </c>
      <c r="BF17">
        <f t="shared" ref="BF17:BF49" si="37">(AR17-AQ17)/(AR17-AK17)</f>
        <v>0.67765927936493886</v>
      </c>
      <c r="BG17">
        <f t="shared" ref="BG17:BG49" si="38">(AL17-AR17)/(AL17-AK17)</f>
        <v>0.78143312479006721</v>
      </c>
      <c r="BH17">
        <f t="shared" ref="BH17:BH49" si="39">$B$11*CF17+$C$11*CG17+$F$11*CH17*(1-CK17)</f>
        <v>1300.0070000000001</v>
      </c>
      <c r="BI17">
        <f t="shared" ref="BI17:BI49" si="40">BH17*BJ17</f>
        <v>1095.8902807469963</v>
      </c>
      <c r="BJ17">
        <f t="shared" ref="BJ17:BJ49" si="41">($B$11*$D$9+$C$11*$D$9+$F$11*((CU17+CM17)/MAX(CU17+CM17+CV17, 0.1)*$I$9+CV17/MAX(CU17+CM17+CV17, 0.1)*$J$9))/($B$11+$C$11+$F$11)</f>
        <v>0.84298798448546519</v>
      </c>
      <c r="BK17">
        <f t="shared" ref="BK17:BK49" si="42">($B$11*$K$9+$C$11*$K$9+$F$11*((CU17+CM17)/MAX(CU17+CM17+CV17, 0.1)*$P$9+CV17/MAX(CU17+CM17+CV17, 0.1)*$Q$9))/($B$11+$C$11+$F$11)</f>
        <v>0.19597596897093034</v>
      </c>
      <c r="BL17">
        <v>6</v>
      </c>
      <c r="BM17">
        <v>0.5</v>
      </c>
      <c r="BN17" t="s">
        <v>289</v>
      </c>
      <c r="BO17">
        <v>2</v>
      </c>
      <c r="BP17">
        <v>1603999134.8499999</v>
      </c>
      <c r="BQ17">
        <v>372.058533333333</v>
      </c>
      <c r="BR17">
        <v>399.9649</v>
      </c>
      <c r="BS17">
        <v>24.332633333333298</v>
      </c>
      <c r="BT17">
        <v>12.20886</v>
      </c>
      <c r="BU17">
        <v>369.93880000000001</v>
      </c>
      <c r="BV17">
        <v>24.381609999999998</v>
      </c>
      <c r="BW17">
        <v>500.02053333333299</v>
      </c>
      <c r="BX17">
        <v>101.792333333333</v>
      </c>
      <c r="BY17">
        <v>9.9967200000000006E-2</v>
      </c>
      <c r="BZ17">
        <v>35.278026666666698</v>
      </c>
      <c r="CA17">
        <v>33.816540000000003</v>
      </c>
      <c r="CB17">
        <v>999.9</v>
      </c>
      <c r="CC17">
        <v>0</v>
      </c>
      <c r="CD17">
        <v>0</v>
      </c>
      <c r="CE17">
        <v>9992.8706666666694</v>
      </c>
      <c r="CF17">
        <v>0</v>
      </c>
      <c r="CG17">
        <v>609.48683333333304</v>
      </c>
      <c r="CH17">
        <v>1300.0070000000001</v>
      </c>
      <c r="CI17">
        <v>0.90001399999999998</v>
      </c>
      <c r="CJ17">
        <v>9.99858E-2</v>
      </c>
      <c r="CK17">
        <v>0</v>
      </c>
      <c r="CL17">
        <v>894.98523333333299</v>
      </c>
      <c r="CM17">
        <v>4.9997499999999997</v>
      </c>
      <c r="CN17">
        <v>11590.913333333299</v>
      </c>
      <c r="CO17">
        <v>11305.1933333333</v>
      </c>
      <c r="CP17">
        <v>48.997799999999998</v>
      </c>
      <c r="CQ17">
        <v>50.874966666666701</v>
      </c>
      <c r="CR17">
        <v>49.999866666666698</v>
      </c>
      <c r="CS17">
        <v>50.610233333333298</v>
      </c>
      <c r="CT17">
        <v>50.747900000000001</v>
      </c>
      <c r="CU17">
        <v>1165.527</v>
      </c>
      <c r="CV17">
        <v>129.47999999999999</v>
      </c>
      <c r="CW17">
        <v>0</v>
      </c>
      <c r="CX17">
        <v>493.700000047684</v>
      </c>
      <c r="CY17">
        <v>0</v>
      </c>
      <c r="CZ17">
        <v>894.89275999999995</v>
      </c>
      <c r="DA17">
        <v>-6.0212307697084002</v>
      </c>
      <c r="DB17">
        <v>-71.123076795525705</v>
      </c>
      <c r="DC17">
        <v>11590.244000000001</v>
      </c>
      <c r="DD17">
        <v>15</v>
      </c>
      <c r="DE17">
        <v>1603997448</v>
      </c>
      <c r="DF17" t="s">
        <v>290</v>
      </c>
      <c r="DG17">
        <v>1603997448</v>
      </c>
      <c r="DH17">
        <v>1603997441.5</v>
      </c>
      <c r="DI17">
        <v>2</v>
      </c>
      <c r="DJ17">
        <v>8.9999999999999993E-3</v>
      </c>
      <c r="DK17">
        <v>-0.439</v>
      </c>
      <c r="DL17">
        <v>2.12</v>
      </c>
      <c r="DM17">
        <v>-4.9000000000000002E-2</v>
      </c>
      <c r="DN17">
        <v>400</v>
      </c>
      <c r="DO17">
        <v>10</v>
      </c>
      <c r="DP17">
        <v>0.44</v>
      </c>
      <c r="DQ17">
        <v>0.08</v>
      </c>
      <c r="DR17">
        <v>19.408649571055101</v>
      </c>
      <c r="DS17">
        <v>-0.47832416035866898</v>
      </c>
      <c r="DT17">
        <v>3.9108260652419201E-2</v>
      </c>
      <c r="DU17">
        <v>1</v>
      </c>
      <c r="DV17">
        <v>-27.906416666666701</v>
      </c>
      <c r="DW17">
        <v>0.58208943270303004</v>
      </c>
      <c r="DX17">
        <v>4.56800181212264E-2</v>
      </c>
      <c r="DY17">
        <v>0</v>
      </c>
      <c r="DZ17">
        <v>12.1237733333333</v>
      </c>
      <c r="EA17">
        <v>5.3259176863133001E-2</v>
      </c>
      <c r="EB17">
        <v>4.2975910564976303E-3</v>
      </c>
      <c r="EC17">
        <v>1</v>
      </c>
      <c r="ED17">
        <v>2</v>
      </c>
      <c r="EE17">
        <v>3</v>
      </c>
      <c r="EF17" t="s">
        <v>291</v>
      </c>
      <c r="EG17">
        <v>100</v>
      </c>
      <c r="EH17">
        <v>100</v>
      </c>
      <c r="EI17">
        <v>2.1190000000000002</v>
      </c>
      <c r="EJ17">
        <v>-4.8899999999999999E-2</v>
      </c>
      <c r="EK17">
        <v>2.11961904761898</v>
      </c>
      <c r="EL17">
        <v>0</v>
      </c>
      <c r="EM17">
        <v>0</v>
      </c>
      <c r="EN17">
        <v>0</v>
      </c>
      <c r="EO17">
        <v>-4.8985000000000098E-2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28.2</v>
      </c>
      <c r="EX17">
        <v>28.4</v>
      </c>
      <c r="EY17">
        <v>2</v>
      </c>
      <c r="EZ17">
        <v>494.74799999999999</v>
      </c>
      <c r="FA17">
        <v>510.91899999999998</v>
      </c>
      <c r="FB17">
        <v>34.048299999999998</v>
      </c>
      <c r="FC17">
        <v>31.062899999999999</v>
      </c>
      <c r="FD17">
        <v>29.999600000000001</v>
      </c>
      <c r="FE17">
        <v>30.9452</v>
      </c>
      <c r="FF17">
        <v>30.9084</v>
      </c>
      <c r="FG17">
        <v>22.278400000000001</v>
      </c>
      <c r="FH17">
        <v>-30</v>
      </c>
      <c r="FI17">
        <v>-30</v>
      </c>
      <c r="FJ17">
        <v>-999.9</v>
      </c>
      <c r="FK17">
        <v>400</v>
      </c>
      <c r="FL17">
        <v>26.5489</v>
      </c>
      <c r="FM17">
        <v>101.76900000000001</v>
      </c>
      <c r="FN17">
        <v>101.15900000000001</v>
      </c>
    </row>
    <row r="18" spans="1:170" x14ac:dyDescent="0.25">
      <c r="A18">
        <v>2</v>
      </c>
      <c r="B18">
        <v>1603999286.5999999</v>
      </c>
      <c r="C18">
        <v>144</v>
      </c>
      <c r="D18" t="s">
        <v>292</v>
      </c>
      <c r="E18" t="s">
        <v>293</v>
      </c>
      <c r="F18" t="s">
        <v>284</v>
      </c>
      <c r="G18" t="s">
        <v>285</v>
      </c>
      <c r="H18">
        <v>1603999278.5999999</v>
      </c>
      <c r="I18">
        <f t="shared" si="0"/>
        <v>1.0496849881827884E-2</v>
      </c>
      <c r="J18">
        <f t="shared" si="1"/>
        <v>16.455017882389779</v>
      </c>
      <c r="K18">
        <f t="shared" si="2"/>
        <v>375.498516129032</v>
      </c>
      <c r="L18">
        <f t="shared" si="3"/>
        <v>294.01132570170114</v>
      </c>
      <c r="M18">
        <f t="shared" si="4"/>
        <v>29.957102877913936</v>
      </c>
      <c r="N18">
        <f t="shared" si="5"/>
        <v>38.259912781708032</v>
      </c>
      <c r="O18">
        <f t="shared" si="6"/>
        <v>0.41830744523912922</v>
      </c>
      <c r="P18">
        <f t="shared" si="7"/>
        <v>2.9605895000184237</v>
      </c>
      <c r="Q18">
        <f t="shared" si="8"/>
        <v>0.38802888204747288</v>
      </c>
      <c r="R18">
        <f t="shared" si="9"/>
        <v>0.24505557167601105</v>
      </c>
      <c r="S18">
        <f t="shared" si="10"/>
        <v>214.76652970016383</v>
      </c>
      <c r="T18">
        <f t="shared" si="11"/>
        <v>33.828790586877822</v>
      </c>
      <c r="U18">
        <f t="shared" si="12"/>
        <v>33.444438709677399</v>
      </c>
      <c r="V18">
        <f t="shared" si="13"/>
        <v>5.1796481024161922</v>
      </c>
      <c r="W18">
        <f t="shared" si="14"/>
        <v>44.086335733941539</v>
      </c>
      <c r="X18">
        <f t="shared" si="15"/>
        <v>2.5275681921641318</v>
      </c>
      <c r="Y18">
        <f t="shared" si="16"/>
        <v>5.7332235716251363</v>
      </c>
      <c r="Z18">
        <f t="shared" si="17"/>
        <v>2.6520799102520605</v>
      </c>
      <c r="AA18">
        <f t="shared" si="18"/>
        <v>-462.9110797886097</v>
      </c>
      <c r="AB18">
        <f t="shared" si="19"/>
        <v>291.30401130741024</v>
      </c>
      <c r="AC18">
        <f t="shared" si="20"/>
        <v>22.835606469069671</v>
      </c>
      <c r="AD18">
        <f t="shared" si="21"/>
        <v>65.995067688034027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52375.009084152582</v>
      </c>
      <c r="AJ18" t="s">
        <v>286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294</v>
      </c>
      <c r="AQ18">
        <v>862.78840000000002</v>
      </c>
      <c r="AR18">
        <v>1127.22</v>
      </c>
      <c r="AS18">
        <f t="shared" si="27"/>
        <v>0.23458739199091572</v>
      </c>
      <c r="AT18">
        <v>0.5</v>
      </c>
      <c r="AU18">
        <f t="shared" si="28"/>
        <v>1095.8743836540457</v>
      </c>
      <c r="AV18">
        <f t="shared" si="29"/>
        <v>16.455017882389779</v>
      </c>
      <c r="AW18">
        <f t="shared" si="30"/>
        <v>128.5391568055274</v>
      </c>
      <c r="AX18">
        <f t="shared" si="31"/>
        <v>0.45609552704884582</v>
      </c>
      <c r="AY18">
        <f t="shared" si="32"/>
        <v>1.5542625702603376E-2</v>
      </c>
      <c r="AZ18">
        <f t="shared" si="33"/>
        <v>1.8939160057486557</v>
      </c>
      <c r="BA18" t="s">
        <v>295</v>
      </c>
      <c r="BB18">
        <v>613.1</v>
      </c>
      <c r="BC18">
        <f t="shared" si="34"/>
        <v>514.12</v>
      </c>
      <c r="BD18">
        <f t="shared" si="35"/>
        <v>0.51433828678129623</v>
      </c>
      <c r="BE18">
        <f t="shared" si="36"/>
        <v>0.80591774947338213</v>
      </c>
      <c r="BF18">
        <f t="shared" si="37"/>
        <v>0.64222476301502407</v>
      </c>
      <c r="BG18">
        <f t="shared" si="38"/>
        <v>0.83831674411523749</v>
      </c>
      <c r="BH18">
        <f t="shared" si="39"/>
        <v>1299.9870967741899</v>
      </c>
      <c r="BI18">
        <f t="shared" si="40"/>
        <v>1095.8743836540457</v>
      </c>
      <c r="BJ18">
        <f t="shared" si="41"/>
        <v>0.84298866225162306</v>
      </c>
      <c r="BK18">
        <f t="shared" si="42"/>
        <v>0.1959773245032462</v>
      </c>
      <c r="BL18">
        <v>6</v>
      </c>
      <c r="BM18">
        <v>0.5</v>
      </c>
      <c r="BN18" t="s">
        <v>289</v>
      </c>
      <c r="BO18">
        <v>2</v>
      </c>
      <c r="BP18">
        <v>1603999278.5999999</v>
      </c>
      <c r="BQ18">
        <v>375.498516129032</v>
      </c>
      <c r="BR18">
        <v>399.973096774194</v>
      </c>
      <c r="BS18">
        <v>24.806593548387099</v>
      </c>
      <c r="BT18">
        <v>12.5234967741935</v>
      </c>
      <c r="BU18">
        <v>373.37887096774199</v>
      </c>
      <c r="BV18">
        <v>24.855574193548399</v>
      </c>
      <c r="BW18">
        <v>500.02661290322601</v>
      </c>
      <c r="BX18">
        <v>101.790935483871</v>
      </c>
      <c r="BY18">
        <v>0.10004713870967701</v>
      </c>
      <c r="BZ18">
        <v>35.269522580645202</v>
      </c>
      <c r="CA18">
        <v>33.444438709677399</v>
      </c>
      <c r="CB18">
        <v>999.9</v>
      </c>
      <c r="CC18">
        <v>0</v>
      </c>
      <c r="CD18">
        <v>0</v>
      </c>
      <c r="CE18">
        <v>9998.9467741935496</v>
      </c>
      <c r="CF18">
        <v>0</v>
      </c>
      <c r="CG18">
        <v>478.86748387096799</v>
      </c>
      <c r="CH18">
        <v>1299.9870967741899</v>
      </c>
      <c r="CI18">
        <v>0.89999393548387097</v>
      </c>
      <c r="CJ18">
        <v>0.100005925806452</v>
      </c>
      <c r="CK18">
        <v>0</v>
      </c>
      <c r="CL18">
        <v>864.02132258064501</v>
      </c>
      <c r="CM18">
        <v>4.9997499999999997</v>
      </c>
      <c r="CN18">
        <v>11217.664516129</v>
      </c>
      <c r="CO18">
        <v>11304.938709677401</v>
      </c>
      <c r="CP18">
        <v>49.078258064516099</v>
      </c>
      <c r="CQ18">
        <v>50.933</v>
      </c>
      <c r="CR18">
        <v>50.058064516129001</v>
      </c>
      <c r="CS18">
        <v>50.737806451612897</v>
      </c>
      <c r="CT18">
        <v>50.808</v>
      </c>
      <c r="CU18">
        <v>1165.48</v>
      </c>
      <c r="CV18">
        <v>129.50741935483899</v>
      </c>
      <c r="CW18">
        <v>0</v>
      </c>
      <c r="CX18">
        <v>143.09999990463299</v>
      </c>
      <c r="CY18">
        <v>0</v>
      </c>
      <c r="CZ18">
        <v>862.78840000000002</v>
      </c>
      <c r="DA18">
        <v>-77.515846033082397</v>
      </c>
      <c r="DB18">
        <v>-994.49999850687402</v>
      </c>
      <c r="DC18">
        <v>11201.78</v>
      </c>
      <c r="DD18">
        <v>15</v>
      </c>
      <c r="DE18">
        <v>1603997448</v>
      </c>
      <c r="DF18" t="s">
        <v>290</v>
      </c>
      <c r="DG18">
        <v>1603997448</v>
      </c>
      <c r="DH18">
        <v>1603997441.5</v>
      </c>
      <c r="DI18">
        <v>2</v>
      </c>
      <c r="DJ18">
        <v>8.9999999999999993E-3</v>
      </c>
      <c r="DK18">
        <v>-0.439</v>
      </c>
      <c r="DL18">
        <v>2.12</v>
      </c>
      <c r="DM18">
        <v>-4.9000000000000002E-2</v>
      </c>
      <c r="DN18">
        <v>400</v>
      </c>
      <c r="DO18">
        <v>10</v>
      </c>
      <c r="DP18">
        <v>0.44</v>
      </c>
      <c r="DQ18">
        <v>0.08</v>
      </c>
      <c r="DR18">
        <v>16.4562270899136</v>
      </c>
      <c r="DS18">
        <v>-0.14429216648454499</v>
      </c>
      <c r="DT18">
        <v>1.55983346985911E-2</v>
      </c>
      <c r="DU18">
        <v>1</v>
      </c>
      <c r="DV18">
        <v>-24.474123333333299</v>
      </c>
      <c r="DW18">
        <v>0.15108253615129599</v>
      </c>
      <c r="DX18">
        <v>1.7448432275963599E-2</v>
      </c>
      <c r="DY18">
        <v>1</v>
      </c>
      <c r="DZ18">
        <v>12.283379999999999</v>
      </c>
      <c r="EA18">
        <v>1.4544160177938701E-2</v>
      </c>
      <c r="EB18">
        <v>2.2895996738877601E-3</v>
      </c>
      <c r="EC18">
        <v>1</v>
      </c>
      <c r="ED18">
        <v>3</v>
      </c>
      <c r="EE18">
        <v>3</v>
      </c>
      <c r="EF18" t="s">
        <v>296</v>
      </c>
      <c r="EG18">
        <v>100</v>
      </c>
      <c r="EH18">
        <v>100</v>
      </c>
      <c r="EI18">
        <v>2.1190000000000002</v>
      </c>
      <c r="EJ18">
        <v>-4.9000000000000002E-2</v>
      </c>
      <c r="EK18">
        <v>2.11961904761898</v>
      </c>
      <c r="EL18">
        <v>0</v>
      </c>
      <c r="EM18">
        <v>0</v>
      </c>
      <c r="EN18">
        <v>0</v>
      </c>
      <c r="EO18">
        <v>-4.8985000000000098E-2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30.6</v>
      </c>
      <c r="EX18">
        <v>30.8</v>
      </c>
      <c r="EY18">
        <v>2</v>
      </c>
      <c r="EZ18">
        <v>499.95499999999998</v>
      </c>
      <c r="FA18">
        <v>509.596</v>
      </c>
      <c r="FB18">
        <v>34.040700000000001</v>
      </c>
      <c r="FC18">
        <v>30.956199999999999</v>
      </c>
      <c r="FD18">
        <v>29.9999</v>
      </c>
      <c r="FE18">
        <v>30.8047</v>
      </c>
      <c r="FF18">
        <v>30.764299999999999</v>
      </c>
      <c r="FG18">
        <v>22.305700000000002</v>
      </c>
      <c r="FH18">
        <v>-30</v>
      </c>
      <c r="FI18">
        <v>-30</v>
      </c>
      <c r="FJ18">
        <v>-999.9</v>
      </c>
      <c r="FK18">
        <v>400</v>
      </c>
      <c r="FL18">
        <v>26.5489</v>
      </c>
      <c r="FM18">
        <v>101.79</v>
      </c>
      <c r="FN18">
        <v>101.17400000000001</v>
      </c>
    </row>
    <row r="19" spans="1:170" x14ac:dyDescent="0.25">
      <c r="A19">
        <v>3</v>
      </c>
      <c r="B19">
        <v>1603999527.0999999</v>
      </c>
      <c r="C19">
        <v>384.5</v>
      </c>
      <c r="D19" t="s">
        <v>297</v>
      </c>
      <c r="E19" t="s">
        <v>298</v>
      </c>
      <c r="F19" t="s">
        <v>299</v>
      </c>
      <c r="G19" t="s">
        <v>300</v>
      </c>
      <c r="H19">
        <v>1603999519.3499999</v>
      </c>
      <c r="I19">
        <f t="shared" si="0"/>
        <v>5.5924797908684046E-3</v>
      </c>
      <c r="J19">
        <f t="shared" si="1"/>
        <v>13.637694766755736</v>
      </c>
      <c r="K19">
        <f t="shared" si="2"/>
        <v>381.06426666666698</v>
      </c>
      <c r="L19">
        <f t="shared" si="3"/>
        <v>227.82506177694964</v>
      </c>
      <c r="M19">
        <f t="shared" si="4"/>
        <v>23.213377614662384</v>
      </c>
      <c r="N19">
        <f t="shared" si="5"/>
        <v>38.827109926335261</v>
      </c>
      <c r="O19">
        <f t="shared" si="6"/>
        <v>0.16439165415826298</v>
      </c>
      <c r="P19">
        <f t="shared" si="7"/>
        <v>2.9614867546225829</v>
      </c>
      <c r="Q19">
        <f t="shared" si="8"/>
        <v>0.159485164987232</v>
      </c>
      <c r="R19">
        <f t="shared" si="9"/>
        <v>0.10010685848894849</v>
      </c>
      <c r="S19">
        <f t="shared" si="10"/>
        <v>214.76626502448082</v>
      </c>
      <c r="T19">
        <f t="shared" si="11"/>
        <v>34.899325600265406</v>
      </c>
      <c r="U19">
        <f t="shared" si="12"/>
        <v>34.300363333333301</v>
      </c>
      <c r="V19">
        <f t="shared" si="13"/>
        <v>5.4331833799018554</v>
      </c>
      <c r="W19">
        <f t="shared" si="14"/>
        <v>35.07513605229682</v>
      </c>
      <c r="X19">
        <f t="shared" si="15"/>
        <v>1.9904402417215949</v>
      </c>
      <c r="Y19">
        <f t="shared" si="16"/>
        <v>5.6747897962643981</v>
      </c>
      <c r="Z19">
        <f t="shared" si="17"/>
        <v>3.4427431381802602</v>
      </c>
      <c r="AA19">
        <f t="shared" si="18"/>
        <v>-246.62835877729665</v>
      </c>
      <c r="AB19">
        <f t="shared" si="19"/>
        <v>125.16147597344521</v>
      </c>
      <c r="AC19">
        <f t="shared" si="20"/>
        <v>9.8406274704216834</v>
      </c>
      <c r="AD19">
        <f t="shared" si="21"/>
        <v>103.14000969105105</v>
      </c>
      <c r="AE19">
        <v>22</v>
      </c>
      <c r="AF19">
        <v>4</v>
      </c>
      <c r="AG19">
        <f t="shared" si="22"/>
        <v>1</v>
      </c>
      <c r="AH19">
        <f t="shared" si="23"/>
        <v>0</v>
      </c>
      <c r="AI19">
        <f t="shared" si="24"/>
        <v>52432.079676318237</v>
      </c>
      <c r="AJ19" t="s">
        <v>286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301</v>
      </c>
      <c r="AQ19">
        <v>1420.5973076923101</v>
      </c>
      <c r="AR19">
        <v>1889.17</v>
      </c>
      <c r="AS19">
        <f t="shared" si="27"/>
        <v>0.2480309830812949</v>
      </c>
      <c r="AT19">
        <v>0.5</v>
      </c>
      <c r="AU19">
        <f t="shared" si="28"/>
        <v>1095.8771907470725</v>
      </c>
      <c r="AV19">
        <f t="shared" si="29"/>
        <v>13.637694766755736</v>
      </c>
      <c r="AW19">
        <f t="shared" si="30"/>
        <v>135.90574847868206</v>
      </c>
      <c r="AX19">
        <f t="shared" si="31"/>
        <v>0.56538585728123991</v>
      </c>
      <c r="AY19">
        <f t="shared" si="32"/>
        <v>1.2971747533937742E-2</v>
      </c>
      <c r="AZ19">
        <f t="shared" si="33"/>
        <v>0.72672655187198598</v>
      </c>
      <c r="BA19" t="s">
        <v>302</v>
      </c>
      <c r="BB19">
        <v>821.06</v>
      </c>
      <c r="BC19">
        <f t="shared" si="34"/>
        <v>1068.1100000000001</v>
      </c>
      <c r="BD19">
        <f t="shared" si="35"/>
        <v>0.43869329217748165</v>
      </c>
      <c r="BE19">
        <f t="shared" si="36"/>
        <v>0.56243291738699386</v>
      </c>
      <c r="BF19">
        <f t="shared" si="37"/>
        <v>0.39922932282781104</v>
      </c>
      <c r="BG19">
        <f t="shared" si="38"/>
        <v>0.53911424691232723</v>
      </c>
      <c r="BH19">
        <f t="shared" si="39"/>
        <v>1299.991</v>
      </c>
      <c r="BI19">
        <f t="shared" si="40"/>
        <v>1095.8771907470725</v>
      </c>
      <c r="BJ19">
        <f t="shared" si="41"/>
        <v>0.84298829049360535</v>
      </c>
      <c r="BK19">
        <f t="shared" si="42"/>
        <v>0.19597658098721088</v>
      </c>
      <c r="BL19">
        <v>6</v>
      </c>
      <c r="BM19">
        <v>0.5</v>
      </c>
      <c r="BN19" t="s">
        <v>289</v>
      </c>
      <c r="BO19">
        <v>2</v>
      </c>
      <c r="BP19">
        <v>1603999519.3499999</v>
      </c>
      <c r="BQ19">
        <v>381.06426666666698</v>
      </c>
      <c r="BR19">
        <v>399.98716666666701</v>
      </c>
      <c r="BS19">
        <v>19.534949999999998</v>
      </c>
      <c r="BT19">
        <v>12.95495</v>
      </c>
      <c r="BU19">
        <v>378.94466666666699</v>
      </c>
      <c r="BV19">
        <v>19.583933333333299</v>
      </c>
      <c r="BW19">
        <v>499.99066666666698</v>
      </c>
      <c r="BX19">
        <v>101.79130000000001</v>
      </c>
      <c r="BY19">
        <v>9.9938100000000002E-2</v>
      </c>
      <c r="BZ19">
        <v>35.084290000000003</v>
      </c>
      <c r="CA19">
        <v>34.300363333333301</v>
      </c>
      <c r="CB19">
        <v>999.9</v>
      </c>
      <c r="CC19">
        <v>0</v>
      </c>
      <c r="CD19">
        <v>0</v>
      </c>
      <c r="CE19">
        <v>10003.9983333333</v>
      </c>
      <c r="CF19">
        <v>0</v>
      </c>
      <c r="CG19">
        <v>772.40066666666701</v>
      </c>
      <c r="CH19">
        <v>1299.991</v>
      </c>
      <c r="CI19">
        <v>0.90000480000000005</v>
      </c>
      <c r="CJ19">
        <v>9.9995373333333304E-2</v>
      </c>
      <c r="CK19">
        <v>0</v>
      </c>
      <c r="CL19">
        <v>1422.1976666666701</v>
      </c>
      <c r="CM19">
        <v>4.9997499999999997</v>
      </c>
      <c r="CN19">
        <v>18260.773333333302</v>
      </c>
      <c r="CO19">
        <v>11305.01</v>
      </c>
      <c r="CP19">
        <v>48.928733333333298</v>
      </c>
      <c r="CQ19">
        <v>50.712200000000003</v>
      </c>
      <c r="CR19">
        <v>49.908066666666699</v>
      </c>
      <c r="CS19">
        <v>50.3832666666667</v>
      </c>
      <c r="CT19">
        <v>50.624866666666698</v>
      </c>
      <c r="CU19">
        <v>1165.49933333333</v>
      </c>
      <c r="CV19">
        <v>129.49166666666699</v>
      </c>
      <c r="CW19">
        <v>0</v>
      </c>
      <c r="CX19">
        <v>239.89999985694899</v>
      </c>
      <c r="CY19">
        <v>0</v>
      </c>
      <c r="CZ19">
        <v>1420.5973076923101</v>
      </c>
      <c r="DA19">
        <v>-195.22769232430301</v>
      </c>
      <c r="DB19">
        <v>-2472.5230771481001</v>
      </c>
      <c r="DC19">
        <v>18240.503846153799</v>
      </c>
      <c r="DD19">
        <v>15</v>
      </c>
      <c r="DE19">
        <v>1603997448</v>
      </c>
      <c r="DF19" t="s">
        <v>290</v>
      </c>
      <c r="DG19">
        <v>1603997448</v>
      </c>
      <c r="DH19">
        <v>1603997441.5</v>
      </c>
      <c r="DI19">
        <v>2</v>
      </c>
      <c r="DJ19">
        <v>8.9999999999999993E-3</v>
      </c>
      <c r="DK19">
        <v>-0.439</v>
      </c>
      <c r="DL19">
        <v>2.12</v>
      </c>
      <c r="DM19">
        <v>-4.9000000000000002E-2</v>
      </c>
      <c r="DN19">
        <v>400</v>
      </c>
      <c r="DO19">
        <v>10</v>
      </c>
      <c r="DP19">
        <v>0.44</v>
      </c>
      <c r="DQ19">
        <v>0.08</v>
      </c>
      <c r="DR19">
        <v>13.6446829309445</v>
      </c>
      <c r="DS19">
        <v>-0.68324202360379105</v>
      </c>
      <c r="DT19">
        <v>7.4888024283720905E-2</v>
      </c>
      <c r="DU19">
        <v>0</v>
      </c>
      <c r="DV19">
        <v>-18.9284133333333</v>
      </c>
      <c r="DW19">
        <v>1.0709446051168099</v>
      </c>
      <c r="DX19">
        <v>0.10161595587745501</v>
      </c>
      <c r="DY19">
        <v>0</v>
      </c>
      <c r="DZ19">
        <v>6.5831749999999998</v>
      </c>
      <c r="EA19">
        <v>-0.36935839822024602</v>
      </c>
      <c r="EB19">
        <v>2.8232235801178299E-2</v>
      </c>
      <c r="EC19">
        <v>0</v>
      </c>
      <c r="ED19">
        <v>0</v>
      </c>
      <c r="EE19">
        <v>3</v>
      </c>
      <c r="EF19" t="s">
        <v>303</v>
      </c>
      <c r="EG19">
        <v>100</v>
      </c>
      <c r="EH19">
        <v>100</v>
      </c>
      <c r="EI19">
        <v>2.1190000000000002</v>
      </c>
      <c r="EJ19">
        <v>-4.9000000000000002E-2</v>
      </c>
      <c r="EK19">
        <v>2.11961904761898</v>
      </c>
      <c r="EL19">
        <v>0</v>
      </c>
      <c r="EM19">
        <v>0</v>
      </c>
      <c r="EN19">
        <v>0</v>
      </c>
      <c r="EO19">
        <v>-4.8985000000000098E-2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34.700000000000003</v>
      </c>
      <c r="EX19">
        <v>34.799999999999997</v>
      </c>
      <c r="EY19">
        <v>2</v>
      </c>
      <c r="EZ19">
        <v>469.59100000000001</v>
      </c>
      <c r="FA19">
        <v>508.67099999999999</v>
      </c>
      <c r="FB19">
        <v>33.774799999999999</v>
      </c>
      <c r="FC19">
        <v>30.714500000000001</v>
      </c>
      <c r="FD19">
        <v>30</v>
      </c>
      <c r="FE19">
        <v>30.555199999999999</v>
      </c>
      <c r="FF19">
        <v>30.514900000000001</v>
      </c>
      <c r="FG19">
        <v>22.323899999999998</v>
      </c>
      <c r="FH19">
        <v>-30</v>
      </c>
      <c r="FI19">
        <v>-30</v>
      </c>
      <c r="FJ19">
        <v>-999.9</v>
      </c>
      <c r="FK19">
        <v>400</v>
      </c>
      <c r="FL19">
        <v>26.5489</v>
      </c>
      <c r="FM19">
        <v>101.824</v>
      </c>
      <c r="FN19">
        <v>101.208</v>
      </c>
    </row>
    <row r="20" spans="1:170" x14ac:dyDescent="0.25">
      <c r="A20">
        <v>4</v>
      </c>
      <c r="B20">
        <v>1603999690.5</v>
      </c>
      <c r="C20">
        <v>547.90000009536698</v>
      </c>
      <c r="D20" t="s">
        <v>304</v>
      </c>
      <c r="E20" t="s">
        <v>305</v>
      </c>
      <c r="F20" t="s">
        <v>299</v>
      </c>
      <c r="G20" t="s">
        <v>300</v>
      </c>
      <c r="H20">
        <v>1603999682.75</v>
      </c>
      <c r="I20">
        <f t="shared" si="0"/>
        <v>7.206705712351792E-3</v>
      </c>
      <c r="J20">
        <f t="shared" si="1"/>
        <v>15.407723026017861</v>
      </c>
      <c r="K20">
        <f t="shared" si="2"/>
        <v>378.22933333333299</v>
      </c>
      <c r="L20">
        <f t="shared" si="3"/>
        <v>253.12391471769024</v>
      </c>
      <c r="M20">
        <f t="shared" si="4"/>
        <v>25.788428492016198</v>
      </c>
      <c r="N20">
        <f t="shared" si="5"/>
        <v>38.534249626820966</v>
      </c>
      <c r="O20">
        <f t="shared" si="6"/>
        <v>0.2346493883424875</v>
      </c>
      <c r="P20">
        <f t="shared" si="7"/>
        <v>2.9605761682679823</v>
      </c>
      <c r="Q20">
        <f t="shared" si="8"/>
        <v>0.22478527093467363</v>
      </c>
      <c r="R20">
        <f t="shared" si="9"/>
        <v>0.14134249140690258</v>
      </c>
      <c r="S20">
        <f t="shared" si="10"/>
        <v>214.77300492061443</v>
      </c>
      <c r="T20">
        <f t="shared" si="11"/>
        <v>34.556027053465982</v>
      </c>
      <c r="U20">
        <f t="shared" si="12"/>
        <v>33.996676666666701</v>
      </c>
      <c r="V20">
        <f t="shared" si="13"/>
        <v>5.3420196751698583</v>
      </c>
      <c r="W20">
        <f t="shared" si="14"/>
        <v>38.557061428760051</v>
      </c>
      <c r="X20">
        <f t="shared" si="15"/>
        <v>2.196529793862247</v>
      </c>
      <c r="Y20">
        <f t="shared" si="16"/>
        <v>5.6968288361929886</v>
      </c>
      <c r="Z20">
        <f t="shared" si="17"/>
        <v>3.1454898813076113</v>
      </c>
      <c r="AA20">
        <f t="shared" si="18"/>
        <v>-317.815721914714</v>
      </c>
      <c r="AB20">
        <f t="shared" si="19"/>
        <v>184.77638290809506</v>
      </c>
      <c r="AC20">
        <f t="shared" si="20"/>
        <v>14.515708351926012</v>
      </c>
      <c r="AD20">
        <f t="shared" si="21"/>
        <v>96.249374265921489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52393.988978212896</v>
      </c>
      <c r="AJ20" t="s">
        <v>286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306</v>
      </c>
      <c r="AQ20">
        <v>1171.194</v>
      </c>
      <c r="AR20">
        <v>1545.45</v>
      </c>
      <c r="AS20">
        <f t="shared" si="27"/>
        <v>0.2421663593128216</v>
      </c>
      <c r="AT20">
        <v>0.5</v>
      </c>
      <c r="AU20">
        <f t="shared" si="28"/>
        <v>1095.9067007471792</v>
      </c>
      <c r="AV20">
        <f t="shared" si="29"/>
        <v>15.407723026017861</v>
      </c>
      <c r="AW20">
        <f t="shared" si="30"/>
        <v>132.69586793323512</v>
      </c>
      <c r="AX20">
        <f t="shared" si="31"/>
        <v>0.50656443107185611</v>
      </c>
      <c r="AY20">
        <f t="shared" si="32"/>
        <v>1.4586525016167284E-2</v>
      </c>
      <c r="AZ20">
        <f t="shared" si="33"/>
        <v>1.1107638551878092</v>
      </c>
      <c r="BA20" t="s">
        <v>307</v>
      </c>
      <c r="BB20">
        <v>762.58</v>
      </c>
      <c r="BC20">
        <f t="shared" si="34"/>
        <v>782.87</v>
      </c>
      <c r="BD20">
        <f t="shared" si="35"/>
        <v>0.47805638228569247</v>
      </c>
      <c r="BE20">
        <f t="shared" si="36"/>
        <v>0.68678935787157425</v>
      </c>
      <c r="BF20">
        <f t="shared" si="37"/>
        <v>0.45092547024231555</v>
      </c>
      <c r="BG20">
        <f t="shared" si="38"/>
        <v>0.67408620352179549</v>
      </c>
      <c r="BH20">
        <f t="shared" si="39"/>
        <v>1300.0253333333301</v>
      </c>
      <c r="BI20">
        <f t="shared" si="40"/>
        <v>1095.9067007471792</v>
      </c>
      <c r="BJ20">
        <f t="shared" si="41"/>
        <v>0.84298872694828142</v>
      </c>
      <c r="BK20">
        <f t="shared" si="42"/>
        <v>0.19597745389656268</v>
      </c>
      <c r="BL20">
        <v>6</v>
      </c>
      <c r="BM20">
        <v>0.5</v>
      </c>
      <c r="BN20" t="s">
        <v>289</v>
      </c>
      <c r="BO20">
        <v>2</v>
      </c>
      <c r="BP20">
        <v>1603999682.75</v>
      </c>
      <c r="BQ20">
        <v>378.22933333333299</v>
      </c>
      <c r="BR20">
        <v>399.98996666666699</v>
      </c>
      <c r="BS20">
        <v>21.559833333333302</v>
      </c>
      <c r="BT20">
        <v>13.0980733333333</v>
      </c>
      <c r="BU20">
        <v>376.10976666666699</v>
      </c>
      <c r="BV20">
        <v>21.608813333333298</v>
      </c>
      <c r="BW20">
        <v>499.99033333333301</v>
      </c>
      <c r="BX20">
        <v>101.780666666667</v>
      </c>
      <c r="BY20">
        <v>9.9981476666666694E-2</v>
      </c>
      <c r="BZ20">
        <v>35.154346666666697</v>
      </c>
      <c r="CA20">
        <v>33.996676666666701</v>
      </c>
      <c r="CB20">
        <v>999.9</v>
      </c>
      <c r="CC20">
        <v>0</v>
      </c>
      <c r="CD20">
        <v>0</v>
      </c>
      <c r="CE20">
        <v>9999.8799999999992</v>
      </c>
      <c r="CF20">
        <v>0</v>
      </c>
      <c r="CG20">
        <v>828.77300000000002</v>
      </c>
      <c r="CH20">
        <v>1300.0253333333301</v>
      </c>
      <c r="CI20">
        <v>0.89999103333333297</v>
      </c>
      <c r="CJ20">
        <v>0.100009026666667</v>
      </c>
      <c r="CK20">
        <v>0</v>
      </c>
      <c r="CL20">
        <v>1173.0640000000001</v>
      </c>
      <c r="CM20">
        <v>4.9997499999999997</v>
      </c>
      <c r="CN20">
        <v>15123.0333333333</v>
      </c>
      <c r="CO20">
        <v>11305.26</v>
      </c>
      <c r="CP20">
        <v>49.033066666666699</v>
      </c>
      <c r="CQ20">
        <v>51.089300000000001</v>
      </c>
      <c r="CR20">
        <v>50.028933333333299</v>
      </c>
      <c r="CS20">
        <v>50.693433333333303</v>
      </c>
      <c r="CT20">
        <v>50.783066666666599</v>
      </c>
      <c r="CU20">
        <v>1165.51133333333</v>
      </c>
      <c r="CV20">
        <v>129.51400000000001</v>
      </c>
      <c r="CW20">
        <v>0</v>
      </c>
      <c r="CX20">
        <v>162.5</v>
      </c>
      <c r="CY20">
        <v>0</v>
      </c>
      <c r="CZ20">
        <v>1171.194</v>
      </c>
      <c r="DA20">
        <v>-221.54153879344099</v>
      </c>
      <c r="DB20">
        <v>-2819.8846195700498</v>
      </c>
      <c r="DC20">
        <v>15099.304</v>
      </c>
      <c r="DD20">
        <v>15</v>
      </c>
      <c r="DE20">
        <v>1603997448</v>
      </c>
      <c r="DF20" t="s">
        <v>290</v>
      </c>
      <c r="DG20">
        <v>1603997448</v>
      </c>
      <c r="DH20">
        <v>1603997441.5</v>
      </c>
      <c r="DI20">
        <v>2</v>
      </c>
      <c r="DJ20">
        <v>8.9999999999999993E-3</v>
      </c>
      <c r="DK20">
        <v>-0.439</v>
      </c>
      <c r="DL20">
        <v>2.12</v>
      </c>
      <c r="DM20">
        <v>-4.9000000000000002E-2</v>
      </c>
      <c r="DN20">
        <v>400</v>
      </c>
      <c r="DO20">
        <v>10</v>
      </c>
      <c r="DP20">
        <v>0.44</v>
      </c>
      <c r="DQ20">
        <v>0.08</v>
      </c>
      <c r="DR20">
        <v>15.4269421240854</v>
      </c>
      <c r="DS20">
        <v>-1.1275462503812499</v>
      </c>
      <c r="DT20">
        <v>8.5629404710416801E-2</v>
      </c>
      <c r="DU20">
        <v>0</v>
      </c>
      <c r="DV20">
        <v>-21.778590322580602</v>
      </c>
      <c r="DW20">
        <v>1.4060274193548301</v>
      </c>
      <c r="DX20">
        <v>0.10965224606745499</v>
      </c>
      <c r="DY20">
        <v>0</v>
      </c>
      <c r="DZ20">
        <v>8.4637712903225797</v>
      </c>
      <c r="EA20">
        <v>-0.14213177419353901</v>
      </c>
      <c r="EB20">
        <v>1.07135213758386E-2</v>
      </c>
      <c r="EC20">
        <v>1</v>
      </c>
      <c r="ED20">
        <v>1</v>
      </c>
      <c r="EE20">
        <v>3</v>
      </c>
      <c r="EF20" t="s">
        <v>308</v>
      </c>
      <c r="EG20">
        <v>100</v>
      </c>
      <c r="EH20">
        <v>100</v>
      </c>
      <c r="EI20">
        <v>2.1190000000000002</v>
      </c>
      <c r="EJ20">
        <v>-4.9000000000000002E-2</v>
      </c>
      <c r="EK20">
        <v>2.11961904761898</v>
      </c>
      <c r="EL20">
        <v>0</v>
      </c>
      <c r="EM20">
        <v>0</v>
      </c>
      <c r="EN20">
        <v>0</v>
      </c>
      <c r="EO20">
        <v>-4.8985000000000098E-2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37.4</v>
      </c>
      <c r="EX20">
        <v>37.5</v>
      </c>
      <c r="EY20">
        <v>2</v>
      </c>
      <c r="EZ20">
        <v>509.17099999999999</v>
      </c>
      <c r="FA20">
        <v>506.06900000000002</v>
      </c>
      <c r="FB20">
        <v>33.801600000000001</v>
      </c>
      <c r="FC20">
        <v>30.8123</v>
      </c>
      <c r="FD20">
        <v>30.0002</v>
      </c>
      <c r="FE20">
        <v>30.601600000000001</v>
      </c>
      <c r="FF20">
        <v>30.557099999999998</v>
      </c>
      <c r="FG20">
        <v>22.334399999999999</v>
      </c>
      <c r="FH20">
        <v>-30</v>
      </c>
      <c r="FI20">
        <v>-30</v>
      </c>
      <c r="FJ20">
        <v>-999.9</v>
      </c>
      <c r="FK20">
        <v>400</v>
      </c>
      <c r="FL20">
        <v>26.5489</v>
      </c>
      <c r="FM20">
        <v>101.80200000000001</v>
      </c>
      <c r="FN20">
        <v>101.19</v>
      </c>
    </row>
    <row r="21" spans="1:170" x14ac:dyDescent="0.25">
      <c r="A21">
        <v>5</v>
      </c>
      <c r="B21">
        <v>1603999895.5</v>
      </c>
      <c r="C21">
        <v>752.90000009536698</v>
      </c>
      <c r="D21" t="s">
        <v>309</v>
      </c>
      <c r="E21" t="s">
        <v>310</v>
      </c>
      <c r="F21" t="s">
        <v>311</v>
      </c>
      <c r="G21" t="s">
        <v>312</v>
      </c>
      <c r="H21">
        <v>1603999887.5</v>
      </c>
      <c r="I21">
        <f t="shared" si="0"/>
        <v>1.825876546017461E-3</v>
      </c>
      <c r="J21">
        <f t="shared" si="1"/>
        <v>4.8174550324062935</v>
      </c>
      <c r="K21">
        <f t="shared" si="2"/>
        <v>393.352483870968</v>
      </c>
      <c r="L21">
        <f t="shared" si="3"/>
        <v>190.91472135961166</v>
      </c>
      <c r="M21">
        <f t="shared" si="4"/>
        <v>19.448237196608627</v>
      </c>
      <c r="N21">
        <f t="shared" si="5"/>
        <v>40.07031177961391</v>
      </c>
      <c r="O21">
        <f t="shared" si="6"/>
        <v>4.258047153906911E-2</v>
      </c>
      <c r="P21">
        <f t="shared" si="7"/>
        <v>2.9613196408232874</v>
      </c>
      <c r="Q21">
        <f t="shared" si="8"/>
        <v>4.2243235497796044E-2</v>
      </c>
      <c r="R21">
        <f t="shared" si="9"/>
        <v>2.6432098731702609E-2</v>
      </c>
      <c r="S21">
        <f t="shared" si="10"/>
        <v>214.76875032066997</v>
      </c>
      <c r="T21">
        <f t="shared" si="11"/>
        <v>36.254554757176237</v>
      </c>
      <c r="U21">
        <f t="shared" si="12"/>
        <v>35.476945161290303</v>
      </c>
      <c r="V21">
        <f t="shared" si="13"/>
        <v>5.7992773757964446</v>
      </c>
      <c r="W21">
        <f t="shared" si="14"/>
        <v>26.818601768078455</v>
      </c>
      <c r="X21">
        <f t="shared" si="15"/>
        <v>1.5551527660305535</v>
      </c>
      <c r="Y21">
        <f t="shared" si="16"/>
        <v>5.7987839167723321</v>
      </c>
      <c r="Z21">
        <f t="shared" si="17"/>
        <v>4.2441246097658913</v>
      </c>
      <c r="AA21">
        <f t="shared" si="18"/>
        <v>-80.521155679370025</v>
      </c>
      <c r="AB21">
        <f t="shared" si="19"/>
        <v>-0.24617102456792744</v>
      </c>
      <c r="AC21">
        <f t="shared" si="20"/>
        <v>-1.9504181601825484E-2</v>
      </c>
      <c r="AD21">
        <f t="shared" si="21"/>
        <v>133.98191943513018</v>
      </c>
      <c r="AE21">
        <v>2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52360.426517715103</v>
      </c>
      <c r="AJ21" t="s">
        <v>286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313</v>
      </c>
      <c r="AQ21">
        <v>976.47019999999998</v>
      </c>
      <c r="AR21">
        <v>1124.95</v>
      </c>
      <c r="AS21">
        <f t="shared" si="27"/>
        <v>0.13198791057380332</v>
      </c>
      <c r="AT21">
        <v>0.5</v>
      </c>
      <c r="AU21">
        <f t="shared" si="28"/>
        <v>1095.8840901056476</v>
      </c>
      <c r="AV21">
        <f t="shared" si="29"/>
        <v>4.8174550324062935</v>
      </c>
      <c r="AW21">
        <f t="shared" si="30"/>
        <v>72.321725642059022</v>
      </c>
      <c r="AX21">
        <f t="shared" si="31"/>
        <v>0.41388506155829147</v>
      </c>
      <c r="AY21">
        <f t="shared" si="32"/>
        <v>4.9231506880462123E-3</v>
      </c>
      <c r="AZ21">
        <f t="shared" si="33"/>
        <v>1.8997555446908752</v>
      </c>
      <c r="BA21" t="s">
        <v>314</v>
      </c>
      <c r="BB21">
        <v>659.35</v>
      </c>
      <c r="BC21">
        <f t="shared" si="34"/>
        <v>465.6</v>
      </c>
      <c r="BD21">
        <f t="shared" si="35"/>
        <v>0.3188999140893472</v>
      </c>
      <c r="BE21">
        <f t="shared" si="36"/>
        <v>0.82111091046708651</v>
      </c>
      <c r="BF21">
        <f t="shared" si="37"/>
        <v>0.36261187454796506</v>
      </c>
      <c r="BG21">
        <f t="shared" si="38"/>
        <v>0.83920812762944552</v>
      </c>
      <c r="BH21">
        <f t="shared" si="39"/>
        <v>1299.9983870967701</v>
      </c>
      <c r="BI21">
        <f t="shared" si="40"/>
        <v>1095.8840901056476</v>
      </c>
      <c r="BJ21">
        <f t="shared" si="41"/>
        <v>0.84298880751155236</v>
      </c>
      <c r="BK21">
        <f t="shared" si="42"/>
        <v>0.19597761502310468</v>
      </c>
      <c r="BL21">
        <v>6</v>
      </c>
      <c r="BM21">
        <v>0.5</v>
      </c>
      <c r="BN21" t="s">
        <v>289</v>
      </c>
      <c r="BO21">
        <v>2</v>
      </c>
      <c r="BP21">
        <v>1603999887.5</v>
      </c>
      <c r="BQ21">
        <v>393.352483870968</v>
      </c>
      <c r="BR21">
        <v>399.99641935483902</v>
      </c>
      <c r="BS21">
        <v>15.2662451612903</v>
      </c>
      <c r="BT21">
        <v>13.1082741935484</v>
      </c>
      <c r="BU21">
        <v>391.24161290322598</v>
      </c>
      <c r="BV21">
        <v>15.2662806451613</v>
      </c>
      <c r="BW21">
        <v>499.91467741935497</v>
      </c>
      <c r="BX21">
        <v>101.771483870968</v>
      </c>
      <c r="BY21">
        <v>9.7230380645161305E-2</v>
      </c>
      <c r="BZ21">
        <v>35.475403225806502</v>
      </c>
      <c r="CA21">
        <v>35.476945161290303</v>
      </c>
      <c r="CB21">
        <v>999.9</v>
      </c>
      <c r="CC21">
        <v>0</v>
      </c>
      <c r="CD21">
        <v>0</v>
      </c>
      <c r="CE21">
        <v>10004.998387096801</v>
      </c>
      <c r="CF21">
        <v>0</v>
      </c>
      <c r="CG21">
        <v>469.22548387096799</v>
      </c>
      <c r="CH21">
        <v>1299.9983870967701</v>
      </c>
      <c r="CI21">
        <v>0.89999032258064504</v>
      </c>
      <c r="CJ21">
        <v>0.100009719354839</v>
      </c>
      <c r="CK21">
        <v>0</v>
      </c>
      <c r="CL21">
        <v>977.63841935483902</v>
      </c>
      <c r="CM21">
        <v>4.9997499999999997</v>
      </c>
      <c r="CN21">
        <v>12763.6193548387</v>
      </c>
      <c r="CO21">
        <v>11305.016129032299</v>
      </c>
      <c r="CP21">
        <v>49.308064516129001</v>
      </c>
      <c r="CQ21">
        <v>51.554000000000002</v>
      </c>
      <c r="CR21">
        <v>50.332322580645098</v>
      </c>
      <c r="CS21">
        <v>51.158999999999999</v>
      </c>
      <c r="CT21">
        <v>51.0741935483871</v>
      </c>
      <c r="CU21">
        <v>1165.4838709677399</v>
      </c>
      <c r="CV21">
        <v>129.51483870967701</v>
      </c>
      <c r="CW21">
        <v>0</v>
      </c>
      <c r="CX21">
        <v>204.10000014305101</v>
      </c>
      <c r="CY21">
        <v>0</v>
      </c>
      <c r="CZ21">
        <v>976.47019999999998</v>
      </c>
      <c r="DA21">
        <v>-77.468922975338103</v>
      </c>
      <c r="DB21">
        <v>-995.57692142519397</v>
      </c>
      <c r="DC21">
        <v>12749.075999999999</v>
      </c>
      <c r="DD21">
        <v>15</v>
      </c>
      <c r="DE21">
        <v>1603999877</v>
      </c>
      <c r="DF21" t="s">
        <v>315</v>
      </c>
      <c r="DG21">
        <v>1603999877</v>
      </c>
      <c r="DH21">
        <v>1603999876</v>
      </c>
      <c r="DI21">
        <v>3</v>
      </c>
      <c r="DJ21">
        <v>-8.9999999999999993E-3</v>
      </c>
      <c r="DK21">
        <v>4.9000000000000002E-2</v>
      </c>
      <c r="DL21">
        <v>2.1110000000000002</v>
      </c>
      <c r="DM21">
        <v>0</v>
      </c>
      <c r="DN21">
        <v>400</v>
      </c>
      <c r="DO21">
        <v>13</v>
      </c>
      <c r="DP21">
        <v>0.32</v>
      </c>
      <c r="DQ21">
        <v>0.03</v>
      </c>
      <c r="DR21">
        <v>4.5407214665138502</v>
      </c>
      <c r="DS21">
        <v>11.750542797471599</v>
      </c>
      <c r="DT21">
        <v>1.2974182861610899</v>
      </c>
      <c r="DU21">
        <v>0</v>
      </c>
      <c r="DV21">
        <v>-6.4673103225806496</v>
      </c>
      <c r="DW21">
        <v>-12.4191106451613</v>
      </c>
      <c r="DX21">
        <v>1.47277222962176</v>
      </c>
      <c r="DY21">
        <v>0</v>
      </c>
      <c r="DZ21">
        <v>2.10169661290323</v>
      </c>
      <c r="EA21">
        <v>3.9853696935483902</v>
      </c>
      <c r="EB21">
        <v>0.46476711834087697</v>
      </c>
      <c r="EC21">
        <v>0</v>
      </c>
      <c r="ED21">
        <v>0</v>
      </c>
      <c r="EE21">
        <v>3</v>
      </c>
      <c r="EF21" t="s">
        <v>303</v>
      </c>
      <c r="EG21">
        <v>100</v>
      </c>
      <c r="EH21">
        <v>100</v>
      </c>
      <c r="EI21">
        <v>2.11</v>
      </c>
      <c r="EJ21">
        <v>0</v>
      </c>
      <c r="EK21">
        <v>2.11090000000002</v>
      </c>
      <c r="EL21">
        <v>0</v>
      </c>
      <c r="EM21">
        <v>0</v>
      </c>
      <c r="EN21">
        <v>0</v>
      </c>
      <c r="EO21">
        <v>-2.50000000008299E-5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0.3</v>
      </c>
      <c r="EX21">
        <v>0.3</v>
      </c>
      <c r="EY21">
        <v>2</v>
      </c>
      <c r="EZ21">
        <v>495.113</v>
      </c>
      <c r="FA21">
        <v>505.11399999999998</v>
      </c>
      <c r="FB21">
        <v>33.968499999999999</v>
      </c>
      <c r="FC21">
        <v>30.896899999999999</v>
      </c>
      <c r="FD21">
        <v>30.0001</v>
      </c>
      <c r="FE21">
        <v>30.662400000000002</v>
      </c>
      <c r="FF21">
        <v>30.6112</v>
      </c>
      <c r="FG21">
        <v>22.342300000000002</v>
      </c>
      <c r="FH21">
        <v>-30</v>
      </c>
      <c r="FI21">
        <v>-30</v>
      </c>
      <c r="FJ21">
        <v>-999.9</v>
      </c>
      <c r="FK21">
        <v>400</v>
      </c>
      <c r="FL21">
        <v>26.5489</v>
      </c>
      <c r="FM21">
        <v>101.80800000000001</v>
      </c>
      <c r="FN21">
        <v>101.19199999999999</v>
      </c>
    </row>
    <row r="22" spans="1:170" x14ac:dyDescent="0.25">
      <c r="A22">
        <v>6</v>
      </c>
      <c r="B22">
        <v>1604000730.5</v>
      </c>
      <c r="C22">
        <v>1587.9000000953699</v>
      </c>
      <c r="D22" t="s">
        <v>316</v>
      </c>
      <c r="E22" t="s">
        <v>317</v>
      </c>
      <c r="F22" t="s">
        <v>311</v>
      </c>
      <c r="G22" t="s">
        <v>312</v>
      </c>
      <c r="H22">
        <v>1604000722.5</v>
      </c>
      <c r="I22">
        <f t="shared" si="0"/>
        <v>1.0224441681020381E-3</v>
      </c>
      <c r="J22">
        <f t="shared" si="1"/>
        <v>2.3037530823075949</v>
      </c>
      <c r="K22">
        <f t="shared" si="2"/>
        <v>396.433870967742</v>
      </c>
      <c r="L22">
        <f t="shared" si="3"/>
        <v>210.92065100502367</v>
      </c>
      <c r="M22">
        <f t="shared" si="4"/>
        <v>21.483238395613714</v>
      </c>
      <c r="N22">
        <f t="shared" si="5"/>
        <v>40.378613082761241</v>
      </c>
      <c r="O22">
        <f t="shared" si="6"/>
        <v>2.2629093416541599E-2</v>
      </c>
      <c r="P22">
        <f t="shared" si="7"/>
        <v>2.9609413814702852</v>
      </c>
      <c r="Q22">
        <f t="shared" si="8"/>
        <v>2.2533452103607993E-2</v>
      </c>
      <c r="R22">
        <f t="shared" si="9"/>
        <v>1.409196674670244E-2</v>
      </c>
      <c r="S22">
        <f t="shared" si="10"/>
        <v>214.76860885131615</v>
      </c>
      <c r="T22">
        <f t="shared" si="11"/>
        <v>36.516320676295997</v>
      </c>
      <c r="U22">
        <f t="shared" si="12"/>
        <v>35.654516129032302</v>
      </c>
      <c r="V22">
        <f t="shared" si="13"/>
        <v>5.8563492740140921</v>
      </c>
      <c r="W22">
        <f t="shared" si="14"/>
        <v>24.057433492381865</v>
      </c>
      <c r="X22">
        <f t="shared" si="15"/>
        <v>1.3993596405212008</v>
      </c>
      <c r="Y22">
        <f t="shared" si="16"/>
        <v>5.8167453355501459</v>
      </c>
      <c r="Z22">
        <f t="shared" si="17"/>
        <v>4.4569896334928911</v>
      </c>
      <c r="AA22">
        <f t="shared" si="18"/>
        <v>-45.089787813299878</v>
      </c>
      <c r="AB22">
        <f t="shared" si="19"/>
        <v>-19.644307217065869</v>
      </c>
      <c r="AC22">
        <f t="shared" si="20"/>
        <v>-1.5583904675452886</v>
      </c>
      <c r="AD22">
        <f t="shared" si="21"/>
        <v>148.47612335340514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52339.793065582431</v>
      </c>
      <c r="AJ22" t="s">
        <v>286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318</v>
      </c>
      <c r="AQ22">
        <v>839.35212000000001</v>
      </c>
      <c r="AR22">
        <v>972.78</v>
      </c>
      <c r="AS22">
        <f t="shared" si="27"/>
        <v>0.13716141368037993</v>
      </c>
      <c r="AT22">
        <v>0.5</v>
      </c>
      <c r="AU22">
        <f t="shared" si="28"/>
        <v>1095.8852330052246</v>
      </c>
      <c r="AV22">
        <f t="shared" si="29"/>
        <v>2.3037530823075949</v>
      </c>
      <c r="AW22">
        <f t="shared" si="30"/>
        <v>75.156583895224571</v>
      </c>
      <c r="AX22">
        <f t="shared" si="31"/>
        <v>0.36800715475235923</v>
      </c>
      <c r="AY22">
        <f t="shared" si="32"/>
        <v>2.6293816864581114E-3</v>
      </c>
      <c r="AZ22">
        <f t="shared" si="33"/>
        <v>2.3533584160858574</v>
      </c>
      <c r="BA22" t="s">
        <v>319</v>
      </c>
      <c r="BB22">
        <v>614.79</v>
      </c>
      <c r="BC22">
        <f t="shared" si="34"/>
        <v>357.99</v>
      </c>
      <c r="BD22">
        <f t="shared" si="35"/>
        <v>0.37271398642420167</v>
      </c>
      <c r="BE22">
        <f t="shared" si="36"/>
        <v>0.86477114332015015</v>
      </c>
      <c r="BF22">
        <f t="shared" si="37"/>
        <v>0.5185630953021575</v>
      </c>
      <c r="BG22">
        <f t="shared" si="38"/>
        <v>0.89896223747834225</v>
      </c>
      <c r="BH22">
        <f t="shared" si="39"/>
        <v>1300</v>
      </c>
      <c r="BI22">
        <f t="shared" si="40"/>
        <v>1095.8852330052246</v>
      </c>
      <c r="BJ22">
        <f t="shared" si="41"/>
        <v>0.84298864077324964</v>
      </c>
      <c r="BK22">
        <f t="shared" si="42"/>
        <v>0.19597728154649954</v>
      </c>
      <c r="BL22">
        <v>6</v>
      </c>
      <c r="BM22">
        <v>0.5</v>
      </c>
      <c r="BN22" t="s">
        <v>289</v>
      </c>
      <c r="BO22">
        <v>2</v>
      </c>
      <c r="BP22">
        <v>1604000722.5</v>
      </c>
      <c r="BQ22">
        <v>396.433870967742</v>
      </c>
      <c r="BR22">
        <v>399.68464516129001</v>
      </c>
      <c r="BS22">
        <v>13.738796774193499</v>
      </c>
      <c r="BT22">
        <v>12.5287677419355</v>
      </c>
      <c r="BU22">
        <v>394.24138709677402</v>
      </c>
      <c r="BV22">
        <v>13.741167741935501</v>
      </c>
      <c r="BW22">
        <v>500.019580645161</v>
      </c>
      <c r="BX22">
        <v>101.754580645161</v>
      </c>
      <c r="BY22">
        <v>0.100018670967742</v>
      </c>
      <c r="BZ22">
        <v>35.531454838709699</v>
      </c>
      <c r="CA22">
        <v>35.654516129032302</v>
      </c>
      <c r="CB22">
        <v>999.9</v>
      </c>
      <c r="CC22">
        <v>0</v>
      </c>
      <c r="CD22">
        <v>0</v>
      </c>
      <c r="CE22">
        <v>10004.5148387097</v>
      </c>
      <c r="CF22">
        <v>0</v>
      </c>
      <c r="CG22">
        <v>363.425096774194</v>
      </c>
      <c r="CH22">
        <v>1300</v>
      </c>
      <c r="CI22">
        <v>0.89999241935483898</v>
      </c>
      <c r="CJ22">
        <v>0.100007512903226</v>
      </c>
      <c r="CK22">
        <v>0</v>
      </c>
      <c r="CL22">
        <v>839.33722580645201</v>
      </c>
      <c r="CM22">
        <v>4.9997499999999997</v>
      </c>
      <c r="CN22">
        <v>10820.419354838699</v>
      </c>
      <c r="CO22">
        <v>11305.0419354839</v>
      </c>
      <c r="CP22">
        <v>46.561999999999998</v>
      </c>
      <c r="CQ22">
        <v>48.745935483871001</v>
      </c>
      <c r="CR22">
        <v>47.383000000000003</v>
      </c>
      <c r="CS22">
        <v>48.311999999999998</v>
      </c>
      <c r="CT22">
        <v>48.461387096774203</v>
      </c>
      <c r="CU22">
        <v>1165.49225806452</v>
      </c>
      <c r="CV22">
        <v>129.50774193548401</v>
      </c>
      <c r="CW22">
        <v>0</v>
      </c>
      <c r="CX22">
        <v>834.20000004768394</v>
      </c>
      <c r="CY22">
        <v>0</v>
      </c>
      <c r="CZ22">
        <v>839.35212000000001</v>
      </c>
      <c r="DA22">
        <v>-0.63130768644764301</v>
      </c>
      <c r="DB22">
        <v>-6.0692308533309101</v>
      </c>
      <c r="DC22">
        <v>10820.175999999999</v>
      </c>
      <c r="DD22">
        <v>15</v>
      </c>
      <c r="DE22">
        <v>1604000231</v>
      </c>
      <c r="DF22" t="s">
        <v>320</v>
      </c>
      <c r="DG22">
        <v>1604000231</v>
      </c>
      <c r="DH22">
        <v>1604000227</v>
      </c>
      <c r="DI22">
        <v>4</v>
      </c>
      <c r="DJ22">
        <v>8.2000000000000003E-2</v>
      </c>
      <c r="DK22">
        <v>-2E-3</v>
      </c>
      <c r="DL22">
        <v>2.1930000000000001</v>
      </c>
      <c r="DM22">
        <v>-2E-3</v>
      </c>
      <c r="DN22">
        <v>400</v>
      </c>
      <c r="DO22">
        <v>13</v>
      </c>
      <c r="DP22">
        <v>0.26</v>
      </c>
      <c r="DQ22">
        <v>0.14000000000000001</v>
      </c>
      <c r="DR22">
        <v>2.28952497747155</v>
      </c>
      <c r="DS22">
        <v>1.4329306970353199</v>
      </c>
      <c r="DT22">
        <v>0.29658859412069</v>
      </c>
      <c r="DU22">
        <v>0</v>
      </c>
      <c r="DV22">
        <v>-3.2480074193548401</v>
      </c>
      <c r="DW22">
        <v>-1.89995322580645</v>
      </c>
      <c r="DX22">
        <v>0.35966032445474</v>
      </c>
      <c r="DY22">
        <v>0</v>
      </c>
      <c r="DZ22">
        <v>1.20961032258065</v>
      </c>
      <c r="EA22">
        <v>5.1448064516123E-2</v>
      </c>
      <c r="EB22">
        <v>3.8804593042668098E-3</v>
      </c>
      <c r="EC22">
        <v>1</v>
      </c>
      <c r="ED22">
        <v>1</v>
      </c>
      <c r="EE22">
        <v>3</v>
      </c>
      <c r="EF22" t="s">
        <v>308</v>
      </c>
      <c r="EG22">
        <v>100</v>
      </c>
      <c r="EH22">
        <v>100</v>
      </c>
      <c r="EI22">
        <v>2.1930000000000001</v>
      </c>
      <c r="EJ22">
        <v>-2.3999999999999998E-3</v>
      </c>
      <c r="EK22">
        <v>2.1925500000001001</v>
      </c>
      <c r="EL22">
        <v>0</v>
      </c>
      <c r="EM22">
        <v>0</v>
      </c>
      <c r="EN22">
        <v>0</v>
      </c>
      <c r="EO22">
        <v>-2.36499999999928E-3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8.3000000000000007</v>
      </c>
      <c r="EX22">
        <v>8.4</v>
      </c>
      <c r="EY22">
        <v>2</v>
      </c>
      <c r="EZ22">
        <v>500.839</v>
      </c>
      <c r="FA22">
        <v>502.05799999999999</v>
      </c>
      <c r="FB22">
        <v>34.1571</v>
      </c>
      <c r="FC22">
        <v>31.479299999999999</v>
      </c>
      <c r="FD22">
        <v>30.000900000000001</v>
      </c>
      <c r="FE22">
        <v>31.228999999999999</v>
      </c>
      <c r="FF22">
        <v>31.1874</v>
      </c>
      <c r="FG22">
        <v>22.2837</v>
      </c>
      <c r="FH22">
        <v>-30</v>
      </c>
      <c r="FI22">
        <v>-30</v>
      </c>
      <c r="FJ22">
        <v>-999.9</v>
      </c>
      <c r="FK22">
        <v>400</v>
      </c>
      <c r="FL22">
        <v>26.5489</v>
      </c>
      <c r="FM22">
        <v>101.718</v>
      </c>
      <c r="FN22">
        <v>101.084</v>
      </c>
    </row>
    <row r="23" spans="1:170" x14ac:dyDescent="0.25">
      <c r="A23">
        <v>7</v>
      </c>
      <c r="B23">
        <v>1604000984</v>
      </c>
      <c r="C23">
        <v>1841.4000000953699</v>
      </c>
      <c r="D23" t="s">
        <v>321</v>
      </c>
      <c r="E23" t="s">
        <v>322</v>
      </c>
      <c r="F23" t="s">
        <v>311</v>
      </c>
      <c r="G23" t="s">
        <v>312</v>
      </c>
      <c r="H23">
        <v>1604000976.25</v>
      </c>
      <c r="I23">
        <f t="shared" si="0"/>
        <v>1.3844047213429805E-3</v>
      </c>
      <c r="J23">
        <f t="shared" si="1"/>
        <v>4.3219544665981893</v>
      </c>
      <c r="K23">
        <f t="shared" si="2"/>
        <v>394.12886666666702</v>
      </c>
      <c r="L23">
        <f t="shared" si="3"/>
        <v>150.28141248396466</v>
      </c>
      <c r="M23">
        <f t="shared" si="4"/>
        <v>15.306497522540603</v>
      </c>
      <c r="N23">
        <f t="shared" si="5"/>
        <v>40.142905376530045</v>
      </c>
      <c r="O23">
        <f t="shared" si="6"/>
        <v>3.0984550573541408E-2</v>
      </c>
      <c r="P23">
        <f t="shared" si="7"/>
        <v>2.9593463494665899</v>
      </c>
      <c r="Q23">
        <f t="shared" si="8"/>
        <v>3.0805447426322918E-2</v>
      </c>
      <c r="R23">
        <f t="shared" si="9"/>
        <v>1.9269409897056024E-2</v>
      </c>
      <c r="S23">
        <f t="shared" si="10"/>
        <v>214.76597351288291</v>
      </c>
      <c r="T23">
        <f t="shared" si="11"/>
        <v>36.526726398698166</v>
      </c>
      <c r="U23">
        <f t="shared" si="12"/>
        <v>35.564713333333302</v>
      </c>
      <c r="V23">
        <f t="shared" si="13"/>
        <v>5.8274256644154896</v>
      </c>
      <c r="W23">
        <f t="shared" si="14"/>
        <v>24.152200318930671</v>
      </c>
      <c r="X23">
        <f t="shared" si="15"/>
        <v>1.4128500478377271</v>
      </c>
      <c r="Y23">
        <f t="shared" si="16"/>
        <v>5.8497777808273845</v>
      </c>
      <c r="Z23">
        <f t="shared" si="17"/>
        <v>4.4145756165777623</v>
      </c>
      <c r="AA23">
        <f t="shared" si="18"/>
        <v>-61.052248211225439</v>
      </c>
      <c r="AB23">
        <f t="shared" si="19"/>
        <v>11.077691201925926</v>
      </c>
      <c r="AC23">
        <f t="shared" si="20"/>
        <v>0.87932623481553274</v>
      </c>
      <c r="AD23">
        <f t="shared" si="21"/>
        <v>165.6707427383989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52276.963494155876</v>
      </c>
      <c r="AJ23" t="s">
        <v>286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323</v>
      </c>
      <c r="AQ23">
        <v>891.22784615384603</v>
      </c>
      <c r="AR23">
        <v>1035.58</v>
      </c>
      <c r="AS23">
        <f t="shared" si="27"/>
        <v>0.13939256633592179</v>
      </c>
      <c r="AT23">
        <v>0.5</v>
      </c>
      <c r="AU23">
        <f t="shared" si="28"/>
        <v>1095.8704907471863</v>
      </c>
      <c r="AV23">
        <f t="shared" si="29"/>
        <v>4.3219544665981893</v>
      </c>
      <c r="AW23">
        <f t="shared" si="30"/>
        <v>76.37810003852816</v>
      </c>
      <c r="AX23">
        <f t="shared" si="31"/>
        <v>0.34176017304312556</v>
      </c>
      <c r="AY23">
        <f t="shared" si="32"/>
        <v>4.4710592974117752E-3</v>
      </c>
      <c r="AZ23">
        <f t="shared" si="33"/>
        <v>2.1500028969273259</v>
      </c>
      <c r="BA23" t="s">
        <v>324</v>
      </c>
      <c r="BB23">
        <v>681.66</v>
      </c>
      <c r="BC23">
        <f t="shared" si="34"/>
        <v>353.91999999999996</v>
      </c>
      <c r="BD23">
        <f t="shared" si="35"/>
        <v>0.40786661914035349</v>
      </c>
      <c r="BE23">
        <f t="shared" si="36"/>
        <v>0.86284403314189162</v>
      </c>
      <c r="BF23">
        <f t="shared" si="37"/>
        <v>0.45095522115472431</v>
      </c>
      <c r="BG23">
        <f t="shared" si="38"/>
        <v>0.87430193585180138</v>
      </c>
      <c r="BH23">
        <f t="shared" si="39"/>
        <v>1299.98233333333</v>
      </c>
      <c r="BI23">
        <f t="shared" si="40"/>
        <v>1095.8704907471863</v>
      </c>
      <c r="BJ23">
        <f t="shared" si="41"/>
        <v>0.84298875657581174</v>
      </c>
      <c r="BK23">
        <f t="shared" si="42"/>
        <v>0.19597751315162359</v>
      </c>
      <c r="BL23">
        <v>6</v>
      </c>
      <c r="BM23">
        <v>0.5</v>
      </c>
      <c r="BN23" t="s">
        <v>289</v>
      </c>
      <c r="BO23">
        <v>2</v>
      </c>
      <c r="BP23">
        <v>1604000976.25</v>
      </c>
      <c r="BQ23">
        <v>394.12886666666702</v>
      </c>
      <c r="BR23">
        <v>399.96993333333302</v>
      </c>
      <c r="BS23">
        <v>13.8715666666667</v>
      </c>
      <c r="BT23">
        <v>12.2333366666667</v>
      </c>
      <c r="BU23">
        <v>391.93623333333301</v>
      </c>
      <c r="BV23">
        <v>13.87393</v>
      </c>
      <c r="BW23">
        <v>500.00336666666698</v>
      </c>
      <c r="BX23">
        <v>101.752233333333</v>
      </c>
      <c r="BY23">
        <v>0.100000216666667</v>
      </c>
      <c r="BZ23">
        <v>35.634146666666702</v>
      </c>
      <c r="CA23">
        <v>35.564713333333302</v>
      </c>
      <c r="CB23">
        <v>999.9</v>
      </c>
      <c r="CC23">
        <v>0</v>
      </c>
      <c r="CD23">
        <v>0</v>
      </c>
      <c r="CE23">
        <v>9995.7016666666696</v>
      </c>
      <c r="CF23">
        <v>0</v>
      </c>
      <c r="CG23">
        <v>488.61156666666699</v>
      </c>
      <c r="CH23">
        <v>1299.98233333333</v>
      </c>
      <c r="CI23">
        <v>0.89998976666666697</v>
      </c>
      <c r="CJ23">
        <v>0.10001019999999999</v>
      </c>
      <c r="CK23">
        <v>0</v>
      </c>
      <c r="CL23">
        <v>892.12840000000006</v>
      </c>
      <c r="CM23">
        <v>4.9997499999999997</v>
      </c>
      <c r="CN23">
        <v>11589.143333333301</v>
      </c>
      <c r="CO23">
        <v>11304.8866666667</v>
      </c>
      <c r="CP23">
        <v>46.339300000000001</v>
      </c>
      <c r="CQ23">
        <v>48.368699999999997</v>
      </c>
      <c r="CR23">
        <v>47.103999999999999</v>
      </c>
      <c r="CS23">
        <v>48.125</v>
      </c>
      <c r="CT23">
        <v>48.268599999999999</v>
      </c>
      <c r="CU23">
        <v>1165.47133333333</v>
      </c>
      <c r="CV23">
        <v>129.511</v>
      </c>
      <c r="CW23">
        <v>0</v>
      </c>
      <c r="CX23">
        <v>252.700000047684</v>
      </c>
      <c r="CY23">
        <v>0</v>
      </c>
      <c r="CZ23">
        <v>891.22784615384603</v>
      </c>
      <c r="DA23">
        <v>-144.87288886857101</v>
      </c>
      <c r="DB23">
        <v>-1858.06495694675</v>
      </c>
      <c r="DC23">
        <v>11577.723076923099</v>
      </c>
      <c r="DD23">
        <v>15</v>
      </c>
      <c r="DE23">
        <v>1604000231</v>
      </c>
      <c r="DF23" t="s">
        <v>320</v>
      </c>
      <c r="DG23">
        <v>1604000231</v>
      </c>
      <c r="DH23">
        <v>1604000227</v>
      </c>
      <c r="DI23">
        <v>4</v>
      </c>
      <c r="DJ23">
        <v>8.2000000000000003E-2</v>
      </c>
      <c r="DK23">
        <v>-2E-3</v>
      </c>
      <c r="DL23">
        <v>2.1930000000000001</v>
      </c>
      <c r="DM23">
        <v>-2E-3</v>
      </c>
      <c r="DN23">
        <v>400</v>
      </c>
      <c r="DO23">
        <v>13</v>
      </c>
      <c r="DP23">
        <v>0.26</v>
      </c>
      <c r="DQ23">
        <v>0.14000000000000001</v>
      </c>
      <c r="DR23">
        <v>4.3300858889007996</v>
      </c>
      <c r="DS23">
        <v>-0.62079363195320503</v>
      </c>
      <c r="DT23">
        <v>5.4273778144865698E-2</v>
      </c>
      <c r="DU23">
        <v>0</v>
      </c>
      <c r="DV23">
        <v>-5.8427458064516102</v>
      </c>
      <c r="DW23">
        <v>0.69802741935484602</v>
      </c>
      <c r="DX23">
        <v>6.3288588828970899E-2</v>
      </c>
      <c r="DY23">
        <v>0</v>
      </c>
      <c r="DZ23">
        <v>1.6370170967741899</v>
      </c>
      <c r="EA23">
        <v>0.224295967741933</v>
      </c>
      <c r="EB23">
        <v>1.7194799325067602E-2</v>
      </c>
      <c r="EC23">
        <v>0</v>
      </c>
      <c r="ED23">
        <v>0</v>
      </c>
      <c r="EE23">
        <v>3</v>
      </c>
      <c r="EF23" t="s">
        <v>303</v>
      </c>
      <c r="EG23">
        <v>100</v>
      </c>
      <c r="EH23">
        <v>100</v>
      </c>
      <c r="EI23">
        <v>2.1920000000000002</v>
      </c>
      <c r="EJ23">
        <v>-2.3999999999999998E-3</v>
      </c>
      <c r="EK23">
        <v>2.1925500000001001</v>
      </c>
      <c r="EL23">
        <v>0</v>
      </c>
      <c r="EM23">
        <v>0</v>
      </c>
      <c r="EN23">
        <v>0</v>
      </c>
      <c r="EO23">
        <v>-2.36499999999928E-3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12.6</v>
      </c>
      <c r="EX23">
        <v>12.6</v>
      </c>
      <c r="EY23">
        <v>2</v>
      </c>
      <c r="EZ23">
        <v>504.959</v>
      </c>
      <c r="FA23">
        <v>500.04500000000002</v>
      </c>
      <c r="FB23">
        <v>34.3369</v>
      </c>
      <c r="FC23">
        <v>31.978899999999999</v>
      </c>
      <c r="FD23">
        <v>30.001000000000001</v>
      </c>
      <c r="FE23">
        <v>31.695</v>
      </c>
      <c r="FF23">
        <v>31.638300000000001</v>
      </c>
      <c r="FG23">
        <v>22.235700000000001</v>
      </c>
      <c r="FH23">
        <v>-30</v>
      </c>
      <c r="FI23">
        <v>-30</v>
      </c>
      <c r="FJ23">
        <v>-999.9</v>
      </c>
      <c r="FK23">
        <v>400</v>
      </c>
      <c r="FL23">
        <v>26.5489</v>
      </c>
      <c r="FM23">
        <v>101.624</v>
      </c>
      <c r="FN23">
        <v>100.98699999999999</v>
      </c>
    </row>
    <row r="24" spans="1:170" x14ac:dyDescent="0.25">
      <c r="A24">
        <v>8</v>
      </c>
      <c r="B24">
        <v>1604001231</v>
      </c>
      <c r="C24">
        <v>2088.4000000953702</v>
      </c>
      <c r="D24" t="s">
        <v>325</v>
      </c>
      <c r="E24" t="s">
        <v>326</v>
      </c>
      <c r="F24" t="s">
        <v>327</v>
      </c>
      <c r="G24" t="s">
        <v>328</v>
      </c>
      <c r="H24">
        <v>1604001223</v>
      </c>
      <c r="I24">
        <f t="shared" si="0"/>
        <v>8.5680926866058011E-3</v>
      </c>
      <c r="J24">
        <f t="shared" si="1"/>
        <v>17.090005801376531</v>
      </c>
      <c r="K24">
        <f t="shared" si="2"/>
        <v>375.60474193548401</v>
      </c>
      <c r="L24">
        <f t="shared" si="3"/>
        <v>254.26675633435968</v>
      </c>
      <c r="M24">
        <f t="shared" si="4"/>
        <v>25.901424431834418</v>
      </c>
      <c r="N24">
        <f t="shared" si="5"/>
        <v>38.261776646442179</v>
      </c>
      <c r="O24">
        <f t="shared" si="6"/>
        <v>0.27231480936755342</v>
      </c>
      <c r="P24">
        <f t="shared" si="7"/>
        <v>2.960497833893776</v>
      </c>
      <c r="Q24">
        <f t="shared" si="8"/>
        <v>0.2591251234613558</v>
      </c>
      <c r="R24">
        <f t="shared" si="9"/>
        <v>0.16308499265300816</v>
      </c>
      <c r="S24">
        <f t="shared" si="10"/>
        <v>214.76940165143793</v>
      </c>
      <c r="T24">
        <f t="shared" si="11"/>
        <v>34.752813801326845</v>
      </c>
      <c r="U24">
        <f t="shared" si="12"/>
        <v>34.398558064516102</v>
      </c>
      <c r="V24">
        <f t="shared" si="13"/>
        <v>5.462948408737482</v>
      </c>
      <c r="W24">
        <f t="shared" si="14"/>
        <v>37.843073858553929</v>
      </c>
      <c r="X24">
        <f t="shared" si="15"/>
        <v>2.2217128794924399</v>
      </c>
      <c r="Y24">
        <f t="shared" si="16"/>
        <v>5.8708573404912539</v>
      </c>
      <c r="Z24">
        <f t="shared" si="17"/>
        <v>3.2412355292450421</v>
      </c>
      <c r="AA24">
        <f t="shared" si="18"/>
        <v>-377.85288747931583</v>
      </c>
      <c r="AB24">
        <f t="shared" si="19"/>
        <v>207.62521954055268</v>
      </c>
      <c r="AC24">
        <f t="shared" si="20"/>
        <v>16.386562408995424</v>
      </c>
      <c r="AD24">
        <f t="shared" si="21"/>
        <v>60.928296121670201</v>
      </c>
      <c r="AE24">
        <v>3</v>
      </c>
      <c r="AF24">
        <v>1</v>
      </c>
      <c r="AG24">
        <f t="shared" si="22"/>
        <v>1</v>
      </c>
      <c r="AH24">
        <f t="shared" si="23"/>
        <v>0</v>
      </c>
      <c r="AI24">
        <f t="shared" si="24"/>
        <v>52298.965561268174</v>
      </c>
      <c r="AJ24" t="s">
        <v>286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329</v>
      </c>
      <c r="AQ24">
        <v>1094.6896153846201</v>
      </c>
      <c r="AR24">
        <v>1483.55</v>
      </c>
      <c r="AS24">
        <f t="shared" si="27"/>
        <v>0.26211478185122161</v>
      </c>
      <c r="AT24">
        <v>0.5</v>
      </c>
      <c r="AU24">
        <f t="shared" si="28"/>
        <v>1095.8905265535811</v>
      </c>
      <c r="AV24">
        <f t="shared" si="29"/>
        <v>17.090005801376531</v>
      </c>
      <c r="AW24">
        <f t="shared" si="30"/>
        <v>143.62455315020614</v>
      </c>
      <c r="AX24">
        <f t="shared" si="31"/>
        <v>0.47921539550402747</v>
      </c>
      <c r="AY24">
        <f t="shared" si="32"/>
        <v>1.612182316855618E-2</v>
      </c>
      <c r="AZ24">
        <f t="shared" si="33"/>
        <v>1.1988338781975667</v>
      </c>
      <c r="BA24" t="s">
        <v>330</v>
      </c>
      <c r="BB24">
        <v>772.61</v>
      </c>
      <c r="BC24">
        <f t="shared" si="34"/>
        <v>710.93999999999994</v>
      </c>
      <c r="BD24">
        <f t="shared" si="35"/>
        <v>0.54696652968658377</v>
      </c>
      <c r="BE24">
        <f t="shared" si="36"/>
        <v>0.71442114184947003</v>
      </c>
      <c r="BF24">
        <f t="shared" si="37"/>
        <v>0.50628045208037475</v>
      </c>
      <c r="BG24">
        <f t="shared" si="38"/>
        <v>0.69839309318235088</v>
      </c>
      <c r="BH24">
        <f t="shared" si="39"/>
        <v>1300.0064516129</v>
      </c>
      <c r="BI24">
        <f t="shared" si="40"/>
        <v>1095.8905265535811</v>
      </c>
      <c r="BJ24">
        <f t="shared" si="41"/>
        <v>0.84298852916762446</v>
      </c>
      <c r="BK24">
        <f t="shared" si="42"/>
        <v>0.195977058335249</v>
      </c>
      <c r="BL24">
        <v>6</v>
      </c>
      <c r="BM24">
        <v>0.5</v>
      </c>
      <c r="BN24" t="s">
        <v>289</v>
      </c>
      <c r="BO24">
        <v>2</v>
      </c>
      <c r="BP24">
        <v>1604001223</v>
      </c>
      <c r="BQ24">
        <v>375.60474193548401</v>
      </c>
      <c r="BR24">
        <v>399.973935483871</v>
      </c>
      <c r="BS24">
        <v>21.809909677419402</v>
      </c>
      <c r="BT24">
        <v>11.7527193548387</v>
      </c>
      <c r="BU24">
        <v>373.41229032258099</v>
      </c>
      <c r="BV24">
        <v>21.812270967741899</v>
      </c>
      <c r="BW24">
        <v>500.01380645161299</v>
      </c>
      <c r="BX24">
        <v>101.767161290323</v>
      </c>
      <c r="BY24">
        <v>9.9967567741935506E-2</v>
      </c>
      <c r="BZ24">
        <v>35.699416129032301</v>
      </c>
      <c r="CA24">
        <v>34.398558064516102</v>
      </c>
      <c r="CB24">
        <v>999.9</v>
      </c>
      <c r="CC24">
        <v>0</v>
      </c>
      <c r="CD24">
        <v>0</v>
      </c>
      <c r="CE24">
        <v>10000.762903225799</v>
      </c>
      <c r="CF24">
        <v>0</v>
      </c>
      <c r="CG24">
        <v>326.74022580645197</v>
      </c>
      <c r="CH24">
        <v>1300.0064516129</v>
      </c>
      <c r="CI24">
        <v>0.89999816129032295</v>
      </c>
      <c r="CJ24">
        <v>0.10000175161290301</v>
      </c>
      <c r="CK24">
        <v>0</v>
      </c>
      <c r="CL24">
        <v>1095.5725806451601</v>
      </c>
      <c r="CM24">
        <v>4.9997499999999997</v>
      </c>
      <c r="CN24">
        <v>13992.564516128999</v>
      </c>
      <c r="CO24">
        <v>11305.132258064499</v>
      </c>
      <c r="CP24">
        <v>46.420999999999999</v>
      </c>
      <c r="CQ24">
        <v>48.348580645161299</v>
      </c>
      <c r="CR24">
        <v>47.128999999999998</v>
      </c>
      <c r="CS24">
        <v>48.183</v>
      </c>
      <c r="CT24">
        <v>48.348516129032198</v>
      </c>
      <c r="CU24">
        <v>1165.5029032258101</v>
      </c>
      <c r="CV24">
        <v>129.503548387097</v>
      </c>
      <c r="CW24">
        <v>0</v>
      </c>
      <c r="CX24">
        <v>245.89999985694899</v>
      </c>
      <c r="CY24">
        <v>0</v>
      </c>
      <c r="CZ24">
        <v>1094.6896153846201</v>
      </c>
      <c r="DA24">
        <v>-226.459829076571</v>
      </c>
      <c r="DB24">
        <v>-2795.09401727149</v>
      </c>
      <c r="DC24">
        <v>13981.473076923099</v>
      </c>
      <c r="DD24">
        <v>15</v>
      </c>
      <c r="DE24">
        <v>1604000231</v>
      </c>
      <c r="DF24" t="s">
        <v>320</v>
      </c>
      <c r="DG24">
        <v>1604000231</v>
      </c>
      <c r="DH24">
        <v>1604000227</v>
      </c>
      <c r="DI24">
        <v>4</v>
      </c>
      <c r="DJ24">
        <v>8.2000000000000003E-2</v>
      </c>
      <c r="DK24">
        <v>-2E-3</v>
      </c>
      <c r="DL24">
        <v>2.1930000000000001</v>
      </c>
      <c r="DM24">
        <v>-2E-3</v>
      </c>
      <c r="DN24">
        <v>400</v>
      </c>
      <c r="DO24">
        <v>13</v>
      </c>
      <c r="DP24">
        <v>0.26</v>
      </c>
      <c r="DQ24">
        <v>0.14000000000000001</v>
      </c>
      <c r="DR24">
        <v>17.093052056095399</v>
      </c>
      <c r="DS24">
        <v>-0.79590107272601796</v>
      </c>
      <c r="DT24">
        <v>5.9981682145392498E-2</v>
      </c>
      <c r="DU24">
        <v>0</v>
      </c>
      <c r="DV24">
        <v>-24.369103225806501</v>
      </c>
      <c r="DW24">
        <v>0.80904193548404502</v>
      </c>
      <c r="DX24">
        <v>6.3691476534483205E-2</v>
      </c>
      <c r="DY24">
        <v>0</v>
      </c>
      <c r="DZ24">
        <v>10.057193548387099</v>
      </c>
      <c r="EA24">
        <v>0.35661290322578398</v>
      </c>
      <c r="EB24">
        <v>2.7096374421014102E-2</v>
      </c>
      <c r="EC24">
        <v>0</v>
      </c>
      <c r="ED24">
        <v>0</v>
      </c>
      <c r="EE24">
        <v>3</v>
      </c>
      <c r="EF24" t="s">
        <v>303</v>
      </c>
      <c r="EG24">
        <v>100</v>
      </c>
      <c r="EH24">
        <v>100</v>
      </c>
      <c r="EI24">
        <v>2.1920000000000002</v>
      </c>
      <c r="EJ24">
        <v>-2.3E-3</v>
      </c>
      <c r="EK24">
        <v>2.1925500000001001</v>
      </c>
      <c r="EL24">
        <v>0</v>
      </c>
      <c r="EM24">
        <v>0</v>
      </c>
      <c r="EN24">
        <v>0</v>
      </c>
      <c r="EO24">
        <v>-2.36499999999928E-3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16.7</v>
      </c>
      <c r="EX24">
        <v>16.7</v>
      </c>
      <c r="EY24">
        <v>2</v>
      </c>
      <c r="EZ24">
        <v>494.423</v>
      </c>
      <c r="FA24">
        <v>498.755</v>
      </c>
      <c r="FB24">
        <v>34.6434</v>
      </c>
      <c r="FC24">
        <v>32.501199999999997</v>
      </c>
      <c r="FD24">
        <v>30.000900000000001</v>
      </c>
      <c r="FE24">
        <v>32.215400000000002</v>
      </c>
      <c r="FF24">
        <v>32.143500000000003</v>
      </c>
      <c r="FG24">
        <v>22.170200000000001</v>
      </c>
      <c r="FH24">
        <v>-30</v>
      </c>
      <c r="FI24">
        <v>-30</v>
      </c>
      <c r="FJ24">
        <v>-999.9</v>
      </c>
      <c r="FK24">
        <v>400</v>
      </c>
      <c r="FL24">
        <v>26.5489</v>
      </c>
      <c r="FM24">
        <v>101.532</v>
      </c>
      <c r="FN24">
        <v>100.895</v>
      </c>
    </row>
    <row r="25" spans="1:170" x14ac:dyDescent="0.25">
      <c r="A25">
        <v>9</v>
      </c>
      <c r="B25">
        <v>1604001351.5999999</v>
      </c>
      <c r="C25">
        <v>2209</v>
      </c>
      <c r="D25" t="s">
        <v>331</v>
      </c>
      <c r="E25" t="s">
        <v>332</v>
      </c>
      <c r="F25" t="s">
        <v>327</v>
      </c>
      <c r="G25" t="s">
        <v>328</v>
      </c>
      <c r="H25">
        <v>1604001343.5999999</v>
      </c>
      <c r="I25">
        <f t="shared" si="0"/>
        <v>8.6605517474148495E-3</v>
      </c>
      <c r="J25">
        <f t="shared" si="1"/>
        <v>17.738692424325411</v>
      </c>
      <c r="K25">
        <f t="shared" si="2"/>
        <v>375.259064516129</v>
      </c>
      <c r="L25">
        <f t="shared" si="3"/>
        <v>249.36495934181525</v>
      </c>
      <c r="M25">
        <f t="shared" si="4"/>
        <v>25.398361653364208</v>
      </c>
      <c r="N25">
        <f t="shared" si="5"/>
        <v>38.220949163989289</v>
      </c>
      <c r="O25">
        <f t="shared" si="6"/>
        <v>0.27109535876645707</v>
      </c>
      <c r="P25">
        <f t="shared" si="7"/>
        <v>2.9611137830922796</v>
      </c>
      <c r="Q25">
        <f t="shared" si="8"/>
        <v>0.25802306942247599</v>
      </c>
      <c r="R25">
        <f t="shared" si="9"/>
        <v>0.16238637016935256</v>
      </c>
      <c r="S25">
        <f t="shared" si="10"/>
        <v>214.77052469200493</v>
      </c>
      <c r="T25">
        <f t="shared" si="11"/>
        <v>34.813004614322971</v>
      </c>
      <c r="U25">
        <f t="shared" si="12"/>
        <v>34.506058064516097</v>
      </c>
      <c r="V25">
        <f t="shared" si="13"/>
        <v>5.4956965367180359</v>
      </c>
      <c r="W25">
        <f t="shared" si="14"/>
        <v>37.407610551859918</v>
      </c>
      <c r="X25">
        <f t="shared" si="15"/>
        <v>2.2062842010547321</v>
      </c>
      <c r="Y25">
        <f t="shared" si="16"/>
        <v>5.8979554387630762</v>
      </c>
      <c r="Z25">
        <f t="shared" si="17"/>
        <v>3.2894123356633038</v>
      </c>
      <c r="AA25">
        <f t="shared" si="18"/>
        <v>-381.93033206099489</v>
      </c>
      <c r="AB25">
        <f t="shared" si="19"/>
        <v>203.85406150222926</v>
      </c>
      <c r="AC25">
        <f t="shared" si="20"/>
        <v>16.100552417921254</v>
      </c>
      <c r="AD25">
        <f t="shared" si="21"/>
        <v>52.794806551160548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52302.00317873586</v>
      </c>
      <c r="AJ25" t="s">
        <v>286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333</v>
      </c>
      <c r="AQ25">
        <v>1088.56884615385</v>
      </c>
      <c r="AR25">
        <v>1522.22</v>
      </c>
      <c r="AS25">
        <f t="shared" si="27"/>
        <v>0.28488073592920204</v>
      </c>
      <c r="AT25">
        <v>0.5</v>
      </c>
      <c r="AU25">
        <f t="shared" si="28"/>
        <v>1095.8972136503346</v>
      </c>
      <c r="AV25">
        <f t="shared" si="29"/>
        <v>17.738692424325411</v>
      </c>
      <c r="AW25">
        <f t="shared" si="30"/>
        <v>156.10000236373463</v>
      </c>
      <c r="AX25">
        <f t="shared" si="31"/>
        <v>0.48935107934464134</v>
      </c>
      <c r="AY25">
        <f t="shared" si="32"/>
        <v>1.6713647663297936E-2</v>
      </c>
      <c r="AZ25">
        <f t="shared" si="33"/>
        <v>1.1429753912049505</v>
      </c>
      <c r="BA25" t="s">
        <v>334</v>
      </c>
      <c r="BB25">
        <v>777.32</v>
      </c>
      <c r="BC25">
        <f t="shared" si="34"/>
        <v>744.9</v>
      </c>
      <c r="BD25">
        <f t="shared" si="35"/>
        <v>0.58216022801201506</v>
      </c>
      <c r="BE25">
        <f t="shared" si="36"/>
        <v>0.70021249537178643</v>
      </c>
      <c r="BF25">
        <f t="shared" si="37"/>
        <v>0.53753315801617796</v>
      </c>
      <c r="BG25">
        <f t="shared" si="38"/>
        <v>0.68320815904384236</v>
      </c>
      <c r="BH25">
        <f t="shared" si="39"/>
        <v>1300.01451612903</v>
      </c>
      <c r="BI25">
        <f t="shared" si="40"/>
        <v>1095.8972136503346</v>
      </c>
      <c r="BJ25">
        <f t="shared" si="41"/>
        <v>0.8429884436317816</v>
      </c>
      <c r="BK25">
        <f t="shared" si="42"/>
        <v>0.19597688726356344</v>
      </c>
      <c r="BL25">
        <v>6</v>
      </c>
      <c r="BM25">
        <v>0.5</v>
      </c>
      <c r="BN25" t="s">
        <v>289</v>
      </c>
      <c r="BO25">
        <v>2</v>
      </c>
      <c r="BP25">
        <v>1604001343.5999999</v>
      </c>
      <c r="BQ25">
        <v>375.259064516129</v>
      </c>
      <c r="BR25">
        <v>400.44425806451602</v>
      </c>
      <c r="BS25">
        <v>21.6616322580645</v>
      </c>
      <c r="BT25">
        <v>11.4945677419355</v>
      </c>
      <c r="BU25">
        <v>373.066483870968</v>
      </c>
      <c r="BV25">
        <v>21.663996774193599</v>
      </c>
      <c r="BW25">
        <v>500.023387096774</v>
      </c>
      <c r="BX25">
        <v>101.752193548387</v>
      </c>
      <c r="BY25">
        <v>9.9974135483871004E-2</v>
      </c>
      <c r="BZ25">
        <v>35.783022580645202</v>
      </c>
      <c r="CA25">
        <v>34.506058064516097</v>
      </c>
      <c r="CB25">
        <v>999.9</v>
      </c>
      <c r="CC25">
        <v>0</v>
      </c>
      <c r="CD25">
        <v>0</v>
      </c>
      <c r="CE25">
        <v>10005.7274193548</v>
      </c>
      <c r="CF25">
        <v>0</v>
      </c>
      <c r="CG25">
        <v>407.20832258064502</v>
      </c>
      <c r="CH25">
        <v>1300.01451612903</v>
      </c>
      <c r="CI25">
        <v>0.90000035483870999</v>
      </c>
      <c r="CJ25">
        <v>9.9999735483871005E-2</v>
      </c>
      <c r="CK25">
        <v>0</v>
      </c>
      <c r="CL25">
        <v>1089.47129032258</v>
      </c>
      <c r="CM25">
        <v>4.9997499999999997</v>
      </c>
      <c r="CN25">
        <v>13808.7419354839</v>
      </c>
      <c r="CO25">
        <v>11305.2</v>
      </c>
      <c r="CP25">
        <v>46.536000000000001</v>
      </c>
      <c r="CQ25">
        <v>48.384999999999998</v>
      </c>
      <c r="CR25">
        <v>47.225612903225802</v>
      </c>
      <c r="CS25">
        <v>48.233741935483899</v>
      </c>
      <c r="CT25">
        <v>48.436999999999998</v>
      </c>
      <c r="CU25">
        <v>1165.5138709677401</v>
      </c>
      <c r="CV25">
        <v>129.50064516129001</v>
      </c>
      <c r="CW25">
        <v>0</v>
      </c>
      <c r="CX25">
        <v>119.40000009536701</v>
      </c>
      <c r="CY25">
        <v>0</v>
      </c>
      <c r="CZ25">
        <v>1088.56884615385</v>
      </c>
      <c r="DA25">
        <v>-221.97025655394</v>
      </c>
      <c r="DB25">
        <v>-2757.1692323378802</v>
      </c>
      <c r="DC25">
        <v>13797.4769230769</v>
      </c>
      <c r="DD25">
        <v>15</v>
      </c>
      <c r="DE25">
        <v>1604000231</v>
      </c>
      <c r="DF25" t="s">
        <v>320</v>
      </c>
      <c r="DG25">
        <v>1604000231</v>
      </c>
      <c r="DH25">
        <v>1604000227</v>
      </c>
      <c r="DI25">
        <v>4</v>
      </c>
      <c r="DJ25">
        <v>8.2000000000000003E-2</v>
      </c>
      <c r="DK25">
        <v>-2E-3</v>
      </c>
      <c r="DL25">
        <v>2.1930000000000001</v>
      </c>
      <c r="DM25">
        <v>-2E-3</v>
      </c>
      <c r="DN25">
        <v>400</v>
      </c>
      <c r="DO25">
        <v>13</v>
      </c>
      <c r="DP25">
        <v>0.26</v>
      </c>
      <c r="DQ25">
        <v>0.14000000000000001</v>
      </c>
      <c r="DR25">
        <v>17.806963542583901</v>
      </c>
      <c r="DS25">
        <v>0.95477506741115903</v>
      </c>
      <c r="DT25">
        <v>0.45305577808126901</v>
      </c>
      <c r="DU25">
        <v>0</v>
      </c>
      <c r="DV25">
        <v>-25.2257322580645</v>
      </c>
      <c r="DW25">
        <v>-0.21770806451604899</v>
      </c>
      <c r="DX25">
        <v>0.59581754805671905</v>
      </c>
      <c r="DY25">
        <v>0</v>
      </c>
      <c r="DZ25">
        <v>10.164258064516099</v>
      </c>
      <c r="EA25">
        <v>0.33252096774190198</v>
      </c>
      <c r="EB25">
        <v>2.5479717097147601E-2</v>
      </c>
      <c r="EC25">
        <v>0</v>
      </c>
      <c r="ED25">
        <v>0</v>
      </c>
      <c r="EE25">
        <v>3</v>
      </c>
      <c r="EF25" t="s">
        <v>303</v>
      </c>
      <c r="EG25">
        <v>100</v>
      </c>
      <c r="EH25">
        <v>100</v>
      </c>
      <c r="EI25">
        <v>2.1930000000000001</v>
      </c>
      <c r="EJ25">
        <v>-2.3E-3</v>
      </c>
      <c r="EK25">
        <v>2.1925500000001001</v>
      </c>
      <c r="EL25">
        <v>0</v>
      </c>
      <c r="EM25">
        <v>0</v>
      </c>
      <c r="EN25">
        <v>0</v>
      </c>
      <c r="EO25">
        <v>-2.36499999999928E-3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18.7</v>
      </c>
      <c r="EX25">
        <v>18.7</v>
      </c>
      <c r="EY25">
        <v>2</v>
      </c>
      <c r="EZ25">
        <v>516.45299999999997</v>
      </c>
      <c r="FA25">
        <v>496.69</v>
      </c>
      <c r="FB25">
        <v>34.768099999999997</v>
      </c>
      <c r="FC25">
        <v>32.749299999999998</v>
      </c>
      <c r="FD25">
        <v>30.001000000000001</v>
      </c>
      <c r="FE25">
        <v>32.460799999999999</v>
      </c>
      <c r="FF25">
        <v>32.394300000000001</v>
      </c>
      <c r="FG25">
        <v>22.103000000000002</v>
      </c>
      <c r="FH25">
        <v>-30</v>
      </c>
      <c r="FI25">
        <v>-30</v>
      </c>
      <c r="FJ25">
        <v>-999.9</v>
      </c>
      <c r="FK25">
        <v>400</v>
      </c>
      <c r="FL25">
        <v>26.5489</v>
      </c>
      <c r="FM25">
        <v>101.486</v>
      </c>
      <c r="FN25">
        <v>100.852</v>
      </c>
    </row>
    <row r="26" spans="1:170" x14ac:dyDescent="0.25">
      <c r="A26">
        <v>10</v>
      </c>
      <c r="B26">
        <v>1604001793.0999999</v>
      </c>
      <c r="C26">
        <v>2650.5</v>
      </c>
      <c r="D26" t="s">
        <v>335</v>
      </c>
      <c r="E26" t="s">
        <v>336</v>
      </c>
      <c r="F26" t="s">
        <v>337</v>
      </c>
      <c r="G26" t="s">
        <v>328</v>
      </c>
      <c r="H26">
        <v>1604001785.3499999</v>
      </c>
      <c r="I26">
        <f t="shared" si="0"/>
        <v>9.3236856985545805E-3</v>
      </c>
      <c r="J26">
        <f t="shared" si="1"/>
        <v>14.344133276893453</v>
      </c>
      <c r="K26">
        <f t="shared" si="2"/>
        <v>378.99759999999998</v>
      </c>
      <c r="L26">
        <f t="shared" si="3"/>
        <v>276.23953684092697</v>
      </c>
      <c r="M26">
        <f t="shared" si="4"/>
        <v>28.136091926406614</v>
      </c>
      <c r="N26">
        <f t="shared" si="5"/>
        <v>38.602408023975528</v>
      </c>
      <c r="O26">
        <f t="shared" si="6"/>
        <v>0.28319585845436301</v>
      </c>
      <c r="P26">
        <f t="shared" si="7"/>
        <v>2.9596226713267129</v>
      </c>
      <c r="Q26">
        <f t="shared" si="8"/>
        <v>0.26895667285564245</v>
      </c>
      <c r="R26">
        <f t="shared" si="9"/>
        <v>0.16931757278183024</v>
      </c>
      <c r="S26">
        <f t="shared" si="10"/>
        <v>214.76623621849041</v>
      </c>
      <c r="T26">
        <f t="shared" si="11"/>
        <v>35.181549466502226</v>
      </c>
      <c r="U26">
        <f t="shared" si="12"/>
        <v>34.828429999999997</v>
      </c>
      <c r="V26">
        <f t="shared" si="13"/>
        <v>5.5949273675400404</v>
      </c>
      <c r="W26">
        <f t="shared" si="14"/>
        <v>36.199455363356023</v>
      </c>
      <c r="X26">
        <f t="shared" si="15"/>
        <v>2.199140147353277</v>
      </c>
      <c r="Y26">
        <f t="shared" si="16"/>
        <v>6.0750641833673056</v>
      </c>
      <c r="Z26">
        <f t="shared" si="17"/>
        <v>3.3957872201867634</v>
      </c>
      <c r="AA26">
        <f t="shared" si="18"/>
        <v>-411.17453930625697</v>
      </c>
      <c r="AB26">
        <f t="shared" si="19"/>
        <v>238.21493771163486</v>
      </c>
      <c r="AC26">
        <f t="shared" si="20"/>
        <v>18.902890609611379</v>
      </c>
      <c r="AD26">
        <f t="shared" si="21"/>
        <v>60.709525233479667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52168.692179663507</v>
      </c>
      <c r="AJ26" t="s">
        <v>286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338</v>
      </c>
      <c r="AQ26">
        <v>853.58992000000001</v>
      </c>
      <c r="AR26">
        <v>1103.8900000000001</v>
      </c>
      <c r="AS26">
        <f t="shared" si="27"/>
        <v>0.22674367917093197</v>
      </c>
      <c r="AT26">
        <v>0.5</v>
      </c>
      <c r="AU26">
        <f t="shared" si="28"/>
        <v>1095.8721407471794</v>
      </c>
      <c r="AV26">
        <f t="shared" si="29"/>
        <v>14.344133276893453</v>
      </c>
      <c r="AW26">
        <f t="shared" si="30"/>
        <v>124.24104054697042</v>
      </c>
      <c r="AX26">
        <f t="shared" si="31"/>
        <v>0.41909067026605917</v>
      </c>
      <c r="AY26">
        <f t="shared" si="32"/>
        <v>1.361644319795898E-2</v>
      </c>
      <c r="AZ26">
        <f t="shared" si="33"/>
        <v>1.9550770457201345</v>
      </c>
      <c r="BA26" t="s">
        <v>339</v>
      </c>
      <c r="BB26">
        <v>641.26</v>
      </c>
      <c r="BC26">
        <f t="shared" si="34"/>
        <v>462.63000000000011</v>
      </c>
      <c r="BD26">
        <f t="shared" si="35"/>
        <v>0.54103728681667862</v>
      </c>
      <c r="BE26">
        <f t="shared" si="36"/>
        <v>0.82347891118047012</v>
      </c>
      <c r="BF26">
        <f t="shared" si="37"/>
        <v>0.64441723224877545</v>
      </c>
      <c r="BG26">
        <f t="shared" si="38"/>
        <v>0.84747796763350502</v>
      </c>
      <c r="BH26">
        <f t="shared" si="39"/>
        <v>1299.9843333333299</v>
      </c>
      <c r="BI26">
        <f t="shared" si="40"/>
        <v>1095.8721407471794</v>
      </c>
      <c r="BJ26">
        <f t="shared" si="41"/>
        <v>0.84298872890046284</v>
      </c>
      <c r="BK26">
        <f t="shared" si="42"/>
        <v>0.19597745780092565</v>
      </c>
      <c r="BL26">
        <v>6</v>
      </c>
      <c r="BM26">
        <v>0.5</v>
      </c>
      <c r="BN26" t="s">
        <v>289</v>
      </c>
      <c r="BO26">
        <v>2</v>
      </c>
      <c r="BP26">
        <v>1604001785.3499999</v>
      </c>
      <c r="BQ26">
        <v>378.99759999999998</v>
      </c>
      <c r="BR26">
        <v>400.45</v>
      </c>
      <c r="BS26">
        <v>21.59111</v>
      </c>
      <c r="BT26">
        <v>10.644740000000001</v>
      </c>
      <c r="BU26">
        <v>376.80496666666699</v>
      </c>
      <c r="BV26">
        <v>21.59348</v>
      </c>
      <c r="BW26">
        <v>500.02203333333301</v>
      </c>
      <c r="BX26">
        <v>101.75393333333299</v>
      </c>
      <c r="BY26">
        <v>0.10003097666666701</v>
      </c>
      <c r="BZ26">
        <v>36.321386666666697</v>
      </c>
      <c r="CA26">
        <v>34.828429999999997</v>
      </c>
      <c r="CB26">
        <v>999.9</v>
      </c>
      <c r="CC26">
        <v>0</v>
      </c>
      <c r="CD26">
        <v>0</v>
      </c>
      <c r="CE26">
        <v>9997.1010000000006</v>
      </c>
      <c r="CF26">
        <v>0</v>
      </c>
      <c r="CG26">
        <v>342.70696666666697</v>
      </c>
      <c r="CH26">
        <v>1299.9843333333299</v>
      </c>
      <c r="CI26">
        <v>0.89999180000000001</v>
      </c>
      <c r="CJ26">
        <v>0.100008213333333</v>
      </c>
      <c r="CK26">
        <v>0</v>
      </c>
      <c r="CL26">
        <v>853.94156666666697</v>
      </c>
      <c r="CM26">
        <v>4.9997499999999997</v>
      </c>
      <c r="CN26">
        <v>10888.34</v>
      </c>
      <c r="CO26">
        <v>11304.92</v>
      </c>
      <c r="CP26">
        <v>46.272766666666698</v>
      </c>
      <c r="CQ26">
        <v>48.25</v>
      </c>
      <c r="CR26">
        <v>47.057899999999997</v>
      </c>
      <c r="CS26">
        <v>48.057899999999997</v>
      </c>
      <c r="CT26">
        <v>48.314100000000003</v>
      </c>
      <c r="CU26">
        <v>1165.4743333333299</v>
      </c>
      <c r="CV26">
        <v>129.51</v>
      </c>
      <c r="CW26">
        <v>0</v>
      </c>
      <c r="CX26">
        <v>440.40000009536698</v>
      </c>
      <c r="CY26">
        <v>0</v>
      </c>
      <c r="CZ26">
        <v>853.58992000000001</v>
      </c>
      <c r="DA26">
        <v>-71.9257692451651</v>
      </c>
      <c r="DB26">
        <v>-890.76923072947898</v>
      </c>
      <c r="DC26">
        <v>10883.843999999999</v>
      </c>
      <c r="DD26">
        <v>15</v>
      </c>
      <c r="DE26">
        <v>1604000231</v>
      </c>
      <c r="DF26" t="s">
        <v>320</v>
      </c>
      <c r="DG26">
        <v>1604000231</v>
      </c>
      <c r="DH26">
        <v>1604000227</v>
      </c>
      <c r="DI26">
        <v>4</v>
      </c>
      <c r="DJ26">
        <v>8.2000000000000003E-2</v>
      </c>
      <c r="DK26">
        <v>-2E-3</v>
      </c>
      <c r="DL26">
        <v>2.1930000000000001</v>
      </c>
      <c r="DM26">
        <v>-2E-3</v>
      </c>
      <c r="DN26">
        <v>400</v>
      </c>
      <c r="DO26">
        <v>13</v>
      </c>
      <c r="DP26">
        <v>0.26</v>
      </c>
      <c r="DQ26">
        <v>0.14000000000000001</v>
      </c>
      <c r="DR26">
        <v>14.3745124301779</v>
      </c>
      <c r="DS26">
        <v>-0.97800016067139195</v>
      </c>
      <c r="DT26">
        <v>0.32011043775602099</v>
      </c>
      <c r="DU26">
        <v>0</v>
      </c>
      <c r="DV26">
        <v>-21.451564516129</v>
      </c>
      <c r="DW26">
        <v>2.0176209677419901</v>
      </c>
      <c r="DX26">
        <v>0.43785024140930401</v>
      </c>
      <c r="DY26">
        <v>0</v>
      </c>
      <c r="DZ26">
        <v>10.9455774193548</v>
      </c>
      <c r="EA26">
        <v>0.14629354838709899</v>
      </c>
      <c r="EB26">
        <v>1.1290952977792401E-2</v>
      </c>
      <c r="EC26">
        <v>1</v>
      </c>
      <c r="ED26">
        <v>1</v>
      </c>
      <c r="EE26">
        <v>3</v>
      </c>
      <c r="EF26" t="s">
        <v>308</v>
      </c>
      <c r="EG26">
        <v>100</v>
      </c>
      <c r="EH26">
        <v>100</v>
      </c>
      <c r="EI26">
        <v>2.1920000000000002</v>
      </c>
      <c r="EJ26">
        <v>-2.3999999999999998E-3</v>
      </c>
      <c r="EK26">
        <v>2.1925500000001001</v>
      </c>
      <c r="EL26">
        <v>0</v>
      </c>
      <c r="EM26">
        <v>0</v>
      </c>
      <c r="EN26">
        <v>0</v>
      </c>
      <c r="EO26">
        <v>-2.36499999999928E-3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26</v>
      </c>
      <c r="EX26">
        <v>26.1</v>
      </c>
      <c r="EY26">
        <v>2</v>
      </c>
      <c r="EZ26">
        <v>511.32400000000001</v>
      </c>
      <c r="FA26">
        <v>495.04500000000002</v>
      </c>
      <c r="FB26">
        <v>35.358600000000003</v>
      </c>
      <c r="FC26">
        <v>33.207000000000001</v>
      </c>
      <c r="FD26">
        <v>30.0001</v>
      </c>
      <c r="FE26">
        <v>32.966799999999999</v>
      </c>
      <c r="FF26">
        <v>32.9011</v>
      </c>
      <c r="FG26">
        <v>22.009899999999998</v>
      </c>
      <c r="FH26">
        <v>-30</v>
      </c>
      <c r="FI26">
        <v>-30</v>
      </c>
      <c r="FJ26">
        <v>-999.9</v>
      </c>
      <c r="FK26">
        <v>400</v>
      </c>
      <c r="FL26">
        <v>26.5489</v>
      </c>
      <c r="FM26">
        <v>101.437</v>
      </c>
      <c r="FN26">
        <v>100.783</v>
      </c>
    </row>
    <row r="27" spans="1:170" x14ac:dyDescent="0.25">
      <c r="A27">
        <v>11</v>
      </c>
      <c r="B27">
        <v>1604001944.0999999</v>
      </c>
      <c r="C27">
        <v>2801.5</v>
      </c>
      <c r="D27" t="s">
        <v>340</v>
      </c>
      <c r="E27" t="s">
        <v>341</v>
      </c>
      <c r="F27" t="s">
        <v>337</v>
      </c>
      <c r="G27" t="s">
        <v>328</v>
      </c>
      <c r="H27">
        <v>1604001936.0999999</v>
      </c>
      <c r="I27">
        <f t="shared" si="0"/>
        <v>7.9544788785907809E-3</v>
      </c>
      <c r="J27">
        <f t="shared" si="1"/>
        <v>11.654323176233778</v>
      </c>
      <c r="K27">
        <f t="shared" si="2"/>
        <v>382.37280645161297</v>
      </c>
      <c r="L27">
        <f t="shared" si="3"/>
        <v>281.14359713234944</v>
      </c>
      <c r="M27">
        <f t="shared" si="4"/>
        <v>28.63331520620336</v>
      </c>
      <c r="N27">
        <f t="shared" si="5"/>
        <v>38.943092444874445</v>
      </c>
      <c r="O27">
        <f t="shared" si="6"/>
        <v>0.23439911881935205</v>
      </c>
      <c r="P27">
        <f t="shared" si="7"/>
        <v>2.9606211139491299</v>
      </c>
      <c r="Q27">
        <f t="shared" si="8"/>
        <v>0.22455569986485957</v>
      </c>
      <c r="R27">
        <f t="shared" si="9"/>
        <v>0.1411972579980173</v>
      </c>
      <c r="S27">
        <f t="shared" si="10"/>
        <v>214.76926227029603</v>
      </c>
      <c r="T27">
        <f t="shared" si="11"/>
        <v>35.437949773971965</v>
      </c>
      <c r="U27">
        <f t="shared" si="12"/>
        <v>34.474461290322601</v>
      </c>
      <c r="V27">
        <f t="shared" si="13"/>
        <v>5.4860534306413697</v>
      </c>
      <c r="W27">
        <f t="shared" si="14"/>
        <v>33.276361146588798</v>
      </c>
      <c r="X27">
        <f t="shared" si="15"/>
        <v>2.0111350212634527</v>
      </c>
      <c r="Y27">
        <f t="shared" si="16"/>
        <v>6.0437348074328625</v>
      </c>
      <c r="Z27">
        <f t="shared" si="17"/>
        <v>3.4749184093779171</v>
      </c>
      <c r="AA27">
        <f t="shared" si="18"/>
        <v>-350.79251854585345</v>
      </c>
      <c r="AB27">
        <f t="shared" si="19"/>
        <v>279.75268497015645</v>
      </c>
      <c r="AC27">
        <f t="shared" si="20"/>
        <v>22.143252876030751</v>
      </c>
      <c r="AD27">
        <f t="shared" si="21"/>
        <v>165.87268157062977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52212.764394119084</v>
      </c>
      <c r="AJ27" t="s">
        <v>286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342</v>
      </c>
      <c r="AQ27">
        <v>923.61180000000002</v>
      </c>
      <c r="AR27">
        <v>1138.9000000000001</v>
      </c>
      <c r="AS27">
        <f t="shared" si="27"/>
        <v>0.18903169725173419</v>
      </c>
      <c r="AT27">
        <v>0.5</v>
      </c>
      <c r="AU27">
        <f t="shared" si="28"/>
        <v>1095.8899652632554</v>
      </c>
      <c r="AV27">
        <f t="shared" si="29"/>
        <v>11.654323176233778</v>
      </c>
      <c r="AW27">
        <f t="shared" si="30"/>
        <v>103.57897006742859</v>
      </c>
      <c r="AX27">
        <f t="shared" si="31"/>
        <v>0.3965844235665994</v>
      </c>
      <c r="AY27">
        <f t="shared" si="32"/>
        <v>1.1161769013106717E-2</v>
      </c>
      <c r="AZ27">
        <f t="shared" si="33"/>
        <v>1.8642374220739306</v>
      </c>
      <c r="BA27" t="s">
        <v>343</v>
      </c>
      <c r="BB27">
        <v>687.23</v>
      </c>
      <c r="BC27">
        <f t="shared" si="34"/>
        <v>451.67000000000007</v>
      </c>
      <c r="BD27">
        <f t="shared" si="35"/>
        <v>0.47664932362122797</v>
      </c>
      <c r="BE27">
        <f t="shared" si="36"/>
        <v>0.82458395634697168</v>
      </c>
      <c r="BF27">
        <f t="shared" si="37"/>
        <v>0.50844701607775444</v>
      </c>
      <c r="BG27">
        <f t="shared" si="38"/>
        <v>0.8337302421566708</v>
      </c>
      <c r="BH27">
        <f t="shared" si="39"/>
        <v>1300.0058064516099</v>
      </c>
      <c r="BI27">
        <f t="shared" si="40"/>
        <v>1095.8899652632554</v>
      </c>
      <c r="BJ27">
        <f t="shared" si="41"/>
        <v>0.84298851576248524</v>
      </c>
      <c r="BK27">
        <f t="shared" si="42"/>
        <v>0.19597703152497067</v>
      </c>
      <c r="BL27">
        <v>6</v>
      </c>
      <c r="BM27">
        <v>0.5</v>
      </c>
      <c r="BN27" t="s">
        <v>289</v>
      </c>
      <c r="BO27">
        <v>2</v>
      </c>
      <c r="BP27">
        <v>1604001936.0999999</v>
      </c>
      <c r="BQ27">
        <v>382.37280645161297</v>
      </c>
      <c r="BR27">
        <v>400.007612903226</v>
      </c>
      <c r="BS27">
        <v>19.746848387096801</v>
      </c>
      <c r="BT27">
        <v>10.3901096774194</v>
      </c>
      <c r="BU27">
        <v>380.18025806451601</v>
      </c>
      <c r="BV27">
        <v>19.749222580645199</v>
      </c>
      <c r="BW27">
        <v>500.00774193548398</v>
      </c>
      <c r="BX27">
        <v>101.74593548387099</v>
      </c>
      <c r="BY27">
        <v>9.9937935483870893E-2</v>
      </c>
      <c r="BZ27">
        <v>36.227154838709701</v>
      </c>
      <c r="CA27">
        <v>34.474461290322601</v>
      </c>
      <c r="CB27">
        <v>999.9</v>
      </c>
      <c r="CC27">
        <v>0</v>
      </c>
      <c r="CD27">
        <v>0</v>
      </c>
      <c r="CE27">
        <v>10003.5483870968</v>
      </c>
      <c r="CF27">
        <v>0</v>
      </c>
      <c r="CG27">
        <v>323.34190322580599</v>
      </c>
      <c r="CH27">
        <v>1300.0058064516099</v>
      </c>
      <c r="CI27">
        <v>0.89999951612903195</v>
      </c>
      <c r="CJ27">
        <v>0.100000625806452</v>
      </c>
      <c r="CK27">
        <v>0</v>
      </c>
      <c r="CL27">
        <v>925.32967741935499</v>
      </c>
      <c r="CM27">
        <v>4.9997499999999997</v>
      </c>
      <c r="CN27">
        <v>11874.654838709699</v>
      </c>
      <c r="CO27">
        <v>11305.1161290323</v>
      </c>
      <c r="CP27">
        <v>46.066064516129003</v>
      </c>
      <c r="CQ27">
        <v>48.008000000000003</v>
      </c>
      <c r="CR27">
        <v>46.81</v>
      </c>
      <c r="CS27">
        <v>47.870935483871001</v>
      </c>
      <c r="CT27">
        <v>48.120935483871001</v>
      </c>
      <c r="CU27">
        <v>1165.5029032258101</v>
      </c>
      <c r="CV27">
        <v>129.50290322580599</v>
      </c>
      <c r="CW27">
        <v>0</v>
      </c>
      <c r="CX27">
        <v>150.09999990463299</v>
      </c>
      <c r="CY27">
        <v>0</v>
      </c>
      <c r="CZ27">
        <v>923.61180000000002</v>
      </c>
      <c r="DA27">
        <v>-149.098154079447</v>
      </c>
      <c r="DB27">
        <v>-1875.7307719631899</v>
      </c>
      <c r="DC27">
        <v>11852.912</v>
      </c>
      <c r="DD27">
        <v>15</v>
      </c>
      <c r="DE27">
        <v>1604000231</v>
      </c>
      <c r="DF27" t="s">
        <v>320</v>
      </c>
      <c r="DG27">
        <v>1604000231</v>
      </c>
      <c r="DH27">
        <v>1604000227</v>
      </c>
      <c r="DI27">
        <v>4</v>
      </c>
      <c r="DJ27">
        <v>8.2000000000000003E-2</v>
      </c>
      <c r="DK27">
        <v>-2E-3</v>
      </c>
      <c r="DL27">
        <v>2.1930000000000001</v>
      </c>
      <c r="DM27">
        <v>-2E-3</v>
      </c>
      <c r="DN27">
        <v>400</v>
      </c>
      <c r="DO27">
        <v>13</v>
      </c>
      <c r="DP27">
        <v>0.26</v>
      </c>
      <c r="DQ27">
        <v>0.14000000000000001</v>
      </c>
      <c r="DR27">
        <v>11.657634454678901</v>
      </c>
      <c r="DS27">
        <v>-1.30115588482803</v>
      </c>
      <c r="DT27">
        <v>0.12964421142480201</v>
      </c>
      <c r="DU27">
        <v>0</v>
      </c>
      <c r="DV27">
        <v>-17.634867741935501</v>
      </c>
      <c r="DW27">
        <v>1.4175193548387</v>
      </c>
      <c r="DX27">
        <v>0.14959743914294399</v>
      </c>
      <c r="DY27">
        <v>0</v>
      </c>
      <c r="DZ27">
        <v>9.3567429032258005</v>
      </c>
      <c r="EA27">
        <v>0.211955322580616</v>
      </c>
      <c r="EB27">
        <v>1.58470846394939E-2</v>
      </c>
      <c r="EC27">
        <v>0</v>
      </c>
      <c r="ED27">
        <v>0</v>
      </c>
      <c r="EE27">
        <v>3</v>
      </c>
      <c r="EF27" t="s">
        <v>303</v>
      </c>
      <c r="EG27">
        <v>100</v>
      </c>
      <c r="EH27">
        <v>100</v>
      </c>
      <c r="EI27">
        <v>2.1930000000000001</v>
      </c>
      <c r="EJ27">
        <v>-2.3E-3</v>
      </c>
      <c r="EK27">
        <v>2.1925500000001001</v>
      </c>
      <c r="EL27">
        <v>0</v>
      </c>
      <c r="EM27">
        <v>0</v>
      </c>
      <c r="EN27">
        <v>0</v>
      </c>
      <c r="EO27">
        <v>-2.36499999999928E-3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28.6</v>
      </c>
      <c r="EX27">
        <v>28.6</v>
      </c>
      <c r="EY27">
        <v>2</v>
      </c>
      <c r="EZ27">
        <v>501.83100000000002</v>
      </c>
      <c r="FA27">
        <v>495.85700000000003</v>
      </c>
      <c r="FB27">
        <v>35.332700000000003</v>
      </c>
      <c r="FC27">
        <v>33.129300000000001</v>
      </c>
      <c r="FD27">
        <v>29.999600000000001</v>
      </c>
      <c r="FE27">
        <v>32.914400000000001</v>
      </c>
      <c r="FF27">
        <v>32.855600000000003</v>
      </c>
      <c r="FG27">
        <v>22.0137</v>
      </c>
      <c r="FH27">
        <v>-30</v>
      </c>
      <c r="FI27">
        <v>-30</v>
      </c>
      <c r="FJ27">
        <v>-999.9</v>
      </c>
      <c r="FK27">
        <v>400</v>
      </c>
      <c r="FL27">
        <v>26.5489</v>
      </c>
      <c r="FM27">
        <v>101.46599999999999</v>
      </c>
      <c r="FN27">
        <v>100.82899999999999</v>
      </c>
    </row>
    <row r="28" spans="1:170" x14ac:dyDescent="0.25">
      <c r="A28">
        <v>12</v>
      </c>
      <c r="B28">
        <v>1604002053.0999999</v>
      </c>
      <c r="C28">
        <v>2910.5</v>
      </c>
      <c r="D28" t="s">
        <v>344</v>
      </c>
      <c r="E28" t="s">
        <v>345</v>
      </c>
      <c r="F28" t="s">
        <v>346</v>
      </c>
      <c r="G28" t="s">
        <v>300</v>
      </c>
      <c r="H28">
        <v>1604002045.3499999</v>
      </c>
      <c r="I28">
        <f t="shared" si="0"/>
        <v>3.9416319646017892E-3</v>
      </c>
      <c r="J28">
        <f t="shared" si="1"/>
        <v>9.4169797668815107</v>
      </c>
      <c r="K28">
        <f t="shared" si="2"/>
        <v>386.73630000000003</v>
      </c>
      <c r="L28">
        <f t="shared" si="3"/>
        <v>190.97643626283337</v>
      </c>
      <c r="M28">
        <f t="shared" si="4"/>
        <v>19.447992260349498</v>
      </c>
      <c r="N28">
        <f t="shared" si="5"/>
        <v>39.383102524989042</v>
      </c>
      <c r="O28">
        <f t="shared" si="6"/>
        <v>8.7485684669108735E-2</v>
      </c>
      <c r="P28">
        <f t="shared" si="7"/>
        <v>2.9584217890524127</v>
      </c>
      <c r="Q28">
        <f t="shared" si="8"/>
        <v>8.6073440449660865E-2</v>
      </c>
      <c r="R28">
        <f t="shared" si="9"/>
        <v>5.3920885819880263E-2</v>
      </c>
      <c r="S28">
        <f t="shared" si="10"/>
        <v>214.76797918539569</v>
      </c>
      <c r="T28">
        <f t="shared" si="11"/>
        <v>36.626124312072584</v>
      </c>
      <c r="U28">
        <f t="shared" si="12"/>
        <v>36.162796666666701</v>
      </c>
      <c r="V28">
        <f t="shared" si="13"/>
        <v>6.0224183000427987</v>
      </c>
      <c r="W28">
        <f t="shared" si="14"/>
        <v>25.125270846847496</v>
      </c>
      <c r="X28">
        <f t="shared" si="15"/>
        <v>1.5319994223892619</v>
      </c>
      <c r="Y28">
        <f t="shared" si="16"/>
        <v>6.0974444085703619</v>
      </c>
      <c r="Z28">
        <f t="shared" si="17"/>
        <v>4.4904188776535365</v>
      </c>
      <c r="AA28">
        <f t="shared" si="18"/>
        <v>-173.82596963893891</v>
      </c>
      <c r="AB28">
        <f t="shared" si="19"/>
        <v>35.989387720503828</v>
      </c>
      <c r="AC28">
        <f t="shared" si="20"/>
        <v>2.8764888167186378</v>
      </c>
      <c r="AD28">
        <f t="shared" si="21"/>
        <v>79.80788608367925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52122.916748251417</v>
      </c>
      <c r="AJ28" t="s">
        <v>286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347</v>
      </c>
      <c r="AQ28">
        <v>1033.6912</v>
      </c>
      <c r="AR28">
        <v>1286.47</v>
      </c>
      <c r="AS28">
        <f t="shared" si="27"/>
        <v>0.19649024073627841</v>
      </c>
      <c r="AT28">
        <v>0.5</v>
      </c>
      <c r="AU28">
        <f t="shared" si="28"/>
        <v>1095.883639750956</v>
      </c>
      <c r="AV28">
        <f t="shared" si="29"/>
        <v>9.4169797668815107</v>
      </c>
      <c r="AW28">
        <f t="shared" si="30"/>
        <v>107.66522009680718</v>
      </c>
      <c r="AX28">
        <f t="shared" si="31"/>
        <v>0.40775921708240381</v>
      </c>
      <c r="AY28">
        <f t="shared" si="32"/>
        <v>9.1202449641177921E-3</v>
      </c>
      <c r="AZ28">
        <f t="shared" si="33"/>
        <v>1.5356829152642502</v>
      </c>
      <c r="BA28" t="s">
        <v>348</v>
      </c>
      <c r="BB28">
        <v>761.9</v>
      </c>
      <c r="BC28">
        <f t="shared" si="34"/>
        <v>524.57000000000005</v>
      </c>
      <c r="BD28">
        <f t="shared" si="35"/>
        <v>0.48187810968984124</v>
      </c>
      <c r="BE28">
        <f t="shared" si="36"/>
        <v>0.79018710652833002</v>
      </c>
      <c r="BF28">
        <f t="shared" si="37"/>
        <v>0.44270028870079253</v>
      </c>
      <c r="BG28">
        <f t="shared" si="38"/>
        <v>0.77578246013392194</v>
      </c>
      <c r="BH28">
        <f t="shared" si="39"/>
        <v>1299.99833333333</v>
      </c>
      <c r="BI28">
        <f t="shared" si="40"/>
        <v>1095.883639750956</v>
      </c>
      <c r="BJ28">
        <f t="shared" si="41"/>
        <v>0.84298849594752723</v>
      </c>
      <c r="BK28">
        <f t="shared" si="42"/>
        <v>0.19597699189505427</v>
      </c>
      <c r="BL28">
        <v>6</v>
      </c>
      <c r="BM28">
        <v>0.5</v>
      </c>
      <c r="BN28" t="s">
        <v>289</v>
      </c>
      <c r="BO28">
        <v>2</v>
      </c>
      <c r="BP28">
        <v>1604002045.3499999</v>
      </c>
      <c r="BQ28">
        <v>386.73630000000003</v>
      </c>
      <c r="BR28">
        <v>399.86529999999999</v>
      </c>
      <c r="BS28">
        <v>15.04401</v>
      </c>
      <c r="BT28">
        <v>10.385429999999999</v>
      </c>
      <c r="BU28">
        <v>384.54376666666701</v>
      </c>
      <c r="BV28">
        <v>15.0463733333333</v>
      </c>
      <c r="BW28">
        <v>500.02370000000002</v>
      </c>
      <c r="BX28">
        <v>101.734466666667</v>
      </c>
      <c r="BY28">
        <v>0.1000457</v>
      </c>
      <c r="BZ28">
        <v>36.388443333333299</v>
      </c>
      <c r="CA28">
        <v>36.162796666666701</v>
      </c>
      <c r="CB28">
        <v>999.9</v>
      </c>
      <c r="CC28">
        <v>0</v>
      </c>
      <c r="CD28">
        <v>0</v>
      </c>
      <c r="CE28">
        <v>9992.2066666666706</v>
      </c>
      <c r="CF28">
        <v>0</v>
      </c>
      <c r="CG28">
        <v>269.09803333333298</v>
      </c>
      <c r="CH28">
        <v>1299.99833333333</v>
      </c>
      <c r="CI28">
        <v>0.89999899999999999</v>
      </c>
      <c r="CJ28">
        <v>0.1000012</v>
      </c>
      <c r="CK28">
        <v>0</v>
      </c>
      <c r="CL28">
        <v>1036.1503333333301</v>
      </c>
      <c r="CM28">
        <v>4.9997499999999997</v>
      </c>
      <c r="CN28">
        <v>13169.0933333333</v>
      </c>
      <c r="CO28">
        <v>11305.05</v>
      </c>
      <c r="CP28">
        <v>46.020666666666699</v>
      </c>
      <c r="CQ28">
        <v>47.912199999999999</v>
      </c>
      <c r="CR28">
        <v>46.75</v>
      </c>
      <c r="CS28">
        <v>47.75</v>
      </c>
      <c r="CT28">
        <v>48.061999999999998</v>
      </c>
      <c r="CU28">
        <v>1165.4973333333301</v>
      </c>
      <c r="CV28">
        <v>129.50133333333301</v>
      </c>
      <c r="CW28">
        <v>0</v>
      </c>
      <c r="CX28">
        <v>108.10000014305101</v>
      </c>
      <c r="CY28">
        <v>0</v>
      </c>
      <c r="CZ28">
        <v>1033.6912</v>
      </c>
      <c r="DA28">
        <v>-292.602307232334</v>
      </c>
      <c r="DB28">
        <v>-3688.6384557771298</v>
      </c>
      <c r="DC28">
        <v>13138.16</v>
      </c>
      <c r="DD28">
        <v>15</v>
      </c>
      <c r="DE28">
        <v>1604000231</v>
      </c>
      <c r="DF28" t="s">
        <v>320</v>
      </c>
      <c r="DG28">
        <v>1604000231</v>
      </c>
      <c r="DH28">
        <v>1604000227</v>
      </c>
      <c r="DI28">
        <v>4</v>
      </c>
      <c r="DJ28">
        <v>8.2000000000000003E-2</v>
      </c>
      <c r="DK28">
        <v>-2E-3</v>
      </c>
      <c r="DL28">
        <v>2.1930000000000001</v>
      </c>
      <c r="DM28">
        <v>-2E-3</v>
      </c>
      <c r="DN28">
        <v>400</v>
      </c>
      <c r="DO28">
        <v>13</v>
      </c>
      <c r="DP28">
        <v>0.26</v>
      </c>
      <c r="DQ28">
        <v>0.14000000000000001</v>
      </c>
      <c r="DR28">
        <v>9.4218686356172991</v>
      </c>
      <c r="DS28">
        <v>-0.40793831978880801</v>
      </c>
      <c r="DT28">
        <v>3.70152713086307E-2</v>
      </c>
      <c r="DU28">
        <v>1</v>
      </c>
      <c r="DV28">
        <v>-13.129690322580601</v>
      </c>
      <c r="DW28">
        <v>0.503337096774229</v>
      </c>
      <c r="DX28">
        <v>4.8551724030641299E-2</v>
      </c>
      <c r="DY28">
        <v>0</v>
      </c>
      <c r="DZ28">
        <v>4.6579622580645204</v>
      </c>
      <c r="EA28">
        <v>0.117781451612887</v>
      </c>
      <c r="EB28">
        <v>8.8938473512645798E-3</v>
      </c>
      <c r="EC28">
        <v>1</v>
      </c>
      <c r="ED28">
        <v>2</v>
      </c>
      <c r="EE28">
        <v>3</v>
      </c>
      <c r="EF28" t="s">
        <v>291</v>
      </c>
      <c r="EG28">
        <v>100</v>
      </c>
      <c r="EH28">
        <v>100</v>
      </c>
      <c r="EI28">
        <v>2.1920000000000002</v>
      </c>
      <c r="EJ28">
        <v>-2.3999999999999998E-3</v>
      </c>
      <c r="EK28">
        <v>2.1925500000001001</v>
      </c>
      <c r="EL28">
        <v>0</v>
      </c>
      <c r="EM28">
        <v>0</v>
      </c>
      <c r="EN28">
        <v>0</v>
      </c>
      <c r="EO28">
        <v>-2.36499999999928E-3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30.4</v>
      </c>
      <c r="EX28">
        <v>30.4</v>
      </c>
      <c r="EY28">
        <v>2</v>
      </c>
      <c r="EZ28">
        <v>503.839</v>
      </c>
      <c r="FA28">
        <v>495.34699999999998</v>
      </c>
      <c r="FB28">
        <v>35.357300000000002</v>
      </c>
      <c r="FC28">
        <v>33.019399999999997</v>
      </c>
      <c r="FD28">
        <v>29.999600000000001</v>
      </c>
      <c r="FE28">
        <v>32.821800000000003</v>
      </c>
      <c r="FF28">
        <v>32.773699999999998</v>
      </c>
      <c r="FG28">
        <v>22.023900000000001</v>
      </c>
      <c r="FH28">
        <v>-30</v>
      </c>
      <c r="FI28">
        <v>-30</v>
      </c>
      <c r="FJ28">
        <v>-999.9</v>
      </c>
      <c r="FK28">
        <v>400</v>
      </c>
      <c r="FL28">
        <v>26.5489</v>
      </c>
      <c r="FM28">
        <v>101.491</v>
      </c>
      <c r="FN28">
        <v>100.839</v>
      </c>
    </row>
    <row r="29" spans="1:170" x14ac:dyDescent="0.25">
      <c r="A29">
        <v>13</v>
      </c>
      <c r="B29">
        <v>1604002176.0999999</v>
      </c>
      <c r="C29">
        <v>3033.5</v>
      </c>
      <c r="D29" t="s">
        <v>349</v>
      </c>
      <c r="E29" t="s">
        <v>350</v>
      </c>
      <c r="F29" t="s">
        <v>346</v>
      </c>
      <c r="G29" t="s">
        <v>300</v>
      </c>
      <c r="H29">
        <v>1604002168.3499999</v>
      </c>
      <c r="I29">
        <f t="shared" si="0"/>
        <v>4.5825265123298365E-3</v>
      </c>
      <c r="J29">
        <f t="shared" si="1"/>
        <v>10.275375394867604</v>
      </c>
      <c r="K29">
        <f t="shared" si="2"/>
        <v>385.42910000000001</v>
      </c>
      <c r="L29">
        <f t="shared" si="3"/>
        <v>213.18385518130171</v>
      </c>
      <c r="M29">
        <f t="shared" si="4"/>
        <v>21.709127498146405</v>
      </c>
      <c r="N29">
        <f t="shared" si="5"/>
        <v>39.249358101155664</v>
      </c>
      <c r="O29">
        <f t="shared" si="6"/>
        <v>0.11010173917642907</v>
      </c>
      <c r="P29">
        <f t="shared" si="7"/>
        <v>2.9591051730759834</v>
      </c>
      <c r="Q29">
        <f t="shared" si="8"/>
        <v>0.10787547389441686</v>
      </c>
      <c r="R29">
        <f t="shared" si="9"/>
        <v>6.7618442970650131E-2</v>
      </c>
      <c r="S29">
        <f t="shared" si="10"/>
        <v>214.76435656794374</v>
      </c>
      <c r="T29">
        <f t="shared" si="11"/>
        <v>36.375020777240216</v>
      </c>
      <c r="U29">
        <f t="shared" si="12"/>
        <v>35.484229999999997</v>
      </c>
      <c r="V29">
        <f t="shared" si="13"/>
        <v>5.8016092050295027</v>
      </c>
      <c r="W29">
        <f t="shared" si="14"/>
        <v>26.921248185512724</v>
      </c>
      <c r="X29">
        <f t="shared" si="15"/>
        <v>1.6336955064976124</v>
      </c>
      <c r="Y29">
        <f t="shared" si="16"/>
        <v>6.0684240761792081</v>
      </c>
      <c r="Z29">
        <f t="shared" si="17"/>
        <v>4.1679136985318905</v>
      </c>
      <c r="AA29">
        <f t="shared" si="18"/>
        <v>-202.08941919374578</v>
      </c>
      <c r="AB29">
        <f t="shared" si="19"/>
        <v>130.37215108142374</v>
      </c>
      <c r="AC29">
        <f t="shared" si="20"/>
        <v>10.379105413046663</v>
      </c>
      <c r="AD29">
        <f t="shared" si="21"/>
        <v>153.42619386866835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52156.931280799654</v>
      </c>
      <c r="AJ29" t="s">
        <v>286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351</v>
      </c>
      <c r="AQ29">
        <v>1159.75346153846</v>
      </c>
      <c r="AR29">
        <v>1387.24</v>
      </c>
      <c r="AS29">
        <f t="shared" si="27"/>
        <v>0.16398499067323613</v>
      </c>
      <c r="AT29">
        <v>0.5</v>
      </c>
      <c r="AU29">
        <f t="shared" si="28"/>
        <v>1095.8666107470885</v>
      </c>
      <c r="AV29">
        <f t="shared" si="29"/>
        <v>10.275375394867604</v>
      </c>
      <c r="AW29">
        <f t="shared" si="30"/>
        <v>89.852837971236099</v>
      </c>
      <c r="AX29">
        <f t="shared" si="31"/>
        <v>0.41290620224330321</v>
      </c>
      <c r="AY29">
        <f t="shared" si="32"/>
        <v>9.903689708444437E-3</v>
      </c>
      <c r="AZ29">
        <f t="shared" si="33"/>
        <v>1.3514892880828118</v>
      </c>
      <c r="BA29" t="s">
        <v>352</v>
      </c>
      <c r="BB29">
        <v>814.44</v>
      </c>
      <c r="BC29">
        <f t="shared" si="34"/>
        <v>572.79999999999995</v>
      </c>
      <c r="BD29">
        <f t="shared" si="35"/>
        <v>0.39714828642028638</v>
      </c>
      <c r="BE29">
        <f t="shared" si="36"/>
        <v>0.76597865699204137</v>
      </c>
      <c r="BF29">
        <f t="shared" si="37"/>
        <v>0.33864102728526307</v>
      </c>
      <c r="BG29">
        <f t="shared" si="38"/>
        <v>0.73621210034241691</v>
      </c>
      <c r="BH29">
        <f t="shared" si="39"/>
        <v>1299.9783333333301</v>
      </c>
      <c r="BI29">
        <f t="shared" si="40"/>
        <v>1095.8666107470885</v>
      </c>
      <c r="BJ29">
        <f t="shared" si="41"/>
        <v>0.84298836576539715</v>
      </c>
      <c r="BK29">
        <f t="shared" si="42"/>
        <v>0.1959767315307944</v>
      </c>
      <c r="BL29">
        <v>6</v>
      </c>
      <c r="BM29">
        <v>0.5</v>
      </c>
      <c r="BN29" t="s">
        <v>289</v>
      </c>
      <c r="BO29">
        <v>2</v>
      </c>
      <c r="BP29">
        <v>1604002168.3499999</v>
      </c>
      <c r="BQ29">
        <v>385.42910000000001</v>
      </c>
      <c r="BR29">
        <v>399.87876666666699</v>
      </c>
      <c r="BS29">
        <v>16.042906666666699</v>
      </c>
      <c r="BT29">
        <v>10.632196666666699</v>
      </c>
      <c r="BU29">
        <v>383.23656666666699</v>
      </c>
      <c r="BV29">
        <v>16.045273333333299</v>
      </c>
      <c r="BW29">
        <v>500.00936666666701</v>
      </c>
      <c r="BX29">
        <v>101.7329</v>
      </c>
      <c r="BY29">
        <v>9.9987296666666697E-2</v>
      </c>
      <c r="BZ29">
        <v>36.301450000000003</v>
      </c>
      <c r="CA29">
        <v>35.484229999999997</v>
      </c>
      <c r="CB29">
        <v>999.9</v>
      </c>
      <c r="CC29">
        <v>0</v>
      </c>
      <c r="CD29">
        <v>0</v>
      </c>
      <c r="CE29">
        <v>9996.2340000000004</v>
      </c>
      <c r="CF29">
        <v>0</v>
      </c>
      <c r="CG29">
        <v>377.03723333333301</v>
      </c>
      <c r="CH29">
        <v>1299.9783333333301</v>
      </c>
      <c r="CI29">
        <v>0.90000290000000005</v>
      </c>
      <c r="CJ29">
        <v>9.9996950000000001E-2</v>
      </c>
      <c r="CK29">
        <v>0</v>
      </c>
      <c r="CL29">
        <v>1159.5216666666699</v>
      </c>
      <c r="CM29">
        <v>4.9997499999999997</v>
      </c>
      <c r="CN29">
        <v>14821.756666666701</v>
      </c>
      <c r="CO29">
        <v>11304.893333333301</v>
      </c>
      <c r="CP29">
        <v>45.995800000000003</v>
      </c>
      <c r="CQ29">
        <v>47.787199999999999</v>
      </c>
      <c r="CR29">
        <v>46.678666666666601</v>
      </c>
      <c r="CS29">
        <v>47.686999999999998</v>
      </c>
      <c r="CT29">
        <v>48</v>
      </c>
      <c r="CU29">
        <v>1165.4846666666699</v>
      </c>
      <c r="CV29">
        <v>129.493666666667</v>
      </c>
      <c r="CW29">
        <v>0</v>
      </c>
      <c r="CX29">
        <v>121.90000009536701</v>
      </c>
      <c r="CY29">
        <v>0</v>
      </c>
      <c r="CZ29">
        <v>1159.75346153846</v>
      </c>
      <c r="DA29">
        <v>-533.54700887087597</v>
      </c>
      <c r="DB29">
        <v>-6808.7042775609498</v>
      </c>
      <c r="DC29">
        <v>14824.7615384615</v>
      </c>
      <c r="DD29">
        <v>15</v>
      </c>
      <c r="DE29">
        <v>1604000231</v>
      </c>
      <c r="DF29" t="s">
        <v>320</v>
      </c>
      <c r="DG29">
        <v>1604000231</v>
      </c>
      <c r="DH29">
        <v>1604000227</v>
      </c>
      <c r="DI29">
        <v>4</v>
      </c>
      <c r="DJ29">
        <v>8.2000000000000003E-2</v>
      </c>
      <c r="DK29">
        <v>-2E-3</v>
      </c>
      <c r="DL29">
        <v>2.1930000000000001</v>
      </c>
      <c r="DM29">
        <v>-2E-3</v>
      </c>
      <c r="DN29">
        <v>400</v>
      </c>
      <c r="DO29">
        <v>13</v>
      </c>
      <c r="DP29">
        <v>0.26</v>
      </c>
      <c r="DQ29">
        <v>0.14000000000000001</v>
      </c>
      <c r="DR29">
        <v>10.270017000127099</v>
      </c>
      <c r="DS29">
        <v>6.3736590926561601E-2</v>
      </c>
      <c r="DT29">
        <v>3.8751203759923102E-2</v>
      </c>
      <c r="DU29">
        <v>1</v>
      </c>
      <c r="DV29">
        <v>-14.446619354838701</v>
      </c>
      <c r="DW29">
        <v>-5.0888709677400501E-2</v>
      </c>
      <c r="DX29">
        <v>4.1944574945106901E-2</v>
      </c>
      <c r="DY29">
        <v>1</v>
      </c>
      <c r="DZ29">
        <v>5.4096299999999999</v>
      </c>
      <c r="EA29">
        <v>0.17143790322580299</v>
      </c>
      <c r="EB29">
        <v>1.3676229436979499E-2</v>
      </c>
      <c r="EC29">
        <v>1</v>
      </c>
      <c r="ED29">
        <v>3</v>
      </c>
      <c r="EE29">
        <v>3</v>
      </c>
      <c r="EF29" t="s">
        <v>296</v>
      </c>
      <c r="EG29">
        <v>100</v>
      </c>
      <c r="EH29">
        <v>100</v>
      </c>
      <c r="EI29">
        <v>2.1930000000000001</v>
      </c>
      <c r="EJ29">
        <v>-2.3999999999999998E-3</v>
      </c>
      <c r="EK29">
        <v>2.1925500000001001</v>
      </c>
      <c r="EL29">
        <v>0</v>
      </c>
      <c r="EM29">
        <v>0</v>
      </c>
      <c r="EN29">
        <v>0</v>
      </c>
      <c r="EO29">
        <v>-2.36499999999928E-3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32.4</v>
      </c>
      <c r="EX29">
        <v>32.5</v>
      </c>
      <c r="EY29">
        <v>2</v>
      </c>
      <c r="EZ29">
        <v>502.73700000000002</v>
      </c>
      <c r="FA29">
        <v>496.68299999999999</v>
      </c>
      <c r="FB29">
        <v>35.333300000000001</v>
      </c>
      <c r="FC29">
        <v>32.893900000000002</v>
      </c>
      <c r="FD29">
        <v>29.999600000000001</v>
      </c>
      <c r="FE29">
        <v>32.709600000000002</v>
      </c>
      <c r="FF29">
        <v>32.661700000000003</v>
      </c>
      <c r="FG29">
        <v>22.136299999999999</v>
      </c>
      <c r="FH29">
        <v>-30</v>
      </c>
      <c r="FI29">
        <v>-30</v>
      </c>
      <c r="FJ29">
        <v>-999.9</v>
      </c>
      <c r="FK29">
        <v>400</v>
      </c>
      <c r="FL29">
        <v>26.5489</v>
      </c>
      <c r="FM29">
        <v>101.51900000000001</v>
      </c>
      <c r="FN29">
        <v>100.874</v>
      </c>
    </row>
    <row r="30" spans="1:170" x14ac:dyDescent="0.25">
      <c r="A30">
        <v>14</v>
      </c>
      <c r="B30">
        <v>1604002517.5999999</v>
      </c>
      <c r="C30">
        <v>3375</v>
      </c>
      <c r="D30" t="s">
        <v>353</v>
      </c>
      <c r="E30" t="s">
        <v>354</v>
      </c>
      <c r="F30" t="s">
        <v>299</v>
      </c>
      <c r="G30" t="s">
        <v>355</v>
      </c>
      <c r="H30">
        <v>1604002509.8499999</v>
      </c>
      <c r="I30">
        <f t="shared" si="0"/>
        <v>2.9302816492872592E-3</v>
      </c>
      <c r="J30">
        <f t="shared" si="1"/>
        <v>7.6480892835206484</v>
      </c>
      <c r="K30">
        <f t="shared" si="2"/>
        <v>389.48276666666698</v>
      </c>
      <c r="L30">
        <f t="shared" si="3"/>
        <v>187.20242732354274</v>
      </c>
      <c r="M30">
        <f t="shared" si="4"/>
        <v>19.060222646845126</v>
      </c>
      <c r="N30">
        <f t="shared" si="5"/>
        <v>39.655619619427334</v>
      </c>
      <c r="O30">
        <f t="shared" si="6"/>
        <v>6.7911155300921067E-2</v>
      </c>
      <c r="P30">
        <f t="shared" si="7"/>
        <v>2.958185472710166</v>
      </c>
      <c r="Q30">
        <f t="shared" si="8"/>
        <v>6.7056783182352461E-2</v>
      </c>
      <c r="R30">
        <f t="shared" si="9"/>
        <v>4.1986355825697423E-2</v>
      </c>
      <c r="S30">
        <f t="shared" si="10"/>
        <v>214.76361511587027</v>
      </c>
      <c r="T30">
        <f t="shared" si="11"/>
        <v>36.549581932986506</v>
      </c>
      <c r="U30">
        <f t="shared" si="12"/>
        <v>35.674840000000003</v>
      </c>
      <c r="V30">
        <f t="shared" si="13"/>
        <v>5.862912450112252</v>
      </c>
      <c r="W30">
        <f t="shared" si="14"/>
        <v>26.331433656001625</v>
      </c>
      <c r="X30">
        <f t="shared" si="15"/>
        <v>1.5762399505287317</v>
      </c>
      <c r="Y30">
        <f t="shared" si="16"/>
        <v>5.9861531700894126</v>
      </c>
      <c r="Z30">
        <f t="shared" si="17"/>
        <v>4.2866724995835206</v>
      </c>
      <c r="AA30">
        <f t="shared" si="18"/>
        <v>-129.22542073356814</v>
      </c>
      <c r="AB30">
        <f t="shared" si="19"/>
        <v>60.285675604347119</v>
      </c>
      <c r="AC30">
        <f t="shared" si="20"/>
        <v>4.7995588768264437</v>
      </c>
      <c r="AD30">
        <f t="shared" si="21"/>
        <v>150.62342886347568</v>
      </c>
      <c r="AE30">
        <v>52</v>
      </c>
      <c r="AF30">
        <v>10</v>
      </c>
      <c r="AG30">
        <f t="shared" si="22"/>
        <v>1</v>
      </c>
      <c r="AH30">
        <f t="shared" si="23"/>
        <v>0</v>
      </c>
      <c r="AI30">
        <f t="shared" si="24"/>
        <v>52172.421704647633</v>
      </c>
      <c r="AJ30" t="s">
        <v>286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356</v>
      </c>
      <c r="AQ30">
        <v>1341.0491999999999</v>
      </c>
      <c r="AR30">
        <v>1567.28</v>
      </c>
      <c r="AS30">
        <f t="shared" si="27"/>
        <v>0.14434612832423055</v>
      </c>
      <c r="AT30">
        <v>0.5</v>
      </c>
      <c r="AU30">
        <f t="shared" si="28"/>
        <v>1095.862440747097</v>
      </c>
      <c r="AV30">
        <f t="shared" si="29"/>
        <v>7.6480892835206484</v>
      </c>
      <c r="AW30">
        <f t="shared" si="30"/>
        <v>79.091750248892481</v>
      </c>
      <c r="AX30">
        <f t="shared" si="31"/>
        <v>0.48283012607830128</v>
      </c>
      <c r="AY30">
        <f t="shared" si="32"/>
        <v>7.506267627649472E-3</v>
      </c>
      <c r="AZ30">
        <f t="shared" si="33"/>
        <v>1.0813638915828696</v>
      </c>
      <c r="BA30" t="s">
        <v>357</v>
      </c>
      <c r="BB30">
        <v>810.55</v>
      </c>
      <c r="BC30">
        <f t="shared" si="34"/>
        <v>756.73</v>
      </c>
      <c r="BD30">
        <f t="shared" si="35"/>
        <v>0.2989584131724658</v>
      </c>
      <c r="BE30">
        <f t="shared" si="36"/>
        <v>0.69132337764579677</v>
      </c>
      <c r="BF30">
        <f t="shared" si="37"/>
        <v>0.26559049401089457</v>
      </c>
      <c r="BG30">
        <f t="shared" si="38"/>
        <v>0.66551399994683713</v>
      </c>
      <c r="BH30">
        <f t="shared" si="39"/>
        <v>1299.9733333333299</v>
      </c>
      <c r="BI30">
        <f t="shared" si="40"/>
        <v>1095.862440747097</v>
      </c>
      <c r="BJ30">
        <f t="shared" si="41"/>
        <v>0.84298840033675049</v>
      </c>
      <c r="BK30">
        <f t="shared" si="42"/>
        <v>0.19597680067350112</v>
      </c>
      <c r="BL30">
        <v>6</v>
      </c>
      <c r="BM30">
        <v>0.5</v>
      </c>
      <c r="BN30" t="s">
        <v>289</v>
      </c>
      <c r="BO30">
        <v>2</v>
      </c>
      <c r="BP30">
        <v>1604002509.8499999</v>
      </c>
      <c r="BQ30">
        <v>389.48276666666698</v>
      </c>
      <c r="BR30">
        <v>400.02993333333302</v>
      </c>
      <c r="BS30">
        <v>15.4812433333333</v>
      </c>
      <c r="BT30">
        <v>12.0193733333333</v>
      </c>
      <c r="BU30">
        <v>387.2903</v>
      </c>
      <c r="BV30">
        <v>15.4836066666667</v>
      </c>
      <c r="BW30">
        <v>500.004433333333</v>
      </c>
      <c r="BX30">
        <v>101.71599999999999</v>
      </c>
      <c r="BY30">
        <v>0.100108473333333</v>
      </c>
      <c r="BZ30">
        <v>36.052849999999999</v>
      </c>
      <c r="CA30">
        <v>35.674840000000003</v>
      </c>
      <c r="CB30">
        <v>999.9</v>
      </c>
      <c r="CC30">
        <v>0</v>
      </c>
      <c r="CD30">
        <v>0</v>
      </c>
      <c r="CE30">
        <v>9992.6813333333303</v>
      </c>
      <c r="CF30">
        <v>0</v>
      </c>
      <c r="CG30">
        <v>488.27463333333299</v>
      </c>
      <c r="CH30">
        <v>1299.9733333333299</v>
      </c>
      <c r="CI30">
        <v>0.90000273333333303</v>
      </c>
      <c r="CJ30">
        <v>9.9997340000000004E-2</v>
      </c>
      <c r="CK30">
        <v>0</v>
      </c>
      <c r="CL30">
        <v>1350.7270000000001</v>
      </c>
      <c r="CM30">
        <v>4.9997499999999997</v>
      </c>
      <c r="CN30">
        <v>17521.09</v>
      </c>
      <c r="CO30">
        <v>11304.856666666699</v>
      </c>
      <c r="CP30">
        <v>46.999933333333303</v>
      </c>
      <c r="CQ30">
        <v>48.949599999999997</v>
      </c>
      <c r="CR30">
        <v>47.8832666666666</v>
      </c>
      <c r="CS30">
        <v>48.774799999999999</v>
      </c>
      <c r="CT30">
        <v>48.970599999999997</v>
      </c>
      <c r="CU30">
        <v>1165.4786666666701</v>
      </c>
      <c r="CV30">
        <v>129.494666666667</v>
      </c>
      <c r="CW30">
        <v>0</v>
      </c>
      <c r="CX30">
        <v>340.90000009536698</v>
      </c>
      <c r="CY30">
        <v>0</v>
      </c>
      <c r="CZ30">
        <v>1341.0491999999999</v>
      </c>
      <c r="DA30">
        <v>-711.33307691965297</v>
      </c>
      <c r="DB30">
        <v>-9141.7999999553995</v>
      </c>
      <c r="DC30">
        <v>17396.752</v>
      </c>
      <c r="DD30">
        <v>15</v>
      </c>
      <c r="DE30">
        <v>1604000231</v>
      </c>
      <c r="DF30" t="s">
        <v>320</v>
      </c>
      <c r="DG30">
        <v>1604000231</v>
      </c>
      <c r="DH30">
        <v>1604000227</v>
      </c>
      <c r="DI30">
        <v>4</v>
      </c>
      <c r="DJ30">
        <v>8.2000000000000003E-2</v>
      </c>
      <c r="DK30">
        <v>-2E-3</v>
      </c>
      <c r="DL30">
        <v>2.1930000000000001</v>
      </c>
      <c r="DM30">
        <v>-2E-3</v>
      </c>
      <c r="DN30">
        <v>400</v>
      </c>
      <c r="DO30">
        <v>13</v>
      </c>
      <c r="DP30">
        <v>0.26</v>
      </c>
      <c r="DQ30">
        <v>0.14000000000000001</v>
      </c>
      <c r="DR30">
        <v>7.6483223136085599</v>
      </c>
      <c r="DS30">
        <v>-0.185484274779492</v>
      </c>
      <c r="DT30">
        <v>2.1779469496890799E-2</v>
      </c>
      <c r="DU30">
        <v>1</v>
      </c>
      <c r="DV30">
        <v>-10.547412903225799</v>
      </c>
      <c r="DW30">
        <v>0.23573225806451201</v>
      </c>
      <c r="DX30">
        <v>2.60004434445496E-2</v>
      </c>
      <c r="DY30">
        <v>0</v>
      </c>
      <c r="DZ30">
        <v>3.4618832258064498</v>
      </c>
      <c r="EA30">
        <v>-1.05619354838839E-2</v>
      </c>
      <c r="EB30">
        <v>1.39548208133753E-3</v>
      </c>
      <c r="EC30">
        <v>1</v>
      </c>
      <c r="ED30">
        <v>2</v>
      </c>
      <c r="EE30">
        <v>3</v>
      </c>
      <c r="EF30" t="s">
        <v>291</v>
      </c>
      <c r="EG30">
        <v>100</v>
      </c>
      <c r="EH30">
        <v>100</v>
      </c>
      <c r="EI30">
        <v>2.1920000000000002</v>
      </c>
      <c r="EJ30">
        <v>-2.3999999999999998E-3</v>
      </c>
      <c r="EK30">
        <v>2.1925500000001001</v>
      </c>
      <c r="EL30">
        <v>0</v>
      </c>
      <c r="EM30">
        <v>0</v>
      </c>
      <c r="EN30">
        <v>0</v>
      </c>
      <c r="EO30">
        <v>-2.36499999999928E-3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38.1</v>
      </c>
      <c r="EX30">
        <v>38.200000000000003</v>
      </c>
      <c r="EY30">
        <v>2</v>
      </c>
      <c r="EZ30">
        <v>430.209</v>
      </c>
      <c r="FA30">
        <v>499.03500000000003</v>
      </c>
      <c r="FB30">
        <v>34.887599999999999</v>
      </c>
      <c r="FC30">
        <v>32.150700000000001</v>
      </c>
      <c r="FD30">
        <v>30.0001</v>
      </c>
      <c r="FE30">
        <v>32.017400000000002</v>
      </c>
      <c r="FF30">
        <v>31.982900000000001</v>
      </c>
      <c r="FG30">
        <v>22.281199999999998</v>
      </c>
      <c r="FH30">
        <v>-30</v>
      </c>
      <c r="FI30">
        <v>-30</v>
      </c>
      <c r="FJ30">
        <v>-999.9</v>
      </c>
      <c r="FK30">
        <v>400</v>
      </c>
      <c r="FL30">
        <v>26.5489</v>
      </c>
      <c r="FM30">
        <v>101.649</v>
      </c>
      <c r="FN30">
        <v>101.014</v>
      </c>
    </row>
    <row r="31" spans="1:170" x14ac:dyDescent="0.25">
      <c r="A31">
        <v>15</v>
      </c>
      <c r="B31">
        <v>1604002700.5999999</v>
      </c>
      <c r="C31">
        <v>3558</v>
      </c>
      <c r="D31" t="s">
        <v>358</v>
      </c>
      <c r="E31" t="s">
        <v>359</v>
      </c>
      <c r="F31" t="s">
        <v>299</v>
      </c>
      <c r="G31" t="s">
        <v>355</v>
      </c>
      <c r="H31">
        <v>1604002692.5999999</v>
      </c>
      <c r="I31">
        <f t="shared" si="0"/>
        <v>5.9489915217085703E-3</v>
      </c>
      <c r="J31">
        <f t="shared" si="1"/>
        <v>13.494501791903829</v>
      </c>
      <c r="K31">
        <f t="shared" si="2"/>
        <v>381.06616129032301</v>
      </c>
      <c r="L31">
        <f t="shared" si="3"/>
        <v>221.05490678159848</v>
      </c>
      <c r="M31">
        <f t="shared" si="4"/>
        <v>22.506108763108365</v>
      </c>
      <c r="N31">
        <f t="shared" si="5"/>
        <v>38.797222811315272</v>
      </c>
      <c r="O31">
        <f t="shared" si="6"/>
        <v>0.15668582403273726</v>
      </c>
      <c r="P31">
        <f t="shared" si="7"/>
        <v>2.9597069528006967</v>
      </c>
      <c r="Q31">
        <f t="shared" si="8"/>
        <v>0.15221920973315567</v>
      </c>
      <c r="R31">
        <f t="shared" si="9"/>
        <v>9.5527707743653628E-2</v>
      </c>
      <c r="S31">
        <f t="shared" si="10"/>
        <v>214.76533878348033</v>
      </c>
      <c r="T31">
        <f t="shared" si="11"/>
        <v>35.849380047312444</v>
      </c>
      <c r="U31">
        <f t="shared" si="12"/>
        <v>35.5724387096774</v>
      </c>
      <c r="V31">
        <f t="shared" si="13"/>
        <v>5.829908958300126</v>
      </c>
      <c r="W31">
        <f t="shared" si="14"/>
        <v>33.343580125789003</v>
      </c>
      <c r="X31">
        <f t="shared" si="15"/>
        <v>2.0039882753646752</v>
      </c>
      <c r="Y31">
        <f t="shared" si="16"/>
        <v>6.0101172933578475</v>
      </c>
      <c r="Z31">
        <f t="shared" si="17"/>
        <v>3.8259206829354508</v>
      </c>
      <c r="AA31">
        <f t="shared" si="18"/>
        <v>-262.35052610734795</v>
      </c>
      <c r="AB31">
        <f t="shared" si="19"/>
        <v>88.259326712645461</v>
      </c>
      <c r="AC31">
        <f t="shared" si="20"/>
        <v>7.0220200562577233</v>
      </c>
      <c r="AD31">
        <f t="shared" si="21"/>
        <v>47.696159445035576</v>
      </c>
      <c r="AE31">
        <v>5</v>
      </c>
      <c r="AF31">
        <v>1</v>
      </c>
      <c r="AG31">
        <f t="shared" si="22"/>
        <v>1</v>
      </c>
      <c r="AH31">
        <f t="shared" si="23"/>
        <v>0</v>
      </c>
      <c r="AI31">
        <f t="shared" si="24"/>
        <v>52203.258138566605</v>
      </c>
      <c r="AJ31" t="s">
        <v>286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360</v>
      </c>
      <c r="AQ31">
        <v>1038.6623076923099</v>
      </c>
      <c r="AR31">
        <v>1424.43</v>
      </c>
      <c r="AS31">
        <f t="shared" si="27"/>
        <v>0.27082249904010036</v>
      </c>
      <c r="AT31">
        <v>0.5</v>
      </c>
      <c r="AU31">
        <f t="shared" si="28"/>
        <v>1095.8674168762184</v>
      </c>
      <c r="AV31">
        <f t="shared" si="29"/>
        <v>13.494501791903829</v>
      </c>
      <c r="AW31">
        <f t="shared" si="30"/>
        <v>148.39277622751845</v>
      </c>
      <c r="AX31">
        <f t="shared" si="31"/>
        <v>0.45870979970935749</v>
      </c>
      <c r="AY31">
        <f t="shared" si="32"/>
        <v>1.284119689572772E-2</v>
      </c>
      <c r="AZ31">
        <f t="shared" si="33"/>
        <v>1.2900949853625658</v>
      </c>
      <c r="BA31" t="s">
        <v>361</v>
      </c>
      <c r="BB31">
        <v>771.03</v>
      </c>
      <c r="BC31">
        <f t="shared" si="34"/>
        <v>653.40000000000009</v>
      </c>
      <c r="BD31">
        <f t="shared" si="35"/>
        <v>0.5904005085823234</v>
      </c>
      <c r="BE31">
        <f t="shared" si="36"/>
        <v>0.73770096947070507</v>
      </c>
      <c r="BF31">
        <f t="shared" si="37"/>
        <v>0.54413712961365246</v>
      </c>
      <c r="BG31">
        <f t="shared" si="38"/>
        <v>0.7216083325479733</v>
      </c>
      <c r="BH31">
        <f t="shared" si="39"/>
        <v>1299.9787096774201</v>
      </c>
      <c r="BI31">
        <f t="shared" si="40"/>
        <v>1095.8674168762184</v>
      </c>
      <c r="BJ31">
        <f t="shared" si="41"/>
        <v>0.84298874182958705</v>
      </c>
      <c r="BK31">
        <f t="shared" si="42"/>
        <v>0.19597748365917403</v>
      </c>
      <c r="BL31">
        <v>6</v>
      </c>
      <c r="BM31">
        <v>0.5</v>
      </c>
      <c r="BN31" t="s">
        <v>289</v>
      </c>
      <c r="BO31">
        <v>2</v>
      </c>
      <c r="BP31">
        <v>1604002692.5999999</v>
      </c>
      <c r="BQ31">
        <v>381.06616129032301</v>
      </c>
      <c r="BR31">
        <v>399.97970967741901</v>
      </c>
      <c r="BS31">
        <v>19.683164516129001</v>
      </c>
      <c r="BT31">
        <v>12.684964516129</v>
      </c>
      <c r="BU31">
        <v>378.87364516129003</v>
      </c>
      <c r="BV31">
        <v>19.685532258064502</v>
      </c>
      <c r="BW31">
        <v>500.00541935483898</v>
      </c>
      <c r="BX31">
        <v>101.71225806451601</v>
      </c>
      <c r="BY31">
        <v>0.10004319032258099</v>
      </c>
      <c r="BZ31">
        <v>36.125567741935498</v>
      </c>
      <c r="CA31">
        <v>35.5724387096774</v>
      </c>
      <c r="CB31">
        <v>999.9</v>
      </c>
      <c r="CC31">
        <v>0</v>
      </c>
      <c r="CD31">
        <v>0</v>
      </c>
      <c r="CE31">
        <v>10001.675161290301</v>
      </c>
      <c r="CF31">
        <v>0</v>
      </c>
      <c r="CG31">
        <v>346.52041935483902</v>
      </c>
      <c r="CH31">
        <v>1299.9787096774201</v>
      </c>
      <c r="CI31">
        <v>0.89998954838709699</v>
      </c>
      <c r="CJ31">
        <v>0.100010425806452</v>
      </c>
      <c r="CK31">
        <v>0</v>
      </c>
      <c r="CL31">
        <v>1040.1822580645201</v>
      </c>
      <c r="CM31">
        <v>4.9997499999999997</v>
      </c>
      <c r="CN31">
        <v>13350.7612903226</v>
      </c>
      <c r="CO31">
        <v>11304.8516129032</v>
      </c>
      <c r="CP31">
        <v>47.731709677419303</v>
      </c>
      <c r="CQ31">
        <v>49.643000000000001</v>
      </c>
      <c r="CR31">
        <v>48.628870967741904</v>
      </c>
      <c r="CS31">
        <v>49.545999999999999</v>
      </c>
      <c r="CT31">
        <v>49.679064516129003</v>
      </c>
      <c r="CU31">
        <v>1165.4687096774201</v>
      </c>
      <c r="CV31">
        <v>129.51</v>
      </c>
      <c r="CW31">
        <v>0</v>
      </c>
      <c r="CX31">
        <v>182.299999952316</v>
      </c>
      <c r="CY31">
        <v>0</v>
      </c>
      <c r="CZ31">
        <v>1038.6623076923099</v>
      </c>
      <c r="DA31">
        <v>-137.608205138128</v>
      </c>
      <c r="DB31">
        <v>-1761.0188036654999</v>
      </c>
      <c r="DC31">
        <v>13331.6538461538</v>
      </c>
      <c r="DD31">
        <v>15</v>
      </c>
      <c r="DE31">
        <v>1604000231</v>
      </c>
      <c r="DF31" t="s">
        <v>320</v>
      </c>
      <c r="DG31">
        <v>1604000231</v>
      </c>
      <c r="DH31">
        <v>1604000227</v>
      </c>
      <c r="DI31">
        <v>4</v>
      </c>
      <c r="DJ31">
        <v>8.2000000000000003E-2</v>
      </c>
      <c r="DK31">
        <v>-2E-3</v>
      </c>
      <c r="DL31">
        <v>2.1930000000000001</v>
      </c>
      <c r="DM31">
        <v>-2E-3</v>
      </c>
      <c r="DN31">
        <v>400</v>
      </c>
      <c r="DO31">
        <v>13</v>
      </c>
      <c r="DP31">
        <v>0.26</v>
      </c>
      <c r="DQ31">
        <v>0.14000000000000001</v>
      </c>
      <c r="DR31">
        <v>13.512423510062</v>
      </c>
      <c r="DS31">
        <v>-1.2144470250977599</v>
      </c>
      <c r="DT31">
        <v>9.3799559035751198E-2</v>
      </c>
      <c r="DU31">
        <v>0</v>
      </c>
      <c r="DV31">
        <v>-18.925967741935501</v>
      </c>
      <c r="DW31">
        <v>1.69795645161294</v>
      </c>
      <c r="DX31">
        <v>0.129823712698305</v>
      </c>
      <c r="DY31">
        <v>0</v>
      </c>
      <c r="DZ31">
        <v>7.0033906451612902</v>
      </c>
      <c r="EA31">
        <v>-0.62370774193552403</v>
      </c>
      <c r="EB31">
        <v>4.64976806175273E-2</v>
      </c>
      <c r="EC31">
        <v>0</v>
      </c>
      <c r="ED31">
        <v>0</v>
      </c>
      <c r="EE31">
        <v>3</v>
      </c>
      <c r="EF31" t="s">
        <v>303</v>
      </c>
      <c r="EG31">
        <v>100</v>
      </c>
      <c r="EH31">
        <v>100</v>
      </c>
      <c r="EI31">
        <v>2.1920000000000002</v>
      </c>
      <c r="EJ31">
        <v>-2.3E-3</v>
      </c>
      <c r="EK31">
        <v>2.1925500000001001</v>
      </c>
      <c r="EL31">
        <v>0</v>
      </c>
      <c r="EM31">
        <v>0</v>
      </c>
      <c r="EN31">
        <v>0</v>
      </c>
      <c r="EO31">
        <v>-2.36499999999928E-3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41.2</v>
      </c>
      <c r="EX31">
        <v>41.2</v>
      </c>
      <c r="EY31">
        <v>2</v>
      </c>
      <c r="EZ31">
        <v>491.733</v>
      </c>
      <c r="FA31">
        <v>496.52499999999998</v>
      </c>
      <c r="FB31">
        <v>34.906700000000001</v>
      </c>
      <c r="FC31">
        <v>32.125900000000001</v>
      </c>
      <c r="FD31">
        <v>29.9999</v>
      </c>
      <c r="FE31">
        <v>31.941600000000001</v>
      </c>
      <c r="FF31">
        <v>31.8962</v>
      </c>
      <c r="FG31">
        <v>22.328600000000002</v>
      </c>
      <c r="FH31">
        <v>-30</v>
      </c>
      <c r="FI31">
        <v>-30</v>
      </c>
      <c r="FJ31">
        <v>-999.9</v>
      </c>
      <c r="FK31">
        <v>400</v>
      </c>
      <c r="FL31">
        <v>26.5489</v>
      </c>
      <c r="FM31">
        <v>101.648</v>
      </c>
      <c r="FN31">
        <v>101.02200000000001</v>
      </c>
    </row>
    <row r="32" spans="1:170" x14ac:dyDescent="0.25">
      <c r="A32">
        <v>16</v>
      </c>
      <c r="B32">
        <v>1604002942.0999999</v>
      </c>
      <c r="C32">
        <v>3799.5</v>
      </c>
      <c r="D32" t="s">
        <v>362</v>
      </c>
      <c r="E32" t="s">
        <v>363</v>
      </c>
      <c r="F32" t="s">
        <v>364</v>
      </c>
      <c r="G32" t="s">
        <v>365</v>
      </c>
      <c r="H32">
        <v>1604002934.0999999</v>
      </c>
      <c r="I32">
        <f t="shared" si="0"/>
        <v>2.9920301299699655E-3</v>
      </c>
      <c r="J32">
        <f t="shared" si="1"/>
        <v>6.5712351112062173</v>
      </c>
      <c r="K32">
        <f t="shared" si="2"/>
        <v>390.71051612903199</v>
      </c>
      <c r="L32">
        <f t="shared" si="3"/>
        <v>213.43176143341734</v>
      </c>
      <c r="M32">
        <f t="shared" si="4"/>
        <v>21.726795370938557</v>
      </c>
      <c r="N32">
        <f t="shared" si="5"/>
        <v>39.773309165409664</v>
      </c>
      <c r="O32">
        <f t="shared" si="6"/>
        <v>6.8203704790122915E-2</v>
      </c>
      <c r="P32">
        <f t="shared" si="7"/>
        <v>2.9594665109938294</v>
      </c>
      <c r="Q32">
        <f t="shared" si="8"/>
        <v>6.7342374126485929E-2</v>
      </c>
      <c r="R32">
        <f t="shared" si="9"/>
        <v>4.2165464624729185E-2</v>
      </c>
      <c r="S32">
        <f t="shared" si="10"/>
        <v>214.76542204069565</v>
      </c>
      <c r="T32">
        <f t="shared" si="11"/>
        <v>36.932750050243897</v>
      </c>
      <c r="U32">
        <f t="shared" si="12"/>
        <v>36.236867741935498</v>
      </c>
      <c r="V32">
        <f t="shared" si="13"/>
        <v>6.0469575686631352</v>
      </c>
      <c r="W32">
        <f t="shared" si="14"/>
        <v>27.719598877709668</v>
      </c>
      <c r="X32">
        <f t="shared" si="15"/>
        <v>1.6960994429635594</v>
      </c>
      <c r="Y32">
        <f t="shared" si="16"/>
        <v>6.118773400893093</v>
      </c>
      <c r="Z32">
        <f t="shared" si="17"/>
        <v>4.3508581256995758</v>
      </c>
      <c r="AA32">
        <f t="shared" si="18"/>
        <v>-131.94852873167548</v>
      </c>
      <c r="AB32">
        <f t="shared" si="19"/>
        <v>34.348704914475015</v>
      </c>
      <c r="AC32">
        <f t="shared" si="20"/>
        <v>2.7462206907137237</v>
      </c>
      <c r="AD32">
        <f t="shared" si="21"/>
        <v>119.91181891420891</v>
      </c>
      <c r="AE32">
        <v>0</v>
      </c>
      <c r="AF32">
        <v>0</v>
      </c>
      <c r="AG32">
        <f t="shared" si="22"/>
        <v>1</v>
      </c>
      <c r="AH32">
        <f t="shared" si="23"/>
        <v>0</v>
      </c>
      <c r="AI32">
        <f t="shared" si="24"/>
        <v>52141.033571717642</v>
      </c>
      <c r="AJ32" t="s">
        <v>286</v>
      </c>
      <c r="AK32">
        <v>715.47692307692296</v>
      </c>
      <c r="AL32">
        <v>3262.08</v>
      </c>
      <c r="AM32">
        <f t="shared" si="25"/>
        <v>2546.603076923077</v>
      </c>
      <c r="AN32">
        <f t="shared" si="26"/>
        <v>0.78066849277855754</v>
      </c>
      <c r="AO32">
        <v>-0.57774747981622299</v>
      </c>
      <c r="AP32" t="s">
        <v>366</v>
      </c>
      <c r="AQ32">
        <v>2092.6943999999999</v>
      </c>
      <c r="AR32">
        <v>2346.14</v>
      </c>
      <c r="AS32">
        <f t="shared" si="27"/>
        <v>0.10802663097683851</v>
      </c>
      <c r="AT32">
        <v>0.5</v>
      </c>
      <c r="AU32">
        <f t="shared" si="28"/>
        <v>1095.8708717148584</v>
      </c>
      <c r="AV32">
        <f t="shared" si="29"/>
        <v>6.5712351112062173</v>
      </c>
      <c r="AW32">
        <f t="shared" si="30"/>
        <v>59.191619128503667</v>
      </c>
      <c r="AX32">
        <f t="shared" si="31"/>
        <v>0.64842251528041805</v>
      </c>
      <c r="AY32">
        <f t="shared" si="32"/>
        <v>6.5235629265658407E-3</v>
      </c>
      <c r="AZ32">
        <f t="shared" si="33"/>
        <v>0.39040295975517236</v>
      </c>
      <c r="BA32" t="s">
        <v>367</v>
      </c>
      <c r="BB32">
        <v>824.85</v>
      </c>
      <c r="BC32">
        <f t="shared" si="34"/>
        <v>1521.29</v>
      </c>
      <c r="BD32">
        <f t="shared" si="35"/>
        <v>0.16659913625935885</v>
      </c>
      <c r="BE32">
        <f t="shared" si="36"/>
        <v>0.37581188480365008</v>
      </c>
      <c r="BF32">
        <f t="shared" si="37"/>
        <v>0.15542487199638469</v>
      </c>
      <c r="BG32">
        <f t="shared" si="38"/>
        <v>0.35967128458302222</v>
      </c>
      <c r="BH32">
        <f t="shared" si="39"/>
        <v>1299.98322580645</v>
      </c>
      <c r="BI32">
        <f t="shared" si="40"/>
        <v>1095.8708717148584</v>
      </c>
      <c r="BJ32">
        <f t="shared" si="41"/>
        <v>0.84298847089740736</v>
      </c>
      <c r="BK32">
        <f t="shared" si="42"/>
        <v>0.1959769417948147</v>
      </c>
      <c r="BL32">
        <v>6</v>
      </c>
      <c r="BM32">
        <v>0.5</v>
      </c>
      <c r="BN32" t="s">
        <v>289</v>
      </c>
      <c r="BO32">
        <v>2</v>
      </c>
      <c r="BP32">
        <v>1604002934.0999999</v>
      </c>
      <c r="BQ32">
        <v>390.71051612903199</v>
      </c>
      <c r="BR32">
        <v>399.998290322581</v>
      </c>
      <c r="BS32">
        <v>16.661522580645201</v>
      </c>
      <c r="BT32">
        <v>13.131109677419399</v>
      </c>
      <c r="BU32">
        <v>388.44332258064497</v>
      </c>
      <c r="BV32">
        <v>16.6571903225806</v>
      </c>
      <c r="BW32">
        <v>500.02848387096799</v>
      </c>
      <c r="BX32">
        <v>101.69735483871</v>
      </c>
      <c r="BY32">
        <v>0.100031009677419</v>
      </c>
      <c r="BZ32">
        <v>36.452151612903201</v>
      </c>
      <c r="CA32">
        <v>36.236867741935498</v>
      </c>
      <c r="CB32">
        <v>999.9</v>
      </c>
      <c r="CC32">
        <v>0</v>
      </c>
      <c r="CD32">
        <v>0</v>
      </c>
      <c r="CE32">
        <v>10001.7770967742</v>
      </c>
      <c r="CF32">
        <v>0</v>
      </c>
      <c r="CG32">
        <v>301.17370967741903</v>
      </c>
      <c r="CH32">
        <v>1299.98322580645</v>
      </c>
      <c r="CI32">
        <v>0.89999983870967704</v>
      </c>
      <c r="CJ32">
        <v>0.100000151612903</v>
      </c>
      <c r="CK32">
        <v>0</v>
      </c>
      <c r="CL32">
        <v>2096.6909677419399</v>
      </c>
      <c r="CM32">
        <v>4.9997499999999997</v>
      </c>
      <c r="CN32">
        <v>27048.119354838698</v>
      </c>
      <c r="CO32">
        <v>11304.938709677401</v>
      </c>
      <c r="CP32">
        <v>48.528064516129</v>
      </c>
      <c r="CQ32">
        <v>50.54</v>
      </c>
      <c r="CR32">
        <v>49.4491935483871</v>
      </c>
      <c r="CS32">
        <v>50.332387096774198</v>
      </c>
      <c r="CT32">
        <v>50.418999999999997</v>
      </c>
      <c r="CU32">
        <v>1165.48451612903</v>
      </c>
      <c r="CV32">
        <v>129.49870967741899</v>
      </c>
      <c r="CW32">
        <v>0</v>
      </c>
      <c r="CX32">
        <v>240.5</v>
      </c>
      <c r="CY32">
        <v>0</v>
      </c>
      <c r="CZ32">
        <v>2092.6943999999999</v>
      </c>
      <c r="DA32">
        <v>-336.353077442499</v>
      </c>
      <c r="DB32">
        <v>-4301.8384680535801</v>
      </c>
      <c r="DC32">
        <v>26997.272000000001</v>
      </c>
      <c r="DD32">
        <v>15</v>
      </c>
      <c r="DE32">
        <v>1604002831.5999999</v>
      </c>
      <c r="DF32" t="s">
        <v>368</v>
      </c>
      <c r="DG32">
        <v>1604002831.5999999</v>
      </c>
      <c r="DH32">
        <v>1604002831.5999999</v>
      </c>
      <c r="DI32">
        <v>5</v>
      </c>
      <c r="DJ32">
        <v>7.4999999999999997E-2</v>
      </c>
      <c r="DK32">
        <v>7.0000000000000001E-3</v>
      </c>
      <c r="DL32">
        <v>2.2669999999999999</v>
      </c>
      <c r="DM32">
        <v>4.0000000000000001E-3</v>
      </c>
      <c r="DN32">
        <v>400</v>
      </c>
      <c r="DO32">
        <v>13</v>
      </c>
      <c r="DP32">
        <v>0.28999999999999998</v>
      </c>
      <c r="DQ32">
        <v>0.12</v>
      </c>
      <c r="DR32">
        <v>6.5775139159499103</v>
      </c>
      <c r="DS32">
        <v>-0.99705772398273895</v>
      </c>
      <c r="DT32">
        <v>9.1864786918411601E-2</v>
      </c>
      <c r="DU32">
        <v>0</v>
      </c>
      <c r="DV32">
        <v>-9.2877609677419404</v>
      </c>
      <c r="DW32">
        <v>1.38477580645162</v>
      </c>
      <c r="DX32">
        <v>0.120706094812441</v>
      </c>
      <c r="DY32">
        <v>0</v>
      </c>
      <c r="DZ32">
        <v>3.5304235483871</v>
      </c>
      <c r="EA32">
        <v>-0.177137419354849</v>
      </c>
      <c r="EB32">
        <v>1.4431916589324099E-2</v>
      </c>
      <c r="EC32">
        <v>1</v>
      </c>
      <c r="ED32">
        <v>1</v>
      </c>
      <c r="EE32">
        <v>3</v>
      </c>
      <c r="EF32" t="s">
        <v>308</v>
      </c>
      <c r="EG32">
        <v>100</v>
      </c>
      <c r="EH32">
        <v>100</v>
      </c>
      <c r="EI32">
        <v>2.2679999999999998</v>
      </c>
      <c r="EJ32">
        <v>4.3E-3</v>
      </c>
      <c r="EK32">
        <v>2.26724999999999</v>
      </c>
      <c r="EL32">
        <v>0</v>
      </c>
      <c r="EM32">
        <v>0</v>
      </c>
      <c r="EN32">
        <v>0</v>
      </c>
      <c r="EO32">
        <v>4.3299999999995E-3</v>
      </c>
      <c r="EP32">
        <v>0</v>
      </c>
      <c r="EQ32">
        <v>0</v>
      </c>
      <c r="ER32">
        <v>0</v>
      </c>
      <c r="ES32">
        <v>-1</v>
      </c>
      <c r="ET32">
        <v>-1</v>
      </c>
      <c r="EU32">
        <v>-1</v>
      </c>
      <c r="EV32">
        <v>-1</v>
      </c>
      <c r="EW32">
        <v>1.8</v>
      </c>
      <c r="EX32">
        <v>1.8</v>
      </c>
      <c r="EY32">
        <v>2</v>
      </c>
      <c r="EZ32">
        <v>505.79399999999998</v>
      </c>
      <c r="FA32">
        <v>498.18700000000001</v>
      </c>
      <c r="FB32">
        <v>35.0627</v>
      </c>
      <c r="FC32">
        <v>31.9255</v>
      </c>
      <c r="FD32">
        <v>30</v>
      </c>
      <c r="FE32">
        <v>31.734000000000002</v>
      </c>
      <c r="FF32">
        <v>31.6919</v>
      </c>
      <c r="FG32">
        <v>22.346599999999999</v>
      </c>
      <c r="FH32">
        <v>-30</v>
      </c>
      <c r="FI32">
        <v>-30</v>
      </c>
      <c r="FJ32">
        <v>-999.9</v>
      </c>
      <c r="FK32">
        <v>400</v>
      </c>
      <c r="FL32">
        <v>26.5489</v>
      </c>
      <c r="FM32">
        <v>101.69199999999999</v>
      </c>
      <c r="FN32">
        <v>101.068</v>
      </c>
    </row>
    <row r="33" spans="1:170" x14ac:dyDescent="0.25">
      <c r="A33">
        <v>17</v>
      </c>
      <c r="B33">
        <v>1604003082.5</v>
      </c>
      <c r="C33">
        <v>3939.9000000953702</v>
      </c>
      <c r="D33" t="s">
        <v>369</v>
      </c>
      <c r="E33" t="s">
        <v>370</v>
      </c>
      <c r="F33" t="s">
        <v>364</v>
      </c>
      <c r="G33" t="s">
        <v>365</v>
      </c>
      <c r="H33">
        <v>1604003074.75</v>
      </c>
      <c r="I33">
        <f t="shared" si="0"/>
        <v>2.4039702202380015E-3</v>
      </c>
      <c r="J33">
        <f t="shared" si="1"/>
        <v>5.7423947188327142</v>
      </c>
      <c r="K33">
        <f t="shared" si="2"/>
        <v>391.98096666666697</v>
      </c>
      <c r="L33">
        <f t="shared" si="3"/>
        <v>199.37502342447826</v>
      </c>
      <c r="M33">
        <f t="shared" si="4"/>
        <v>20.295452812182493</v>
      </c>
      <c r="N33">
        <f t="shared" si="5"/>
        <v>39.901844652424458</v>
      </c>
      <c r="O33">
        <f t="shared" si="6"/>
        <v>5.4072925653081763E-2</v>
      </c>
      <c r="P33">
        <f t="shared" si="7"/>
        <v>2.9602976958808269</v>
      </c>
      <c r="Q33">
        <f t="shared" si="8"/>
        <v>5.3530149746215651E-2</v>
      </c>
      <c r="R33">
        <f t="shared" si="9"/>
        <v>3.3504655697916344E-2</v>
      </c>
      <c r="S33">
        <f t="shared" si="10"/>
        <v>214.76719154498642</v>
      </c>
      <c r="T33">
        <f t="shared" si="11"/>
        <v>37.14340281082103</v>
      </c>
      <c r="U33">
        <f t="shared" si="12"/>
        <v>36.216646666666698</v>
      </c>
      <c r="V33">
        <f t="shared" si="13"/>
        <v>6.0402498545036005</v>
      </c>
      <c r="W33">
        <f t="shared" si="14"/>
        <v>26.734397723314789</v>
      </c>
      <c r="X33">
        <f t="shared" si="15"/>
        <v>1.64123373787294</v>
      </c>
      <c r="Y33">
        <f t="shared" si="16"/>
        <v>6.139033895054375</v>
      </c>
      <c r="Z33">
        <f t="shared" si="17"/>
        <v>4.3990161166306603</v>
      </c>
      <c r="AA33">
        <f t="shared" si="18"/>
        <v>-106.01508671249587</v>
      </c>
      <c r="AB33">
        <f t="shared" si="19"/>
        <v>47.215285230702243</v>
      </c>
      <c r="AC33">
        <f t="shared" si="20"/>
        <v>3.7745940796756723</v>
      </c>
      <c r="AD33">
        <f t="shared" si="21"/>
        <v>159.74198414286846</v>
      </c>
      <c r="AE33">
        <v>0</v>
      </c>
      <c r="AF33">
        <v>0</v>
      </c>
      <c r="AG33">
        <f t="shared" si="22"/>
        <v>1</v>
      </c>
      <c r="AH33">
        <f t="shared" si="23"/>
        <v>0</v>
      </c>
      <c r="AI33">
        <f t="shared" si="24"/>
        <v>52154.39492607829</v>
      </c>
      <c r="AJ33" t="s">
        <v>286</v>
      </c>
      <c r="AK33">
        <v>715.47692307692296</v>
      </c>
      <c r="AL33">
        <v>3262.08</v>
      </c>
      <c r="AM33">
        <f t="shared" si="25"/>
        <v>2546.603076923077</v>
      </c>
      <c r="AN33">
        <f t="shared" si="26"/>
        <v>0.78066849277855754</v>
      </c>
      <c r="AO33">
        <v>-0.57774747981622299</v>
      </c>
      <c r="AP33" t="s">
        <v>371</v>
      </c>
      <c r="AQ33">
        <v>1117.30307692308</v>
      </c>
      <c r="AR33">
        <v>1344.78</v>
      </c>
      <c r="AS33">
        <f t="shared" si="27"/>
        <v>0.16915549240538974</v>
      </c>
      <c r="AT33">
        <v>0.5</v>
      </c>
      <c r="AU33">
        <f t="shared" si="28"/>
        <v>1095.8827177588387</v>
      </c>
      <c r="AV33">
        <f t="shared" si="29"/>
        <v>5.7423947188327142</v>
      </c>
      <c r="AW33">
        <f t="shared" si="30"/>
        <v>92.687290370526554</v>
      </c>
      <c r="AX33">
        <f t="shared" si="31"/>
        <v>0.45748003390889214</v>
      </c>
      <c r="AY33">
        <f t="shared" si="32"/>
        <v>5.7671702420621215E-3</v>
      </c>
      <c r="AZ33">
        <f t="shared" si="33"/>
        <v>1.4257350644715121</v>
      </c>
      <c r="BA33" t="s">
        <v>372</v>
      </c>
      <c r="BB33">
        <v>729.57</v>
      </c>
      <c r="BC33">
        <f t="shared" si="34"/>
        <v>615.20999999999992</v>
      </c>
      <c r="BD33">
        <f t="shared" si="35"/>
        <v>0.36975491795796561</v>
      </c>
      <c r="BE33">
        <f t="shared" si="36"/>
        <v>0.75707499674236234</v>
      </c>
      <c r="BF33">
        <f t="shared" si="37"/>
        <v>0.36147435380285881</v>
      </c>
      <c r="BG33">
        <f t="shared" si="38"/>
        <v>0.75288529153768635</v>
      </c>
      <c r="BH33">
        <f t="shared" si="39"/>
        <v>1299.9976666666701</v>
      </c>
      <c r="BI33">
        <f t="shared" si="40"/>
        <v>1095.8827177588387</v>
      </c>
      <c r="BJ33">
        <f t="shared" si="41"/>
        <v>0.84298821902411292</v>
      </c>
      <c r="BK33">
        <f t="shared" si="42"/>
        <v>0.19597643804822584</v>
      </c>
      <c r="BL33">
        <v>6</v>
      </c>
      <c r="BM33">
        <v>0.5</v>
      </c>
      <c r="BN33" t="s">
        <v>289</v>
      </c>
      <c r="BO33">
        <v>2</v>
      </c>
      <c r="BP33">
        <v>1604003074.75</v>
      </c>
      <c r="BQ33">
        <v>391.98096666666697</v>
      </c>
      <c r="BR33">
        <v>400.00243333333299</v>
      </c>
      <c r="BS33">
        <v>16.122873333333299</v>
      </c>
      <c r="BT33">
        <v>13.2846833333333</v>
      </c>
      <c r="BU33">
        <v>389.71370000000002</v>
      </c>
      <c r="BV33">
        <v>16.118546666666699</v>
      </c>
      <c r="BW33">
        <v>500.01119999999997</v>
      </c>
      <c r="BX33">
        <v>101.695366666667</v>
      </c>
      <c r="BY33">
        <v>9.9995979999999998E-2</v>
      </c>
      <c r="BZ33">
        <v>36.51249</v>
      </c>
      <c r="CA33">
        <v>36.216646666666698</v>
      </c>
      <c r="CB33">
        <v>999.9</v>
      </c>
      <c r="CC33">
        <v>0</v>
      </c>
      <c r="CD33">
        <v>0</v>
      </c>
      <c r="CE33">
        <v>10006.687666666699</v>
      </c>
      <c r="CF33">
        <v>0</v>
      </c>
      <c r="CG33">
        <v>313.64603333333298</v>
      </c>
      <c r="CH33">
        <v>1299.9976666666701</v>
      </c>
      <c r="CI33">
        <v>0.90000843333333302</v>
      </c>
      <c r="CJ33">
        <v>9.9991570000000002E-2</v>
      </c>
      <c r="CK33">
        <v>0</v>
      </c>
      <c r="CL33">
        <v>1118.96933333333</v>
      </c>
      <c r="CM33">
        <v>4.9997499999999997</v>
      </c>
      <c r="CN33">
        <v>14424.1333333333</v>
      </c>
      <c r="CO33">
        <v>11305.086666666701</v>
      </c>
      <c r="CP33">
        <v>48.899799999999999</v>
      </c>
      <c r="CQ33">
        <v>50.941200000000002</v>
      </c>
      <c r="CR33">
        <v>49.853999999999999</v>
      </c>
      <c r="CS33">
        <v>50.674666666666702</v>
      </c>
      <c r="CT33">
        <v>50.787199999999999</v>
      </c>
      <c r="CU33">
        <v>1165.50933333333</v>
      </c>
      <c r="CV33">
        <v>129.48933333333301</v>
      </c>
      <c r="CW33">
        <v>0</v>
      </c>
      <c r="CX33">
        <v>139.90000009536701</v>
      </c>
      <c r="CY33">
        <v>0</v>
      </c>
      <c r="CZ33">
        <v>1117.30307692308</v>
      </c>
      <c r="DA33">
        <v>-203.79692320577499</v>
      </c>
      <c r="DB33">
        <v>-2606.98119834624</v>
      </c>
      <c r="DC33">
        <v>14402.569230769201</v>
      </c>
      <c r="DD33">
        <v>15</v>
      </c>
      <c r="DE33">
        <v>1604002831.5999999</v>
      </c>
      <c r="DF33" t="s">
        <v>368</v>
      </c>
      <c r="DG33">
        <v>1604002831.5999999</v>
      </c>
      <c r="DH33">
        <v>1604002831.5999999</v>
      </c>
      <c r="DI33">
        <v>5</v>
      </c>
      <c r="DJ33">
        <v>7.4999999999999997E-2</v>
      </c>
      <c r="DK33">
        <v>7.0000000000000001E-3</v>
      </c>
      <c r="DL33">
        <v>2.2669999999999999</v>
      </c>
      <c r="DM33">
        <v>4.0000000000000001E-3</v>
      </c>
      <c r="DN33">
        <v>400</v>
      </c>
      <c r="DO33">
        <v>13</v>
      </c>
      <c r="DP33">
        <v>0.28999999999999998</v>
      </c>
      <c r="DQ33">
        <v>0.12</v>
      </c>
      <c r="DR33">
        <v>5.7515080100245397</v>
      </c>
      <c r="DS33">
        <v>-0.47765724056457398</v>
      </c>
      <c r="DT33">
        <v>4.7590484493701998E-2</v>
      </c>
      <c r="DU33">
        <v>1</v>
      </c>
      <c r="DV33">
        <v>-8.0215446666666708</v>
      </c>
      <c r="DW33">
        <v>0.49669748609567299</v>
      </c>
      <c r="DX33">
        <v>5.1296080469715698E-2</v>
      </c>
      <c r="DY33">
        <v>0</v>
      </c>
      <c r="DZ33">
        <v>2.83819166666667</v>
      </c>
      <c r="EA33">
        <v>6.18866295884355E-2</v>
      </c>
      <c r="EB33">
        <v>5.2316467027335098E-3</v>
      </c>
      <c r="EC33">
        <v>1</v>
      </c>
      <c r="ED33">
        <v>2</v>
      </c>
      <c r="EE33">
        <v>3</v>
      </c>
      <c r="EF33" t="s">
        <v>291</v>
      </c>
      <c r="EG33">
        <v>100</v>
      </c>
      <c r="EH33">
        <v>100</v>
      </c>
      <c r="EI33">
        <v>2.2669999999999999</v>
      </c>
      <c r="EJ33">
        <v>4.3E-3</v>
      </c>
      <c r="EK33">
        <v>2.26724999999999</v>
      </c>
      <c r="EL33">
        <v>0</v>
      </c>
      <c r="EM33">
        <v>0</v>
      </c>
      <c r="EN33">
        <v>0</v>
      </c>
      <c r="EO33">
        <v>4.3299999999995E-3</v>
      </c>
      <c r="EP33">
        <v>0</v>
      </c>
      <c r="EQ33">
        <v>0</v>
      </c>
      <c r="ER33">
        <v>0</v>
      </c>
      <c r="ES33">
        <v>-1</v>
      </c>
      <c r="ET33">
        <v>-1</v>
      </c>
      <c r="EU33">
        <v>-1</v>
      </c>
      <c r="EV33">
        <v>-1</v>
      </c>
      <c r="EW33">
        <v>4.2</v>
      </c>
      <c r="EX33">
        <v>4.2</v>
      </c>
      <c r="EY33">
        <v>2</v>
      </c>
      <c r="EZ33">
        <v>503.86799999999999</v>
      </c>
      <c r="FA33">
        <v>498.26100000000002</v>
      </c>
      <c r="FB33">
        <v>35.082299999999996</v>
      </c>
      <c r="FC33">
        <v>31.880600000000001</v>
      </c>
      <c r="FD33">
        <v>30</v>
      </c>
      <c r="FE33">
        <v>31.6769</v>
      </c>
      <c r="FF33">
        <v>31.635899999999999</v>
      </c>
      <c r="FG33">
        <v>22.353400000000001</v>
      </c>
      <c r="FH33">
        <v>-30</v>
      </c>
      <c r="FI33">
        <v>-30</v>
      </c>
      <c r="FJ33">
        <v>-999.9</v>
      </c>
      <c r="FK33">
        <v>400</v>
      </c>
      <c r="FL33">
        <v>26.5489</v>
      </c>
      <c r="FM33">
        <v>101.697</v>
      </c>
      <c r="FN33">
        <v>101.078</v>
      </c>
    </row>
    <row r="34" spans="1:170" x14ac:dyDescent="0.25">
      <c r="A34">
        <v>18</v>
      </c>
      <c r="B34">
        <v>1604003193.5</v>
      </c>
      <c r="C34">
        <v>4050.9000000953702</v>
      </c>
      <c r="D34" t="s">
        <v>373</v>
      </c>
      <c r="E34" t="s">
        <v>374</v>
      </c>
      <c r="F34" t="s">
        <v>375</v>
      </c>
      <c r="G34" t="s">
        <v>300</v>
      </c>
      <c r="H34">
        <v>1604003185.5</v>
      </c>
      <c r="I34">
        <f t="shared" si="0"/>
        <v>4.6362122464287748E-3</v>
      </c>
      <c r="J34">
        <f t="shared" si="1"/>
        <v>10.535899850410582</v>
      </c>
      <c r="K34">
        <f t="shared" si="2"/>
        <v>385.21654838709702</v>
      </c>
      <c r="L34">
        <f t="shared" si="3"/>
        <v>235.67944863766888</v>
      </c>
      <c r="M34">
        <f t="shared" si="4"/>
        <v>23.990524652618031</v>
      </c>
      <c r="N34">
        <f t="shared" si="5"/>
        <v>39.21235879537776</v>
      </c>
      <c r="O34">
        <f t="shared" si="6"/>
        <v>0.13082193725248681</v>
      </c>
      <c r="P34">
        <f t="shared" si="7"/>
        <v>2.9581801636296405</v>
      </c>
      <c r="Q34">
        <f t="shared" si="8"/>
        <v>0.1276907789388689</v>
      </c>
      <c r="R34">
        <f t="shared" si="9"/>
        <v>8.0081817041117165E-2</v>
      </c>
      <c r="S34">
        <f t="shared" si="10"/>
        <v>214.76672163051822</v>
      </c>
      <c r="T34">
        <f t="shared" si="11"/>
        <v>36.456239398056006</v>
      </c>
      <c r="U34">
        <f t="shared" si="12"/>
        <v>34.439677419354801</v>
      </c>
      <c r="V34">
        <f t="shared" si="13"/>
        <v>5.4754546597130611</v>
      </c>
      <c r="W34">
        <f t="shared" si="14"/>
        <v>31.371357576537822</v>
      </c>
      <c r="X34">
        <f t="shared" si="15"/>
        <v>1.9136839657777178</v>
      </c>
      <c r="Y34">
        <f t="shared" si="16"/>
        <v>6.100099305899767</v>
      </c>
      <c r="Z34">
        <f t="shared" si="17"/>
        <v>3.5617706939353431</v>
      </c>
      <c r="AA34">
        <f t="shared" si="18"/>
        <v>-204.45696006750896</v>
      </c>
      <c r="AB34">
        <f t="shared" si="19"/>
        <v>312.0583018666149</v>
      </c>
      <c r="AC34">
        <f t="shared" si="20"/>
        <v>24.736940098916243</v>
      </c>
      <c r="AD34">
        <f t="shared" si="21"/>
        <v>347.10500352854041</v>
      </c>
      <c r="AE34">
        <v>9</v>
      </c>
      <c r="AF34">
        <v>2</v>
      </c>
      <c r="AG34">
        <f t="shared" si="22"/>
        <v>1</v>
      </c>
      <c r="AH34">
        <f t="shared" si="23"/>
        <v>0</v>
      </c>
      <c r="AI34">
        <f t="shared" si="24"/>
        <v>52113.862322351953</v>
      </c>
      <c r="AJ34" t="s">
        <v>286</v>
      </c>
      <c r="AK34">
        <v>715.47692307692296</v>
      </c>
      <c r="AL34">
        <v>3262.08</v>
      </c>
      <c r="AM34">
        <f t="shared" si="25"/>
        <v>2546.603076923077</v>
      </c>
      <c r="AN34">
        <f t="shared" si="26"/>
        <v>0.78066849277855754</v>
      </c>
      <c r="AO34">
        <v>-0.57774747981622299</v>
      </c>
      <c r="AP34" t="s">
        <v>376</v>
      </c>
      <c r="AQ34">
        <v>1287.95</v>
      </c>
      <c r="AR34">
        <v>1615.74</v>
      </c>
      <c r="AS34">
        <f t="shared" si="27"/>
        <v>0.20287298699048106</v>
      </c>
      <c r="AT34">
        <v>0.5</v>
      </c>
      <c r="AU34">
        <f t="shared" si="28"/>
        <v>1095.876678166491</v>
      </c>
      <c r="AV34">
        <f t="shared" si="29"/>
        <v>10.535899850410582</v>
      </c>
      <c r="AW34">
        <f t="shared" si="30"/>
        <v>111.16188753642108</v>
      </c>
      <c r="AX34">
        <f t="shared" si="31"/>
        <v>0.4749959770755196</v>
      </c>
      <c r="AY34">
        <f t="shared" si="32"/>
        <v>1.0141330271596822E-2</v>
      </c>
      <c r="AZ34">
        <f t="shared" si="33"/>
        <v>1.0189386906309184</v>
      </c>
      <c r="BA34" t="s">
        <v>377</v>
      </c>
      <c r="BB34">
        <v>848.27</v>
      </c>
      <c r="BC34">
        <f t="shared" si="34"/>
        <v>767.47</v>
      </c>
      <c r="BD34">
        <f t="shared" si="35"/>
        <v>0.42710464252674363</v>
      </c>
      <c r="BE34">
        <f t="shared" si="36"/>
        <v>0.68205036850456335</v>
      </c>
      <c r="BF34">
        <f t="shared" si="37"/>
        <v>0.36410468051219208</v>
      </c>
      <c r="BG34">
        <f t="shared" si="38"/>
        <v>0.64648472897833131</v>
      </c>
      <c r="BH34">
        <f t="shared" si="39"/>
        <v>1299.99</v>
      </c>
      <c r="BI34">
        <f t="shared" si="40"/>
        <v>1095.876678166491</v>
      </c>
      <c r="BJ34">
        <f t="shared" si="41"/>
        <v>0.84298854465533657</v>
      </c>
      <c r="BK34">
        <f t="shared" si="42"/>
        <v>0.19597708931067315</v>
      </c>
      <c r="BL34">
        <v>6</v>
      </c>
      <c r="BM34">
        <v>0.5</v>
      </c>
      <c r="BN34" t="s">
        <v>289</v>
      </c>
      <c r="BO34">
        <v>2</v>
      </c>
      <c r="BP34">
        <v>1604003185.5</v>
      </c>
      <c r="BQ34">
        <v>385.21654838709702</v>
      </c>
      <c r="BR34">
        <v>400.00254838709702</v>
      </c>
      <c r="BS34">
        <v>18.799754838709699</v>
      </c>
      <c r="BT34">
        <v>13.340970967741899</v>
      </c>
      <c r="BU34">
        <v>382.94935483871001</v>
      </c>
      <c r="BV34">
        <v>18.795435483871</v>
      </c>
      <c r="BW34">
        <v>500.00725806451601</v>
      </c>
      <c r="BX34">
        <v>101.693</v>
      </c>
      <c r="BY34">
        <v>0.100027738709677</v>
      </c>
      <c r="BZ34">
        <v>36.396383870967703</v>
      </c>
      <c r="CA34">
        <v>34.439677419354801</v>
      </c>
      <c r="CB34">
        <v>999.9</v>
      </c>
      <c r="CC34">
        <v>0</v>
      </c>
      <c r="CD34">
        <v>0</v>
      </c>
      <c r="CE34">
        <v>9994.9112903225796</v>
      </c>
      <c r="CF34">
        <v>0</v>
      </c>
      <c r="CG34">
        <v>266.92170967741902</v>
      </c>
      <c r="CH34">
        <v>1299.99</v>
      </c>
      <c r="CI34">
        <v>0.89999745161290301</v>
      </c>
      <c r="CJ34">
        <v>0.100002483870968</v>
      </c>
      <c r="CK34">
        <v>0</v>
      </c>
      <c r="CL34">
        <v>1295.16387096774</v>
      </c>
      <c r="CM34">
        <v>4.9997499999999997</v>
      </c>
      <c r="CN34">
        <v>16826.4806451613</v>
      </c>
      <c r="CO34">
        <v>11304.9774193548</v>
      </c>
      <c r="CP34">
        <v>49.082322580645098</v>
      </c>
      <c r="CQ34">
        <v>51.061999999999998</v>
      </c>
      <c r="CR34">
        <v>50.061999999999998</v>
      </c>
      <c r="CS34">
        <v>50.758000000000003</v>
      </c>
      <c r="CT34">
        <v>50.9491935483871</v>
      </c>
      <c r="CU34">
        <v>1165.4874193548401</v>
      </c>
      <c r="CV34">
        <v>129.502580645161</v>
      </c>
      <c r="CW34">
        <v>0</v>
      </c>
      <c r="CX34">
        <v>110.299999952316</v>
      </c>
      <c r="CY34">
        <v>0</v>
      </c>
      <c r="CZ34">
        <v>1287.95</v>
      </c>
      <c r="DA34">
        <v>-662.94700862852403</v>
      </c>
      <c r="DB34">
        <v>-8593.29572724223</v>
      </c>
      <c r="DC34">
        <v>16732.9653846154</v>
      </c>
      <c r="DD34">
        <v>15</v>
      </c>
      <c r="DE34">
        <v>1604002831.5999999</v>
      </c>
      <c r="DF34" t="s">
        <v>368</v>
      </c>
      <c r="DG34">
        <v>1604002831.5999999</v>
      </c>
      <c r="DH34">
        <v>1604002831.5999999</v>
      </c>
      <c r="DI34">
        <v>5</v>
      </c>
      <c r="DJ34">
        <v>7.4999999999999997E-2</v>
      </c>
      <c r="DK34">
        <v>7.0000000000000001E-3</v>
      </c>
      <c r="DL34">
        <v>2.2669999999999999</v>
      </c>
      <c r="DM34">
        <v>4.0000000000000001E-3</v>
      </c>
      <c r="DN34">
        <v>400</v>
      </c>
      <c r="DO34">
        <v>13</v>
      </c>
      <c r="DP34">
        <v>0.28999999999999998</v>
      </c>
      <c r="DQ34">
        <v>0.12</v>
      </c>
      <c r="DR34">
        <v>10.537995919475501</v>
      </c>
      <c r="DS34">
        <v>0.189791437891143</v>
      </c>
      <c r="DT34">
        <v>2.6557372481966199E-2</v>
      </c>
      <c r="DU34">
        <v>1</v>
      </c>
      <c r="DV34">
        <v>-14.789059999999999</v>
      </c>
      <c r="DW34">
        <v>-0.372664738598464</v>
      </c>
      <c r="DX34">
        <v>4.4432095006500499E-2</v>
      </c>
      <c r="DY34">
        <v>0</v>
      </c>
      <c r="DZ34">
        <v>5.4623733333333302</v>
      </c>
      <c r="EA34">
        <v>0.64274562847609695</v>
      </c>
      <c r="EB34">
        <v>4.7531817577515602E-2</v>
      </c>
      <c r="EC34">
        <v>0</v>
      </c>
      <c r="ED34">
        <v>1</v>
      </c>
      <c r="EE34">
        <v>3</v>
      </c>
      <c r="EF34" t="s">
        <v>308</v>
      </c>
      <c r="EG34">
        <v>100</v>
      </c>
      <c r="EH34">
        <v>100</v>
      </c>
      <c r="EI34">
        <v>2.2669999999999999</v>
      </c>
      <c r="EJ34">
        <v>4.3E-3</v>
      </c>
      <c r="EK34">
        <v>2.26724999999999</v>
      </c>
      <c r="EL34">
        <v>0</v>
      </c>
      <c r="EM34">
        <v>0</v>
      </c>
      <c r="EN34">
        <v>0</v>
      </c>
      <c r="EO34">
        <v>4.3299999999995E-3</v>
      </c>
      <c r="EP34">
        <v>0</v>
      </c>
      <c r="EQ34">
        <v>0</v>
      </c>
      <c r="ER34">
        <v>0</v>
      </c>
      <c r="ES34">
        <v>-1</v>
      </c>
      <c r="ET34">
        <v>-1</v>
      </c>
      <c r="EU34">
        <v>-1</v>
      </c>
      <c r="EV34">
        <v>-1</v>
      </c>
      <c r="EW34">
        <v>6</v>
      </c>
      <c r="EX34">
        <v>6</v>
      </c>
      <c r="EY34">
        <v>2</v>
      </c>
      <c r="EZ34">
        <v>486.34699999999998</v>
      </c>
      <c r="FA34">
        <v>497.92500000000001</v>
      </c>
      <c r="FB34">
        <v>35.049900000000001</v>
      </c>
      <c r="FC34">
        <v>31.853999999999999</v>
      </c>
      <c r="FD34">
        <v>29.9998</v>
      </c>
      <c r="FE34">
        <v>31.643599999999999</v>
      </c>
      <c r="FF34">
        <v>31.5898</v>
      </c>
      <c r="FG34">
        <v>22.355599999999999</v>
      </c>
      <c r="FH34">
        <v>-30</v>
      </c>
      <c r="FI34">
        <v>-30</v>
      </c>
      <c r="FJ34">
        <v>-999.9</v>
      </c>
      <c r="FK34">
        <v>400</v>
      </c>
      <c r="FL34">
        <v>26.5489</v>
      </c>
      <c r="FM34">
        <v>101.702</v>
      </c>
      <c r="FN34">
        <v>101.084</v>
      </c>
    </row>
    <row r="35" spans="1:170" x14ac:dyDescent="0.25">
      <c r="A35">
        <v>19</v>
      </c>
      <c r="B35">
        <v>1604003295.5</v>
      </c>
      <c r="C35">
        <v>4152.9000000953702</v>
      </c>
      <c r="D35" t="s">
        <v>378</v>
      </c>
      <c r="E35" t="s">
        <v>379</v>
      </c>
      <c r="F35" t="s">
        <v>375</v>
      </c>
      <c r="G35" t="s">
        <v>300</v>
      </c>
      <c r="H35">
        <v>1604003287.5</v>
      </c>
      <c r="I35">
        <f t="shared" si="0"/>
        <v>4.5348742941194245E-3</v>
      </c>
      <c r="J35">
        <f t="shared" si="1"/>
        <v>10.919312400487172</v>
      </c>
      <c r="K35">
        <f t="shared" si="2"/>
        <v>384.79535483871001</v>
      </c>
      <c r="L35">
        <f t="shared" si="3"/>
        <v>219.18856303255581</v>
      </c>
      <c r="M35">
        <f t="shared" si="4"/>
        <v>22.310970521120883</v>
      </c>
      <c r="N35">
        <f t="shared" si="5"/>
        <v>39.167909582926399</v>
      </c>
      <c r="O35">
        <f t="shared" si="6"/>
        <v>0.12103391576159103</v>
      </c>
      <c r="P35">
        <f t="shared" si="7"/>
        <v>2.9593555272707111</v>
      </c>
      <c r="Q35">
        <f t="shared" si="8"/>
        <v>0.11834963261897606</v>
      </c>
      <c r="R35">
        <f t="shared" si="9"/>
        <v>7.4204734226597513E-2</v>
      </c>
      <c r="S35">
        <f t="shared" si="10"/>
        <v>214.76660845333487</v>
      </c>
      <c r="T35">
        <f t="shared" si="11"/>
        <v>36.526859868113206</v>
      </c>
      <c r="U35">
        <f t="shared" si="12"/>
        <v>35.051374193548398</v>
      </c>
      <c r="V35">
        <f t="shared" si="13"/>
        <v>5.6644604659072844</v>
      </c>
      <c r="W35">
        <f t="shared" si="14"/>
        <v>31.222157365526936</v>
      </c>
      <c r="X35">
        <f t="shared" si="15"/>
        <v>1.909255721267958</v>
      </c>
      <c r="Y35">
        <f t="shared" si="16"/>
        <v>6.1150666141219592</v>
      </c>
      <c r="Z35">
        <f t="shared" si="17"/>
        <v>3.7552047446393262</v>
      </c>
      <c r="AA35">
        <f t="shared" si="18"/>
        <v>-199.98795637066661</v>
      </c>
      <c r="AB35">
        <f t="shared" si="19"/>
        <v>221.72246203967774</v>
      </c>
      <c r="AC35">
        <f t="shared" si="20"/>
        <v>17.625074569815503</v>
      </c>
      <c r="AD35">
        <f t="shared" si="21"/>
        <v>254.12618869216149</v>
      </c>
      <c r="AE35">
        <v>0</v>
      </c>
      <c r="AF35">
        <v>0</v>
      </c>
      <c r="AG35">
        <f t="shared" si="22"/>
        <v>1</v>
      </c>
      <c r="AH35">
        <f t="shared" si="23"/>
        <v>0</v>
      </c>
      <c r="AI35">
        <f t="shared" si="24"/>
        <v>52139.574337869883</v>
      </c>
      <c r="AJ35" t="s">
        <v>286</v>
      </c>
      <c r="AK35">
        <v>715.47692307692296</v>
      </c>
      <c r="AL35">
        <v>3262.08</v>
      </c>
      <c r="AM35">
        <f t="shared" si="25"/>
        <v>2546.603076923077</v>
      </c>
      <c r="AN35">
        <f t="shared" si="26"/>
        <v>0.78066849277855754</v>
      </c>
      <c r="AO35">
        <v>-0.57774747981622299</v>
      </c>
      <c r="AP35" t="s">
        <v>380</v>
      </c>
      <c r="AQ35">
        <v>959.67583999999999</v>
      </c>
      <c r="AR35">
        <v>1287.42</v>
      </c>
      <c r="AS35">
        <f t="shared" si="27"/>
        <v>0.25457438908825403</v>
      </c>
      <c r="AT35">
        <v>0.5</v>
      </c>
      <c r="AU35">
        <f t="shared" si="28"/>
        <v>1095.878323327735</v>
      </c>
      <c r="AV35">
        <f t="shared" si="29"/>
        <v>10.919312400487172</v>
      </c>
      <c r="AW35">
        <f t="shared" si="30"/>
        <v>139.49127733810911</v>
      </c>
      <c r="AX35">
        <f t="shared" si="31"/>
        <v>0.44394991533454509</v>
      </c>
      <c r="AY35">
        <f t="shared" si="32"/>
        <v>1.0491182858140234E-2</v>
      </c>
      <c r="AZ35">
        <f t="shared" si="33"/>
        <v>1.5338118096658431</v>
      </c>
      <c r="BA35" t="s">
        <v>381</v>
      </c>
      <c r="BB35">
        <v>715.87</v>
      </c>
      <c r="BC35">
        <f t="shared" si="34"/>
        <v>571.55000000000007</v>
      </c>
      <c r="BD35">
        <f t="shared" si="35"/>
        <v>0.5734304260344677</v>
      </c>
      <c r="BE35">
        <f t="shared" si="36"/>
        <v>0.77552911975053107</v>
      </c>
      <c r="BF35">
        <f t="shared" si="37"/>
        <v>0.57303632690719619</v>
      </c>
      <c r="BG35">
        <f t="shared" si="38"/>
        <v>0.77540941416982612</v>
      </c>
      <c r="BH35">
        <f t="shared" si="39"/>
        <v>1299.99225806452</v>
      </c>
      <c r="BI35">
        <f t="shared" si="40"/>
        <v>1095.878323327735</v>
      </c>
      <c r="BJ35">
        <f t="shared" si="41"/>
        <v>0.84298834591470717</v>
      </c>
      <c r="BK35">
        <f t="shared" si="42"/>
        <v>0.19597669182941441</v>
      </c>
      <c r="BL35">
        <v>6</v>
      </c>
      <c r="BM35">
        <v>0.5</v>
      </c>
      <c r="BN35" t="s">
        <v>289</v>
      </c>
      <c r="BO35">
        <v>2</v>
      </c>
      <c r="BP35">
        <v>1604003287.5</v>
      </c>
      <c r="BQ35">
        <v>384.79535483871001</v>
      </c>
      <c r="BR35">
        <v>399.99280645161298</v>
      </c>
      <c r="BS35">
        <v>18.757006451612899</v>
      </c>
      <c r="BT35">
        <v>13.4171322580645</v>
      </c>
      <c r="BU35">
        <v>382.52793548387098</v>
      </c>
      <c r="BV35">
        <v>18.752680645161298</v>
      </c>
      <c r="BW35">
        <v>499.99083870967701</v>
      </c>
      <c r="BX35">
        <v>101.68899999999999</v>
      </c>
      <c r="BY35">
        <v>9.9935574193548399E-2</v>
      </c>
      <c r="BZ35">
        <v>36.441093548387101</v>
      </c>
      <c r="CA35">
        <v>35.051374193548398</v>
      </c>
      <c r="CB35">
        <v>999.9</v>
      </c>
      <c r="CC35">
        <v>0</v>
      </c>
      <c r="CD35">
        <v>0</v>
      </c>
      <c r="CE35">
        <v>10001.9693548387</v>
      </c>
      <c r="CF35">
        <v>0</v>
      </c>
      <c r="CG35">
        <v>262.559741935484</v>
      </c>
      <c r="CH35">
        <v>1299.99225806452</v>
      </c>
      <c r="CI35">
        <v>0.90000403225806402</v>
      </c>
      <c r="CJ35">
        <v>9.9995967741935504E-2</v>
      </c>
      <c r="CK35">
        <v>0</v>
      </c>
      <c r="CL35">
        <v>963.13461290322596</v>
      </c>
      <c r="CM35">
        <v>4.9997499999999997</v>
      </c>
      <c r="CN35">
        <v>12535.0258064516</v>
      </c>
      <c r="CO35">
        <v>11305.012903225799</v>
      </c>
      <c r="CP35">
        <v>49.271999999999998</v>
      </c>
      <c r="CQ35">
        <v>51.174999999999997</v>
      </c>
      <c r="CR35">
        <v>50.2296774193548</v>
      </c>
      <c r="CS35">
        <v>50.908999999999999</v>
      </c>
      <c r="CT35">
        <v>51.120935483871001</v>
      </c>
      <c r="CU35">
        <v>1165.4980645161299</v>
      </c>
      <c r="CV35">
        <v>129.49419354838699</v>
      </c>
      <c r="CW35">
        <v>0</v>
      </c>
      <c r="CX35">
        <v>101.299999952316</v>
      </c>
      <c r="CY35">
        <v>0</v>
      </c>
      <c r="CZ35">
        <v>959.67583999999999</v>
      </c>
      <c r="DA35">
        <v>-210.781231082272</v>
      </c>
      <c r="DB35">
        <v>-2705.66154253993</v>
      </c>
      <c r="DC35">
        <v>12491.02</v>
      </c>
      <c r="DD35">
        <v>15</v>
      </c>
      <c r="DE35">
        <v>1604002831.5999999</v>
      </c>
      <c r="DF35" t="s">
        <v>368</v>
      </c>
      <c r="DG35">
        <v>1604002831.5999999</v>
      </c>
      <c r="DH35">
        <v>1604002831.5999999</v>
      </c>
      <c r="DI35">
        <v>5</v>
      </c>
      <c r="DJ35">
        <v>7.4999999999999997E-2</v>
      </c>
      <c r="DK35">
        <v>7.0000000000000001E-3</v>
      </c>
      <c r="DL35">
        <v>2.2669999999999999</v>
      </c>
      <c r="DM35">
        <v>4.0000000000000001E-3</v>
      </c>
      <c r="DN35">
        <v>400</v>
      </c>
      <c r="DO35">
        <v>13</v>
      </c>
      <c r="DP35">
        <v>0.28999999999999998</v>
      </c>
      <c r="DQ35">
        <v>0.12</v>
      </c>
      <c r="DR35">
        <v>10.923597603894001</v>
      </c>
      <c r="DS35">
        <v>-1.0318584990271</v>
      </c>
      <c r="DT35">
        <v>7.8202227066317104E-2</v>
      </c>
      <c r="DU35">
        <v>0</v>
      </c>
      <c r="DV35">
        <v>-15.192066666666699</v>
      </c>
      <c r="DW35">
        <v>1.2040898776418201</v>
      </c>
      <c r="DX35">
        <v>9.1362363999381899E-2</v>
      </c>
      <c r="DY35">
        <v>0</v>
      </c>
      <c r="DZ35">
        <v>5.3403946666666702</v>
      </c>
      <c r="EA35">
        <v>2.86125917686301E-2</v>
      </c>
      <c r="EB35">
        <v>5.0774525983892397E-3</v>
      </c>
      <c r="EC35">
        <v>1</v>
      </c>
      <c r="ED35">
        <v>1</v>
      </c>
      <c r="EE35">
        <v>3</v>
      </c>
      <c r="EF35" t="s">
        <v>308</v>
      </c>
      <c r="EG35">
        <v>100</v>
      </c>
      <c r="EH35">
        <v>100</v>
      </c>
      <c r="EI35">
        <v>2.2679999999999998</v>
      </c>
      <c r="EJ35">
        <v>4.3E-3</v>
      </c>
      <c r="EK35">
        <v>2.26724999999999</v>
      </c>
      <c r="EL35">
        <v>0</v>
      </c>
      <c r="EM35">
        <v>0</v>
      </c>
      <c r="EN35">
        <v>0</v>
      </c>
      <c r="EO35">
        <v>4.3299999999995E-3</v>
      </c>
      <c r="EP35">
        <v>0</v>
      </c>
      <c r="EQ35">
        <v>0</v>
      </c>
      <c r="ER35">
        <v>0</v>
      </c>
      <c r="ES35">
        <v>-1</v>
      </c>
      <c r="ET35">
        <v>-1</v>
      </c>
      <c r="EU35">
        <v>-1</v>
      </c>
      <c r="EV35">
        <v>-1</v>
      </c>
      <c r="EW35">
        <v>7.7</v>
      </c>
      <c r="EX35">
        <v>7.7</v>
      </c>
      <c r="EY35">
        <v>2</v>
      </c>
      <c r="EZ35">
        <v>507.13900000000001</v>
      </c>
      <c r="FA35">
        <v>498.11700000000002</v>
      </c>
      <c r="FB35">
        <v>35.039700000000003</v>
      </c>
      <c r="FC35">
        <v>31.778500000000001</v>
      </c>
      <c r="FD35">
        <v>29.9998</v>
      </c>
      <c r="FE35">
        <v>31.5642</v>
      </c>
      <c r="FF35">
        <v>31.513500000000001</v>
      </c>
      <c r="FG35">
        <v>22.3582</v>
      </c>
      <c r="FH35">
        <v>-30</v>
      </c>
      <c r="FI35">
        <v>-30</v>
      </c>
      <c r="FJ35">
        <v>-999.9</v>
      </c>
      <c r="FK35">
        <v>400</v>
      </c>
      <c r="FL35">
        <v>26.5489</v>
      </c>
      <c r="FM35">
        <v>101.72199999999999</v>
      </c>
      <c r="FN35">
        <v>101.108</v>
      </c>
    </row>
    <row r="36" spans="1:170" x14ac:dyDescent="0.25">
      <c r="A36">
        <v>20</v>
      </c>
      <c r="B36">
        <v>1604003466</v>
      </c>
      <c r="C36">
        <v>4323.4000000953702</v>
      </c>
      <c r="D36" t="s">
        <v>382</v>
      </c>
      <c r="E36" t="s">
        <v>383</v>
      </c>
      <c r="F36" t="s">
        <v>384</v>
      </c>
      <c r="G36" t="s">
        <v>365</v>
      </c>
      <c r="H36">
        <v>1604003458</v>
      </c>
      <c r="I36">
        <f t="shared" si="0"/>
        <v>3.9483703727166281E-3</v>
      </c>
      <c r="J36">
        <f t="shared" si="1"/>
        <v>9.7170659690038139</v>
      </c>
      <c r="K36">
        <f t="shared" si="2"/>
        <v>386.49299999999999</v>
      </c>
      <c r="L36">
        <f t="shared" si="3"/>
        <v>199.51098342467444</v>
      </c>
      <c r="M36">
        <f t="shared" si="4"/>
        <v>20.306550275681996</v>
      </c>
      <c r="N36">
        <f t="shared" si="5"/>
        <v>39.337882060324304</v>
      </c>
      <c r="O36">
        <f t="shared" si="6"/>
        <v>9.4459566194576572E-2</v>
      </c>
      <c r="P36">
        <f t="shared" si="7"/>
        <v>2.9585393249276648</v>
      </c>
      <c r="Q36">
        <f t="shared" si="8"/>
        <v>9.2815540051656154E-2</v>
      </c>
      <c r="R36">
        <f t="shared" si="9"/>
        <v>5.8155038390267907E-2</v>
      </c>
      <c r="S36">
        <f t="shared" si="10"/>
        <v>214.76822638957248</v>
      </c>
      <c r="T36">
        <f t="shared" si="11"/>
        <v>36.529051862014875</v>
      </c>
      <c r="U36">
        <f t="shared" si="12"/>
        <v>36.049722580645202</v>
      </c>
      <c r="V36">
        <f t="shared" si="13"/>
        <v>5.9851243936790341</v>
      </c>
      <c r="W36">
        <f t="shared" si="14"/>
        <v>30.027853715020964</v>
      </c>
      <c r="X36">
        <f t="shared" si="15"/>
        <v>1.8213816875677229</v>
      </c>
      <c r="Y36">
        <f t="shared" si="16"/>
        <v>6.0656406043985927</v>
      </c>
      <c r="Z36">
        <f t="shared" si="17"/>
        <v>4.1637427061113108</v>
      </c>
      <c r="AA36">
        <f t="shared" si="18"/>
        <v>-174.1231334368033</v>
      </c>
      <c r="AB36">
        <f t="shared" si="19"/>
        <v>38.816828220789489</v>
      </c>
      <c r="AC36">
        <f t="shared" si="20"/>
        <v>3.0992166211394694</v>
      </c>
      <c r="AD36">
        <f t="shared" si="21"/>
        <v>82.561137794698141</v>
      </c>
      <c r="AE36">
        <v>0</v>
      </c>
      <c r="AF36">
        <v>0</v>
      </c>
      <c r="AG36">
        <f t="shared" si="22"/>
        <v>1</v>
      </c>
      <c r="AH36">
        <f t="shared" si="23"/>
        <v>0</v>
      </c>
      <c r="AI36">
        <f t="shared" si="24"/>
        <v>52141.216900506261</v>
      </c>
      <c r="AJ36" t="s">
        <v>286</v>
      </c>
      <c r="AK36">
        <v>715.47692307692296</v>
      </c>
      <c r="AL36">
        <v>3262.08</v>
      </c>
      <c r="AM36">
        <f t="shared" si="25"/>
        <v>2546.603076923077</v>
      </c>
      <c r="AN36">
        <f t="shared" si="26"/>
        <v>0.78066849277855754</v>
      </c>
      <c r="AO36">
        <v>-0.57774747981622299</v>
      </c>
      <c r="AP36" t="s">
        <v>385</v>
      </c>
      <c r="AQ36">
        <v>1084.4187999999999</v>
      </c>
      <c r="AR36">
        <v>1372.91</v>
      </c>
      <c r="AS36">
        <f t="shared" si="27"/>
        <v>0.21013118121362662</v>
      </c>
      <c r="AT36">
        <v>0.5</v>
      </c>
      <c r="AU36">
        <f t="shared" si="28"/>
        <v>1095.8850297793792</v>
      </c>
      <c r="AV36">
        <f t="shared" si="29"/>
        <v>9.7170659690038139</v>
      </c>
      <c r="AW36">
        <f t="shared" si="30"/>
        <v>115.13980789093567</v>
      </c>
      <c r="AX36">
        <f t="shared" si="31"/>
        <v>1.0207952451362434</v>
      </c>
      <c r="AY36">
        <f t="shared" si="32"/>
        <v>9.3940633999650153E-3</v>
      </c>
      <c r="AZ36">
        <f t="shared" si="33"/>
        <v>1.3760333889329961</v>
      </c>
      <c r="BA36" t="s">
        <v>386</v>
      </c>
      <c r="BB36">
        <v>-28.55</v>
      </c>
      <c r="BC36">
        <f t="shared" si="34"/>
        <v>1401.46</v>
      </c>
      <c r="BD36">
        <f t="shared" si="35"/>
        <v>0.20585047022390945</v>
      </c>
      <c r="BE36">
        <f t="shared" si="36"/>
        <v>0.57410587030447047</v>
      </c>
      <c r="BF36">
        <f t="shared" si="37"/>
        <v>0.43881455029643274</v>
      </c>
      <c r="BG36">
        <f t="shared" si="38"/>
        <v>0.74183920420082972</v>
      </c>
      <c r="BH36">
        <f t="shared" si="39"/>
        <v>1300</v>
      </c>
      <c r="BI36">
        <f t="shared" si="40"/>
        <v>1095.8850297793792</v>
      </c>
      <c r="BJ36">
        <f t="shared" si="41"/>
        <v>0.84298848444567631</v>
      </c>
      <c r="BK36">
        <f t="shared" si="42"/>
        <v>0.19597696889135266</v>
      </c>
      <c r="BL36">
        <v>6</v>
      </c>
      <c r="BM36">
        <v>0.5</v>
      </c>
      <c r="BN36" t="s">
        <v>289</v>
      </c>
      <c r="BO36">
        <v>2</v>
      </c>
      <c r="BP36">
        <v>1604003458</v>
      </c>
      <c r="BQ36">
        <v>386.49299999999999</v>
      </c>
      <c r="BR36">
        <v>399.984225806452</v>
      </c>
      <c r="BS36">
        <v>17.894996774193601</v>
      </c>
      <c r="BT36">
        <v>13.241903225806499</v>
      </c>
      <c r="BU36">
        <v>384.22567741935501</v>
      </c>
      <c r="BV36">
        <v>17.890664516129</v>
      </c>
      <c r="BW36">
        <v>500.01758064516099</v>
      </c>
      <c r="BX36">
        <v>101.68164516129001</v>
      </c>
      <c r="BY36">
        <v>9.9970703225806506E-2</v>
      </c>
      <c r="BZ36">
        <v>36.293087096774201</v>
      </c>
      <c r="CA36">
        <v>36.049722580645202</v>
      </c>
      <c r="CB36">
        <v>999.9</v>
      </c>
      <c r="CC36">
        <v>0</v>
      </c>
      <c r="CD36">
        <v>0</v>
      </c>
      <c r="CE36">
        <v>9998.0638709677405</v>
      </c>
      <c r="CF36">
        <v>0</v>
      </c>
      <c r="CG36">
        <v>590.32022580645196</v>
      </c>
      <c r="CH36">
        <v>1300</v>
      </c>
      <c r="CI36">
        <v>0.89999874193548401</v>
      </c>
      <c r="CJ36">
        <v>0.10000114838709701</v>
      </c>
      <c r="CK36">
        <v>0</v>
      </c>
      <c r="CL36">
        <v>1086.6154838709699</v>
      </c>
      <c r="CM36">
        <v>4.9997499999999997</v>
      </c>
      <c r="CN36">
        <v>14076.9548387097</v>
      </c>
      <c r="CO36">
        <v>11305.0709677419</v>
      </c>
      <c r="CP36">
        <v>49.487741935483903</v>
      </c>
      <c r="CQ36">
        <v>51.447161290322597</v>
      </c>
      <c r="CR36">
        <v>50.459419354838701</v>
      </c>
      <c r="CS36">
        <v>51.183129032258002</v>
      </c>
      <c r="CT36">
        <v>51.300064516128998</v>
      </c>
      <c r="CU36">
        <v>1165.49903225806</v>
      </c>
      <c r="CV36">
        <v>129.50096774193599</v>
      </c>
      <c r="CW36">
        <v>0</v>
      </c>
      <c r="CX36">
        <v>169.700000047684</v>
      </c>
      <c r="CY36">
        <v>0</v>
      </c>
      <c r="CZ36">
        <v>1084.4187999999999</v>
      </c>
      <c r="DA36">
        <v>-147.09153824937599</v>
      </c>
      <c r="DB36">
        <v>-1870.1846126123701</v>
      </c>
      <c r="DC36">
        <v>14049.056</v>
      </c>
      <c r="DD36">
        <v>15</v>
      </c>
      <c r="DE36">
        <v>1604002831.5999999</v>
      </c>
      <c r="DF36" t="s">
        <v>368</v>
      </c>
      <c r="DG36">
        <v>1604002831.5999999</v>
      </c>
      <c r="DH36">
        <v>1604002831.5999999</v>
      </c>
      <c r="DI36">
        <v>5</v>
      </c>
      <c r="DJ36">
        <v>7.4999999999999997E-2</v>
      </c>
      <c r="DK36">
        <v>7.0000000000000001E-3</v>
      </c>
      <c r="DL36">
        <v>2.2669999999999999</v>
      </c>
      <c r="DM36">
        <v>4.0000000000000001E-3</v>
      </c>
      <c r="DN36">
        <v>400</v>
      </c>
      <c r="DO36">
        <v>13</v>
      </c>
      <c r="DP36">
        <v>0.28999999999999998</v>
      </c>
      <c r="DQ36">
        <v>0.12</v>
      </c>
      <c r="DR36">
        <v>9.7208954992697691</v>
      </c>
      <c r="DS36">
        <v>-0.325707797583068</v>
      </c>
      <c r="DT36">
        <v>2.73077844833657E-2</v>
      </c>
      <c r="DU36">
        <v>1</v>
      </c>
      <c r="DV36">
        <v>-13.492886666666699</v>
      </c>
      <c r="DW36">
        <v>0.396429810900994</v>
      </c>
      <c r="DX36">
        <v>3.2504284162074598E-2</v>
      </c>
      <c r="DY36">
        <v>0</v>
      </c>
      <c r="DZ36">
        <v>4.6531563333333299</v>
      </c>
      <c r="EA36">
        <v>1.0489254727478799E-2</v>
      </c>
      <c r="EB36">
        <v>3.3270422132712198E-3</v>
      </c>
      <c r="EC36">
        <v>1</v>
      </c>
      <c r="ED36">
        <v>2</v>
      </c>
      <c r="EE36">
        <v>3</v>
      </c>
      <c r="EF36" t="s">
        <v>291</v>
      </c>
      <c r="EG36">
        <v>100</v>
      </c>
      <c r="EH36">
        <v>100</v>
      </c>
      <c r="EI36">
        <v>2.2679999999999998</v>
      </c>
      <c r="EJ36">
        <v>4.3E-3</v>
      </c>
      <c r="EK36">
        <v>2.26724999999999</v>
      </c>
      <c r="EL36">
        <v>0</v>
      </c>
      <c r="EM36">
        <v>0</v>
      </c>
      <c r="EN36">
        <v>0</v>
      </c>
      <c r="EO36">
        <v>4.3299999999995E-3</v>
      </c>
      <c r="EP36">
        <v>0</v>
      </c>
      <c r="EQ36">
        <v>0</v>
      </c>
      <c r="ER36">
        <v>0</v>
      </c>
      <c r="ES36">
        <v>-1</v>
      </c>
      <c r="ET36">
        <v>-1</v>
      </c>
      <c r="EU36">
        <v>-1</v>
      </c>
      <c r="EV36">
        <v>-1</v>
      </c>
      <c r="EW36">
        <v>10.6</v>
      </c>
      <c r="EX36">
        <v>10.6</v>
      </c>
      <c r="EY36">
        <v>2</v>
      </c>
      <c r="EZ36">
        <v>505.471</v>
      </c>
      <c r="FA36">
        <v>499.13</v>
      </c>
      <c r="FB36">
        <v>34.9206</v>
      </c>
      <c r="FC36">
        <v>31.648599999999998</v>
      </c>
      <c r="FD36">
        <v>29.9999</v>
      </c>
      <c r="FE36">
        <v>31.4346</v>
      </c>
      <c r="FF36">
        <v>31.386399999999998</v>
      </c>
      <c r="FG36">
        <v>22.3384</v>
      </c>
      <c r="FH36">
        <v>-30</v>
      </c>
      <c r="FI36">
        <v>-30</v>
      </c>
      <c r="FJ36">
        <v>-999.9</v>
      </c>
      <c r="FK36">
        <v>400</v>
      </c>
      <c r="FL36">
        <v>26.5489</v>
      </c>
      <c r="FM36">
        <v>101.744</v>
      </c>
      <c r="FN36">
        <v>101.128</v>
      </c>
    </row>
    <row r="37" spans="1:170" x14ac:dyDescent="0.25">
      <c r="A37">
        <v>21</v>
      </c>
      <c r="B37">
        <v>1604003620</v>
      </c>
      <c r="C37">
        <v>4477.4000000953702</v>
      </c>
      <c r="D37" t="s">
        <v>387</v>
      </c>
      <c r="E37" t="s">
        <v>388</v>
      </c>
      <c r="F37" t="s">
        <v>384</v>
      </c>
      <c r="G37" t="s">
        <v>365</v>
      </c>
      <c r="H37">
        <v>1604003612.25</v>
      </c>
      <c r="I37">
        <f t="shared" si="0"/>
        <v>3.4719537347020616E-3</v>
      </c>
      <c r="J37">
        <f t="shared" si="1"/>
        <v>9.1955304749662172</v>
      </c>
      <c r="K37">
        <f t="shared" si="2"/>
        <v>387.36176666666699</v>
      </c>
      <c r="L37">
        <f t="shared" si="3"/>
        <v>179.69872060469922</v>
      </c>
      <c r="M37">
        <f t="shared" si="4"/>
        <v>18.289239945857485</v>
      </c>
      <c r="N37">
        <f t="shared" si="5"/>
        <v>39.424611775631455</v>
      </c>
      <c r="O37">
        <f t="shared" si="6"/>
        <v>7.943468398842761E-2</v>
      </c>
      <c r="P37">
        <f t="shared" si="7"/>
        <v>2.9594813454040665</v>
      </c>
      <c r="Q37">
        <f t="shared" si="8"/>
        <v>7.8268950436840942E-2</v>
      </c>
      <c r="R37">
        <f t="shared" si="9"/>
        <v>4.9021405379079175E-2</v>
      </c>
      <c r="S37">
        <f t="shared" si="10"/>
        <v>214.76034819495547</v>
      </c>
      <c r="T37">
        <f t="shared" si="11"/>
        <v>36.628172605940087</v>
      </c>
      <c r="U37">
        <f t="shared" si="12"/>
        <v>36.348836666666699</v>
      </c>
      <c r="V37">
        <f t="shared" si="13"/>
        <v>6.0842170067244856</v>
      </c>
      <c r="W37">
        <f t="shared" si="14"/>
        <v>28.772421314024122</v>
      </c>
      <c r="X37">
        <f t="shared" si="15"/>
        <v>1.743058737219999</v>
      </c>
      <c r="Y37">
        <f t="shared" si="16"/>
        <v>6.0580884667165824</v>
      </c>
      <c r="Z37">
        <f t="shared" si="17"/>
        <v>4.3411582695044864</v>
      </c>
      <c r="AA37">
        <f t="shared" si="18"/>
        <v>-153.11315970036091</v>
      </c>
      <c r="AB37">
        <f t="shared" si="19"/>
        <v>-12.517883425179111</v>
      </c>
      <c r="AC37">
        <f t="shared" si="20"/>
        <v>-1.000476158831157</v>
      </c>
      <c r="AD37">
        <f t="shared" si="21"/>
        <v>48.128828910584289</v>
      </c>
      <c r="AE37">
        <v>0</v>
      </c>
      <c r="AF37">
        <v>0</v>
      </c>
      <c r="AG37">
        <f t="shared" si="22"/>
        <v>1</v>
      </c>
      <c r="AH37">
        <f t="shared" si="23"/>
        <v>0</v>
      </c>
      <c r="AI37">
        <f t="shared" si="24"/>
        <v>52171.678771103783</v>
      </c>
      <c r="AJ37" t="s">
        <v>286</v>
      </c>
      <c r="AK37">
        <v>715.47692307692296</v>
      </c>
      <c r="AL37">
        <v>3262.08</v>
      </c>
      <c r="AM37">
        <f t="shared" si="25"/>
        <v>2546.603076923077</v>
      </c>
      <c r="AN37">
        <f t="shared" si="26"/>
        <v>0.78066849277855754</v>
      </c>
      <c r="AO37">
        <v>-0.57774747981622299</v>
      </c>
      <c r="AP37" t="s">
        <v>389</v>
      </c>
      <c r="AQ37">
        <v>1038.29576923077</v>
      </c>
      <c r="AR37">
        <v>1369.32</v>
      </c>
      <c r="AS37">
        <f t="shared" si="27"/>
        <v>0.24174351559111817</v>
      </c>
      <c r="AT37">
        <v>0.5</v>
      </c>
      <c r="AU37">
        <f t="shared" si="28"/>
        <v>1095.8456007471011</v>
      </c>
      <c r="AV37">
        <f t="shared" si="29"/>
        <v>9.1955304749662172</v>
      </c>
      <c r="AW37">
        <f t="shared" si="30"/>
        <v>132.45678403483254</v>
      </c>
      <c r="AX37">
        <f t="shared" si="31"/>
        <v>0.41107264919814213</v>
      </c>
      <c r="AY37">
        <f t="shared" si="32"/>
        <v>8.9184808043390722E-3</v>
      </c>
      <c r="AZ37">
        <f t="shared" si="33"/>
        <v>1.3822627289457541</v>
      </c>
      <c r="BA37" t="s">
        <v>390</v>
      </c>
      <c r="BB37">
        <v>806.43</v>
      </c>
      <c r="BC37">
        <f t="shared" si="34"/>
        <v>562.89</v>
      </c>
      <c r="BD37">
        <f t="shared" si="35"/>
        <v>0.58807978604919242</v>
      </c>
      <c r="BE37">
        <f t="shared" si="36"/>
        <v>0.77077759452690731</v>
      </c>
      <c r="BF37">
        <f t="shared" si="37"/>
        <v>0.50627473541051826</v>
      </c>
      <c r="BG37">
        <f t="shared" si="38"/>
        <v>0.74324892526514963</v>
      </c>
      <c r="BH37">
        <f t="shared" si="39"/>
        <v>1299.95333333333</v>
      </c>
      <c r="BI37">
        <f t="shared" si="40"/>
        <v>1095.8456007471011</v>
      </c>
      <c r="BJ37">
        <f t="shared" si="41"/>
        <v>0.84298841554345838</v>
      </c>
      <c r="BK37">
        <f t="shared" si="42"/>
        <v>0.19597683108691677</v>
      </c>
      <c r="BL37">
        <v>6</v>
      </c>
      <c r="BM37">
        <v>0.5</v>
      </c>
      <c r="BN37" t="s">
        <v>289</v>
      </c>
      <c r="BO37">
        <v>2</v>
      </c>
      <c r="BP37">
        <v>1604003612.25</v>
      </c>
      <c r="BQ37">
        <v>387.36176666666699</v>
      </c>
      <c r="BR37">
        <v>400.00993333333298</v>
      </c>
      <c r="BS37">
        <v>17.1262133333333</v>
      </c>
      <c r="BT37">
        <v>13.0313366666667</v>
      </c>
      <c r="BU37">
        <v>385.09449999999998</v>
      </c>
      <c r="BV37">
        <v>17.121883333333301</v>
      </c>
      <c r="BW37">
        <v>500.013933333333</v>
      </c>
      <c r="BX37">
        <v>101.6773</v>
      </c>
      <c r="BY37">
        <v>9.9940730000000005E-2</v>
      </c>
      <c r="BZ37">
        <v>36.270380000000003</v>
      </c>
      <c r="CA37">
        <v>36.348836666666699</v>
      </c>
      <c r="CB37">
        <v>999.9</v>
      </c>
      <c r="CC37">
        <v>0</v>
      </c>
      <c r="CD37">
        <v>0</v>
      </c>
      <c r="CE37">
        <v>10003.834000000001</v>
      </c>
      <c r="CF37">
        <v>0</v>
      </c>
      <c r="CG37">
        <v>700.15186666666705</v>
      </c>
      <c r="CH37">
        <v>1299.95333333333</v>
      </c>
      <c r="CI37">
        <v>0.90000060000000004</v>
      </c>
      <c r="CJ37">
        <v>9.9999400000000002E-2</v>
      </c>
      <c r="CK37">
        <v>0</v>
      </c>
      <c r="CL37">
        <v>1038.4449999999999</v>
      </c>
      <c r="CM37">
        <v>4.9997499999999997</v>
      </c>
      <c r="CN37">
        <v>13362.5133333333</v>
      </c>
      <c r="CO37">
        <v>11304.676666666701</v>
      </c>
      <c r="CP37">
        <v>49.645666666666699</v>
      </c>
      <c r="CQ37">
        <v>51.557866666666598</v>
      </c>
      <c r="CR37">
        <v>50.625</v>
      </c>
      <c r="CS37">
        <v>51.311999999999998</v>
      </c>
      <c r="CT37">
        <v>51.412199999999999</v>
      </c>
      <c r="CU37">
        <v>1165.46</v>
      </c>
      <c r="CV37">
        <v>129.493333333333</v>
      </c>
      <c r="CW37">
        <v>0</v>
      </c>
      <c r="CX37">
        <v>153.10000014305101</v>
      </c>
      <c r="CY37">
        <v>0</v>
      </c>
      <c r="CZ37">
        <v>1038.29576923077</v>
      </c>
      <c r="DA37">
        <v>-63.791111109596301</v>
      </c>
      <c r="DB37">
        <v>-792.77264946632704</v>
      </c>
      <c r="DC37">
        <v>13360.3692307692</v>
      </c>
      <c r="DD37">
        <v>15</v>
      </c>
      <c r="DE37">
        <v>1604002831.5999999</v>
      </c>
      <c r="DF37" t="s">
        <v>368</v>
      </c>
      <c r="DG37">
        <v>1604002831.5999999</v>
      </c>
      <c r="DH37">
        <v>1604002831.5999999</v>
      </c>
      <c r="DI37">
        <v>5</v>
      </c>
      <c r="DJ37">
        <v>7.4999999999999997E-2</v>
      </c>
      <c r="DK37">
        <v>7.0000000000000001E-3</v>
      </c>
      <c r="DL37">
        <v>2.2669999999999999</v>
      </c>
      <c r="DM37">
        <v>4.0000000000000001E-3</v>
      </c>
      <c r="DN37">
        <v>400</v>
      </c>
      <c r="DO37">
        <v>13</v>
      </c>
      <c r="DP37">
        <v>0.28999999999999998</v>
      </c>
      <c r="DQ37">
        <v>0.12</v>
      </c>
      <c r="DR37">
        <v>9.1975625546277602</v>
      </c>
      <c r="DS37">
        <v>3.3720524159818401E-3</v>
      </c>
      <c r="DT37">
        <v>3.0982475669380199E-2</v>
      </c>
      <c r="DU37">
        <v>1</v>
      </c>
      <c r="DV37">
        <v>-12.648516666666699</v>
      </c>
      <c r="DW37">
        <v>-4.2973081201346498E-2</v>
      </c>
      <c r="DX37">
        <v>3.7303771778318701E-2</v>
      </c>
      <c r="DY37">
        <v>1</v>
      </c>
      <c r="DZ37">
        <v>4.0940079999999996</v>
      </c>
      <c r="EA37">
        <v>9.55055839822012E-2</v>
      </c>
      <c r="EB37">
        <v>6.9462159482698701E-3</v>
      </c>
      <c r="EC37">
        <v>1</v>
      </c>
      <c r="ED37">
        <v>3</v>
      </c>
      <c r="EE37">
        <v>3</v>
      </c>
      <c r="EF37" t="s">
        <v>296</v>
      </c>
      <c r="EG37">
        <v>100</v>
      </c>
      <c r="EH37">
        <v>100</v>
      </c>
      <c r="EI37">
        <v>2.2669999999999999</v>
      </c>
      <c r="EJ37">
        <v>4.3E-3</v>
      </c>
      <c r="EK37">
        <v>2.26724999999999</v>
      </c>
      <c r="EL37">
        <v>0</v>
      </c>
      <c r="EM37">
        <v>0</v>
      </c>
      <c r="EN37">
        <v>0</v>
      </c>
      <c r="EO37">
        <v>4.3299999999995E-3</v>
      </c>
      <c r="EP37">
        <v>0</v>
      </c>
      <c r="EQ37">
        <v>0</v>
      </c>
      <c r="ER37">
        <v>0</v>
      </c>
      <c r="ES37">
        <v>-1</v>
      </c>
      <c r="ET37">
        <v>-1</v>
      </c>
      <c r="EU37">
        <v>-1</v>
      </c>
      <c r="EV37">
        <v>-1</v>
      </c>
      <c r="EW37">
        <v>13.1</v>
      </c>
      <c r="EX37">
        <v>13.1</v>
      </c>
      <c r="EY37">
        <v>2</v>
      </c>
      <c r="EZ37">
        <v>503.49</v>
      </c>
      <c r="FA37">
        <v>498.25900000000001</v>
      </c>
      <c r="FB37">
        <v>34.814799999999998</v>
      </c>
      <c r="FC37">
        <v>31.553899999999999</v>
      </c>
      <c r="FD37">
        <v>30.0001</v>
      </c>
      <c r="FE37">
        <v>31.342099999999999</v>
      </c>
      <c r="FF37">
        <v>31.296700000000001</v>
      </c>
      <c r="FG37">
        <v>22.3233</v>
      </c>
      <c r="FH37">
        <v>-30</v>
      </c>
      <c r="FI37">
        <v>-30</v>
      </c>
      <c r="FJ37">
        <v>-999.9</v>
      </c>
      <c r="FK37">
        <v>400</v>
      </c>
      <c r="FL37">
        <v>26.5489</v>
      </c>
      <c r="FM37">
        <v>101.749</v>
      </c>
      <c r="FN37">
        <v>101.134</v>
      </c>
    </row>
    <row r="38" spans="1:170" x14ac:dyDescent="0.25">
      <c r="A38">
        <v>22</v>
      </c>
      <c r="B38">
        <v>1604003726.5</v>
      </c>
      <c r="C38">
        <v>4583.9000000953702</v>
      </c>
      <c r="D38" t="s">
        <v>391</v>
      </c>
      <c r="E38" t="s">
        <v>392</v>
      </c>
      <c r="F38" t="s">
        <v>337</v>
      </c>
      <c r="G38" t="s">
        <v>300</v>
      </c>
      <c r="H38">
        <v>1604003718.75</v>
      </c>
      <c r="I38">
        <f t="shared" si="0"/>
        <v>1.7301629465898945E-3</v>
      </c>
      <c r="J38">
        <f t="shared" si="1"/>
        <v>4.0062802877373702</v>
      </c>
      <c r="K38">
        <f t="shared" si="2"/>
        <v>394.38319999999999</v>
      </c>
      <c r="L38">
        <f t="shared" si="3"/>
        <v>212.07846635376936</v>
      </c>
      <c r="M38">
        <f t="shared" si="4"/>
        <v>21.583809727719018</v>
      </c>
      <c r="N38">
        <f t="shared" si="5"/>
        <v>40.137464660884284</v>
      </c>
      <c r="O38">
        <f t="shared" si="6"/>
        <v>4.0021441043115294E-2</v>
      </c>
      <c r="P38">
        <f t="shared" si="7"/>
        <v>2.9584261226666704</v>
      </c>
      <c r="Q38">
        <f t="shared" si="8"/>
        <v>3.9723079554544356E-2</v>
      </c>
      <c r="R38">
        <f t="shared" si="9"/>
        <v>2.4853545757928707E-2</v>
      </c>
      <c r="S38">
        <f t="shared" si="10"/>
        <v>214.76009777969244</v>
      </c>
      <c r="T38">
        <f t="shared" si="11"/>
        <v>37.158324284053961</v>
      </c>
      <c r="U38">
        <f t="shared" si="12"/>
        <v>35.483863333333296</v>
      </c>
      <c r="V38">
        <f t="shared" si="13"/>
        <v>5.8014918179595298</v>
      </c>
      <c r="W38">
        <f t="shared" si="14"/>
        <v>25.112029094241205</v>
      </c>
      <c r="X38">
        <f t="shared" si="15"/>
        <v>1.5283452039055387</v>
      </c>
      <c r="Y38">
        <f t="shared" si="16"/>
        <v>6.0861079690928888</v>
      </c>
      <c r="Z38">
        <f t="shared" si="17"/>
        <v>4.2731466140539913</v>
      </c>
      <c r="AA38">
        <f t="shared" si="18"/>
        <v>-76.300185944614341</v>
      </c>
      <c r="AB38">
        <f t="shared" si="19"/>
        <v>138.86243872716921</v>
      </c>
      <c r="AC38">
        <f t="shared" si="20"/>
        <v>11.060398226773723</v>
      </c>
      <c r="AD38">
        <f t="shared" si="21"/>
        <v>288.38274878902104</v>
      </c>
      <c r="AE38">
        <v>0</v>
      </c>
      <c r="AF38">
        <v>0</v>
      </c>
      <c r="AG38">
        <f t="shared" si="22"/>
        <v>1</v>
      </c>
      <c r="AH38">
        <f t="shared" si="23"/>
        <v>0</v>
      </c>
      <c r="AI38">
        <f t="shared" si="24"/>
        <v>52127.469224038003</v>
      </c>
      <c r="AJ38" t="s">
        <v>286</v>
      </c>
      <c r="AK38">
        <v>715.47692307692296</v>
      </c>
      <c r="AL38">
        <v>3262.08</v>
      </c>
      <c r="AM38">
        <f t="shared" si="25"/>
        <v>2546.603076923077</v>
      </c>
      <c r="AN38">
        <f t="shared" si="26"/>
        <v>0.78066849277855754</v>
      </c>
      <c r="AO38">
        <v>-0.57774747981622299</v>
      </c>
      <c r="AP38" t="s">
        <v>393</v>
      </c>
      <c r="AQ38">
        <v>1122.9919230769201</v>
      </c>
      <c r="AR38">
        <v>1273.0999999999999</v>
      </c>
      <c r="AS38">
        <f t="shared" si="27"/>
        <v>0.11790753037709512</v>
      </c>
      <c r="AT38">
        <v>0.5</v>
      </c>
      <c r="AU38">
        <f t="shared" si="28"/>
        <v>1095.8444607471008</v>
      </c>
      <c r="AV38">
        <f t="shared" si="29"/>
        <v>4.0062802877373702</v>
      </c>
      <c r="AW38">
        <f t="shared" si="30"/>
        <v>64.604157022055105</v>
      </c>
      <c r="AX38">
        <f t="shared" si="31"/>
        <v>1.2247663184353155</v>
      </c>
      <c r="AY38">
        <f t="shared" si="32"/>
        <v>4.1831007335004413E-3</v>
      </c>
      <c r="AZ38">
        <f t="shared" si="33"/>
        <v>1.5623124656350642</v>
      </c>
      <c r="BA38" t="s">
        <v>394</v>
      </c>
      <c r="BB38">
        <v>-286.14999999999998</v>
      </c>
      <c r="BC38">
        <f t="shared" si="34"/>
        <v>1559.25</v>
      </c>
      <c r="BD38">
        <f t="shared" si="35"/>
        <v>9.6269409602744785E-2</v>
      </c>
      <c r="BE38">
        <f t="shared" si="36"/>
        <v>0.56055554459547441</v>
      </c>
      <c r="BF38">
        <f t="shared" si="37"/>
        <v>0.26919272737305838</v>
      </c>
      <c r="BG38">
        <f t="shared" si="38"/>
        <v>0.78103259122861701</v>
      </c>
      <c r="BH38">
        <f t="shared" si="39"/>
        <v>1299.952</v>
      </c>
      <c r="BI38">
        <f t="shared" si="40"/>
        <v>1095.8444607471008</v>
      </c>
      <c r="BJ38">
        <f t="shared" si="41"/>
        <v>0.84298840322342738</v>
      </c>
      <c r="BK38">
        <f t="shared" si="42"/>
        <v>0.1959768064468547</v>
      </c>
      <c r="BL38">
        <v>6</v>
      </c>
      <c r="BM38">
        <v>0.5</v>
      </c>
      <c r="BN38" t="s">
        <v>289</v>
      </c>
      <c r="BO38">
        <v>2</v>
      </c>
      <c r="BP38">
        <v>1604003718.75</v>
      </c>
      <c r="BQ38">
        <v>394.38319999999999</v>
      </c>
      <c r="BR38">
        <v>400.00943333333299</v>
      </c>
      <c r="BS38">
        <v>15.0172333333333</v>
      </c>
      <c r="BT38">
        <v>12.97226</v>
      </c>
      <c r="BU38">
        <v>392.11610000000002</v>
      </c>
      <c r="BV38">
        <v>15.0128966666667</v>
      </c>
      <c r="BW38">
        <v>500.01063333333298</v>
      </c>
      <c r="BX38">
        <v>101.672766666667</v>
      </c>
      <c r="BY38">
        <v>9.9988006666666698E-2</v>
      </c>
      <c r="BZ38">
        <v>36.354503333333298</v>
      </c>
      <c r="CA38">
        <v>35.483863333333296</v>
      </c>
      <c r="CB38">
        <v>999.9</v>
      </c>
      <c r="CC38">
        <v>0</v>
      </c>
      <c r="CD38">
        <v>0</v>
      </c>
      <c r="CE38">
        <v>9998.2950000000001</v>
      </c>
      <c r="CF38">
        <v>0</v>
      </c>
      <c r="CG38">
        <v>387.37723333333298</v>
      </c>
      <c r="CH38">
        <v>1299.952</v>
      </c>
      <c r="CI38">
        <v>0.90000126666666702</v>
      </c>
      <c r="CJ38">
        <v>9.9998773333333305E-2</v>
      </c>
      <c r="CK38">
        <v>0</v>
      </c>
      <c r="CL38">
        <v>1122.89333333333</v>
      </c>
      <c r="CM38">
        <v>4.9997499999999997</v>
      </c>
      <c r="CN38">
        <v>14559.893333333301</v>
      </c>
      <c r="CO38">
        <v>11304.6566666667</v>
      </c>
      <c r="CP38">
        <v>49.866599999999998</v>
      </c>
      <c r="CQ38">
        <v>51.724800000000002</v>
      </c>
      <c r="CR38">
        <v>50.7541333333333</v>
      </c>
      <c r="CS38">
        <v>51.541333333333299</v>
      </c>
      <c r="CT38">
        <v>51.5809</v>
      </c>
      <c r="CU38">
        <v>1165.4593333333301</v>
      </c>
      <c r="CV38">
        <v>129.49266666666699</v>
      </c>
      <c r="CW38">
        <v>0</v>
      </c>
      <c r="CX38">
        <v>105.5</v>
      </c>
      <c r="CY38">
        <v>0</v>
      </c>
      <c r="CZ38">
        <v>1122.9919230769201</v>
      </c>
      <c r="DA38">
        <v>-381.215384842829</v>
      </c>
      <c r="DB38">
        <v>-4860.6769263071601</v>
      </c>
      <c r="DC38">
        <v>14561.276923076901</v>
      </c>
      <c r="DD38">
        <v>15</v>
      </c>
      <c r="DE38">
        <v>1604002831.5999999</v>
      </c>
      <c r="DF38" t="s">
        <v>368</v>
      </c>
      <c r="DG38">
        <v>1604002831.5999999</v>
      </c>
      <c r="DH38">
        <v>1604002831.5999999</v>
      </c>
      <c r="DI38">
        <v>5</v>
      </c>
      <c r="DJ38">
        <v>7.4999999999999997E-2</v>
      </c>
      <c r="DK38">
        <v>7.0000000000000001E-3</v>
      </c>
      <c r="DL38">
        <v>2.2669999999999999</v>
      </c>
      <c r="DM38">
        <v>4.0000000000000001E-3</v>
      </c>
      <c r="DN38">
        <v>400</v>
      </c>
      <c r="DO38">
        <v>13</v>
      </c>
      <c r="DP38">
        <v>0.28999999999999998</v>
      </c>
      <c r="DQ38">
        <v>0.12</v>
      </c>
      <c r="DR38">
        <v>4.0088571814433003</v>
      </c>
      <c r="DS38">
        <v>-0.28708291657685298</v>
      </c>
      <c r="DT38">
        <v>2.6527169517951098E-2</v>
      </c>
      <c r="DU38">
        <v>1</v>
      </c>
      <c r="DV38">
        <v>-5.6262416666666697</v>
      </c>
      <c r="DW38">
        <v>0.33598585094548999</v>
      </c>
      <c r="DX38">
        <v>3.1083141205840499E-2</v>
      </c>
      <c r="DY38">
        <v>0</v>
      </c>
      <c r="DZ38">
        <v>2.04497366666667</v>
      </c>
      <c r="EA38">
        <v>2.87559510567292E-2</v>
      </c>
      <c r="EB38">
        <v>3.8076786308137698E-3</v>
      </c>
      <c r="EC38">
        <v>1</v>
      </c>
      <c r="ED38">
        <v>2</v>
      </c>
      <c r="EE38">
        <v>3</v>
      </c>
      <c r="EF38" t="s">
        <v>291</v>
      </c>
      <c r="EG38">
        <v>100</v>
      </c>
      <c r="EH38">
        <v>100</v>
      </c>
      <c r="EI38">
        <v>2.2679999999999998</v>
      </c>
      <c r="EJ38">
        <v>4.3E-3</v>
      </c>
      <c r="EK38">
        <v>2.26724999999999</v>
      </c>
      <c r="EL38">
        <v>0</v>
      </c>
      <c r="EM38">
        <v>0</v>
      </c>
      <c r="EN38">
        <v>0</v>
      </c>
      <c r="EO38">
        <v>4.3299999999995E-3</v>
      </c>
      <c r="EP38">
        <v>0</v>
      </c>
      <c r="EQ38">
        <v>0</v>
      </c>
      <c r="ER38">
        <v>0</v>
      </c>
      <c r="ES38">
        <v>-1</v>
      </c>
      <c r="ET38">
        <v>-1</v>
      </c>
      <c r="EU38">
        <v>-1</v>
      </c>
      <c r="EV38">
        <v>-1</v>
      </c>
      <c r="EW38">
        <v>14.9</v>
      </c>
      <c r="EX38">
        <v>14.9</v>
      </c>
      <c r="EY38">
        <v>2</v>
      </c>
      <c r="EZ38">
        <v>498.98200000000003</v>
      </c>
      <c r="FA38">
        <v>497.89600000000002</v>
      </c>
      <c r="FB38">
        <v>34.837600000000002</v>
      </c>
      <c r="FC38">
        <v>31.540700000000001</v>
      </c>
      <c r="FD38">
        <v>30</v>
      </c>
      <c r="FE38">
        <v>31.3139</v>
      </c>
      <c r="FF38">
        <v>31.2668</v>
      </c>
      <c r="FG38">
        <v>22.322500000000002</v>
      </c>
      <c r="FH38">
        <v>-30</v>
      </c>
      <c r="FI38">
        <v>-30</v>
      </c>
      <c r="FJ38">
        <v>-999.9</v>
      </c>
      <c r="FK38">
        <v>400</v>
      </c>
      <c r="FL38">
        <v>26.5489</v>
      </c>
      <c r="FM38">
        <v>101.748</v>
      </c>
      <c r="FN38">
        <v>101.13200000000001</v>
      </c>
    </row>
    <row r="39" spans="1:170" x14ac:dyDescent="0.25">
      <c r="A39">
        <v>23</v>
      </c>
      <c r="B39">
        <v>1604003844</v>
      </c>
      <c r="C39">
        <v>4701.4000000953702</v>
      </c>
      <c r="D39" t="s">
        <v>395</v>
      </c>
      <c r="E39" t="s">
        <v>396</v>
      </c>
      <c r="F39" t="s">
        <v>337</v>
      </c>
      <c r="G39" t="s">
        <v>300</v>
      </c>
      <c r="H39">
        <v>1604003836</v>
      </c>
      <c r="I39">
        <f t="shared" si="0"/>
        <v>2.6124973158799022E-3</v>
      </c>
      <c r="J39">
        <f t="shared" si="1"/>
        <v>6.6589901307592934</v>
      </c>
      <c r="K39">
        <f t="shared" si="2"/>
        <v>390.78532258064502</v>
      </c>
      <c r="L39">
        <f t="shared" si="3"/>
        <v>191.21152265465363</v>
      </c>
      <c r="M39">
        <f t="shared" si="4"/>
        <v>19.460145380270575</v>
      </c>
      <c r="N39">
        <f t="shared" si="5"/>
        <v>39.771343715672273</v>
      </c>
      <c r="O39">
        <f t="shared" si="6"/>
        <v>6.005437322157145E-2</v>
      </c>
      <c r="P39">
        <f t="shared" si="7"/>
        <v>2.9588640584553101</v>
      </c>
      <c r="Q39">
        <f t="shared" si="8"/>
        <v>5.9385354849085123E-2</v>
      </c>
      <c r="R39">
        <f t="shared" si="9"/>
        <v>3.7175334295005059E-2</v>
      </c>
      <c r="S39">
        <f t="shared" si="10"/>
        <v>214.76946818273012</v>
      </c>
      <c r="T39">
        <f t="shared" si="11"/>
        <v>36.966754390298988</v>
      </c>
      <c r="U39">
        <f t="shared" si="12"/>
        <v>35.932338709677403</v>
      </c>
      <c r="V39">
        <f t="shared" si="13"/>
        <v>5.9466214210789925</v>
      </c>
      <c r="W39">
        <f t="shared" si="14"/>
        <v>26.833457663833276</v>
      </c>
      <c r="X39">
        <f t="shared" si="15"/>
        <v>1.6361932337786664</v>
      </c>
      <c r="Y39">
        <f t="shared" si="16"/>
        <v>6.0975862830527561</v>
      </c>
      <c r="Z39">
        <f t="shared" si="17"/>
        <v>4.3104281873003263</v>
      </c>
      <c r="AA39">
        <f t="shared" si="18"/>
        <v>-115.21113163030368</v>
      </c>
      <c r="AB39">
        <f t="shared" si="19"/>
        <v>72.824725593876082</v>
      </c>
      <c r="AC39">
        <f t="shared" si="20"/>
        <v>5.8132329564022953</v>
      </c>
      <c r="AD39">
        <f t="shared" si="21"/>
        <v>178.19629510270482</v>
      </c>
      <c r="AE39">
        <v>0</v>
      </c>
      <c r="AF39">
        <v>0</v>
      </c>
      <c r="AG39">
        <f t="shared" si="22"/>
        <v>1</v>
      </c>
      <c r="AH39">
        <f t="shared" si="23"/>
        <v>0</v>
      </c>
      <c r="AI39">
        <f t="shared" si="24"/>
        <v>52134.100202275797</v>
      </c>
      <c r="AJ39" t="s">
        <v>286</v>
      </c>
      <c r="AK39">
        <v>715.47692307692296</v>
      </c>
      <c r="AL39">
        <v>3262.08</v>
      </c>
      <c r="AM39">
        <f t="shared" si="25"/>
        <v>2546.603076923077</v>
      </c>
      <c r="AN39">
        <f t="shared" si="26"/>
        <v>0.78066849277855754</v>
      </c>
      <c r="AO39">
        <v>-0.57774747981622299</v>
      </c>
      <c r="AP39" t="s">
        <v>397</v>
      </c>
      <c r="AQ39">
        <v>800.79463999999996</v>
      </c>
      <c r="AR39">
        <v>985.17</v>
      </c>
      <c r="AS39">
        <f t="shared" si="27"/>
        <v>0.18715080645979887</v>
      </c>
      <c r="AT39">
        <v>0.5</v>
      </c>
      <c r="AU39">
        <f t="shared" si="28"/>
        <v>1095.8910491342219</v>
      </c>
      <c r="AV39">
        <f t="shared" si="29"/>
        <v>6.6589901307592934</v>
      </c>
      <c r="AW39">
        <f t="shared" si="30"/>
        <v>102.54844681877235</v>
      </c>
      <c r="AX39">
        <f t="shared" si="31"/>
        <v>0.39745424647522759</v>
      </c>
      <c r="AY39">
        <f t="shared" si="32"/>
        <v>6.6035192241899396E-3</v>
      </c>
      <c r="AZ39">
        <f t="shared" si="33"/>
        <v>2.311184871646518</v>
      </c>
      <c r="BA39" t="s">
        <v>398</v>
      </c>
      <c r="BB39">
        <v>593.61</v>
      </c>
      <c r="BC39">
        <f t="shared" si="34"/>
        <v>391.55999999999995</v>
      </c>
      <c r="BD39">
        <f t="shared" si="35"/>
        <v>0.47087383798140775</v>
      </c>
      <c r="BE39">
        <f t="shared" si="36"/>
        <v>0.85326423006441898</v>
      </c>
      <c r="BF39">
        <f t="shared" si="37"/>
        <v>0.68364884298675688</v>
      </c>
      <c r="BG39">
        <f t="shared" si="38"/>
        <v>0.89409693274660895</v>
      </c>
      <c r="BH39">
        <f t="shared" si="39"/>
        <v>1300.0070967741899</v>
      </c>
      <c r="BI39">
        <f t="shared" si="40"/>
        <v>1095.8910491342219</v>
      </c>
      <c r="BJ39">
        <f t="shared" si="41"/>
        <v>0.84298851279623221</v>
      </c>
      <c r="BK39">
        <f t="shared" si="42"/>
        <v>0.19597702559246444</v>
      </c>
      <c r="BL39">
        <v>6</v>
      </c>
      <c r="BM39">
        <v>0.5</v>
      </c>
      <c r="BN39" t="s">
        <v>289</v>
      </c>
      <c r="BO39">
        <v>2</v>
      </c>
      <c r="BP39">
        <v>1604003836</v>
      </c>
      <c r="BQ39">
        <v>390.78532258064502</v>
      </c>
      <c r="BR39">
        <v>400.00093548387099</v>
      </c>
      <c r="BS39">
        <v>16.076909677419401</v>
      </c>
      <c r="BT39">
        <v>12.992409677419399</v>
      </c>
      <c r="BU39">
        <v>388.51803225806498</v>
      </c>
      <c r="BV39">
        <v>16.0725709677419</v>
      </c>
      <c r="BW39">
        <v>500.01551612903199</v>
      </c>
      <c r="BX39">
        <v>101.672903225806</v>
      </c>
      <c r="BY39">
        <v>9.9966474193548399E-2</v>
      </c>
      <c r="BZ39">
        <v>36.388867741935499</v>
      </c>
      <c r="CA39">
        <v>35.932338709677403</v>
      </c>
      <c r="CB39">
        <v>999.9</v>
      </c>
      <c r="CC39">
        <v>0</v>
      </c>
      <c r="CD39">
        <v>0</v>
      </c>
      <c r="CE39">
        <v>10000.765161290299</v>
      </c>
      <c r="CF39">
        <v>0</v>
      </c>
      <c r="CG39">
        <v>517.44322580645201</v>
      </c>
      <c r="CH39">
        <v>1300.0070967741899</v>
      </c>
      <c r="CI39">
        <v>0.900000290322581</v>
      </c>
      <c r="CJ39">
        <v>9.9999864516128995E-2</v>
      </c>
      <c r="CK39">
        <v>0</v>
      </c>
      <c r="CL39">
        <v>801.51109677419402</v>
      </c>
      <c r="CM39">
        <v>4.9997499999999997</v>
      </c>
      <c r="CN39">
        <v>10350.0774193548</v>
      </c>
      <c r="CO39">
        <v>11305.135483870999</v>
      </c>
      <c r="CP39">
        <v>50.01</v>
      </c>
      <c r="CQ39">
        <v>51.890999999999998</v>
      </c>
      <c r="CR39">
        <v>50.959419354838701</v>
      </c>
      <c r="CS39">
        <v>51.711322580645103</v>
      </c>
      <c r="CT39">
        <v>51.8</v>
      </c>
      <c r="CU39">
        <v>1165.50419354839</v>
      </c>
      <c r="CV39">
        <v>129.50290322580599</v>
      </c>
      <c r="CW39">
        <v>0</v>
      </c>
      <c r="CX39">
        <v>116.5</v>
      </c>
      <c r="CY39">
        <v>0</v>
      </c>
      <c r="CZ39">
        <v>800.79463999999996</v>
      </c>
      <c r="DA39">
        <v>-63.627692405664099</v>
      </c>
      <c r="DB39">
        <v>-785.10000106402401</v>
      </c>
      <c r="DC39">
        <v>10340.932000000001</v>
      </c>
      <c r="DD39">
        <v>15</v>
      </c>
      <c r="DE39">
        <v>1604002831.5999999</v>
      </c>
      <c r="DF39" t="s">
        <v>368</v>
      </c>
      <c r="DG39">
        <v>1604002831.5999999</v>
      </c>
      <c r="DH39">
        <v>1604002831.5999999</v>
      </c>
      <c r="DI39">
        <v>5</v>
      </c>
      <c r="DJ39">
        <v>7.4999999999999997E-2</v>
      </c>
      <c r="DK39">
        <v>7.0000000000000001E-3</v>
      </c>
      <c r="DL39">
        <v>2.2669999999999999</v>
      </c>
      <c r="DM39">
        <v>4.0000000000000001E-3</v>
      </c>
      <c r="DN39">
        <v>400</v>
      </c>
      <c r="DO39">
        <v>13</v>
      </c>
      <c r="DP39">
        <v>0.28999999999999998</v>
      </c>
      <c r="DQ39">
        <v>0.12</v>
      </c>
      <c r="DR39">
        <v>6.6647437940280696</v>
      </c>
      <c r="DS39">
        <v>-0.46217012289359799</v>
      </c>
      <c r="DT39">
        <v>5.0910916967337801E-2</v>
      </c>
      <c r="DU39">
        <v>1</v>
      </c>
      <c r="DV39">
        <v>-9.216958</v>
      </c>
      <c r="DW39">
        <v>0.48580431590658002</v>
      </c>
      <c r="DX39">
        <v>5.7676367511601698E-2</v>
      </c>
      <c r="DY39">
        <v>0</v>
      </c>
      <c r="DZ39">
        <v>3.08428033333333</v>
      </c>
      <c r="EA39">
        <v>0.12435604004449501</v>
      </c>
      <c r="EB39">
        <v>9.9907658976788691E-3</v>
      </c>
      <c r="EC39">
        <v>1</v>
      </c>
      <c r="ED39">
        <v>2</v>
      </c>
      <c r="EE39">
        <v>3</v>
      </c>
      <c r="EF39" t="s">
        <v>291</v>
      </c>
      <c r="EG39">
        <v>100</v>
      </c>
      <c r="EH39">
        <v>100</v>
      </c>
      <c r="EI39">
        <v>2.2669999999999999</v>
      </c>
      <c r="EJ39">
        <v>4.3E-3</v>
      </c>
      <c r="EK39">
        <v>2.26724999999999</v>
      </c>
      <c r="EL39">
        <v>0</v>
      </c>
      <c r="EM39">
        <v>0</v>
      </c>
      <c r="EN39">
        <v>0</v>
      </c>
      <c r="EO39">
        <v>4.3299999999995E-3</v>
      </c>
      <c r="EP39">
        <v>0</v>
      </c>
      <c r="EQ39">
        <v>0</v>
      </c>
      <c r="ER39">
        <v>0</v>
      </c>
      <c r="ES39">
        <v>-1</v>
      </c>
      <c r="ET39">
        <v>-1</v>
      </c>
      <c r="EU39">
        <v>-1</v>
      </c>
      <c r="EV39">
        <v>-1</v>
      </c>
      <c r="EW39">
        <v>16.899999999999999</v>
      </c>
      <c r="EX39">
        <v>16.899999999999999</v>
      </c>
      <c r="EY39">
        <v>2</v>
      </c>
      <c r="EZ39">
        <v>500.17399999999998</v>
      </c>
      <c r="FA39">
        <v>497.73099999999999</v>
      </c>
      <c r="FB39">
        <v>34.880899999999997</v>
      </c>
      <c r="FC39">
        <v>31.5425</v>
      </c>
      <c r="FD39">
        <v>30.0001</v>
      </c>
      <c r="FE39">
        <v>31.308399999999999</v>
      </c>
      <c r="FF39">
        <v>31.2559</v>
      </c>
      <c r="FG39">
        <v>22.326599999999999</v>
      </c>
      <c r="FH39">
        <v>-30</v>
      </c>
      <c r="FI39">
        <v>-30</v>
      </c>
      <c r="FJ39">
        <v>-999.9</v>
      </c>
      <c r="FK39">
        <v>400</v>
      </c>
      <c r="FL39">
        <v>26.5489</v>
      </c>
      <c r="FM39">
        <v>101.753</v>
      </c>
      <c r="FN39">
        <v>101.145</v>
      </c>
    </row>
    <row r="40" spans="1:170" x14ac:dyDescent="0.25">
      <c r="A40">
        <v>24</v>
      </c>
      <c r="B40">
        <v>1604004031.5</v>
      </c>
      <c r="C40">
        <v>4888.9000000953702</v>
      </c>
      <c r="D40" t="s">
        <v>399</v>
      </c>
      <c r="E40" t="s">
        <v>400</v>
      </c>
      <c r="F40" t="s">
        <v>401</v>
      </c>
      <c r="G40" t="s">
        <v>285</v>
      </c>
      <c r="H40">
        <v>1604004023.75</v>
      </c>
      <c r="I40">
        <f t="shared" si="0"/>
        <v>2.0907257666935826E-3</v>
      </c>
      <c r="J40">
        <f t="shared" si="1"/>
        <v>4.7373811767920317</v>
      </c>
      <c r="K40">
        <f t="shared" si="2"/>
        <v>393.33406666666701</v>
      </c>
      <c r="L40">
        <f t="shared" si="3"/>
        <v>219.20334683093159</v>
      </c>
      <c r="M40">
        <f t="shared" si="4"/>
        <v>22.308491234408077</v>
      </c>
      <c r="N40">
        <f t="shared" si="5"/>
        <v>40.029906957557614</v>
      </c>
      <c r="O40">
        <f t="shared" si="6"/>
        <v>4.9808636305390848E-2</v>
      </c>
      <c r="P40">
        <f t="shared" si="7"/>
        <v>2.9576348021260257</v>
      </c>
      <c r="Q40">
        <f t="shared" si="8"/>
        <v>4.9347288847263374E-2</v>
      </c>
      <c r="R40">
        <f t="shared" si="9"/>
        <v>3.0883149501688582E-2</v>
      </c>
      <c r="S40">
        <f t="shared" si="10"/>
        <v>214.76405295863827</v>
      </c>
      <c r="T40">
        <f t="shared" si="11"/>
        <v>37.055411086921296</v>
      </c>
      <c r="U40">
        <f t="shared" si="12"/>
        <v>35.2581633333333</v>
      </c>
      <c r="V40">
        <f t="shared" si="13"/>
        <v>5.7296251753075991</v>
      </c>
      <c r="W40">
        <f t="shared" si="14"/>
        <v>25.853349750622144</v>
      </c>
      <c r="X40">
        <f t="shared" si="15"/>
        <v>1.5725305761380226</v>
      </c>
      <c r="Y40">
        <f t="shared" si="16"/>
        <v>6.0825022339713666</v>
      </c>
      <c r="Z40">
        <f t="shared" si="17"/>
        <v>4.1570945991695769</v>
      </c>
      <c r="AA40">
        <f t="shared" si="18"/>
        <v>-92.201006311186987</v>
      </c>
      <c r="AB40">
        <f t="shared" si="19"/>
        <v>173.09046915630893</v>
      </c>
      <c r="AC40">
        <f t="shared" si="20"/>
        <v>13.774535273673536</v>
      </c>
      <c r="AD40">
        <f t="shared" si="21"/>
        <v>309.42805107743374</v>
      </c>
      <c r="AE40">
        <v>0</v>
      </c>
      <c r="AF40">
        <v>0</v>
      </c>
      <c r="AG40">
        <f t="shared" si="22"/>
        <v>1</v>
      </c>
      <c r="AH40">
        <f t="shared" si="23"/>
        <v>0</v>
      </c>
      <c r="AI40">
        <f t="shared" si="24"/>
        <v>52106.809914048667</v>
      </c>
      <c r="AJ40" t="s">
        <v>286</v>
      </c>
      <c r="AK40">
        <v>715.47692307692296</v>
      </c>
      <c r="AL40">
        <v>3262.08</v>
      </c>
      <c r="AM40">
        <f t="shared" si="25"/>
        <v>2546.603076923077</v>
      </c>
      <c r="AN40">
        <f t="shared" si="26"/>
        <v>0.78066849277855754</v>
      </c>
      <c r="AO40">
        <v>-0.57774747981622299</v>
      </c>
      <c r="AP40" t="s">
        <v>402</v>
      </c>
      <c r="AQ40">
        <v>1312.66730769231</v>
      </c>
      <c r="AR40">
        <v>1562.15</v>
      </c>
      <c r="AS40">
        <f t="shared" si="27"/>
        <v>0.15970469692903377</v>
      </c>
      <c r="AT40">
        <v>0.5</v>
      </c>
      <c r="AU40">
        <f t="shared" si="28"/>
        <v>1095.8651907470914</v>
      </c>
      <c r="AV40">
        <f t="shared" si="29"/>
        <v>4.7373811767920317</v>
      </c>
      <c r="AW40">
        <f t="shared" si="30"/>
        <v>87.507409081671014</v>
      </c>
      <c r="AX40">
        <f t="shared" si="31"/>
        <v>0.44769068271292778</v>
      </c>
      <c r="AY40">
        <f t="shared" si="32"/>
        <v>4.8501665181870926E-3</v>
      </c>
      <c r="AZ40">
        <f t="shared" si="33"/>
        <v>1.0881989565662706</v>
      </c>
      <c r="BA40" t="s">
        <v>403</v>
      </c>
      <c r="BB40">
        <v>862.79</v>
      </c>
      <c r="BC40">
        <f t="shared" si="34"/>
        <v>699.36000000000013</v>
      </c>
      <c r="BD40">
        <f t="shared" si="35"/>
        <v>0.35672999929605642</v>
      </c>
      <c r="BE40">
        <f t="shared" si="36"/>
        <v>0.70851376865656079</v>
      </c>
      <c r="BF40">
        <f t="shared" si="37"/>
        <v>0.29466236627523745</v>
      </c>
      <c r="BG40">
        <f t="shared" si="38"/>
        <v>0.6675284481529542</v>
      </c>
      <c r="BH40">
        <f t="shared" si="39"/>
        <v>1299.9766666666701</v>
      </c>
      <c r="BI40">
        <f t="shared" si="40"/>
        <v>1095.8651907470914</v>
      </c>
      <c r="BJ40">
        <f t="shared" si="41"/>
        <v>0.8429883542118104</v>
      </c>
      <c r="BK40">
        <f t="shared" si="42"/>
        <v>0.19597670842362075</v>
      </c>
      <c r="BL40">
        <v>6</v>
      </c>
      <c r="BM40">
        <v>0.5</v>
      </c>
      <c r="BN40" t="s">
        <v>289</v>
      </c>
      <c r="BO40">
        <v>2</v>
      </c>
      <c r="BP40">
        <v>1604004023.75</v>
      </c>
      <c r="BQ40">
        <v>393.33406666666701</v>
      </c>
      <c r="BR40">
        <v>400.00569999999999</v>
      </c>
      <c r="BS40">
        <v>15.451693333333299</v>
      </c>
      <c r="BT40">
        <v>12.9816066666667</v>
      </c>
      <c r="BU40">
        <v>391.04169999999999</v>
      </c>
      <c r="BV40">
        <v>15.4502466666667</v>
      </c>
      <c r="BW40">
        <v>500.00363333333303</v>
      </c>
      <c r="BX40">
        <v>101.67076666666701</v>
      </c>
      <c r="BY40">
        <v>9.99934833333333E-2</v>
      </c>
      <c r="BZ40">
        <v>36.343696666666702</v>
      </c>
      <c r="CA40">
        <v>35.2581633333333</v>
      </c>
      <c r="CB40">
        <v>999.9</v>
      </c>
      <c r="CC40">
        <v>0</v>
      </c>
      <c r="CD40">
        <v>0</v>
      </c>
      <c r="CE40">
        <v>9994.0049999999992</v>
      </c>
      <c r="CF40">
        <v>0</v>
      </c>
      <c r="CG40">
        <v>510.45749999999998</v>
      </c>
      <c r="CH40">
        <v>1299.9766666666701</v>
      </c>
      <c r="CI40">
        <v>0.90000406666666599</v>
      </c>
      <c r="CJ40">
        <v>9.9996233333333295E-2</v>
      </c>
      <c r="CK40">
        <v>0</v>
      </c>
      <c r="CL40">
        <v>1314.3966666666699</v>
      </c>
      <c r="CM40">
        <v>4.9997499999999997</v>
      </c>
      <c r="CN40">
        <v>16981.983333333301</v>
      </c>
      <c r="CO40">
        <v>11304.8833333333</v>
      </c>
      <c r="CP40">
        <v>49.241500000000002</v>
      </c>
      <c r="CQ40">
        <v>51.110233333333298</v>
      </c>
      <c r="CR40">
        <v>50.116433333333298</v>
      </c>
      <c r="CS40">
        <v>50.807966666666701</v>
      </c>
      <c r="CT40">
        <v>51.0664333333333</v>
      </c>
      <c r="CU40">
        <v>1165.4836666666699</v>
      </c>
      <c r="CV40">
        <v>129.49299999999999</v>
      </c>
      <c r="CW40">
        <v>0</v>
      </c>
      <c r="CX40">
        <v>186.90000009536701</v>
      </c>
      <c r="CY40">
        <v>0</v>
      </c>
      <c r="CZ40">
        <v>1312.66730769231</v>
      </c>
      <c r="DA40">
        <v>-221.75965825734301</v>
      </c>
      <c r="DB40">
        <v>-2883.4735061542801</v>
      </c>
      <c r="DC40">
        <v>16959.646153846199</v>
      </c>
      <c r="DD40">
        <v>15</v>
      </c>
      <c r="DE40">
        <v>1604003912.5</v>
      </c>
      <c r="DF40" t="s">
        <v>404</v>
      </c>
      <c r="DG40">
        <v>1604003902.5</v>
      </c>
      <c r="DH40">
        <v>1604003912.5</v>
      </c>
      <c r="DI40">
        <v>6</v>
      </c>
      <c r="DJ40">
        <v>2.5000000000000001E-2</v>
      </c>
      <c r="DK40">
        <v>-3.0000000000000001E-3</v>
      </c>
      <c r="DL40">
        <v>2.2919999999999998</v>
      </c>
      <c r="DM40">
        <v>1E-3</v>
      </c>
      <c r="DN40">
        <v>400</v>
      </c>
      <c r="DO40">
        <v>13</v>
      </c>
      <c r="DP40">
        <v>0.33</v>
      </c>
      <c r="DQ40">
        <v>0.04</v>
      </c>
      <c r="DR40">
        <v>4.7210006625016598</v>
      </c>
      <c r="DS40">
        <v>0.93086447099472303</v>
      </c>
      <c r="DT40">
        <v>8.7450998772758595E-2</v>
      </c>
      <c r="DU40">
        <v>0</v>
      </c>
      <c r="DV40">
        <v>-6.67170533333333</v>
      </c>
      <c r="DW40">
        <v>-1.01562126807563</v>
      </c>
      <c r="DX40">
        <v>9.4849373279719401E-2</v>
      </c>
      <c r="DY40">
        <v>0</v>
      </c>
      <c r="DZ40">
        <v>2.47008266666667</v>
      </c>
      <c r="EA40">
        <v>0.17445784204671999</v>
      </c>
      <c r="EB40">
        <v>1.3503345988638799E-2</v>
      </c>
      <c r="EC40">
        <v>1</v>
      </c>
      <c r="ED40">
        <v>1</v>
      </c>
      <c r="EE40">
        <v>3</v>
      </c>
      <c r="EF40" t="s">
        <v>308</v>
      </c>
      <c r="EG40">
        <v>100</v>
      </c>
      <c r="EH40">
        <v>100</v>
      </c>
      <c r="EI40">
        <v>2.2919999999999998</v>
      </c>
      <c r="EJ40">
        <v>1.4E-3</v>
      </c>
      <c r="EK40">
        <v>2.2923499999999399</v>
      </c>
      <c r="EL40">
        <v>0</v>
      </c>
      <c r="EM40">
        <v>0</v>
      </c>
      <c r="EN40">
        <v>0</v>
      </c>
      <c r="EO40">
        <v>1.4399999999987799E-3</v>
      </c>
      <c r="EP40">
        <v>0</v>
      </c>
      <c r="EQ40">
        <v>0</v>
      </c>
      <c r="ER40">
        <v>0</v>
      </c>
      <c r="ES40">
        <v>-1</v>
      </c>
      <c r="ET40">
        <v>-1</v>
      </c>
      <c r="EU40">
        <v>-1</v>
      </c>
      <c r="EV40">
        <v>-1</v>
      </c>
      <c r="EW40">
        <v>2.1</v>
      </c>
      <c r="EX40">
        <v>2</v>
      </c>
      <c r="EY40">
        <v>2</v>
      </c>
      <c r="EZ40">
        <v>498.35500000000002</v>
      </c>
      <c r="FA40">
        <v>498.36700000000002</v>
      </c>
      <c r="FB40">
        <v>34.880200000000002</v>
      </c>
      <c r="FC40">
        <v>31.450399999999998</v>
      </c>
      <c r="FD40">
        <v>29.9998</v>
      </c>
      <c r="FE40">
        <v>31.219799999999999</v>
      </c>
      <c r="FF40">
        <v>31.168500000000002</v>
      </c>
      <c r="FG40">
        <v>22.332699999999999</v>
      </c>
      <c r="FH40">
        <v>-30</v>
      </c>
      <c r="FI40">
        <v>-30</v>
      </c>
      <c r="FJ40">
        <v>-999.9</v>
      </c>
      <c r="FK40">
        <v>400</v>
      </c>
      <c r="FL40">
        <v>26.5489</v>
      </c>
      <c r="FM40">
        <v>101.776</v>
      </c>
      <c r="FN40">
        <v>101.167</v>
      </c>
    </row>
    <row r="41" spans="1:170" x14ac:dyDescent="0.25">
      <c r="A41">
        <v>25</v>
      </c>
      <c r="B41">
        <v>1604004156</v>
      </c>
      <c r="C41">
        <v>5013.4000000953702</v>
      </c>
      <c r="D41" t="s">
        <v>405</v>
      </c>
      <c r="E41" t="s">
        <v>406</v>
      </c>
      <c r="F41" t="s">
        <v>401</v>
      </c>
      <c r="G41" t="s">
        <v>285</v>
      </c>
      <c r="H41">
        <v>1604004148</v>
      </c>
      <c r="I41">
        <f t="shared" si="0"/>
        <v>2.333734444592464E-3</v>
      </c>
      <c r="J41">
        <f t="shared" si="1"/>
        <v>5.7638881734943936</v>
      </c>
      <c r="K41">
        <f t="shared" si="2"/>
        <v>391.97964516129002</v>
      </c>
      <c r="L41">
        <f t="shared" si="3"/>
        <v>205.23062650692364</v>
      </c>
      <c r="M41">
        <f t="shared" si="4"/>
        <v>20.886489271861642</v>
      </c>
      <c r="N41">
        <f t="shared" si="5"/>
        <v>39.892090146561138</v>
      </c>
      <c r="O41">
        <f t="shared" si="6"/>
        <v>5.5850112971518664E-2</v>
      </c>
      <c r="P41">
        <f t="shared" si="7"/>
        <v>2.958954116836749</v>
      </c>
      <c r="Q41">
        <f t="shared" si="8"/>
        <v>5.5271018598505924E-2</v>
      </c>
      <c r="R41">
        <f t="shared" si="9"/>
        <v>3.4595915474555566E-2</v>
      </c>
      <c r="S41">
        <f t="shared" si="10"/>
        <v>214.76388085671223</v>
      </c>
      <c r="T41">
        <f t="shared" si="11"/>
        <v>36.875169202527104</v>
      </c>
      <c r="U41">
        <f t="shared" si="12"/>
        <v>35.297209677419403</v>
      </c>
      <c r="V41">
        <f t="shared" si="13"/>
        <v>5.7420025522721936</v>
      </c>
      <c r="W41">
        <f t="shared" si="14"/>
        <v>26.473615231479485</v>
      </c>
      <c r="X41">
        <f t="shared" si="15"/>
        <v>1.5998849023125983</v>
      </c>
      <c r="Y41">
        <f t="shared" si="16"/>
        <v>6.0433185582080711</v>
      </c>
      <c r="Z41">
        <f t="shared" si="17"/>
        <v>4.1421176499595953</v>
      </c>
      <c r="AA41">
        <f t="shared" si="18"/>
        <v>-102.91768900652767</v>
      </c>
      <c r="AB41">
        <f t="shared" si="19"/>
        <v>148.14759109569357</v>
      </c>
      <c r="AC41">
        <f t="shared" si="20"/>
        <v>11.77980798014352</v>
      </c>
      <c r="AD41">
        <f t="shared" si="21"/>
        <v>271.77359092602165</v>
      </c>
      <c r="AE41">
        <v>3</v>
      </c>
      <c r="AF41">
        <v>1</v>
      </c>
      <c r="AG41">
        <f t="shared" si="22"/>
        <v>1</v>
      </c>
      <c r="AH41">
        <f t="shared" si="23"/>
        <v>0</v>
      </c>
      <c r="AI41">
        <f t="shared" si="24"/>
        <v>52164.087683144448</v>
      </c>
      <c r="AJ41" t="s">
        <v>286</v>
      </c>
      <c r="AK41">
        <v>715.47692307692296</v>
      </c>
      <c r="AL41">
        <v>3262.08</v>
      </c>
      <c r="AM41">
        <f t="shared" si="25"/>
        <v>2546.603076923077</v>
      </c>
      <c r="AN41">
        <f t="shared" si="26"/>
        <v>0.78066849277855754</v>
      </c>
      <c r="AO41">
        <v>-0.57774747981622299</v>
      </c>
      <c r="AP41" t="s">
        <v>407</v>
      </c>
      <c r="AQ41">
        <v>1648.1</v>
      </c>
      <c r="AR41">
        <v>1934.57</v>
      </c>
      <c r="AS41">
        <f t="shared" si="27"/>
        <v>0.14807941816527703</v>
      </c>
      <c r="AT41">
        <v>0.5</v>
      </c>
      <c r="AU41">
        <f t="shared" si="28"/>
        <v>1095.8625007471276</v>
      </c>
      <c r="AV41">
        <f t="shared" si="29"/>
        <v>5.7638881734943936</v>
      </c>
      <c r="AW41">
        <f t="shared" si="30"/>
        <v>81.137340749890058</v>
      </c>
      <c r="AX41">
        <f t="shared" si="31"/>
        <v>1.0682684007298779</v>
      </c>
      <c r="AY41">
        <f t="shared" si="32"/>
        <v>5.7868899145532143E-3</v>
      </c>
      <c r="AZ41">
        <f t="shared" si="33"/>
        <v>0.68620416940198603</v>
      </c>
      <c r="BA41" t="s">
        <v>408</v>
      </c>
      <c r="BB41">
        <v>-132.07</v>
      </c>
      <c r="BC41">
        <f t="shared" si="34"/>
        <v>2066.64</v>
      </c>
      <c r="BD41">
        <f t="shared" si="35"/>
        <v>0.13861630472651262</v>
      </c>
      <c r="BE41">
        <f t="shared" si="36"/>
        <v>0.39111706907473148</v>
      </c>
      <c r="BF41">
        <f t="shared" si="37"/>
        <v>0.23498615932020084</v>
      </c>
      <c r="BG41">
        <f t="shared" si="38"/>
        <v>0.5212865766281719</v>
      </c>
      <c r="BH41">
        <f t="shared" si="39"/>
        <v>1299.97322580645</v>
      </c>
      <c r="BI41">
        <f t="shared" si="40"/>
        <v>1095.8625007471276</v>
      </c>
      <c r="BJ41">
        <f t="shared" si="41"/>
        <v>0.84298851621909321</v>
      </c>
      <c r="BK41">
        <f t="shared" si="42"/>
        <v>0.1959770324381867</v>
      </c>
      <c r="BL41">
        <v>6</v>
      </c>
      <c r="BM41">
        <v>0.5</v>
      </c>
      <c r="BN41" t="s">
        <v>289</v>
      </c>
      <c r="BO41">
        <v>2</v>
      </c>
      <c r="BP41">
        <v>1604004148</v>
      </c>
      <c r="BQ41">
        <v>391.97964516129002</v>
      </c>
      <c r="BR41">
        <v>399.99370967741902</v>
      </c>
      <c r="BS41">
        <v>15.720467741935501</v>
      </c>
      <c r="BT41">
        <v>12.9641258064516</v>
      </c>
      <c r="BU41">
        <v>389.68719354838697</v>
      </c>
      <c r="BV41">
        <v>15.719025806451601</v>
      </c>
      <c r="BW41">
        <v>500.02077419354799</v>
      </c>
      <c r="BX41">
        <v>101.670838709677</v>
      </c>
      <c r="BY41">
        <v>9.9981890322580702E-2</v>
      </c>
      <c r="BZ41">
        <v>36.225900000000003</v>
      </c>
      <c r="CA41">
        <v>35.297209677419403</v>
      </c>
      <c r="CB41">
        <v>999.9</v>
      </c>
      <c r="CC41">
        <v>0</v>
      </c>
      <c r="CD41">
        <v>0</v>
      </c>
      <c r="CE41">
        <v>10001.479032258099</v>
      </c>
      <c r="CF41">
        <v>0</v>
      </c>
      <c r="CG41">
        <v>508.79183870967699</v>
      </c>
      <c r="CH41">
        <v>1299.97322580645</v>
      </c>
      <c r="CI41">
        <v>0.89999977419354804</v>
      </c>
      <c r="CJ41">
        <v>0.100000212903226</v>
      </c>
      <c r="CK41">
        <v>0</v>
      </c>
      <c r="CL41">
        <v>1649.67677419355</v>
      </c>
      <c r="CM41">
        <v>4.9997499999999997</v>
      </c>
      <c r="CN41">
        <v>21322.896774193501</v>
      </c>
      <c r="CO41">
        <v>11304.8322580645</v>
      </c>
      <c r="CP41">
        <v>48.418999999999997</v>
      </c>
      <c r="CQ41">
        <v>50.382870967741901</v>
      </c>
      <c r="CR41">
        <v>49.274000000000001</v>
      </c>
      <c r="CS41">
        <v>50.106709677419303</v>
      </c>
      <c r="CT41">
        <v>50.334387096774201</v>
      </c>
      <c r="CU41">
        <v>1165.4735483871</v>
      </c>
      <c r="CV41">
        <v>129.49967741935501</v>
      </c>
      <c r="CW41">
        <v>0</v>
      </c>
      <c r="CX41">
        <v>123.5</v>
      </c>
      <c r="CY41">
        <v>0</v>
      </c>
      <c r="CZ41">
        <v>1648.1</v>
      </c>
      <c r="DA41">
        <v>-260.827350613237</v>
      </c>
      <c r="DB41">
        <v>-3335.68889142021</v>
      </c>
      <c r="DC41">
        <v>21303.4115384615</v>
      </c>
      <c r="DD41">
        <v>15</v>
      </c>
      <c r="DE41">
        <v>1604003912.5</v>
      </c>
      <c r="DF41" t="s">
        <v>404</v>
      </c>
      <c r="DG41">
        <v>1604003902.5</v>
      </c>
      <c r="DH41">
        <v>1604003912.5</v>
      </c>
      <c r="DI41">
        <v>6</v>
      </c>
      <c r="DJ41">
        <v>2.5000000000000001E-2</v>
      </c>
      <c r="DK41">
        <v>-3.0000000000000001E-3</v>
      </c>
      <c r="DL41">
        <v>2.2919999999999998</v>
      </c>
      <c r="DM41">
        <v>1E-3</v>
      </c>
      <c r="DN41">
        <v>400</v>
      </c>
      <c r="DO41">
        <v>13</v>
      </c>
      <c r="DP41">
        <v>0.33</v>
      </c>
      <c r="DQ41">
        <v>0.04</v>
      </c>
      <c r="DR41">
        <v>5.7820395990586402</v>
      </c>
      <c r="DS41">
        <v>-0.89320583630910899</v>
      </c>
      <c r="DT41">
        <v>7.7127770682795097E-2</v>
      </c>
      <c r="DU41">
        <v>0</v>
      </c>
      <c r="DV41">
        <v>-8.0185503333333301</v>
      </c>
      <c r="DW41">
        <v>1.0458433815350501</v>
      </c>
      <c r="DX41">
        <v>8.5060974345204501E-2</v>
      </c>
      <c r="DY41">
        <v>0</v>
      </c>
      <c r="DZ41">
        <v>2.7581993333333301</v>
      </c>
      <c r="EA41">
        <v>-0.39858954393770701</v>
      </c>
      <c r="EB41">
        <v>2.8812248892133099E-2</v>
      </c>
      <c r="EC41">
        <v>0</v>
      </c>
      <c r="ED41">
        <v>0</v>
      </c>
      <c r="EE41">
        <v>3</v>
      </c>
      <c r="EF41" t="s">
        <v>303</v>
      </c>
      <c r="EG41">
        <v>100</v>
      </c>
      <c r="EH41">
        <v>100</v>
      </c>
      <c r="EI41">
        <v>2.2919999999999998</v>
      </c>
      <c r="EJ41">
        <v>1.5E-3</v>
      </c>
      <c r="EK41">
        <v>2.2923499999999399</v>
      </c>
      <c r="EL41">
        <v>0</v>
      </c>
      <c r="EM41">
        <v>0</v>
      </c>
      <c r="EN41">
        <v>0</v>
      </c>
      <c r="EO41">
        <v>1.4399999999987799E-3</v>
      </c>
      <c r="EP41">
        <v>0</v>
      </c>
      <c r="EQ41">
        <v>0</v>
      </c>
      <c r="ER41">
        <v>0</v>
      </c>
      <c r="ES41">
        <v>-1</v>
      </c>
      <c r="ET41">
        <v>-1</v>
      </c>
      <c r="EU41">
        <v>-1</v>
      </c>
      <c r="EV41">
        <v>-1</v>
      </c>
      <c r="EW41">
        <v>4.2</v>
      </c>
      <c r="EX41">
        <v>4.0999999999999996</v>
      </c>
      <c r="EY41">
        <v>2</v>
      </c>
      <c r="EZ41">
        <v>494.31900000000002</v>
      </c>
      <c r="FA41">
        <v>499.12200000000001</v>
      </c>
      <c r="FB41">
        <v>34.847000000000001</v>
      </c>
      <c r="FC41">
        <v>31.366900000000001</v>
      </c>
      <c r="FD41">
        <v>30</v>
      </c>
      <c r="FE41">
        <v>31.1401</v>
      </c>
      <c r="FF41">
        <v>31.0931</v>
      </c>
      <c r="FG41">
        <v>22.331900000000001</v>
      </c>
      <c r="FH41">
        <v>-30</v>
      </c>
      <c r="FI41">
        <v>-30</v>
      </c>
      <c r="FJ41">
        <v>-999.9</v>
      </c>
      <c r="FK41">
        <v>400</v>
      </c>
      <c r="FL41">
        <v>26.5489</v>
      </c>
      <c r="FM41">
        <v>101.795</v>
      </c>
      <c r="FN41">
        <v>101.18899999999999</v>
      </c>
    </row>
    <row r="42" spans="1:170" x14ac:dyDescent="0.25">
      <c r="A42">
        <v>26</v>
      </c>
      <c r="B42">
        <v>1604004286</v>
      </c>
      <c r="C42">
        <v>5143.4000000953702</v>
      </c>
      <c r="D42" t="s">
        <v>409</v>
      </c>
      <c r="E42" t="s">
        <v>410</v>
      </c>
      <c r="F42" t="s">
        <v>327</v>
      </c>
      <c r="G42" t="s">
        <v>411</v>
      </c>
      <c r="H42">
        <v>1604004278</v>
      </c>
      <c r="I42">
        <f t="shared" si="0"/>
        <v>5.3195035027906101E-3</v>
      </c>
      <c r="J42">
        <f t="shared" si="1"/>
        <v>13.1042531326708</v>
      </c>
      <c r="K42">
        <f t="shared" si="2"/>
        <v>381.84448387096802</v>
      </c>
      <c r="L42">
        <f t="shared" si="3"/>
        <v>218.12732171329367</v>
      </c>
      <c r="M42">
        <f t="shared" si="4"/>
        <v>22.198807858574163</v>
      </c>
      <c r="N42">
        <f t="shared" si="5"/>
        <v>38.860296191824759</v>
      </c>
      <c r="O42">
        <f t="shared" si="6"/>
        <v>0.14705198680835752</v>
      </c>
      <c r="P42">
        <f t="shared" si="7"/>
        <v>2.9595500934342538</v>
      </c>
      <c r="Q42">
        <f t="shared" si="8"/>
        <v>0.14311010462964266</v>
      </c>
      <c r="R42">
        <f t="shared" si="9"/>
        <v>8.9789176648468277E-2</v>
      </c>
      <c r="S42">
        <f t="shared" si="10"/>
        <v>214.76688628601551</v>
      </c>
      <c r="T42">
        <f t="shared" si="11"/>
        <v>35.784168758711822</v>
      </c>
      <c r="U42">
        <f t="shared" si="12"/>
        <v>34.840693548387101</v>
      </c>
      <c r="V42">
        <f t="shared" si="13"/>
        <v>5.5987328175597249</v>
      </c>
      <c r="W42">
        <f t="shared" si="14"/>
        <v>32.957349257363589</v>
      </c>
      <c r="X42">
        <f t="shared" si="15"/>
        <v>1.9562844627934193</v>
      </c>
      <c r="Y42">
        <f t="shared" si="16"/>
        <v>5.9358064494714515</v>
      </c>
      <c r="Z42">
        <f t="shared" si="17"/>
        <v>3.6424483547663056</v>
      </c>
      <c r="AA42">
        <f t="shared" si="18"/>
        <v>-234.59010447306591</v>
      </c>
      <c r="AB42">
        <f t="shared" si="19"/>
        <v>168.89799742334324</v>
      </c>
      <c r="AC42">
        <f t="shared" si="20"/>
        <v>13.376039171619817</v>
      </c>
      <c r="AD42">
        <f t="shared" si="21"/>
        <v>162.45081840791266</v>
      </c>
      <c r="AE42">
        <v>1</v>
      </c>
      <c r="AF42">
        <v>0</v>
      </c>
      <c r="AG42">
        <f t="shared" si="22"/>
        <v>1</v>
      </c>
      <c r="AH42">
        <f t="shared" si="23"/>
        <v>0</v>
      </c>
      <c r="AI42">
        <f t="shared" si="24"/>
        <v>52236.159741528791</v>
      </c>
      <c r="AJ42" t="s">
        <v>286</v>
      </c>
      <c r="AK42">
        <v>715.47692307692296</v>
      </c>
      <c r="AL42">
        <v>3262.08</v>
      </c>
      <c r="AM42">
        <f t="shared" si="25"/>
        <v>2546.603076923077</v>
      </c>
      <c r="AN42">
        <f t="shared" si="26"/>
        <v>0.78066849277855754</v>
      </c>
      <c r="AO42">
        <v>-0.57774747981622299</v>
      </c>
      <c r="AP42" t="s">
        <v>412</v>
      </c>
      <c r="AQ42">
        <v>1097.3069230769199</v>
      </c>
      <c r="AR42">
        <v>1441.53</v>
      </c>
      <c r="AS42">
        <f t="shared" si="27"/>
        <v>0.23879008894929699</v>
      </c>
      <c r="AT42">
        <v>0.5</v>
      </c>
      <c r="AU42">
        <f t="shared" si="28"/>
        <v>1095.8753039729929</v>
      </c>
      <c r="AV42">
        <f t="shared" si="29"/>
        <v>13.1042531326708</v>
      </c>
      <c r="AW42">
        <f t="shared" si="30"/>
        <v>130.84208065652442</v>
      </c>
      <c r="AX42">
        <f t="shared" si="31"/>
        <v>0.46189812213412135</v>
      </c>
      <c r="AY42">
        <f t="shared" si="32"/>
        <v>1.2484997666143416E-2</v>
      </c>
      <c r="AZ42">
        <f t="shared" si="33"/>
        <v>1.2629289713013256</v>
      </c>
      <c r="BA42" t="s">
        <v>413</v>
      </c>
      <c r="BB42">
        <v>775.69</v>
      </c>
      <c r="BC42">
        <f t="shared" si="34"/>
        <v>665.83999999999992</v>
      </c>
      <c r="BD42">
        <f t="shared" si="35"/>
        <v>0.51697566520947991</v>
      </c>
      <c r="BE42">
        <f t="shared" si="36"/>
        <v>0.73220613017266001</v>
      </c>
      <c r="BF42">
        <f t="shared" si="37"/>
        <v>0.47410180861963258</v>
      </c>
      <c r="BG42">
        <f t="shared" si="38"/>
        <v>0.71489350519424966</v>
      </c>
      <c r="BH42">
        <f t="shared" si="39"/>
        <v>1299.98806451613</v>
      </c>
      <c r="BI42">
        <f t="shared" si="40"/>
        <v>1095.8753039729929</v>
      </c>
      <c r="BJ42">
        <f t="shared" si="41"/>
        <v>0.84298874265502577</v>
      </c>
      <c r="BK42">
        <f t="shared" si="42"/>
        <v>0.19597748531005155</v>
      </c>
      <c r="BL42">
        <v>6</v>
      </c>
      <c r="BM42">
        <v>0.5</v>
      </c>
      <c r="BN42" t="s">
        <v>289</v>
      </c>
      <c r="BO42">
        <v>2</v>
      </c>
      <c r="BP42">
        <v>1604004278</v>
      </c>
      <c r="BQ42">
        <v>381.84448387096802</v>
      </c>
      <c r="BR42">
        <v>400.00616129032301</v>
      </c>
      <c r="BS42">
        <v>19.222612903225802</v>
      </c>
      <c r="BT42">
        <v>12.9622225806452</v>
      </c>
      <c r="BU42">
        <v>379.55212903225799</v>
      </c>
      <c r="BV42">
        <v>19.221167741935499</v>
      </c>
      <c r="BW42">
        <v>500.024612903226</v>
      </c>
      <c r="BX42">
        <v>101.669967741935</v>
      </c>
      <c r="BY42">
        <v>9.9987916129032295E-2</v>
      </c>
      <c r="BZ42">
        <v>35.899248387096797</v>
      </c>
      <c r="CA42">
        <v>34.840693548387101</v>
      </c>
      <c r="CB42">
        <v>999.9</v>
      </c>
      <c r="CC42">
        <v>0</v>
      </c>
      <c r="CD42">
        <v>0</v>
      </c>
      <c r="CE42">
        <v>10004.945483871001</v>
      </c>
      <c r="CF42">
        <v>0</v>
      </c>
      <c r="CG42">
        <v>346.465709677419</v>
      </c>
      <c r="CH42">
        <v>1299.98806451613</v>
      </c>
      <c r="CI42">
        <v>0.89999177419354803</v>
      </c>
      <c r="CJ42">
        <v>0.100008216129032</v>
      </c>
      <c r="CK42">
        <v>0</v>
      </c>
      <c r="CL42">
        <v>1099.7403225806499</v>
      </c>
      <c r="CM42">
        <v>4.9997499999999997</v>
      </c>
      <c r="CN42">
        <v>14001.7580645161</v>
      </c>
      <c r="CO42">
        <v>11304.935483871001</v>
      </c>
      <c r="CP42">
        <v>47.622870967741903</v>
      </c>
      <c r="CQ42">
        <v>49.548161290322597</v>
      </c>
      <c r="CR42">
        <v>48.427096774193501</v>
      </c>
      <c r="CS42">
        <v>49.268000000000001</v>
      </c>
      <c r="CT42">
        <v>49.542000000000002</v>
      </c>
      <c r="CU42">
        <v>1165.4770967741899</v>
      </c>
      <c r="CV42">
        <v>129.51096774193601</v>
      </c>
      <c r="CW42">
        <v>0</v>
      </c>
      <c r="CX42">
        <v>129.200000047684</v>
      </c>
      <c r="CY42">
        <v>0</v>
      </c>
      <c r="CZ42">
        <v>1097.3069230769199</v>
      </c>
      <c r="DA42">
        <v>-266.10324750692502</v>
      </c>
      <c r="DB42">
        <v>-3313.2341836178002</v>
      </c>
      <c r="DC42">
        <v>13971.211538461501</v>
      </c>
      <c r="DD42">
        <v>15</v>
      </c>
      <c r="DE42">
        <v>1604003912.5</v>
      </c>
      <c r="DF42" t="s">
        <v>404</v>
      </c>
      <c r="DG42">
        <v>1604003902.5</v>
      </c>
      <c r="DH42">
        <v>1604003912.5</v>
      </c>
      <c r="DI42">
        <v>6</v>
      </c>
      <c r="DJ42">
        <v>2.5000000000000001E-2</v>
      </c>
      <c r="DK42">
        <v>-3.0000000000000001E-3</v>
      </c>
      <c r="DL42">
        <v>2.2919999999999998</v>
      </c>
      <c r="DM42">
        <v>1E-3</v>
      </c>
      <c r="DN42">
        <v>400</v>
      </c>
      <c r="DO42">
        <v>13</v>
      </c>
      <c r="DP42">
        <v>0.33</v>
      </c>
      <c r="DQ42">
        <v>0.04</v>
      </c>
      <c r="DR42">
        <v>13.0959999878632</v>
      </c>
      <c r="DS42">
        <v>8.16119279376398E-2</v>
      </c>
      <c r="DT42">
        <v>3.2670011890685101E-2</v>
      </c>
      <c r="DU42">
        <v>1</v>
      </c>
      <c r="DV42">
        <v>-18.158326666666699</v>
      </c>
      <c r="DW42">
        <v>-0.226379532814249</v>
      </c>
      <c r="DX42">
        <v>4.0862549547911499E-2</v>
      </c>
      <c r="DY42">
        <v>0</v>
      </c>
      <c r="DZ42">
        <v>6.2589430000000004</v>
      </c>
      <c r="EA42">
        <v>0.41251301446051503</v>
      </c>
      <c r="EB42">
        <v>3.0033103308405099E-2</v>
      </c>
      <c r="EC42">
        <v>0</v>
      </c>
      <c r="ED42">
        <v>1</v>
      </c>
      <c r="EE42">
        <v>3</v>
      </c>
      <c r="EF42" t="s">
        <v>308</v>
      </c>
      <c r="EG42">
        <v>100</v>
      </c>
      <c r="EH42">
        <v>100</v>
      </c>
      <c r="EI42">
        <v>2.2930000000000001</v>
      </c>
      <c r="EJ42">
        <v>1.4E-3</v>
      </c>
      <c r="EK42">
        <v>2.2923499999999399</v>
      </c>
      <c r="EL42">
        <v>0</v>
      </c>
      <c r="EM42">
        <v>0</v>
      </c>
      <c r="EN42">
        <v>0</v>
      </c>
      <c r="EO42">
        <v>1.4399999999987799E-3</v>
      </c>
      <c r="EP42">
        <v>0</v>
      </c>
      <c r="EQ42">
        <v>0</v>
      </c>
      <c r="ER42">
        <v>0</v>
      </c>
      <c r="ES42">
        <v>-1</v>
      </c>
      <c r="ET42">
        <v>-1</v>
      </c>
      <c r="EU42">
        <v>-1</v>
      </c>
      <c r="EV42">
        <v>-1</v>
      </c>
      <c r="EW42">
        <v>6.4</v>
      </c>
      <c r="EX42">
        <v>6.2</v>
      </c>
      <c r="EY42">
        <v>2</v>
      </c>
      <c r="EZ42">
        <v>497.54300000000001</v>
      </c>
      <c r="FA42">
        <v>499.37700000000001</v>
      </c>
      <c r="FB42">
        <v>34.704300000000003</v>
      </c>
      <c r="FC42">
        <v>31.2669</v>
      </c>
      <c r="FD42">
        <v>30</v>
      </c>
      <c r="FE42">
        <v>31.052199999999999</v>
      </c>
      <c r="FF42">
        <v>30.997599999999998</v>
      </c>
      <c r="FG42">
        <v>22.323799999999999</v>
      </c>
      <c r="FH42">
        <v>-30</v>
      </c>
      <c r="FI42">
        <v>-30</v>
      </c>
      <c r="FJ42">
        <v>-999.9</v>
      </c>
      <c r="FK42">
        <v>400</v>
      </c>
      <c r="FL42">
        <v>26.5489</v>
      </c>
      <c r="FM42">
        <v>101.79900000000001</v>
      </c>
      <c r="FN42">
        <v>101.19499999999999</v>
      </c>
    </row>
    <row r="43" spans="1:170" x14ac:dyDescent="0.25">
      <c r="A43">
        <v>27</v>
      </c>
      <c r="B43">
        <v>1604004409</v>
      </c>
      <c r="C43">
        <v>5266.4000000953702</v>
      </c>
      <c r="D43" t="s">
        <v>414</v>
      </c>
      <c r="E43" t="s">
        <v>415</v>
      </c>
      <c r="F43" t="s">
        <v>327</v>
      </c>
      <c r="G43" t="s">
        <v>411</v>
      </c>
      <c r="H43">
        <v>1604004401</v>
      </c>
      <c r="I43">
        <f t="shared" si="0"/>
        <v>6.0728552152566062E-3</v>
      </c>
      <c r="J43">
        <f t="shared" si="1"/>
        <v>14.959825981226308</v>
      </c>
      <c r="K43">
        <f t="shared" si="2"/>
        <v>379.26396774193501</v>
      </c>
      <c r="L43">
        <f t="shared" si="3"/>
        <v>232.52732397561749</v>
      </c>
      <c r="M43">
        <f t="shared" si="4"/>
        <v>23.66320738442991</v>
      </c>
      <c r="N43">
        <f t="shared" si="5"/>
        <v>38.595902488690783</v>
      </c>
      <c r="O43">
        <f t="shared" si="6"/>
        <v>0.18893376990698857</v>
      </c>
      <c r="P43">
        <f t="shared" si="7"/>
        <v>2.9583340397589222</v>
      </c>
      <c r="Q43">
        <f t="shared" si="8"/>
        <v>0.18247725351468475</v>
      </c>
      <c r="R43">
        <f t="shared" si="9"/>
        <v>0.11460999459880256</v>
      </c>
      <c r="S43">
        <f t="shared" si="10"/>
        <v>214.76221776087061</v>
      </c>
      <c r="T43">
        <f t="shared" si="11"/>
        <v>35.519608141204671</v>
      </c>
      <c r="U43">
        <f t="shared" si="12"/>
        <v>33.875067741935503</v>
      </c>
      <c r="V43">
        <f t="shared" si="13"/>
        <v>5.3058886127056377</v>
      </c>
      <c r="W43">
        <f t="shared" si="14"/>
        <v>34.52680431620535</v>
      </c>
      <c r="X43">
        <f t="shared" si="15"/>
        <v>2.0413924037231399</v>
      </c>
      <c r="Y43">
        <f t="shared" si="16"/>
        <v>5.912485803862829</v>
      </c>
      <c r="Z43">
        <f t="shared" si="17"/>
        <v>3.2644962089824978</v>
      </c>
      <c r="AA43">
        <f t="shared" si="18"/>
        <v>-267.81291499281633</v>
      </c>
      <c r="AB43">
        <f t="shared" si="19"/>
        <v>311.4273147415272</v>
      </c>
      <c r="AC43">
        <f t="shared" si="20"/>
        <v>24.549826713750775</v>
      </c>
      <c r="AD43">
        <f t="shared" si="21"/>
        <v>282.92644422333228</v>
      </c>
      <c r="AE43">
        <v>0</v>
      </c>
      <c r="AF43">
        <v>0</v>
      </c>
      <c r="AG43">
        <f t="shared" si="22"/>
        <v>1</v>
      </c>
      <c r="AH43">
        <f t="shared" si="23"/>
        <v>0</v>
      </c>
      <c r="AI43">
        <f t="shared" si="24"/>
        <v>52213.613955742025</v>
      </c>
      <c r="AJ43" t="s">
        <v>286</v>
      </c>
      <c r="AK43">
        <v>715.47692307692296</v>
      </c>
      <c r="AL43">
        <v>3262.08</v>
      </c>
      <c r="AM43">
        <f t="shared" si="25"/>
        <v>2546.603076923077</v>
      </c>
      <c r="AN43">
        <f t="shared" si="26"/>
        <v>0.78066849277855754</v>
      </c>
      <c r="AO43">
        <v>-0.57774747981622299</v>
      </c>
      <c r="AP43" t="s">
        <v>416</v>
      </c>
      <c r="AQ43">
        <v>1224.9165384615401</v>
      </c>
      <c r="AR43">
        <v>1628.29</v>
      </c>
      <c r="AS43">
        <f t="shared" si="27"/>
        <v>0.24772826802256342</v>
      </c>
      <c r="AT43">
        <v>0.5</v>
      </c>
      <c r="AU43">
        <f t="shared" si="28"/>
        <v>1095.8550394567817</v>
      </c>
      <c r="AV43">
        <f t="shared" si="29"/>
        <v>14.959825981226308</v>
      </c>
      <c r="AW43">
        <f t="shared" si="30"/>
        <v>135.73713546421322</v>
      </c>
      <c r="AX43">
        <f t="shared" si="31"/>
        <v>0.51457050034084839</v>
      </c>
      <c r="AY43">
        <f t="shared" si="32"/>
        <v>1.4178493415282871E-2</v>
      </c>
      <c r="AZ43">
        <f t="shared" si="33"/>
        <v>1.0033777766859713</v>
      </c>
      <c r="BA43" t="s">
        <v>417</v>
      </c>
      <c r="BB43">
        <v>790.42</v>
      </c>
      <c r="BC43">
        <f t="shared" si="34"/>
        <v>837.87</v>
      </c>
      <c r="BD43">
        <f t="shared" si="35"/>
        <v>0.48142726382190537</v>
      </c>
      <c r="BE43">
        <f t="shared" si="36"/>
        <v>0.66100920029453891</v>
      </c>
      <c r="BF43">
        <f t="shared" si="37"/>
        <v>0.44190149301777837</v>
      </c>
      <c r="BG43">
        <f t="shared" si="38"/>
        <v>0.64155659545264521</v>
      </c>
      <c r="BH43">
        <f t="shared" si="39"/>
        <v>1299.96451612903</v>
      </c>
      <c r="BI43">
        <f t="shared" si="40"/>
        <v>1095.8550394567817</v>
      </c>
      <c r="BJ43">
        <f t="shared" si="41"/>
        <v>0.84298842457636047</v>
      </c>
      <c r="BK43">
        <f t="shared" si="42"/>
        <v>0.19597684915272082</v>
      </c>
      <c r="BL43">
        <v>6</v>
      </c>
      <c r="BM43">
        <v>0.5</v>
      </c>
      <c r="BN43" t="s">
        <v>289</v>
      </c>
      <c r="BO43">
        <v>2</v>
      </c>
      <c r="BP43">
        <v>1604004401</v>
      </c>
      <c r="BQ43">
        <v>379.26396774193501</v>
      </c>
      <c r="BR43">
        <v>399.97870967741898</v>
      </c>
      <c r="BS43">
        <v>20.059812903225801</v>
      </c>
      <c r="BT43">
        <v>12.918883870967701</v>
      </c>
      <c r="BU43">
        <v>376.97148387096797</v>
      </c>
      <c r="BV43">
        <v>20.058377419354802</v>
      </c>
      <c r="BW43">
        <v>500.021903225806</v>
      </c>
      <c r="BX43">
        <v>101.665290322581</v>
      </c>
      <c r="BY43">
        <v>9.9986032258064503E-2</v>
      </c>
      <c r="BZ43">
        <v>35.827716129032297</v>
      </c>
      <c r="CA43">
        <v>33.875067741935503</v>
      </c>
      <c r="CB43">
        <v>999.9</v>
      </c>
      <c r="CC43">
        <v>0</v>
      </c>
      <c r="CD43">
        <v>0</v>
      </c>
      <c r="CE43">
        <v>9998.5080645161306</v>
      </c>
      <c r="CF43">
        <v>0</v>
      </c>
      <c r="CG43">
        <v>336.23364516128999</v>
      </c>
      <c r="CH43">
        <v>1299.96451612903</v>
      </c>
      <c r="CI43">
        <v>0.90000183870967698</v>
      </c>
      <c r="CJ43">
        <v>9.9998025806451604E-2</v>
      </c>
      <c r="CK43">
        <v>0</v>
      </c>
      <c r="CL43">
        <v>1227.8912903225801</v>
      </c>
      <c r="CM43">
        <v>4.9997499999999997</v>
      </c>
      <c r="CN43">
        <v>15574.158064516099</v>
      </c>
      <c r="CO43">
        <v>11304.7580645161</v>
      </c>
      <c r="CP43">
        <v>47.125</v>
      </c>
      <c r="CQ43">
        <v>49.026000000000003</v>
      </c>
      <c r="CR43">
        <v>47.875</v>
      </c>
      <c r="CS43">
        <v>48.804000000000002</v>
      </c>
      <c r="CT43">
        <v>49.068096774193499</v>
      </c>
      <c r="CU43">
        <v>1165.4696774193501</v>
      </c>
      <c r="CV43">
        <v>129.494838709677</v>
      </c>
      <c r="CW43">
        <v>0</v>
      </c>
      <c r="CX43">
        <v>121.89999985694899</v>
      </c>
      <c r="CY43">
        <v>0</v>
      </c>
      <c r="CZ43">
        <v>1224.9165384615401</v>
      </c>
      <c r="DA43">
        <v>-491.05743626585797</v>
      </c>
      <c r="DB43">
        <v>-6088.4376114154102</v>
      </c>
      <c r="DC43">
        <v>15537.2846153846</v>
      </c>
      <c r="DD43">
        <v>15</v>
      </c>
      <c r="DE43">
        <v>1604003912.5</v>
      </c>
      <c r="DF43" t="s">
        <v>404</v>
      </c>
      <c r="DG43">
        <v>1604003902.5</v>
      </c>
      <c r="DH43">
        <v>1604003912.5</v>
      </c>
      <c r="DI43">
        <v>6</v>
      </c>
      <c r="DJ43">
        <v>2.5000000000000001E-2</v>
      </c>
      <c r="DK43">
        <v>-3.0000000000000001E-3</v>
      </c>
      <c r="DL43">
        <v>2.2919999999999998</v>
      </c>
      <c r="DM43">
        <v>1E-3</v>
      </c>
      <c r="DN43">
        <v>400</v>
      </c>
      <c r="DO43">
        <v>13</v>
      </c>
      <c r="DP43">
        <v>0.33</v>
      </c>
      <c r="DQ43">
        <v>0.04</v>
      </c>
      <c r="DR43">
        <v>14.9545353065323</v>
      </c>
      <c r="DS43">
        <v>0.426782091698648</v>
      </c>
      <c r="DT43">
        <v>4.3433438601310097E-2</v>
      </c>
      <c r="DU43">
        <v>1</v>
      </c>
      <c r="DV43">
        <v>-20.712206666666699</v>
      </c>
      <c r="DW43">
        <v>-0.92255038932146605</v>
      </c>
      <c r="DX43">
        <v>7.7360510741736402E-2</v>
      </c>
      <c r="DY43">
        <v>0</v>
      </c>
      <c r="DZ43">
        <v>7.1375596666666699</v>
      </c>
      <c r="EA43">
        <v>1.04082874304785</v>
      </c>
      <c r="EB43">
        <v>7.6136730622537896E-2</v>
      </c>
      <c r="EC43">
        <v>0</v>
      </c>
      <c r="ED43">
        <v>1</v>
      </c>
      <c r="EE43">
        <v>3</v>
      </c>
      <c r="EF43" t="s">
        <v>308</v>
      </c>
      <c r="EG43">
        <v>100</v>
      </c>
      <c r="EH43">
        <v>100</v>
      </c>
      <c r="EI43">
        <v>2.2930000000000001</v>
      </c>
      <c r="EJ43">
        <v>1.5E-3</v>
      </c>
      <c r="EK43">
        <v>2.2923499999999399</v>
      </c>
      <c r="EL43">
        <v>0</v>
      </c>
      <c r="EM43">
        <v>0</v>
      </c>
      <c r="EN43">
        <v>0</v>
      </c>
      <c r="EO43">
        <v>1.4399999999987799E-3</v>
      </c>
      <c r="EP43">
        <v>0</v>
      </c>
      <c r="EQ43">
        <v>0</v>
      </c>
      <c r="ER43">
        <v>0</v>
      </c>
      <c r="ES43">
        <v>-1</v>
      </c>
      <c r="ET43">
        <v>-1</v>
      </c>
      <c r="EU43">
        <v>-1</v>
      </c>
      <c r="EV43">
        <v>-1</v>
      </c>
      <c r="EW43">
        <v>8.4</v>
      </c>
      <c r="EX43">
        <v>8.3000000000000007</v>
      </c>
      <c r="EY43">
        <v>2</v>
      </c>
      <c r="EZ43">
        <v>507.32799999999997</v>
      </c>
      <c r="FA43">
        <v>499.36599999999999</v>
      </c>
      <c r="FB43">
        <v>34.638800000000003</v>
      </c>
      <c r="FC43">
        <v>31.2193</v>
      </c>
      <c r="FD43">
        <v>30.0001</v>
      </c>
      <c r="FE43">
        <v>30.997599999999998</v>
      </c>
      <c r="FF43">
        <v>30.945399999999999</v>
      </c>
      <c r="FG43">
        <v>22.319700000000001</v>
      </c>
      <c r="FH43">
        <v>-30</v>
      </c>
      <c r="FI43">
        <v>-30</v>
      </c>
      <c r="FJ43">
        <v>-999.9</v>
      </c>
      <c r="FK43">
        <v>400</v>
      </c>
      <c r="FL43">
        <v>26.5489</v>
      </c>
      <c r="FM43">
        <v>101.809</v>
      </c>
      <c r="FN43">
        <v>101.208</v>
      </c>
    </row>
    <row r="44" spans="1:170" x14ac:dyDescent="0.25">
      <c r="A44">
        <v>28</v>
      </c>
      <c r="B44">
        <v>1604004550</v>
      </c>
      <c r="C44">
        <v>5407.4000000953702</v>
      </c>
      <c r="D44" t="s">
        <v>418</v>
      </c>
      <c r="E44" t="s">
        <v>419</v>
      </c>
      <c r="F44" t="s">
        <v>420</v>
      </c>
      <c r="G44" t="s">
        <v>421</v>
      </c>
      <c r="H44">
        <v>1604004542</v>
      </c>
      <c r="I44">
        <f t="shared" si="0"/>
        <v>3.0934815744756827E-3</v>
      </c>
      <c r="J44">
        <f t="shared" si="1"/>
        <v>6.3871725695858306</v>
      </c>
      <c r="K44">
        <f t="shared" si="2"/>
        <v>390.859451612903</v>
      </c>
      <c r="L44">
        <f t="shared" si="3"/>
        <v>236.64855864031128</v>
      </c>
      <c r="M44">
        <f t="shared" si="4"/>
        <v>24.081360912845419</v>
      </c>
      <c r="N44">
        <f t="shared" si="5"/>
        <v>39.773863718280104</v>
      </c>
      <c r="O44">
        <f t="shared" si="6"/>
        <v>7.7287855733401245E-2</v>
      </c>
      <c r="P44">
        <f t="shared" si="7"/>
        <v>2.9574230212400936</v>
      </c>
      <c r="Q44">
        <f t="shared" si="8"/>
        <v>7.6183052966010328E-2</v>
      </c>
      <c r="R44">
        <f t="shared" si="9"/>
        <v>4.771235456544988E-2</v>
      </c>
      <c r="S44">
        <f t="shared" si="10"/>
        <v>214.77583399893462</v>
      </c>
      <c r="T44">
        <f t="shared" si="11"/>
        <v>36.377182162799933</v>
      </c>
      <c r="U44">
        <f t="shared" si="12"/>
        <v>35.073599999999999</v>
      </c>
      <c r="V44">
        <f t="shared" si="13"/>
        <v>5.6714333670538455</v>
      </c>
      <c r="W44">
        <f t="shared" si="14"/>
        <v>28.415621692470395</v>
      </c>
      <c r="X44">
        <f t="shared" si="15"/>
        <v>1.6888108527467383</v>
      </c>
      <c r="Y44">
        <f t="shared" si="16"/>
        <v>5.9432479465836971</v>
      </c>
      <c r="Z44">
        <f t="shared" si="17"/>
        <v>3.9826225143071072</v>
      </c>
      <c r="AA44">
        <f t="shared" si="18"/>
        <v>-136.4225374343776</v>
      </c>
      <c r="AB44">
        <f t="shared" si="19"/>
        <v>135.2729967604491</v>
      </c>
      <c r="AC44">
        <f t="shared" si="20"/>
        <v>10.734107802298553</v>
      </c>
      <c r="AD44">
        <f t="shared" si="21"/>
        <v>224.36040112730467</v>
      </c>
      <c r="AE44">
        <v>78</v>
      </c>
      <c r="AF44">
        <v>16</v>
      </c>
      <c r="AG44">
        <f t="shared" si="22"/>
        <v>1</v>
      </c>
      <c r="AH44">
        <f t="shared" si="23"/>
        <v>0</v>
      </c>
      <c r="AI44">
        <f t="shared" si="24"/>
        <v>52171.698662967348</v>
      </c>
      <c r="AJ44" t="s">
        <v>286</v>
      </c>
      <c r="AK44">
        <v>715.47692307692296</v>
      </c>
      <c r="AL44">
        <v>3262.08</v>
      </c>
      <c r="AM44">
        <f t="shared" si="25"/>
        <v>2546.603076923077</v>
      </c>
      <c r="AN44">
        <f t="shared" si="26"/>
        <v>0.78066849277855754</v>
      </c>
      <c r="AO44">
        <v>-0.57774747981622299</v>
      </c>
      <c r="AP44" t="s">
        <v>422</v>
      </c>
      <c r="AQ44">
        <v>943.10059999999999</v>
      </c>
      <c r="AR44">
        <v>1149.3900000000001</v>
      </c>
      <c r="AS44">
        <f t="shared" si="27"/>
        <v>0.17947728795274021</v>
      </c>
      <c r="AT44">
        <v>0.5</v>
      </c>
      <c r="AU44">
        <f t="shared" si="28"/>
        <v>1095.9231781664887</v>
      </c>
      <c r="AV44">
        <f t="shared" si="29"/>
        <v>6.3871725695858306</v>
      </c>
      <c r="AW44">
        <f t="shared" si="30"/>
        <v>98.346659910934548</v>
      </c>
      <c r="AX44">
        <f t="shared" si="31"/>
        <v>0.44422693776698952</v>
      </c>
      <c r="AY44">
        <f t="shared" si="32"/>
        <v>6.3552995211348358E-3</v>
      </c>
      <c r="AZ44">
        <f t="shared" si="33"/>
        <v>1.8380967295695974</v>
      </c>
      <c r="BA44" t="s">
        <v>423</v>
      </c>
      <c r="BB44">
        <v>638.79999999999995</v>
      </c>
      <c r="BC44">
        <f t="shared" si="34"/>
        <v>510.59000000000015</v>
      </c>
      <c r="BD44">
        <f t="shared" si="35"/>
        <v>0.40402162204508518</v>
      </c>
      <c r="BE44">
        <f t="shared" si="36"/>
        <v>0.8053619895703088</v>
      </c>
      <c r="BF44">
        <f t="shared" si="37"/>
        <v>0.47541641626203052</v>
      </c>
      <c r="BG44">
        <f t="shared" si="38"/>
        <v>0.82961102935312903</v>
      </c>
      <c r="BH44">
        <f t="shared" si="39"/>
        <v>1300.04516129032</v>
      </c>
      <c r="BI44">
        <f t="shared" si="40"/>
        <v>1095.9231781664887</v>
      </c>
      <c r="BJ44">
        <f t="shared" si="41"/>
        <v>0.842988544396999</v>
      </c>
      <c r="BK44">
        <f t="shared" si="42"/>
        <v>0.19597708879399817</v>
      </c>
      <c r="BL44">
        <v>6</v>
      </c>
      <c r="BM44">
        <v>0.5</v>
      </c>
      <c r="BN44" t="s">
        <v>289</v>
      </c>
      <c r="BO44">
        <v>2</v>
      </c>
      <c r="BP44">
        <v>1604004542</v>
      </c>
      <c r="BQ44">
        <v>390.859451612903</v>
      </c>
      <c r="BR44">
        <v>399.97467741935498</v>
      </c>
      <c r="BS44">
        <v>16.5960161290323</v>
      </c>
      <c r="BT44">
        <v>12.945574193548399</v>
      </c>
      <c r="BU44">
        <v>388.56719354838702</v>
      </c>
      <c r="BV44">
        <v>16.5945838709677</v>
      </c>
      <c r="BW44">
        <v>500.017612903226</v>
      </c>
      <c r="BX44">
        <v>101.660064516129</v>
      </c>
      <c r="BY44">
        <v>9.9950635483870995E-2</v>
      </c>
      <c r="BZ44">
        <v>35.922022580645198</v>
      </c>
      <c r="CA44">
        <v>35.073599999999999</v>
      </c>
      <c r="CB44">
        <v>999.9</v>
      </c>
      <c r="CC44">
        <v>0</v>
      </c>
      <c r="CD44">
        <v>0</v>
      </c>
      <c r="CE44">
        <v>9993.8564516129009</v>
      </c>
      <c r="CF44">
        <v>0</v>
      </c>
      <c r="CG44">
        <v>567.80129032258105</v>
      </c>
      <c r="CH44">
        <v>1300.04516129032</v>
      </c>
      <c r="CI44">
        <v>0.89999712903225804</v>
      </c>
      <c r="CJ44">
        <v>0.10000292903225801</v>
      </c>
      <c r="CK44">
        <v>0</v>
      </c>
      <c r="CL44">
        <v>944.54638709677397</v>
      </c>
      <c r="CM44">
        <v>4.9997499999999997</v>
      </c>
      <c r="CN44">
        <v>12164.9806451613</v>
      </c>
      <c r="CO44">
        <v>11305.4516129032</v>
      </c>
      <c r="CP44">
        <v>46.811999999999998</v>
      </c>
      <c r="CQ44">
        <v>48.75</v>
      </c>
      <c r="CR44">
        <v>47.561999999999998</v>
      </c>
      <c r="CS44">
        <v>48.508000000000003</v>
      </c>
      <c r="CT44">
        <v>48.75</v>
      </c>
      <c r="CU44">
        <v>1165.5370967741901</v>
      </c>
      <c r="CV44">
        <v>129.508064516129</v>
      </c>
      <c r="CW44">
        <v>0</v>
      </c>
      <c r="CX44">
        <v>139.90000009536701</v>
      </c>
      <c r="CY44">
        <v>0</v>
      </c>
      <c r="CZ44">
        <v>943.10059999999999</v>
      </c>
      <c r="DA44">
        <v>-146.273769214027</v>
      </c>
      <c r="DB44">
        <v>-1857.0461538663201</v>
      </c>
      <c r="DC44">
        <v>12146.632</v>
      </c>
      <c r="DD44">
        <v>15</v>
      </c>
      <c r="DE44">
        <v>1604003912.5</v>
      </c>
      <c r="DF44" t="s">
        <v>404</v>
      </c>
      <c r="DG44">
        <v>1604003902.5</v>
      </c>
      <c r="DH44">
        <v>1604003912.5</v>
      </c>
      <c r="DI44">
        <v>6</v>
      </c>
      <c r="DJ44">
        <v>2.5000000000000001E-2</v>
      </c>
      <c r="DK44">
        <v>-3.0000000000000001E-3</v>
      </c>
      <c r="DL44">
        <v>2.2919999999999998</v>
      </c>
      <c r="DM44">
        <v>1E-3</v>
      </c>
      <c r="DN44">
        <v>400</v>
      </c>
      <c r="DO44">
        <v>13</v>
      </c>
      <c r="DP44">
        <v>0.33</v>
      </c>
      <c r="DQ44">
        <v>0.04</v>
      </c>
      <c r="DR44">
        <v>6.3902627742168701</v>
      </c>
      <c r="DS44">
        <v>-0.17780126527637599</v>
      </c>
      <c r="DT44">
        <v>3.8066367744258797E-2</v>
      </c>
      <c r="DU44">
        <v>1</v>
      </c>
      <c r="DV44">
        <v>-9.1172836666666708</v>
      </c>
      <c r="DW44">
        <v>0.243227319243599</v>
      </c>
      <c r="DX44">
        <v>4.6102222107206797E-2</v>
      </c>
      <c r="DY44">
        <v>0</v>
      </c>
      <c r="DZ44">
        <v>3.6495646666666701</v>
      </c>
      <c r="EA44">
        <v>0.26952560622914101</v>
      </c>
      <c r="EB44">
        <v>1.9666120738185501E-2</v>
      </c>
      <c r="EC44">
        <v>0</v>
      </c>
      <c r="ED44">
        <v>1</v>
      </c>
      <c r="EE44">
        <v>3</v>
      </c>
      <c r="EF44" t="s">
        <v>308</v>
      </c>
      <c r="EG44">
        <v>100</v>
      </c>
      <c r="EH44">
        <v>100</v>
      </c>
      <c r="EI44">
        <v>2.2919999999999998</v>
      </c>
      <c r="EJ44">
        <v>1.4E-3</v>
      </c>
      <c r="EK44">
        <v>2.2923499999999399</v>
      </c>
      <c r="EL44">
        <v>0</v>
      </c>
      <c r="EM44">
        <v>0</v>
      </c>
      <c r="EN44">
        <v>0</v>
      </c>
      <c r="EO44">
        <v>1.4399999999987799E-3</v>
      </c>
      <c r="EP44">
        <v>0</v>
      </c>
      <c r="EQ44">
        <v>0</v>
      </c>
      <c r="ER44">
        <v>0</v>
      </c>
      <c r="ES44">
        <v>-1</v>
      </c>
      <c r="ET44">
        <v>-1</v>
      </c>
      <c r="EU44">
        <v>-1</v>
      </c>
      <c r="EV44">
        <v>-1</v>
      </c>
      <c r="EW44">
        <v>10.8</v>
      </c>
      <c r="EX44">
        <v>10.6</v>
      </c>
      <c r="EY44">
        <v>2</v>
      </c>
      <c r="EZ44">
        <v>397.45400000000001</v>
      </c>
      <c r="FA44">
        <v>499.37799999999999</v>
      </c>
      <c r="FB44">
        <v>34.623600000000003</v>
      </c>
      <c r="FC44">
        <v>31.224399999999999</v>
      </c>
      <c r="FD44">
        <v>30</v>
      </c>
      <c r="FE44">
        <v>30.991299999999999</v>
      </c>
      <c r="FF44">
        <v>30.931999999999999</v>
      </c>
      <c r="FG44">
        <v>22.319099999999999</v>
      </c>
      <c r="FH44">
        <v>-30</v>
      </c>
      <c r="FI44">
        <v>-30</v>
      </c>
      <c r="FJ44">
        <v>-999.9</v>
      </c>
      <c r="FK44">
        <v>400</v>
      </c>
      <c r="FL44">
        <v>26.5489</v>
      </c>
      <c r="FM44">
        <v>101.813</v>
      </c>
      <c r="FN44">
        <v>101.212</v>
      </c>
    </row>
    <row r="45" spans="1:170" x14ac:dyDescent="0.25">
      <c r="A45">
        <v>29</v>
      </c>
      <c r="B45">
        <v>1604004682.0999999</v>
      </c>
      <c r="C45">
        <v>5539.5</v>
      </c>
      <c r="D45" t="s">
        <v>424</v>
      </c>
      <c r="E45" t="s">
        <v>425</v>
      </c>
      <c r="F45" t="s">
        <v>420</v>
      </c>
      <c r="G45" t="s">
        <v>421</v>
      </c>
      <c r="H45">
        <v>1604004674.0999999</v>
      </c>
      <c r="I45">
        <f t="shared" si="0"/>
        <v>7.4672194199108186E-3</v>
      </c>
      <c r="J45">
        <f t="shared" si="1"/>
        <v>15.711941621409938</v>
      </c>
      <c r="K45">
        <f t="shared" si="2"/>
        <v>377.76625806451602</v>
      </c>
      <c r="L45">
        <f t="shared" si="3"/>
        <v>242.76835428535702</v>
      </c>
      <c r="M45">
        <f t="shared" si="4"/>
        <v>24.703563774339617</v>
      </c>
      <c r="N45">
        <f t="shared" si="5"/>
        <v>38.440647980506967</v>
      </c>
      <c r="O45">
        <f t="shared" si="6"/>
        <v>0.22125947215497666</v>
      </c>
      <c r="P45">
        <f t="shared" si="7"/>
        <v>2.9581115449002708</v>
      </c>
      <c r="Q45">
        <f t="shared" si="8"/>
        <v>0.2124593028007177</v>
      </c>
      <c r="R45">
        <f t="shared" si="9"/>
        <v>0.13354856016828109</v>
      </c>
      <c r="S45">
        <f t="shared" si="10"/>
        <v>214.76658224937529</v>
      </c>
      <c r="T45">
        <f t="shared" si="11"/>
        <v>35.146897840394807</v>
      </c>
      <c r="U45">
        <f t="shared" si="12"/>
        <v>34.997825806451601</v>
      </c>
      <c r="V45">
        <f t="shared" si="13"/>
        <v>5.647691325700106</v>
      </c>
      <c r="W45">
        <f t="shared" si="14"/>
        <v>37.399147210467071</v>
      </c>
      <c r="X45">
        <f t="shared" si="15"/>
        <v>2.2093270505168841</v>
      </c>
      <c r="Y45">
        <f t="shared" si="16"/>
        <v>5.9074262792242216</v>
      </c>
      <c r="Z45">
        <f t="shared" si="17"/>
        <v>3.438364275183222</v>
      </c>
      <c r="AA45">
        <f t="shared" si="18"/>
        <v>-329.30437641806708</v>
      </c>
      <c r="AB45">
        <f t="shared" si="19"/>
        <v>129.86887226502617</v>
      </c>
      <c r="AC45">
        <f t="shared" si="20"/>
        <v>10.293586028444224</v>
      </c>
      <c r="AD45">
        <f t="shared" si="21"/>
        <v>25.624664124778604</v>
      </c>
      <c r="AE45">
        <v>46</v>
      </c>
      <c r="AF45">
        <v>9</v>
      </c>
      <c r="AG45">
        <f t="shared" si="22"/>
        <v>1</v>
      </c>
      <c r="AH45">
        <f t="shared" si="23"/>
        <v>0</v>
      </c>
      <c r="AI45">
        <f t="shared" si="24"/>
        <v>52209.765136568189</v>
      </c>
      <c r="AJ45" t="s">
        <v>286</v>
      </c>
      <c r="AK45">
        <v>715.47692307692296</v>
      </c>
      <c r="AL45">
        <v>3262.08</v>
      </c>
      <c r="AM45">
        <f t="shared" si="25"/>
        <v>2546.603076923077</v>
      </c>
      <c r="AN45">
        <f t="shared" si="26"/>
        <v>0.78066849277855754</v>
      </c>
      <c r="AO45">
        <v>-0.57774747981622299</v>
      </c>
      <c r="AP45" t="s">
        <v>426</v>
      </c>
      <c r="AQ45">
        <v>957.05344000000002</v>
      </c>
      <c r="AR45">
        <v>1331.7</v>
      </c>
      <c r="AS45">
        <f t="shared" si="27"/>
        <v>0.28132954869715399</v>
      </c>
      <c r="AT45">
        <v>0.5</v>
      </c>
      <c r="AU45">
        <f t="shared" si="28"/>
        <v>1095.8761168761653</v>
      </c>
      <c r="AV45">
        <f t="shared" si="29"/>
        <v>15.711941621409938</v>
      </c>
      <c r="AW45">
        <f t="shared" si="30"/>
        <v>154.15116669438058</v>
      </c>
      <c r="AX45">
        <f t="shared" si="31"/>
        <v>1.2512803183900276</v>
      </c>
      <c r="AY45">
        <f t="shared" si="32"/>
        <v>1.4864535188211341E-2</v>
      </c>
      <c r="AZ45">
        <f t="shared" si="33"/>
        <v>1.4495607118720431</v>
      </c>
      <c r="BA45" t="s">
        <v>427</v>
      </c>
      <c r="BB45">
        <v>-334.63</v>
      </c>
      <c r="BC45">
        <f t="shared" si="34"/>
        <v>1666.33</v>
      </c>
      <c r="BD45">
        <f t="shared" si="35"/>
        <v>0.22483335233717214</v>
      </c>
      <c r="BE45">
        <f t="shared" si="36"/>
        <v>0.53670715737437824</v>
      </c>
      <c r="BF45">
        <f t="shared" si="37"/>
        <v>0.60797229774432326</v>
      </c>
      <c r="BG45">
        <f t="shared" si="38"/>
        <v>0.75802154544334166</v>
      </c>
      <c r="BH45">
        <f t="shared" si="39"/>
        <v>1299.9893548387099</v>
      </c>
      <c r="BI45">
        <f t="shared" si="40"/>
        <v>1095.8761168761653</v>
      </c>
      <c r="BJ45">
        <f t="shared" si="41"/>
        <v>0.84298853125003548</v>
      </c>
      <c r="BK45">
        <f t="shared" si="42"/>
        <v>0.19597706250007094</v>
      </c>
      <c r="BL45">
        <v>6</v>
      </c>
      <c r="BM45">
        <v>0.5</v>
      </c>
      <c r="BN45" t="s">
        <v>289</v>
      </c>
      <c r="BO45">
        <v>2</v>
      </c>
      <c r="BP45">
        <v>1604004674.0999999</v>
      </c>
      <c r="BQ45">
        <v>377.76625806451602</v>
      </c>
      <c r="BR45">
        <v>400.00480645161298</v>
      </c>
      <c r="BS45">
        <v>21.711632258064501</v>
      </c>
      <c r="BT45">
        <v>12.9458419354839</v>
      </c>
      <c r="BU45">
        <v>375.473935483871</v>
      </c>
      <c r="BV45">
        <v>21.710196774193601</v>
      </c>
      <c r="BW45">
        <v>500.01838709677401</v>
      </c>
      <c r="BX45">
        <v>101.657741935484</v>
      </c>
      <c r="BY45">
        <v>0.100017419354839</v>
      </c>
      <c r="BZ45">
        <v>35.812164516129002</v>
      </c>
      <c r="CA45">
        <v>34.997825806451601</v>
      </c>
      <c r="CB45">
        <v>999.9</v>
      </c>
      <c r="CC45">
        <v>0</v>
      </c>
      <c r="CD45">
        <v>0</v>
      </c>
      <c r="CE45">
        <v>9997.98870967742</v>
      </c>
      <c r="CF45">
        <v>0</v>
      </c>
      <c r="CG45">
        <v>341.11125806451599</v>
      </c>
      <c r="CH45">
        <v>1299.9893548387099</v>
      </c>
      <c r="CI45">
        <v>0.90000048387096798</v>
      </c>
      <c r="CJ45">
        <v>9.9999580645161304E-2</v>
      </c>
      <c r="CK45">
        <v>0</v>
      </c>
      <c r="CL45">
        <v>957.68129032258105</v>
      </c>
      <c r="CM45">
        <v>4.9997499999999997</v>
      </c>
      <c r="CN45">
        <v>12142.109677419399</v>
      </c>
      <c r="CO45">
        <v>11304.9806451613</v>
      </c>
      <c r="CP45">
        <v>46.625</v>
      </c>
      <c r="CQ45">
        <v>48.561999999999998</v>
      </c>
      <c r="CR45">
        <v>47.375</v>
      </c>
      <c r="CS45">
        <v>48.320129032258002</v>
      </c>
      <c r="CT45">
        <v>48.561999999999998</v>
      </c>
      <c r="CU45">
        <v>1165.4874193548401</v>
      </c>
      <c r="CV45">
        <v>129.50193548387099</v>
      </c>
      <c r="CW45">
        <v>0</v>
      </c>
      <c r="CX45">
        <v>130.799999952316</v>
      </c>
      <c r="CY45">
        <v>0</v>
      </c>
      <c r="CZ45">
        <v>957.05344000000002</v>
      </c>
      <c r="DA45">
        <v>-69.247384604766097</v>
      </c>
      <c r="DB45">
        <v>-843.37692305367398</v>
      </c>
      <c r="DC45">
        <v>12134.567999999999</v>
      </c>
      <c r="DD45">
        <v>15</v>
      </c>
      <c r="DE45">
        <v>1604003912.5</v>
      </c>
      <c r="DF45" t="s">
        <v>404</v>
      </c>
      <c r="DG45">
        <v>1604003902.5</v>
      </c>
      <c r="DH45">
        <v>1604003912.5</v>
      </c>
      <c r="DI45">
        <v>6</v>
      </c>
      <c r="DJ45">
        <v>2.5000000000000001E-2</v>
      </c>
      <c r="DK45">
        <v>-3.0000000000000001E-3</v>
      </c>
      <c r="DL45">
        <v>2.2919999999999998</v>
      </c>
      <c r="DM45">
        <v>1E-3</v>
      </c>
      <c r="DN45">
        <v>400</v>
      </c>
      <c r="DO45">
        <v>13</v>
      </c>
      <c r="DP45">
        <v>0.33</v>
      </c>
      <c r="DQ45">
        <v>0.04</v>
      </c>
      <c r="DR45">
        <v>15.7167455802948</v>
      </c>
      <c r="DS45">
        <v>-0.33569732942601399</v>
      </c>
      <c r="DT45">
        <v>4.15686075463279E-2</v>
      </c>
      <c r="DU45">
        <v>1</v>
      </c>
      <c r="DV45">
        <v>-22.239049999999999</v>
      </c>
      <c r="DW45">
        <v>0.27207563959957098</v>
      </c>
      <c r="DX45">
        <v>4.2035816077879699E-2</v>
      </c>
      <c r="DY45">
        <v>0</v>
      </c>
      <c r="DZ45">
        <v>8.7653836666666702</v>
      </c>
      <c r="EA45">
        <v>0.12250064516130101</v>
      </c>
      <c r="EB45">
        <v>8.9927976675165007E-3</v>
      </c>
      <c r="EC45">
        <v>1</v>
      </c>
      <c r="ED45">
        <v>2</v>
      </c>
      <c r="EE45">
        <v>3</v>
      </c>
      <c r="EF45" t="s">
        <v>291</v>
      </c>
      <c r="EG45">
        <v>100</v>
      </c>
      <c r="EH45">
        <v>100</v>
      </c>
      <c r="EI45">
        <v>2.2919999999999998</v>
      </c>
      <c r="EJ45">
        <v>1.4E-3</v>
      </c>
      <c r="EK45">
        <v>2.2923499999999399</v>
      </c>
      <c r="EL45">
        <v>0</v>
      </c>
      <c r="EM45">
        <v>0</v>
      </c>
      <c r="EN45">
        <v>0</v>
      </c>
      <c r="EO45">
        <v>1.4399999999987799E-3</v>
      </c>
      <c r="EP45">
        <v>0</v>
      </c>
      <c r="EQ45">
        <v>0</v>
      </c>
      <c r="ER45">
        <v>0</v>
      </c>
      <c r="ES45">
        <v>-1</v>
      </c>
      <c r="ET45">
        <v>-1</v>
      </c>
      <c r="EU45">
        <v>-1</v>
      </c>
      <c r="EV45">
        <v>-1</v>
      </c>
      <c r="EW45">
        <v>13</v>
      </c>
      <c r="EX45">
        <v>12.8</v>
      </c>
      <c r="EY45">
        <v>2</v>
      </c>
      <c r="EZ45">
        <v>438.017</v>
      </c>
      <c r="FA45">
        <v>498.43099999999998</v>
      </c>
      <c r="FB45">
        <v>34.629199999999997</v>
      </c>
      <c r="FC45">
        <v>31.238499999999998</v>
      </c>
      <c r="FD45">
        <v>30.000299999999999</v>
      </c>
      <c r="FE45">
        <v>31.002099999999999</v>
      </c>
      <c r="FF45">
        <v>30.940100000000001</v>
      </c>
      <c r="FG45">
        <v>22.2761</v>
      </c>
      <c r="FH45">
        <v>-30</v>
      </c>
      <c r="FI45">
        <v>-30</v>
      </c>
      <c r="FJ45">
        <v>-999.9</v>
      </c>
      <c r="FK45">
        <v>400</v>
      </c>
      <c r="FL45">
        <v>26.5489</v>
      </c>
      <c r="FM45">
        <v>101.8</v>
      </c>
      <c r="FN45">
        <v>101.206</v>
      </c>
    </row>
    <row r="46" spans="1:170" x14ac:dyDescent="0.25">
      <c r="A46">
        <v>30</v>
      </c>
      <c r="B46">
        <v>1604004920.5999999</v>
      </c>
      <c r="C46">
        <v>5778</v>
      </c>
      <c r="D46" t="s">
        <v>428</v>
      </c>
      <c r="E46" t="s">
        <v>429</v>
      </c>
      <c r="F46" t="s">
        <v>430</v>
      </c>
      <c r="G46" t="s">
        <v>355</v>
      </c>
      <c r="H46">
        <v>1604004912.8499999</v>
      </c>
      <c r="I46">
        <f t="shared" si="0"/>
        <v>2.8474125690353875E-3</v>
      </c>
      <c r="J46">
        <f t="shared" si="1"/>
        <v>7.6183227738109069</v>
      </c>
      <c r="K46">
        <f t="shared" si="2"/>
        <v>389.50529999999998</v>
      </c>
      <c r="L46">
        <f t="shared" si="3"/>
        <v>180.52839434376745</v>
      </c>
      <c r="M46">
        <f t="shared" si="4"/>
        <v>18.367121549573259</v>
      </c>
      <c r="N46">
        <f t="shared" si="5"/>
        <v>39.628620280530313</v>
      </c>
      <c r="O46">
        <f t="shared" si="6"/>
        <v>6.5218527075367946E-2</v>
      </c>
      <c r="P46">
        <f t="shared" si="7"/>
        <v>2.9578428887716846</v>
      </c>
      <c r="Q46">
        <f t="shared" si="8"/>
        <v>6.4430048015996014E-2</v>
      </c>
      <c r="R46">
        <f t="shared" si="9"/>
        <v>4.0338827395129208E-2</v>
      </c>
      <c r="S46">
        <f t="shared" si="10"/>
        <v>214.76356220480838</v>
      </c>
      <c r="T46">
        <f t="shared" si="11"/>
        <v>36.388750493080835</v>
      </c>
      <c r="U46">
        <f t="shared" si="12"/>
        <v>36.0403533333333</v>
      </c>
      <c r="V46">
        <f t="shared" si="13"/>
        <v>5.9820432635634457</v>
      </c>
      <c r="W46">
        <f t="shared" si="14"/>
        <v>27.916455092735191</v>
      </c>
      <c r="X46">
        <f t="shared" si="15"/>
        <v>1.654463396881263</v>
      </c>
      <c r="Y46">
        <f t="shared" si="16"/>
        <v>5.9264809639523692</v>
      </c>
      <c r="Z46">
        <f t="shared" si="17"/>
        <v>4.327579866682183</v>
      </c>
      <c r="AA46">
        <f t="shared" si="18"/>
        <v>-125.57089429446059</v>
      </c>
      <c r="AB46">
        <f t="shared" si="19"/>
        <v>-27.057720157045754</v>
      </c>
      <c r="AC46">
        <f t="shared" si="20"/>
        <v>-2.1563298176096004</v>
      </c>
      <c r="AD46">
        <f t="shared" si="21"/>
        <v>59.978617935692455</v>
      </c>
      <c r="AE46">
        <v>6</v>
      </c>
      <c r="AF46">
        <v>1</v>
      </c>
      <c r="AG46">
        <f t="shared" si="22"/>
        <v>1</v>
      </c>
      <c r="AH46">
        <f t="shared" si="23"/>
        <v>0</v>
      </c>
      <c r="AI46">
        <f t="shared" si="24"/>
        <v>52191.892324875276</v>
      </c>
      <c r="AJ46" t="s">
        <v>286</v>
      </c>
      <c r="AK46">
        <v>715.47692307692296</v>
      </c>
      <c r="AL46">
        <v>3262.08</v>
      </c>
      <c r="AM46">
        <f t="shared" si="25"/>
        <v>2546.603076923077</v>
      </c>
      <c r="AN46">
        <f t="shared" si="26"/>
        <v>0.78066849277855754</v>
      </c>
      <c r="AO46">
        <v>-0.57774747981622299</v>
      </c>
      <c r="AP46" t="s">
        <v>431</v>
      </c>
      <c r="AQ46">
        <v>995.70795999999996</v>
      </c>
      <c r="AR46">
        <v>1240.33</v>
      </c>
      <c r="AS46">
        <f t="shared" si="27"/>
        <v>0.19722335184991091</v>
      </c>
      <c r="AT46">
        <v>0.5</v>
      </c>
      <c r="AU46">
        <f t="shared" si="28"/>
        <v>1095.8603987547699</v>
      </c>
      <c r="AV46">
        <f t="shared" si="29"/>
        <v>7.6183227738109069</v>
      </c>
      <c r="AW46">
        <f t="shared" si="30"/>
        <v>108.06463050099782</v>
      </c>
      <c r="AX46">
        <f t="shared" si="31"/>
        <v>0.42165391468399532</v>
      </c>
      <c r="AY46">
        <f t="shared" si="32"/>
        <v>7.4791189306049879E-3</v>
      </c>
      <c r="AZ46">
        <f t="shared" si="33"/>
        <v>1.6300097554683028</v>
      </c>
      <c r="BA46" t="s">
        <v>432</v>
      </c>
      <c r="BB46">
        <v>717.34</v>
      </c>
      <c r="BC46">
        <f t="shared" si="34"/>
        <v>522.9899999999999</v>
      </c>
      <c r="BD46">
        <f t="shared" si="35"/>
        <v>0.46773750932140196</v>
      </c>
      <c r="BE46">
        <f t="shared" si="36"/>
        <v>0.79448195100481789</v>
      </c>
      <c r="BF46">
        <f t="shared" si="37"/>
        <v>0.46607717617677613</v>
      </c>
      <c r="BG46">
        <f t="shared" si="38"/>
        <v>0.79390071359010972</v>
      </c>
      <c r="BH46">
        <f t="shared" si="39"/>
        <v>1299.97066666667</v>
      </c>
      <c r="BI46">
        <f t="shared" si="40"/>
        <v>1095.8603987547699</v>
      </c>
      <c r="BJ46">
        <f t="shared" si="41"/>
        <v>0.84298855878396783</v>
      </c>
      <c r="BK46">
        <f t="shared" si="42"/>
        <v>0.19597711756793565</v>
      </c>
      <c r="BL46">
        <v>6</v>
      </c>
      <c r="BM46">
        <v>0.5</v>
      </c>
      <c r="BN46" t="s">
        <v>289</v>
      </c>
      <c r="BO46">
        <v>2</v>
      </c>
      <c r="BP46">
        <v>1604004912.8499999</v>
      </c>
      <c r="BQ46">
        <v>389.50529999999998</v>
      </c>
      <c r="BR46">
        <v>399.977933333333</v>
      </c>
      <c r="BS46">
        <v>16.2615366666667</v>
      </c>
      <c r="BT46">
        <v>12.9002866666667</v>
      </c>
      <c r="BU46">
        <v>387.21293333333301</v>
      </c>
      <c r="BV46">
        <v>16.260096666666701</v>
      </c>
      <c r="BW46">
        <v>500.01206666666701</v>
      </c>
      <c r="BX46">
        <v>101.64086666666699</v>
      </c>
      <c r="BY46">
        <v>0.100034626666667</v>
      </c>
      <c r="BZ46">
        <v>35.870673333333301</v>
      </c>
      <c r="CA46">
        <v>36.0403533333333</v>
      </c>
      <c r="CB46">
        <v>999.9</v>
      </c>
      <c r="CC46">
        <v>0</v>
      </c>
      <c r="CD46">
        <v>0</v>
      </c>
      <c r="CE46">
        <v>9998.125</v>
      </c>
      <c r="CF46">
        <v>0</v>
      </c>
      <c r="CG46">
        <v>699.96550000000002</v>
      </c>
      <c r="CH46">
        <v>1299.97066666667</v>
      </c>
      <c r="CI46">
        <v>0.89999656666666705</v>
      </c>
      <c r="CJ46">
        <v>0.10000305666666701</v>
      </c>
      <c r="CK46">
        <v>0</v>
      </c>
      <c r="CL46">
        <v>997.50806666666699</v>
      </c>
      <c r="CM46">
        <v>4.9997499999999997</v>
      </c>
      <c r="CN46">
        <v>12760.356666666699</v>
      </c>
      <c r="CO46">
        <v>11304.8</v>
      </c>
      <c r="CP46">
        <v>46.191200000000002</v>
      </c>
      <c r="CQ46">
        <v>48.1332666666667</v>
      </c>
      <c r="CR46">
        <v>46.9559</v>
      </c>
      <c r="CS46">
        <v>47.941200000000002</v>
      </c>
      <c r="CT46">
        <v>48.186999999999998</v>
      </c>
      <c r="CU46">
        <v>1165.47</v>
      </c>
      <c r="CV46">
        <v>129.50133333333301</v>
      </c>
      <c r="CW46">
        <v>0</v>
      </c>
      <c r="CX46">
        <v>237.60000014305101</v>
      </c>
      <c r="CY46">
        <v>0</v>
      </c>
      <c r="CZ46">
        <v>995.70795999999996</v>
      </c>
      <c r="DA46">
        <v>-266.05015343064599</v>
      </c>
      <c r="DB46">
        <v>-3393.9999947651399</v>
      </c>
      <c r="DC46">
        <v>12737.572</v>
      </c>
      <c r="DD46">
        <v>15</v>
      </c>
      <c r="DE46">
        <v>1604003912.5</v>
      </c>
      <c r="DF46" t="s">
        <v>404</v>
      </c>
      <c r="DG46">
        <v>1604003902.5</v>
      </c>
      <c r="DH46">
        <v>1604003912.5</v>
      </c>
      <c r="DI46">
        <v>6</v>
      </c>
      <c r="DJ46">
        <v>2.5000000000000001E-2</v>
      </c>
      <c r="DK46">
        <v>-3.0000000000000001E-3</v>
      </c>
      <c r="DL46">
        <v>2.2919999999999998</v>
      </c>
      <c r="DM46">
        <v>1E-3</v>
      </c>
      <c r="DN46">
        <v>400</v>
      </c>
      <c r="DO46">
        <v>13</v>
      </c>
      <c r="DP46">
        <v>0.33</v>
      </c>
      <c r="DQ46">
        <v>0.04</v>
      </c>
      <c r="DR46">
        <v>7.6232780335028902</v>
      </c>
      <c r="DS46">
        <v>-0.34503982092318403</v>
      </c>
      <c r="DT46">
        <v>3.3712036070700502E-2</v>
      </c>
      <c r="DU46">
        <v>1</v>
      </c>
      <c r="DV46">
        <v>-10.47261</v>
      </c>
      <c r="DW46">
        <v>0.48130011123469901</v>
      </c>
      <c r="DX46">
        <v>4.4421859108626699E-2</v>
      </c>
      <c r="DY46">
        <v>0</v>
      </c>
      <c r="DZ46">
        <v>3.3612533333333299</v>
      </c>
      <c r="EA46">
        <v>-3.8017174638485002E-2</v>
      </c>
      <c r="EB46">
        <v>3.75214457195998E-3</v>
      </c>
      <c r="EC46">
        <v>1</v>
      </c>
      <c r="ED46">
        <v>2</v>
      </c>
      <c r="EE46">
        <v>3</v>
      </c>
      <c r="EF46" t="s">
        <v>291</v>
      </c>
      <c r="EG46">
        <v>100</v>
      </c>
      <c r="EH46">
        <v>100</v>
      </c>
      <c r="EI46">
        <v>2.2919999999999998</v>
      </c>
      <c r="EJ46">
        <v>1.5E-3</v>
      </c>
      <c r="EK46">
        <v>2.2923499999999399</v>
      </c>
      <c r="EL46">
        <v>0</v>
      </c>
      <c r="EM46">
        <v>0</v>
      </c>
      <c r="EN46">
        <v>0</v>
      </c>
      <c r="EO46">
        <v>1.4399999999987799E-3</v>
      </c>
      <c r="EP46">
        <v>0</v>
      </c>
      <c r="EQ46">
        <v>0</v>
      </c>
      <c r="ER46">
        <v>0</v>
      </c>
      <c r="ES46">
        <v>-1</v>
      </c>
      <c r="ET46">
        <v>-1</v>
      </c>
      <c r="EU46">
        <v>-1</v>
      </c>
      <c r="EV46">
        <v>-1</v>
      </c>
      <c r="EW46">
        <v>17</v>
      </c>
      <c r="EX46">
        <v>16.8</v>
      </c>
      <c r="EY46">
        <v>2</v>
      </c>
      <c r="EZ46">
        <v>490.59800000000001</v>
      </c>
      <c r="FA46">
        <v>497.84</v>
      </c>
      <c r="FB46">
        <v>34.550600000000003</v>
      </c>
      <c r="FC46">
        <v>31.310700000000001</v>
      </c>
      <c r="FD46">
        <v>30.000900000000001</v>
      </c>
      <c r="FE46">
        <v>31.0609</v>
      </c>
      <c r="FF46">
        <v>31.023900000000001</v>
      </c>
      <c r="FG46">
        <v>22.2867</v>
      </c>
      <c r="FH46">
        <v>-30</v>
      </c>
      <c r="FI46">
        <v>-30</v>
      </c>
      <c r="FJ46">
        <v>-999.9</v>
      </c>
      <c r="FK46">
        <v>400</v>
      </c>
      <c r="FL46">
        <v>26.5489</v>
      </c>
      <c r="FM46">
        <v>101.79600000000001</v>
      </c>
      <c r="FN46">
        <v>101.181</v>
      </c>
    </row>
    <row r="47" spans="1:170" x14ac:dyDescent="0.25">
      <c r="A47">
        <v>31</v>
      </c>
      <c r="B47">
        <v>1604005208.0999999</v>
      </c>
      <c r="C47">
        <v>6065.5</v>
      </c>
      <c r="D47" t="s">
        <v>433</v>
      </c>
      <c r="E47" t="s">
        <v>434</v>
      </c>
      <c r="F47" t="s">
        <v>430</v>
      </c>
      <c r="G47" t="s">
        <v>355</v>
      </c>
      <c r="H47">
        <v>1604005200.3499999</v>
      </c>
      <c r="I47">
        <f t="shared" si="0"/>
        <v>2.7616607583043381E-3</v>
      </c>
      <c r="J47">
        <f t="shared" si="1"/>
        <v>7.7418938146276481</v>
      </c>
      <c r="K47">
        <f t="shared" si="2"/>
        <v>389.42140000000001</v>
      </c>
      <c r="L47">
        <f t="shared" si="3"/>
        <v>179.50299521671658</v>
      </c>
      <c r="M47">
        <f t="shared" si="4"/>
        <v>18.261947331415254</v>
      </c>
      <c r="N47">
        <f t="shared" si="5"/>
        <v>39.618241957133151</v>
      </c>
      <c r="O47">
        <f t="shared" si="6"/>
        <v>6.5682381679399965E-2</v>
      </c>
      <c r="P47">
        <f t="shared" si="7"/>
        <v>2.958574738907362</v>
      </c>
      <c r="Q47">
        <f t="shared" si="8"/>
        <v>6.48829162909004E-2</v>
      </c>
      <c r="R47">
        <f t="shared" si="9"/>
        <v>4.0622840630802751E-2</v>
      </c>
      <c r="S47">
        <f t="shared" si="10"/>
        <v>214.76483795701222</v>
      </c>
      <c r="T47">
        <f t="shared" si="11"/>
        <v>36.242748210726447</v>
      </c>
      <c r="U47">
        <f t="shared" si="12"/>
        <v>35.483539999999998</v>
      </c>
      <c r="V47">
        <f t="shared" si="13"/>
        <v>5.8013883056192821</v>
      </c>
      <c r="W47">
        <f t="shared" si="14"/>
        <v>27.746419527556633</v>
      </c>
      <c r="X47">
        <f t="shared" si="15"/>
        <v>1.6292525464170275</v>
      </c>
      <c r="Y47">
        <f t="shared" si="16"/>
        <v>5.8719379803182141</v>
      </c>
      <c r="Z47">
        <f t="shared" si="17"/>
        <v>4.1721357592022548</v>
      </c>
      <c r="AA47">
        <f t="shared" si="18"/>
        <v>-121.78923944122131</v>
      </c>
      <c r="AB47">
        <f t="shared" si="19"/>
        <v>34.965646124242973</v>
      </c>
      <c r="AC47">
        <f t="shared" si="20"/>
        <v>2.7760616935289661</v>
      </c>
      <c r="AD47">
        <f t="shared" si="21"/>
        <v>130.71730633356285</v>
      </c>
      <c r="AE47">
        <v>66</v>
      </c>
      <c r="AF47">
        <v>13</v>
      </c>
      <c r="AG47">
        <f t="shared" si="22"/>
        <v>1</v>
      </c>
      <c r="AH47">
        <f t="shared" si="23"/>
        <v>0</v>
      </c>
      <c r="AI47">
        <f t="shared" si="24"/>
        <v>52240.974343893831</v>
      </c>
      <c r="AJ47" t="s">
        <v>286</v>
      </c>
      <c r="AK47">
        <v>715.47692307692296</v>
      </c>
      <c r="AL47">
        <v>3262.08</v>
      </c>
      <c r="AM47">
        <f t="shared" si="25"/>
        <v>2546.603076923077</v>
      </c>
      <c r="AN47">
        <f t="shared" si="26"/>
        <v>0.78066849277855754</v>
      </c>
      <c r="AO47">
        <v>-0.57774747981622299</v>
      </c>
      <c r="AP47" t="s">
        <v>435</v>
      </c>
      <c r="AQ47">
        <v>988.23800000000006</v>
      </c>
      <c r="AR47">
        <v>1246.58</v>
      </c>
      <c r="AS47">
        <f t="shared" si="27"/>
        <v>0.20724061030980756</v>
      </c>
      <c r="AT47">
        <v>0.5</v>
      </c>
      <c r="AU47">
        <f t="shared" si="28"/>
        <v>1095.867621743286</v>
      </c>
      <c r="AV47">
        <f t="shared" si="29"/>
        <v>7.7418938146276481</v>
      </c>
      <c r="AW47">
        <f t="shared" si="30"/>
        <v>113.55413737441796</v>
      </c>
      <c r="AX47">
        <f t="shared" si="31"/>
        <v>0.43316915079657942</v>
      </c>
      <c r="AY47">
        <f t="shared" si="32"/>
        <v>7.5918305545054233E-3</v>
      </c>
      <c r="AZ47">
        <f t="shared" si="33"/>
        <v>1.6168236294501759</v>
      </c>
      <c r="BA47" t="s">
        <v>436</v>
      </c>
      <c r="BB47">
        <v>706.6</v>
      </c>
      <c r="BC47">
        <f t="shared" si="34"/>
        <v>539.9799999999999</v>
      </c>
      <c r="BD47">
        <f t="shared" si="35"/>
        <v>0.47842883069743308</v>
      </c>
      <c r="BE47">
        <f t="shared" si="36"/>
        <v>0.78869723104857015</v>
      </c>
      <c r="BF47">
        <f t="shared" si="37"/>
        <v>0.48642534985241137</v>
      </c>
      <c r="BG47">
        <f t="shared" si="38"/>
        <v>0.79144646382632189</v>
      </c>
      <c r="BH47">
        <f t="shared" si="39"/>
        <v>1299.97933333333</v>
      </c>
      <c r="BI47">
        <f t="shared" si="40"/>
        <v>1095.867621743286</v>
      </c>
      <c r="BJ47">
        <f t="shared" si="41"/>
        <v>0.84298849500424522</v>
      </c>
      <c r="BK47">
        <f t="shared" si="42"/>
        <v>0.1959769900084905</v>
      </c>
      <c r="BL47">
        <v>6</v>
      </c>
      <c r="BM47">
        <v>0.5</v>
      </c>
      <c r="BN47" t="s">
        <v>289</v>
      </c>
      <c r="BO47">
        <v>2</v>
      </c>
      <c r="BP47">
        <v>1604005200.3499999</v>
      </c>
      <c r="BQ47">
        <v>389.42140000000001</v>
      </c>
      <c r="BR47">
        <v>400.00213333333301</v>
      </c>
      <c r="BS47">
        <v>16.014486666666699</v>
      </c>
      <c r="BT47">
        <v>12.753590000000001</v>
      </c>
      <c r="BU47">
        <v>387.12900000000002</v>
      </c>
      <c r="BV47">
        <v>16.01304</v>
      </c>
      <c r="BW47">
        <v>500.003733333333</v>
      </c>
      <c r="BX47">
        <v>101.636033333333</v>
      </c>
      <c r="BY47">
        <v>0.100137193333333</v>
      </c>
      <c r="BZ47">
        <v>35.702756666666701</v>
      </c>
      <c r="CA47">
        <v>35.483539999999998</v>
      </c>
      <c r="CB47">
        <v>999.9</v>
      </c>
      <c r="CC47">
        <v>0</v>
      </c>
      <c r="CD47">
        <v>0</v>
      </c>
      <c r="CE47">
        <v>10002.7516666667</v>
      </c>
      <c r="CF47">
        <v>0</v>
      </c>
      <c r="CG47">
        <v>564.22663333333298</v>
      </c>
      <c r="CH47">
        <v>1299.97933333333</v>
      </c>
      <c r="CI47">
        <v>0.8999992</v>
      </c>
      <c r="CJ47">
        <v>0.100000646666667</v>
      </c>
      <c r="CK47">
        <v>0</v>
      </c>
      <c r="CL47">
        <v>991.59670000000006</v>
      </c>
      <c r="CM47">
        <v>4.9997499999999997</v>
      </c>
      <c r="CN47">
        <v>12669.98</v>
      </c>
      <c r="CO47">
        <v>11304.89</v>
      </c>
      <c r="CP47">
        <v>46.608199999999997</v>
      </c>
      <c r="CQ47">
        <v>48.762333333333302</v>
      </c>
      <c r="CR47">
        <v>47.474733333333297</v>
      </c>
      <c r="CS47">
        <v>48.599800000000002</v>
      </c>
      <c r="CT47">
        <v>48.578866666666599</v>
      </c>
      <c r="CU47">
        <v>1165.47966666667</v>
      </c>
      <c r="CV47">
        <v>129.499333333333</v>
      </c>
      <c r="CW47">
        <v>0</v>
      </c>
      <c r="CX47">
        <v>286.89999985694902</v>
      </c>
      <c r="CY47">
        <v>0</v>
      </c>
      <c r="CZ47">
        <v>988.23800000000006</v>
      </c>
      <c r="DA47">
        <v>-246.570384984779</v>
      </c>
      <c r="DB47">
        <v>-3095.1307737268698</v>
      </c>
      <c r="DC47">
        <v>12628.036</v>
      </c>
      <c r="DD47">
        <v>15</v>
      </c>
      <c r="DE47">
        <v>1604003912.5</v>
      </c>
      <c r="DF47" t="s">
        <v>404</v>
      </c>
      <c r="DG47">
        <v>1604003902.5</v>
      </c>
      <c r="DH47">
        <v>1604003912.5</v>
      </c>
      <c r="DI47">
        <v>6</v>
      </c>
      <c r="DJ47">
        <v>2.5000000000000001E-2</v>
      </c>
      <c r="DK47">
        <v>-3.0000000000000001E-3</v>
      </c>
      <c r="DL47">
        <v>2.2919999999999998</v>
      </c>
      <c r="DM47">
        <v>1E-3</v>
      </c>
      <c r="DN47">
        <v>400</v>
      </c>
      <c r="DO47">
        <v>13</v>
      </c>
      <c r="DP47">
        <v>0.33</v>
      </c>
      <c r="DQ47">
        <v>0.04</v>
      </c>
      <c r="DR47">
        <v>7.7515861227332596</v>
      </c>
      <c r="DS47">
        <v>-0.51174118650775502</v>
      </c>
      <c r="DT47">
        <v>4.7359240323751599E-2</v>
      </c>
      <c r="DU47">
        <v>0</v>
      </c>
      <c r="DV47">
        <v>-10.585243333333301</v>
      </c>
      <c r="DW47">
        <v>0.56536151279199298</v>
      </c>
      <c r="DX47">
        <v>5.4960990307267497E-2</v>
      </c>
      <c r="DY47">
        <v>0</v>
      </c>
      <c r="DZ47">
        <v>3.2595339999999999</v>
      </c>
      <c r="EA47">
        <v>0.15299452725250201</v>
      </c>
      <c r="EB47">
        <v>1.20732902447234E-2</v>
      </c>
      <c r="EC47">
        <v>1</v>
      </c>
      <c r="ED47">
        <v>1</v>
      </c>
      <c r="EE47">
        <v>3</v>
      </c>
      <c r="EF47" t="s">
        <v>308</v>
      </c>
      <c r="EG47">
        <v>100</v>
      </c>
      <c r="EH47">
        <v>100</v>
      </c>
      <c r="EI47">
        <v>2.2930000000000001</v>
      </c>
      <c r="EJ47">
        <v>1.5E-3</v>
      </c>
      <c r="EK47">
        <v>2.2923499999999399</v>
      </c>
      <c r="EL47">
        <v>0</v>
      </c>
      <c r="EM47">
        <v>0</v>
      </c>
      <c r="EN47">
        <v>0</v>
      </c>
      <c r="EO47">
        <v>1.4399999999987799E-3</v>
      </c>
      <c r="EP47">
        <v>0</v>
      </c>
      <c r="EQ47">
        <v>0</v>
      </c>
      <c r="ER47">
        <v>0</v>
      </c>
      <c r="ES47">
        <v>-1</v>
      </c>
      <c r="ET47">
        <v>-1</v>
      </c>
      <c r="EU47">
        <v>-1</v>
      </c>
      <c r="EV47">
        <v>-1</v>
      </c>
      <c r="EW47">
        <v>21.8</v>
      </c>
      <c r="EX47">
        <v>21.6</v>
      </c>
      <c r="EY47">
        <v>2</v>
      </c>
      <c r="EZ47">
        <v>412.59800000000001</v>
      </c>
      <c r="FA47">
        <v>497.29500000000002</v>
      </c>
      <c r="FB47">
        <v>34.488100000000003</v>
      </c>
      <c r="FC47">
        <v>31.599499999999999</v>
      </c>
      <c r="FD47">
        <v>30.000599999999999</v>
      </c>
      <c r="FE47">
        <v>31.354299999999999</v>
      </c>
      <c r="FF47">
        <v>31.294499999999999</v>
      </c>
      <c r="FG47">
        <v>22.279399999999999</v>
      </c>
      <c r="FH47">
        <v>-30</v>
      </c>
      <c r="FI47">
        <v>-30</v>
      </c>
      <c r="FJ47">
        <v>-999.9</v>
      </c>
      <c r="FK47">
        <v>400</v>
      </c>
      <c r="FL47">
        <v>26.5489</v>
      </c>
      <c r="FM47">
        <v>101.74</v>
      </c>
      <c r="FN47">
        <v>101.126</v>
      </c>
    </row>
    <row r="48" spans="1:170" x14ac:dyDescent="0.25">
      <c r="A48">
        <v>32</v>
      </c>
      <c r="B48">
        <v>1604005298.5999999</v>
      </c>
      <c r="C48">
        <v>6156</v>
      </c>
      <c r="D48" t="s">
        <v>437</v>
      </c>
      <c r="E48" t="s">
        <v>438</v>
      </c>
      <c r="F48" t="s">
        <v>364</v>
      </c>
      <c r="G48" t="s">
        <v>439</v>
      </c>
      <c r="H48">
        <v>1604005290.5999999</v>
      </c>
      <c r="I48">
        <f t="shared" si="0"/>
        <v>3.4288215330260008E-3</v>
      </c>
      <c r="J48">
        <f t="shared" si="1"/>
        <v>8.9619565652970614</v>
      </c>
      <c r="K48">
        <f t="shared" si="2"/>
        <v>387.656935483871</v>
      </c>
      <c r="L48">
        <f t="shared" si="3"/>
        <v>195.72614470156338</v>
      </c>
      <c r="M48">
        <f t="shared" si="4"/>
        <v>19.913622077186847</v>
      </c>
      <c r="N48">
        <f t="shared" si="5"/>
        <v>39.441096234725705</v>
      </c>
      <c r="O48">
        <f t="shared" si="6"/>
        <v>8.416984045425667E-2</v>
      </c>
      <c r="P48">
        <f t="shared" si="7"/>
        <v>2.9596778919534237</v>
      </c>
      <c r="Q48">
        <f t="shared" si="8"/>
        <v>8.2862303003525192E-2</v>
      </c>
      <c r="R48">
        <f t="shared" si="9"/>
        <v>5.1904724397596788E-2</v>
      </c>
      <c r="S48">
        <f t="shared" si="10"/>
        <v>214.7630294537754</v>
      </c>
      <c r="T48">
        <f t="shared" si="11"/>
        <v>36.084626664929068</v>
      </c>
      <c r="U48">
        <f t="shared" si="12"/>
        <v>35.353664516129001</v>
      </c>
      <c r="V48">
        <f t="shared" si="13"/>
        <v>5.7599393631671783</v>
      </c>
      <c r="W48">
        <f t="shared" si="14"/>
        <v>29.003936021965117</v>
      </c>
      <c r="X48">
        <f t="shared" si="15"/>
        <v>1.7043037847500486</v>
      </c>
      <c r="Y48">
        <f t="shared" si="16"/>
        <v>5.8761120678909018</v>
      </c>
      <c r="Z48">
        <f t="shared" si="17"/>
        <v>4.0556355784171298</v>
      </c>
      <c r="AA48">
        <f t="shared" si="18"/>
        <v>-151.21102960644663</v>
      </c>
      <c r="AB48">
        <f t="shared" si="19"/>
        <v>57.7599557831062</v>
      </c>
      <c r="AC48">
        <f t="shared" si="20"/>
        <v>4.5814783171105207</v>
      </c>
      <c r="AD48">
        <f t="shared" si="21"/>
        <v>125.89343394754547</v>
      </c>
      <c r="AE48">
        <v>0</v>
      </c>
      <c r="AF48">
        <v>0</v>
      </c>
      <c r="AG48">
        <f t="shared" si="22"/>
        <v>1</v>
      </c>
      <c r="AH48">
        <f t="shared" si="23"/>
        <v>0</v>
      </c>
      <c r="AI48">
        <f t="shared" si="24"/>
        <v>52270.27375489859</v>
      </c>
      <c r="AJ48" t="s">
        <v>286</v>
      </c>
      <c r="AK48">
        <v>715.47692307692296</v>
      </c>
      <c r="AL48">
        <v>3262.08</v>
      </c>
      <c r="AM48">
        <f t="shared" si="25"/>
        <v>2546.603076923077</v>
      </c>
      <c r="AN48">
        <f t="shared" si="26"/>
        <v>0.78066849277855754</v>
      </c>
      <c r="AO48">
        <v>-0.57774747981622299</v>
      </c>
      <c r="AP48" t="s">
        <v>440</v>
      </c>
      <c r="AQ48">
        <v>1500.0376923076899</v>
      </c>
      <c r="AR48">
        <v>1755.94</v>
      </c>
      <c r="AS48">
        <f t="shared" si="27"/>
        <v>0.14573522312397358</v>
      </c>
      <c r="AT48">
        <v>0.5</v>
      </c>
      <c r="AU48">
        <f t="shared" si="28"/>
        <v>1095.8579069020445</v>
      </c>
      <c r="AV48">
        <f t="shared" si="29"/>
        <v>8.9619565652970614</v>
      </c>
      <c r="AW48">
        <f t="shared" si="30"/>
        <v>79.852548287270068</v>
      </c>
      <c r="AX48">
        <f t="shared" si="31"/>
        <v>0.53689761609166609</v>
      </c>
      <c r="AY48">
        <f t="shared" si="32"/>
        <v>8.7052381381101905E-3</v>
      </c>
      <c r="AZ48">
        <f t="shared" si="33"/>
        <v>0.8577400138956911</v>
      </c>
      <c r="BA48" t="s">
        <v>441</v>
      </c>
      <c r="BB48">
        <v>813.18</v>
      </c>
      <c r="BC48">
        <f t="shared" si="34"/>
        <v>942.7600000000001</v>
      </c>
      <c r="BD48">
        <f t="shared" si="35"/>
        <v>0.27143950495599106</v>
      </c>
      <c r="BE48">
        <f t="shared" si="36"/>
        <v>0.61502715504920569</v>
      </c>
      <c r="BF48">
        <f t="shared" si="37"/>
        <v>0.24595039782582248</v>
      </c>
      <c r="BG48">
        <f t="shared" si="38"/>
        <v>0.59143099827704104</v>
      </c>
      <c r="BH48">
        <f t="shared" si="39"/>
        <v>1299.96774193548</v>
      </c>
      <c r="BI48">
        <f t="shared" si="40"/>
        <v>1095.8579069020445</v>
      </c>
      <c r="BJ48">
        <f t="shared" si="41"/>
        <v>0.84298853852362288</v>
      </c>
      <c r="BK48">
        <f t="shared" si="42"/>
        <v>0.19597707704724571</v>
      </c>
      <c r="BL48">
        <v>6</v>
      </c>
      <c r="BM48">
        <v>0.5</v>
      </c>
      <c r="BN48" t="s">
        <v>289</v>
      </c>
      <c r="BO48">
        <v>2</v>
      </c>
      <c r="BP48">
        <v>1604005290.5999999</v>
      </c>
      <c r="BQ48">
        <v>387.656935483871</v>
      </c>
      <c r="BR48">
        <v>400.00570967741902</v>
      </c>
      <c r="BS48">
        <v>16.751187096774199</v>
      </c>
      <c r="BT48">
        <v>12.7057290322581</v>
      </c>
      <c r="BU48">
        <v>385.36461290322598</v>
      </c>
      <c r="BV48">
        <v>16.749745161290299</v>
      </c>
      <c r="BW48">
        <v>500.02516129032301</v>
      </c>
      <c r="BX48">
        <v>101.642322580645</v>
      </c>
      <c r="BY48">
        <v>9.9946483870967703E-2</v>
      </c>
      <c r="BZ48">
        <v>35.715654838709703</v>
      </c>
      <c r="CA48">
        <v>35.353664516129001</v>
      </c>
      <c r="CB48">
        <v>999.9</v>
      </c>
      <c r="CC48">
        <v>0</v>
      </c>
      <c r="CD48">
        <v>0</v>
      </c>
      <c r="CE48">
        <v>10008.3919354839</v>
      </c>
      <c r="CF48">
        <v>0</v>
      </c>
      <c r="CG48">
        <v>288.49841935483897</v>
      </c>
      <c r="CH48">
        <v>1299.96774193548</v>
      </c>
      <c r="CI48">
        <v>0.89999832258064505</v>
      </c>
      <c r="CJ48">
        <v>0.100001683870968</v>
      </c>
      <c r="CK48">
        <v>0</v>
      </c>
      <c r="CL48">
        <v>1503.3290322580599</v>
      </c>
      <c r="CM48">
        <v>4.9997499999999997</v>
      </c>
      <c r="CN48">
        <v>19304.267741935499</v>
      </c>
      <c r="CO48">
        <v>11304.7838709677</v>
      </c>
      <c r="CP48">
        <v>47.231709677419403</v>
      </c>
      <c r="CQ48">
        <v>49.277999999999999</v>
      </c>
      <c r="CR48">
        <v>48.058129032258101</v>
      </c>
      <c r="CS48">
        <v>49.118709677419297</v>
      </c>
      <c r="CT48">
        <v>49.136935483871</v>
      </c>
      <c r="CU48">
        <v>1165.4696774193501</v>
      </c>
      <c r="CV48">
        <v>129.50032258064499</v>
      </c>
      <c r="CW48">
        <v>0</v>
      </c>
      <c r="CX48">
        <v>89.5</v>
      </c>
      <c r="CY48">
        <v>0</v>
      </c>
      <c r="CZ48">
        <v>1500.0376923076899</v>
      </c>
      <c r="DA48">
        <v>-820.41025697917905</v>
      </c>
      <c r="DB48">
        <v>-10513.941887966101</v>
      </c>
      <c r="DC48">
        <v>19261.753846153799</v>
      </c>
      <c r="DD48">
        <v>15</v>
      </c>
      <c r="DE48">
        <v>1604003912.5</v>
      </c>
      <c r="DF48" t="s">
        <v>404</v>
      </c>
      <c r="DG48">
        <v>1604003902.5</v>
      </c>
      <c r="DH48">
        <v>1604003912.5</v>
      </c>
      <c r="DI48">
        <v>6</v>
      </c>
      <c r="DJ48">
        <v>2.5000000000000001E-2</v>
      </c>
      <c r="DK48">
        <v>-3.0000000000000001E-3</v>
      </c>
      <c r="DL48">
        <v>2.2919999999999998</v>
      </c>
      <c r="DM48">
        <v>1E-3</v>
      </c>
      <c r="DN48">
        <v>400</v>
      </c>
      <c r="DO48">
        <v>13</v>
      </c>
      <c r="DP48">
        <v>0.33</v>
      </c>
      <c r="DQ48">
        <v>0.04</v>
      </c>
      <c r="DR48">
        <v>8.9539277161242108</v>
      </c>
      <c r="DS48">
        <v>1.0870216962272301</v>
      </c>
      <c r="DT48">
        <v>8.6853582203569799E-2</v>
      </c>
      <c r="DU48">
        <v>0</v>
      </c>
      <c r="DV48">
        <v>-12.358166666666699</v>
      </c>
      <c r="DW48">
        <v>-1.58906696329255</v>
      </c>
      <c r="DX48">
        <v>0.121845816049994</v>
      </c>
      <c r="DY48">
        <v>0</v>
      </c>
      <c r="DZ48">
        <v>4.051037</v>
      </c>
      <c r="EA48">
        <v>1.0850944605116899</v>
      </c>
      <c r="EB48">
        <v>7.9189871454624805E-2</v>
      </c>
      <c r="EC48">
        <v>0</v>
      </c>
      <c r="ED48">
        <v>0</v>
      </c>
      <c r="EE48">
        <v>3</v>
      </c>
      <c r="EF48" t="s">
        <v>303</v>
      </c>
      <c r="EG48">
        <v>100</v>
      </c>
      <c r="EH48">
        <v>100</v>
      </c>
      <c r="EI48">
        <v>2.2919999999999998</v>
      </c>
      <c r="EJ48">
        <v>1.5E-3</v>
      </c>
      <c r="EK48">
        <v>2.2923499999999399</v>
      </c>
      <c r="EL48">
        <v>0</v>
      </c>
      <c r="EM48">
        <v>0</v>
      </c>
      <c r="EN48">
        <v>0</v>
      </c>
      <c r="EO48">
        <v>1.4399999999987799E-3</v>
      </c>
      <c r="EP48">
        <v>0</v>
      </c>
      <c r="EQ48">
        <v>0</v>
      </c>
      <c r="ER48">
        <v>0</v>
      </c>
      <c r="ES48">
        <v>-1</v>
      </c>
      <c r="ET48">
        <v>-1</v>
      </c>
      <c r="EU48">
        <v>-1</v>
      </c>
      <c r="EV48">
        <v>-1</v>
      </c>
      <c r="EW48">
        <v>23.3</v>
      </c>
      <c r="EX48">
        <v>23.1</v>
      </c>
      <c r="EY48">
        <v>2</v>
      </c>
      <c r="EZ48">
        <v>505.07900000000001</v>
      </c>
      <c r="FA48">
        <v>496.84500000000003</v>
      </c>
      <c r="FB48">
        <v>34.518000000000001</v>
      </c>
      <c r="FC48">
        <v>31.725200000000001</v>
      </c>
      <c r="FD48">
        <v>30.000699999999998</v>
      </c>
      <c r="FE48">
        <v>31.463200000000001</v>
      </c>
      <c r="FF48">
        <v>31.4084</v>
      </c>
      <c r="FG48">
        <v>22.263999999999999</v>
      </c>
      <c r="FH48">
        <v>-30</v>
      </c>
      <c r="FI48">
        <v>-30</v>
      </c>
      <c r="FJ48">
        <v>-999.9</v>
      </c>
      <c r="FK48">
        <v>400</v>
      </c>
      <c r="FL48">
        <v>26.5489</v>
      </c>
      <c r="FM48">
        <v>101.711</v>
      </c>
      <c r="FN48">
        <v>101.09</v>
      </c>
    </row>
    <row r="49" spans="1:170" x14ac:dyDescent="0.25">
      <c r="A49">
        <v>33</v>
      </c>
      <c r="B49">
        <v>1604005409.0999999</v>
      </c>
      <c r="C49">
        <v>6266.5</v>
      </c>
      <c r="D49" t="s">
        <v>442</v>
      </c>
      <c r="E49" t="s">
        <v>443</v>
      </c>
      <c r="F49" t="s">
        <v>364</v>
      </c>
      <c r="G49" t="s">
        <v>439</v>
      </c>
      <c r="H49">
        <v>1604005401.3499999</v>
      </c>
      <c r="I49">
        <f t="shared" si="0"/>
        <v>3.1744658100473439E-3</v>
      </c>
      <c r="J49">
        <f t="shared" si="1"/>
        <v>8.1874846122733782</v>
      </c>
      <c r="K49">
        <f t="shared" si="2"/>
        <v>388.73526666666697</v>
      </c>
      <c r="L49">
        <f t="shared" si="3"/>
        <v>194.69763536369567</v>
      </c>
      <c r="M49">
        <f t="shared" si="4"/>
        <v>19.810662749077867</v>
      </c>
      <c r="N49">
        <f t="shared" si="5"/>
        <v>39.554169480386911</v>
      </c>
      <c r="O49">
        <f t="shared" si="6"/>
        <v>7.6066869776066595E-2</v>
      </c>
      <c r="P49">
        <f t="shared" si="7"/>
        <v>2.9581944113716077</v>
      </c>
      <c r="Q49">
        <f t="shared" si="8"/>
        <v>7.4996712631155413E-2</v>
      </c>
      <c r="R49">
        <f t="shared" si="9"/>
        <v>4.6967840470179295E-2</v>
      </c>
      <c r="S49">
        <f t="shared" si="10"/>
        <v>214.76422511420583</v>
      </c>
      <c r="T49">
        <f t="shared" si="11"/>
        <v>36.372295719106944</v>
      </c>
      <c r="U49">
        <f t="shared" si="12"/>
        <v>35.518716666666698</v>
      </c>
      <c r="V49">
        <f t="shared" si="13"/>
        <v>5.8126592223010611</v>
      </c>
      <c r="W49">
        <f t="shared" si="14"/>
        <v>27.973058887869701</v>
      </c>
      <c r="X49">
        <f t="shared" si="15"/>
        <v>1.6639754653868513</v>
      </c>
      <c r="Y49">
        <f t="shared" si="16"/>
        <v>5.9484930556108084</v>
      </c>
      <c r="Z49">
        <f t="shared" si="17"/>
        <v>4.1486837569142097</v>
      </c>
      <c r="AA49">
        <f t="shared" si="18"/>
        <v>-139.99394222308786</v>
      </c>
      <c r="AB49">
        <f t="shared" si="19"/>
        <v>66.877787754825889</v>
      </c>
      <c r="AC49">
        <f t="shared" si="20"/>
        <v>5.3173627863576547</v>
      </c>
      <c r="AD49">
        <f t="shared" si="21"/>
        <v>146.9654334323015</v>
      </c>
      <c r="AE49">
        <v>0</v>
      </c>
      <c r="AF49">
        <v>0</v>
      </c>
      <c r="AG49">
        <f t="shared" si="22"/>
        <v>1</v>
      </c>
      <c r="AH49">
        <f t="shared" si="23"/>
        <v>0</v>
      </c>
      <c r="AI49">
        <f t="shared" si="24"/>
        <v>52190.69914068521</v>
      </c>
      <c r="AJ49" t="s">
        <v>286</v>
      </c>
      <c r="AK49">
        <v>715.47692307692296</v>
      </c>
      <c r="AL49">
        <v>3262.08</v>
      </c>
      <c r="AM49">
        <f t="shared" si="25"/>
        <v>2546.603076923077</v>
      </c>
      <c r="AN49">
        <f t="shared" si="26"/>
        <v>0.78066849277855754</v>
      </c>
      <c r="AO49">
        <v>-0.57774747981622299</v>
      </c>
      <c r="AP49" t="s">
        <v>444</v>
      </c>
      <c r="AQ49">
        <v>1047.8346153846201</v>
      </c>
      <c r="AR49">
        <v>1283.24</v>
      </c>
      <c r="AS49">
        <f t="shared" si="27"/>
        <v>0.18344610876794676</v>
      </c>
      <c r="AT49">
        <v>0.5</v>
      </c>
      <c r="AU49">
        <f t="shared" si="28"/>
        <v>1095.8647787548045</v>
      </c>
      <c r="AV49">
        <f t="shared" si="29"/>
        <v>8.1874846122733782</v>
      </c>
      <c r="AW49">
        <f t="shared" si="30"/>
        <v>100.51606469920789</v>
      </c>
      <c r="AX49">
        <f t="shared" si="31"/>
        <v>1.1348929272778279</v>
      </c>
      <c r="AY49">
        <f t="shared" si="32"/>
        <v>7.9984613631339154E-3</v>
      </c>
      <c r="AZ49">
        <f t="shared" si="33"/>
        <v>1.5420653969639351</v>
      </c>
      <c r="BA49" t="s">
        <v>445</v>
      </c>
      <c r="BB49">
        <v>-173.1</v>
      </c>
      <c r="BC49">
        <f t="shared" si="34"/>
        <v>1456.34</v>
      </c>
      <c r="BD49">
        <f t="shared" si="35"/>
        <v>0.1616417763814631</v>
      </c>
      <c r="BE49">
        <f t="shared" si="36"/>
        <v>0.57605132773246237</v>
      </c>
      <c r="BF49">
        <f t="shared" si="37"/>
        <v>0.41461904478031719</v>
      </c>
      <c r="BG49">
        <f t="shared" si="38"/>
        <v>0.77705081641184748</v>
      </c>
      <c r="BH49">
        <f t="shared" si="39"/>
        <v>1299.9760000000001</v>
      </c>
      <c r="BI49">
        <f t="shared" si="40"/>
        <v>1095.8647787548045</v>
      </c>
      <c r="BJ49">
        <f t="shared" si="41"/>
        <v>0.84298846959851903</v>
      </c>
      <c r="BK49">
        <f t="shared" si="42"/>
        <v>0.19597693919703799</v>
      </c>
      <c r="BL49">
        <v>6</v>
      </c>
      <c r="BM49">
        <v>0.5</v>
      </c>
      <c r="BN49" t="s">
        <v>289</v>
      </c>
      <c r="BO49">
        <v>2</v>
      </c>
      <c r="BP49">
        <v>1604005401.3499999</v>
      </c>
      <c r="BQ49">
        <v>388.73526666666697</v>
      </c>
      <c r="BR49">
        <v>400.04079999999999</v>
      </c>
      <c r="BS49">
        <v>16.35342</v>
      </c>
      <c r="BT49">
        <v>12.606450000000001</v>
      </c>
      <c r="BU49">
        <v>386.44286666666699</v>
      </c>
      <c r="BV49">
        <v>16.351990000000001</v>
      </c>
      <c r="BW49">
        <v>500.01240000000001</v>
      </c>
      <c r="BX49">
        <v>101.650933333333</v>
      </c>
      <c r="BY49">
        <v>9.9982706666666699E-2</v>
      </c>
      <c r="BZ49">
        <v>35.93806</v>
      </c>
      <c r="CA49">
        <v>35.518716666666698</v>
      </c>
      <c r="CB49">
        <v>999.9</v>
      </c>
      <c r="CC49">
        <v>0</v>
      </c>
      <c r="CD49">
        <v>0</v>
      </c>
      <c r="CE49">
        <v>9999.1283333333304</v>
      </c>
      <c r="CF49">
        <v>0</v>
      </c>
      <c r="CG49">
        <v>279.26513333333298</v>
      </c>
      <c r="CH49">
        <v>1299.9760000000001</v>
      </c>
      <c r="CI49">
        <v>0.89999943333333299</v>
      </c>
      <c r="CJ49">
        <v>0.100000586666667</v>
      </c>
      <c r="CK49">
        <v>0</v>
      </c>
      <c r="CL49">
        <v>1050.53633333333</v>
      </c>
      <c r="CM49">
        <v>4.9997499999999997</v>
      </c>
      <c r="CN49">
        <v>13420.243333333299</v>
      </c>
      <c r="CO49">
        <v>11304.8633333333</v>
      </c>
      <c r="CP49">
        <v>47.8789333333333</v>
      </c>
      <c r="CQ49">
        <v>49.866533333333301</v>
      </c>
      <c r="CR49">
        <v>48.724800000000002</v>
      </c>
      <c r="CS49">
        <v>49.737333333333297</v>
      </c>
      <c r="CT49">
        <v>49.758200000000002</v>
      </c>
      <c r="CU49">
        <v>1165.4786666666701</v>
      </c>
      <c r="CV49">
        <v>129.49799999999999</v>
      </c>
      <c r="CW49">
        <v>0</v>
      </c>
      <c r="CX49">
        <v>109.89999985694899</v>
      </c>
      <c r="CY49">
        <v>0</v>
      </c>
      <c r="CZ49">
        <v>1047.8346153846201</v>
      </c>
      <c r="DA49">
        <v>-332.95384638373099</v>
      </c>
      <c r="DB49">
        <v>-4151.7401738526296</v>
      </c>
      <c r="DC49">
        <v>13386.776923076901</v>
      </c>
      <c r="DD49">
        <v>15</v>
      </c>
      <c r="DE49">
        <v>1604003912.5</v>
      </c>
      <c r="DF49" t="s">
        <v>404</v>
      </c>
      <c r="DG49">
        <v>1604003902.5</v>
      </c>
      <c r="DH49">
        <v>1604003912.5</v>
      </c>
      <c r="DI49">
        <v>6</v>
      </c>
      <c r="DJ49">
        <v>2.5000000000000001E-2</v>
      </c>
      <c r="DK49">
        <v>-3.0000000000000001E-3</v>
      </c>
      <c r="DL49">
        <v>2.2919999999999998</v>
      </c>
      <c r="DM49">
        <v>1E-3</v>
      </c>
      <c r="DN49">
        <v>400</v>
      </c>
      <c r="DO49">
        <v>13</v>
      </c>
      <c r="DP49">
        <v>0.33</v>
      </c>
      <c r="DQ49">
        <v>0.04</v>
      </c>
      <c r="DR49">
        <v>8.1897349792747107</v>
      </c>
      <c r="DS49">
        <v>-0.176583879372433</v>
      </c>
      <c r="DT49">
        <v>3.3634043285523302E-2</v>
      </c>
      <c r="DU49">
        <v>1</v>
      </c>
      <c r="DV49">
        <v>-11.306316666666699</v>
      </c>
      <c r="DW49">
        <v>0.151904783092323</v>
      </c>
      <c r="DX49">
        <v>3.9401718095647603E-2</v>
      </c>
      <c r="DY49">
        <v>1</v>
      </c>
      <c r="DZ49">
        <v>3.7450636666666699</v>
      </c>
      <c r="EA49">
        <v>0.228863626251395</v>
      </c>
      <c r="EB49">
        <v>1.7022620339484301E-2</v>
      </c>
      <c r="EC49">
        <v>0</v>
      </c>
      <c r="ED49">
        <v>2</v>
      </c>
      <c r="EE49">
        <v>3</v>
      </c>
      <c r="EF49" t="s">
        <v>291</v>
      </c>
      <c r="EG49">
        <v>100</v>
      </c>
      <c r="EH49">
        <v>100</v>
      </c>
      <c r="EI49">
        <v>2.2919999999999998</v>
      </c>
      <c r="EJ49">
        <v>1.5E-3</v>
      </c>
      <c r="EK49">
        <v>2.2923499999999399</v>
      </c>
      <c r="EL49">
        <v>0</v>
      </c>
      <c r="EM49">
        <v>0</v>
      </c>
      <c r="EN49">
        <v>0</v>
      </c>
      <c r="EO49">
        <v>1.4399999999987799E-3</v>
      </c>
      <c r="EP49">
        <v>0</v>
      </c>
      <c r="EQ49">
        <v>0</v>
      </c>
      <c r="ER49">
        <v>0</v>
      </c>
      <c r="ES49">
        <v>-1</v>
      </c>
      <c r="ET49">
        <v>-1</v>
      </c>
      <c r="EU49">
        <v>-1</v>
      </c>
      <c r="EV49">
        <v>-1</v>
      </c>
      <c r="EW49">
        <v>25.1</v>
      </c>
      <c r="EX49">
        <v>24.9</v>
      </c>
      <c r="EY49">
        <v>2</v>
      </c>
      <c r="EZ49">
        <v>503.69299999999998</v>
      </c>
      <c r="FA49">
        <v>495.42200000000003</v>
      </c>
      <c r="FB49">
        <v>34.616300000000003</v>
      </c>
      <c r="FC49">
        <v>31.893799999999999</v>
      </c>
      <c r="FD49">
        <v>30.000599999999999</v>
      </c>
      <c r="FE49">
        <v>31.619599999999998</v>
      </c>
      <c r="FF49">
        <v>31.5641</v>
      </c>
      <c r="FG49">
        <v>22.243200000000002</v>
      </c>
      <c r="FH49">
        <v>-30</v>
      </c>
      <c r="FI49">
        <v>-30</v>
      </c>
      <c r="FJ49">
        <v>-999.9</v>
      </c>
      <c r="FK49">
        <v>400</v>
      </c>
      <c r="FL49">
        <v>26.5489</v>
      </c>
      <c r="FM49">
        <v>101.682</v>
      </c>
      <c r="FN49">
        <v>101.06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2020-10-29T14:10:52Z</dcterms:created>
  <dcterms:modified xsi:type="dcterms:W3CDTF">2021-05-13T18:58:29Z</dcterms:modified>
</cp:coreProperties>
</file>