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6800 Point measurements\"/>
    </mc:Choice>
  </mc:AlternateContent>
  <xr:revisionPtr revIDLastSave="0" documentId="13_ncr:1_{01576C68-51D3-4840-AE44-5E9EABA778ED}" xr6:coauthVersionLast="46" xr6:coauthVersionMax="46" xr10:uidLastSave="{00000000-0000-0000-0000-000000000000}"/>
  <bookViews>
    <workbookView xWindow="1560" yWindow="1560" windowWidth="21600" windowHeight="11385" activeTab="1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44" i="1" l="1"/>
  <c r="BJ44" i="1"/>
  <c r="BH44" i="1"/>
  <c r="BG44" i="1"/>
  <c r="BF44" i="1"/>
  <c r="BE44" i="1"/>
  <c r="BD44" i="1"/>
  <c r="BC44" i="1"/>
  <c r="AX44" i="1" s="1"/>
  <c r="AZ44" i="1"/>
  <c r="AS44" i="1"/>
  <c r="AN44" i="1"/>
  <c r="AM44" i="1"/>
  <c r="AI44" i="1"/>
  <c r="AG44" i="1"/>
  <c r="I44" i="1" s="1"/>
  <c r="Y44" i="1"/>
  <c r="X44" i="1"/>
  <c r="P44" i="1"/>
  <c r="BK43" i="1"/>
  <c r="BJ43" i="1"/>
  <c r="BH43" i="1"/>
  <c r="BG43" i="1"/>
  <c r="BF43" i="1"/>
  <c r="BE43" i="1"/>
  <c r="BD43" i="1"/>
  <c r="BC43" i="1"/>
  <c r="AX43" i="1" s="1"/>
  <c r="AZ43" i="1"/>
  <c r="AS43" i="1"/>
  <c r="AN43" i="1"/>
  <c r="AM43" i="1"/>
  <c r="AI43" i="1"/>
  <c r="AG43" i="1" s="1"/>
  <c r="N43" i="1" s="1"/>
  <c r="Y43" i="1"/>
  <c r="W43" i="1" s="1"/>
  <c r="X43" i="1"/>
  <c r="P43" i="1"/>
  <c r="BK42" i="1"/>
  <c r="BJ42" i="1"/>
  <c r="BH42" i="1"/>
  <c r="BG42" i="1"/>
  <c r="BF42" i="1"/>
  <c r="BE42" i="1"/>
  <c r="BD42" i="1"/>
  <c r="BC42" i="1"/>
  <c r="AX42" i="1" s="1"/>
  <c r="AZ42" i="1"/>
  <c r="AS42" i="1"/>
  <c r="AN42" i="1"/>
  <c r="AM42" i="1"/>
  <c r="AI42" i="1"/>
  <c r="AG42" i="1" s="1"/>
  <c r="AH42" i="1"/>
  <c r="Y42" i="1"/>
  <c r="X42" i="1"/>
  <c r="P42" i="1"/>
  <c r="BK41" i="1"/>
  <c r="BJ41" i="1"/>
  <c r="BI41" i="1" s="1"/>
  <c r="BH41" i="1"/>
  <c r="BG41" i="1"/>
  <c r="BF41" i="1"/>
  <c r="BE41" i="1"/>
  <c r="BD41" i="1"/>
  <c r="BC41" i="1"/>
  <c r="AX41" i="1" s="1"/>
  <c r="AZ41" i="1"/>
  <c r="AS41" i="1"/>
  <c r="AM41" i="1"/>
  <c r="AN41" i="1" s="1"/>
  <c r="AI41" i="1"/>
  <c r="AG41" i="1" s="1"/>
  <c r="K41" i="1" s="1"/>
  <c r="Y41" i="1"/>
  <c r="X41" i="1"/>
  <c r="W41" i="1" s="1"/>
  <c r="P41" i="1"/>
  <c r="BK40" i="1"/>
  <c r="BJ40" i="1"/>
  <c r="BI40" i="1"/>
  <c r="AU40" i="1" s="1"/>
  <c r="AW40" i="1" s="1"/>
  <c r="BH40" i="1"/>
  <c r="BG40" i="1"/>
  <c r="BF40" i="1"/>
  <c r="BE40" i="1"/>
  <c r="BD40" i="1"/>
  <c r="BC40" i="1"/>
  <c r="AX40" i="1" s="1"/>
  <c r="AZ40" i="1"/>
  <c r="AS40" i="1"/>
  <c r="AN40" i="1"/>
  <c r="AM40" i="1"/>
  <c r="AI40" i="1"/>
  <c r="AG40" i="1" s="1"/>
  <c r="N40" i="1" s="1"/>
  <c r="Y40" i="1"/>
  <c r="X40" i="1"/>
  <c r="W40" i="1"/>
  <c r="P40" i="1"/>
  <c r="BK39" i="1"/>
  <c r="BJ39" i="1"/>
  <c r="BI39" i="1" s="1"/>
  <c r="BH39" i="1"/>
  <c r="BG39" i="1"/>
  <c r="BF39" i="1"/>
  <c r="BE39" i="1"/>
  <c r="BD39" i="1"/>
  <c r="BC39" i="1"/>
  <c r="AX39" i="1" s="1"/>
  <c r="AZ39" i="1"/>
  <c r="AS39" i="1"/>
  <c r="AM39" i="1"/>
  <c r="AN39" i="1" s="1"/>
  <c r="AI39" i="1"/>
  <c r="AG39" i="1" s="1"/>
  <c r="I39" i="1" s="1"/>
  <c r="AA39" i="1" s="1"/>
  <c r="Y39" i="1"/>
  <c r="W39" i="1" s="1"/>
  <c r="X39" i="1"/>
  <c r="P39" i="1"/>
  <c r="BK38" i="1"/>
  <c r="BJ38" i="1"/>
  <c r="BI38" i="1" s="1"/>
  <c r="AU38" i="1" s="1"/>
  <c r="BH38" i="1"/>
  <c r="BG38" i="1"/>
  <c r="BF38" i="1"/>
  <c r="BE38" i="1"/>
  <c r="BD38" i="1"/>
  <c r="BC38" i="1"/>
  <c r="AZ38" i="1"/>
  <c r="AX38" i="1"/>
  <c r="AS38" i="1"/>
  <c r="AM38" i="1"/>
  <c r="AN38" i="1" s="1"/>
  <c r="AI38" i="1"/>
  <c r="AG38" i="1" s="1"/>
  <c r="Y38" i="1"/>
  <c r="X38" i="1"/>
  <c r="P38" i="1"/>
  <c r="BK37" i="1"/>
  <c r="BJ37" i="1"/>
  <c r="BH37" i="1"/>
  <c r="BI37" i="1" s="1"/>
  <c r="BG37" i="1"/>
  <c r="BF37" i="1"/>
  <c r="BE37" i="1"/>
  <c r="BD37" i="1"/>
  <c r="BC37" i="1"/>
  <c r="AX37" i="1" s="1"/>
  <c r="AZ37" i="1"/>
  <c r="AS37" i="1"/>
  <c r="AN37" i="1"/>
  <c r="AM37" i="1"/>
  <c r="AI37" i="1"/>
  <c r="AG37" i="1" s="1"/>
  <c r="Y37" i="1"/>
  <c r="X37" i="1"/>
  <c r="W37" i="1" s="1"/>
  <c r="P37" i="1"/>
  <c r="BK36" i="1"/>
  <c r="BJ36" i="1"/>
  <c r="BH36" i="1"/>
  <c r="BI36" i="1" s="1"/>
  <c r="AU36" i="1" s="1"/>
  <c r="AW36" i="1" s="1"/>
  <c r="BG36" i="1"/>
  <c r="BF36" i="1"/>
  <c r="BE36" i="1"/>
  <c r="BD36" i="1"/>
  <c r="BC36" i="1"/>
  <c r="AX36" i="1" s="1"/>
  <c r="AZ36" i="1"/>
  <c r="AS36" i="1"/>
  <c r="AN36" i="1"/>
  <c r="AM36" i="1"/>
  <c r="AI36" i="1"/>
  <c r="AG36" i="1" s="1"/>
  <c r="Y36" i="1"/>
  <c r="X36" i="1"/>
  <c r="W36" i="1" s="1"/>
  <c r="P36" i="1"/>
  <c r="BK35" i="1"/>
  <c r="BJ35" i="1"/>
  <c r="BH35" i="1"/>
  <c r="BI35" i="1" s="1"/>
  <c r="BG35" i="1"/>
  <c r="BF35" i="1"/>
  <c r="BE35" i="1"/>
  <c r="BD35" i="1"/>
  <c r="BC35" i="1"/>
  <c r="AX35" i="1" s="1"/>
  <c r="AZ35" i="1"/>
  <c r="AS35" i="1"/>
  <c r="AM35" i="1"/>
  <c r="AN35" i="1" s="1"/>
  <c r="AI35" i="1"/>
  <c r="AG35" i="1" s="1"/>
  <c r="N35" i="1" s="1"/>
  <c r="Y35" i="1"/>
  <c r="X35" i="1"/>
  <c r="P35" i="1"/>
  <c r="BK34" i="1"/>
  <c r="BJ34" i="1"/>
  <c r="BI34" i="1" s="1"/>
  <c r="BH34" i="1"/>
  <c r="BG34" i="1"/>
  <c r="BF34" i="1"/>
  <c r="BE34" i="1"/>
  <c r="BD34" i="1"/>
  <c r="BC34" i="1"/>
  <c r="AX34" i="1" s="1"/>
  <c r="AZ34" i="1"/>
  <c r="AS34" i="1"/>
  <c r="AM34" i="1"/>
  <c r="AN34" i="1" s="1"/>
  <c r="AI34" i="1"/>
  <c r="AG34" i="1" s="1"/>
  <c r="Y34" i="1"/>
  <c r="W34" i="1" s="1"/>
  <c r="X34" i="1"/>
  <c r="P34" i="1"/>
  <c r="BK33" i="1"/>
  <c r="BJ33" i="1"/>
  <c r="BI33" i="1" s="1"/>
  <c r="BH33" i="1"/>
  <c r="BG33" i="1"/>
  <c r="BF33" i="1"/>
  <c r="BE33" i="1"/>
  <c r="BD33" i="1"/>
  <c r="BC33" i="1"/>
  <c r="AX33" i="1" s="1"/>
  <c r="AZ33" i="1"/>
  <c r="AS33" i="1"/>
  <c r="AM33" i="1"/>
  <c r="AN33" i="1" s="1"/>
  <c r="AI33" i="1"/>
  <c r="AG33" i="1" s="1"/>
  <c r="Y33" i="1"/>
  <c r="X33" i="1"/>
  <c r="W33" i="1"/>
  <c r="P33" i="1"/>
  <c r="BK32" i="1"/>
  <c r="BJ32" i="1"/>
  <c r="BH32" i="1"/>
  <c r="BI32" i="1" s="1"/>
  <c r="BG32" i="1"/>
  <c r="BF32" i="1"/>
  <c r="BE32" i="1"/>
  <c r="BD32" i="1"/>
  <c r="BC32" i="1"/>
  <c r="AZ32" i="1"/>
  <c r="AX32" i="1"/>
  <c r="AU32" i="1"/>
  <c r="AS32" i="1"/>
  <c r="AW32" i="1" s="1"/>
  <c r="AM32" i="1"/>
  <c r="AN32" i="1" s="1"/>
  <c r="AI32" i="1"/>
  <c r="AG32" i="1" s="1"/>
  <c r="AH32" i="1"/>
  <c r="Y32" i="1"/>
  <c r="X32" i="1"/>
  <c r="W32" i="1" s="1"/>
  <c r="P32" i="1"/>
  <c r="J32" i="1"/>
  <c r="AV32" i="1" s="1"/>
  <c r="AY32" i="1" s="1"/>
  <c r="BK31" i="1"/>
  <c r="BJ31" i="1"/>
  <c r="BH31" i="1"/>
  <c r="BG31" i="1"/>
  <c r="BF31" i="1"/>
  <c r="BE31" i="1"/>
  <c r="BD31" i="1"/>
  <c r="BC31" i="1"/>
  <c r="AX31" i="1" s="1"/>
  <c r="AZ31" i="1"/>
  <c r="AS31" i="1"/>
  <c r="AN31" i="1"/>
  <c r="AM31" i="1"/>
  <c r="AI31" i="1"/>
  <c r="AG31" i="1" s="1"/>
  <c r="Y31" i="1"/>
  <c r="X31" i="1"/>
  <c r="W31" i="1" s="1"/>
  <c r="P31" i="1"/>
  <c r="BK30" i="1"/>
  <c r="BJ30" i="1"/>
  <c r="BH30" i="1"/>
  <c r="BG30" i="1"/>
  <c r="BF30" i="1"/>
  <c r="BE30" i="1"/>
  <c r="BD30" i="1"/>
  <c r="BC30" i="1"/>
  <c r="AX30" i="1" s="1"/>
  <c r="AZ30" i="1"/>
  <c r="AS30" i="1"/>
  <c r="AM30" i="1"/>
  <c r="AN30" i="1" s="1"/>
  <c r="AI30" i="1"/>
  <c r="AG30" i="1" s="1"/>
  <c r="Y30" i="1"/>
  <c r="X30" i="1"/>
  <c r="W30" i="1"/>
  <c r="P30" i="1"/>
  <c r="BK29" i="1"/>
  <c r="BJ29" i="1"/>
  <c r="BI29" i="1" s="1"/>
  <c r="BH29" i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AH29" i="1" s="1"/>
  <c r="Y29" i="1"/>
  <c r="X29" i="1"/>
  <c r="P29" i="1"/>
  <c r="N29" i="1"/>
  <c r="BK28" i="1"/>
  <c r="BJ28" i="1"/>
  <c r="BH28" i="1"/>
  <c r="BI28" i="1" s="1"/>
  <c r="BG28" i="1"/>
  <c r="BF28" i="1"/>
  <c r="BE28" i="1"/>
  <c r="BD28" i="1"/>
  <c r="BC28" i="1"/>
  <c r="AZ28" i="1"/>
  <c r="AX28" i="1"/>
  <c r="AS28" i="1"/>
  <c r="AM28" i="1"/>
  <c r="AN28" i="1" s="1"/>
  <c r="AI28" i="1"/>
  <c r="AG28" i="1" s="1"/>
  <c r="AH28" i="1"/>
  <c r="Y28" i="1"/>
  <c r="X28" i="1"/>
  <c r="P28" i="1"/>
  <c r="BK27" i="1"/>
  <c r="BJ27" i="1"/>
  <c r="BI27" i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Y27" i="1"/>
  <c r="X27" i="1"/>
  <c r="W27" i="1" s="1"/>
  <c r="P27" i="1"/>
  <c r="BK26" i="1"/>
  <c r="BJ26" i="1"/>
  <c r="BH26" i="1"/>
  <c r="BI26" i="1" s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X26" i="1"/>
  <c r="W26" i="1"/>
  <c r="P26" i="1"/>
  <c r="BK25" i="1"/>
  <c r="BJ25" i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 s="1"/>
  <c r="N25" i="1" s="1"/>
  <c r="Y25" i="1"/>
  <c r="X25" i="1"/>
  <c r="W25" i="1" s="1"/>
  <c r="P25" i="1"/>
  <c r="BK24" i="1"/>
  <c r="BJ24" i="1"/>
  <c r="BH24" i="1"/>
  <c r="BI24" i="1" s="1"/>
  <c r="BG24" i="1"/>
  <c r="BF24" i="1"/>
  <c r="BE24" i="1"/>
  <c r="BD24" i="1"/>
  <c r="BC24" i="1"/>
  <c r="AZ24" i="1"/>
  <c r="AX24" i="1"/>
  <c r="AS24" i="1"/>
  <c r="AM24" i="1"/>
  <c r="AN24" i="1" s="1"/>
  <c r="AI24" i="1"/>
  <c r="AG24" i="1" s="1"/>
  <c r="K24" i="1" s="1"/>
  <c r="Y24" i="1"/>
  <c r="X24" i="1"/>
  <c r="P24" i="1"/>
  <c r="N24" i="1"/>
  <c r="J24" i="1"/>
  <c r="AV24" i="1" s="1"/>
  <c r="BK23" i="1"/>
  <c r="BJ23" i="1"/>
  <c r="BH23" i="1"/>
  <c r="BG23" i="1"/>
  <c r="BF23" i="1"/>
  <c r="BE23" i="1"/>
  <c r="BD23" i="1"/>
  <c r="BC23" i="1"/>
  <c r="AX23" i="1" s="1"/>
  <c r="AZ23" i="1"/>
  <c r="AS23" i="1"/>
  <c r="AM23" i="1"/>
  <c r="AN23" i="1" s="1"/>
  <c r="AI23" i="1"/>
  <c r="AG23" i="1" s="1"/>
  <c r="I23" i="1" s="1"/>
  <c r="Y23" i="1"/>
  <c r="X23" i="1"/>
  <c r="W23" i="1" s="1"/>
  <c r="P23" i="1"/>
  <c r="BK22" i="1"/>
  <c r="BJ22" i="1"/>
  <c r="BH22" i="1"/>
  <c r="BI22" i="1" s="1"/>
  <c r="AU22" i="1" s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K22" i="1" s="1"/>
  <c r="Y22" i="1"/>
  <c r="X22" i="1"/>
  <c r="W22" i="1" s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G21" i="1" s="1"/>
  <c r="Y21" i="1"/>
  <c r="X21" i="1"/>
  <c r="W21" i="1"/>
  <c r="P21" i="1"/>
  <c r="BK20" i="1"/>
  <c r="BJ20" i="1"/>
  <c r="BH20" i="1"/>
  <c r="BI20" i="1" s="1"/>
  <c r="BG20" i="1"/>
  <c r="BF20" i="1"/>
  <c r="BE20" i="1"/>
  <c r="BD20" i="1"/>
  <c r="BC20" i="1"/>
  <c r="AX20" i="1" s="1"/>
  <c r="AZ20" i="1"/>
  <c r="AS20" i="1"/>
  <c r="AM20" i="1"/>
  <c r="AN20" i="1" s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 s="1"/>
  <c r="Y19" i="1"/>
  <c r="X19" i="1"/>
  <c r="W19" i="1" s="1"/>
  <c r="P19" i="1"/>
  <c r="BK18" i="1"/>
  <c r="BJ18" i="1"/>
  <c r="BH18" i="1"/>
  <c r="BI18" i="1" s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/>
  <c r="Y18" i="1"/>
  <c r="X18" i="1"/>
  <c r="W18" i="1" s="1"/>
  <c r="P18" i="1"/>
  <c r="BK17" i="1"/>
  <c r="BJ17" i="1"/>
  <c r="BH17" i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AH17" i="1" s="1"/>
  <c r="Y17" i="1"/>
  <c r="W17" i="1" s="1"/>
  <c r="X17" i="1"/>
  <c r="P17" i="1"/>
  <c r="J21" i="1" l="1"/>
  <c r="AV21" i="1" s="1"/>
  <c r="N21" i="1"/>
  <c r="J26" i="1"/>
  <c r="AV26" i="1" s="1"/>
  <c r="N26" i="1"/>
  <c r="K26" i="1"/>
  <c r="AH31" i="1"/>
  <c r="K31" i="1"/>
  <c r="I36" i="1"/>
  <c r="J36" i="1"/>
  <c r="AV36" i="1" s="1"/>
  <c r="AY36" i="1" s="1"/>
  <c r="AH36" i="1"/>
  <c r="N36" i="1"/>
  <c r="K36" i="1"/>
  <c r="S19" i="1"/>
  <c r="AU19" i="1"/>
  <c r="I30" i="1"/>
  <c r="AA30" i="1" s="1"/>
  <c r="N30" i="1"/>
  <c r="AH30" i="1"/>
  <c r="J30" i="1"/>
  <c r="AV30" i="1" s="1"/>
  <c r="J34" i="1"/>
  <c r="AV34" i="1" s="1"/>
  <c r="N34" i="1"/>
  <c r="S35" i="1"/>
  <c r="AU35" i="1"/>
  <c r="AW35" i="1" s="1"/>
  <c r="J33" i="1"/>
  <c r="AV33" i="1" s="1"/>
  <c r="I33" i="1"/>
  <c r="AA33" i="1" s="1"/>
  <c r="AU41" i="1"/>
  <c r="AW41" i="1" s="1"/>
  <c r="S41" i="1"/>
  <c r="K17" i="1"/>
  <c r="BI23" i="1"/>
  <c r="AH24" i="1"/>
  <c r="J29" i="1"/>
  <c r="AV29" i="1" s="1"/>
  <c r="W38" i="1"/>
  <c r="BI42" i="1"/>
  <c r="AU42" i="1" s="1"/>
  <c r="AW42" i="1" s="1"/>
  <c r="AW19" i="1"/>
  <c r="S22" i="1"/>
  <c r="I24" i="1"/>
  <c r="AA24" i="1" s="1"/>
  <c r="BI31" i="1"/>
  <c r="AU31" i="1" s="1"/>
  <c r="AW31" i="1" s="1"/>
  <c r="S40" i="1"/>
  <c r="BI43" i="1"/>
  <c r="S43" i="1" s="1"/>
  <c r="AH44" i="1"/>
  <c r="W29" i="1"/>
  <c r="S31" i="1"/>
  <c r="T31" i="1" s="1"/>
  <c r="U31" i="1" s="1"/>
  <c r="AB31" i="1" s="1"/>
  <c r="AW38" i="1"/>
  <c r="J44" i="1"/>
  <c r="AV44" i="1" s="1"/>
  <c r="BI25" i="1"/>
  <c r="S32" i="1"/>
  <c r="K44" i="1"/>
  <c r="BI44" i="1"/>
  <c r="AU44" i="1" s="1"/>
  <c r="J17" i="1"/>
  <c r="AV17" i="1" s="1"/>
  <c r="BI17" i="1"/>
  <c r="S17" i="1" s="1"/>
  <c r="W24" i="1"/>
  <c r="W35" i="1"/>
  <c r="S38" i="1"/>
  <c r="W44" i="1"/>
  <c r="AU23" i="1"/>
  <c r="S23" i="1"/>
  <c r="T22" i="1"/>
  <c r="U22" i="1" s="1"/>
  <c r="S25" i="1"/>
  <c r="AU25" i="1"/>
  <c r="AW25" i="1" s="1"/>
  <c r="S29" i="1"/>
  <c r="AU29" i="1"/>
  <c r="AW29" i="1" s="1"/>
  <c r="J20" i="1"/>
  <c r="AV20" i="1" s="1"/>
  <c r="K20" i="1"/>
  <c r="AH20" i="1"/>
  <c r="N20" i="1"/>
  <c r="AU27" i="1"/>
  <c r="S27" i="1"/>
  <c r="K18" i="1"/>
  <c r="I18" i="1"/>
  <c r="AH18" i="1"/>
  <c r="J18" i="1"/>
  <c r="AV18" i="1" s="1"/>
  <c r="N18" i="1"/>
  <c r="AU21" i="1"/>
  <c r="AW21" i="1" s="1"/>
  <c r="S21" i="1"/>
  <c r="AA36" i="1"/>
  <c r="AW23" i="1"/>
  <c r="I22" i="1"/>
  <c r="AH22" i="1"/>
  <c r="N22" i="1"/>
  <c r="J22" i="1"/>
  <c r="AV22" i="1" s="1"/>
  <c r="AY22" i="1" s="1"/>
  <c r="AY24" i="1"/>
  <c r="AY29" i="1"/>
  <c r="I20" i="1"/>
  <c r="AU20" i="1"/>
  <c r="AW20" i="1" s="1"/>
  <c r="S20" i="1"/>
  <c r="J27" i="1"/>
  <c r="AV27" i="1" s="1"/>
  <c r="AY27" i="1" s="1"/>
  <c r="N27" i="1"/>
  <c r="K27" i="1"/>
  <c r="I27" i="1"/>
  <c r="AH27" i="1"/>
  <c r="AU18" i="1"/>
  <c r="AW18" i="1" s="1"/>
  <c r="S18" i="1"/>
  <c r="AA23" i="1"/>
  <c r="S24" i="1"/>
  <c r="AU24" i="1"/>
  <c r="AH25" i="1"/>
  <c r="K25" i="1"/>
  <c r="J25" i="1"/>
  <c r="AV25" i="1" s="1"/>
  <c r="AY25" i="1" s="1"/>
  <c r="I25" i="1"/>
  <c r="AU26" i="1"/>
  <c r="AW26" i="1" s="1"/>
  <c r="S26" i="1"/>
  <c r="S28" i="1"/>
  <c r="AU28" i="1"/>
  <c r="S33" i="1"/>
  <c r="AU33" i="1"/>
  <c r="AW33" i="1" s="1"/>
  <c r="AU39" i="1"/>
  <c r="AW39" i="1" s="1"/>
  <c r="S39" i="1"/>
  <c r="AW27" i="1"/>
  <c r="J19" i="1"/>
  <c r="AV19" i="1" s="1"/>
  <c r="AY19" i="1" s="1"/>
  <c r="I19" i="1"/>
  <c r="AH19" i="1"/>
  <c r="N19" i="1"/>
  <c r="K19" i="1"/>
  <c r="AW22" i="1"/>
  <c r="N23" i="1"/>
  <c r="AH23" i="1"/>
  <c r="K23" i="1"/>
  <c r="J23" i="1"/>
  <c r="AV23" i="1" s="1"/>
  <c r="AY23" i="1" s="1"/>
  <c r="K21" i="1"/>
  <c r="I17" i="1"/>
  <c r="K30" i="1"/>
  <c r="AH21" i="1"/>
  <c r="K28" i="1"/>
  <c r="J28" i="1"/>
  <c r="AV28" i="1" s="1"/>
  <c r="AY28" i="1" s="1"/>
  <c r="AU34" i="1"/>
  <c r="AY34" i="1" s="1"/>
  <c r="S34" i="1"/>
  <c r="I35" i="1"/>
  <c r="AU37" i="1"/>
  <c r="AW37" i="1" s="1"/>
  <c r="S37" i="1"/>
  <c r="K43" i="1"/>
  <c r="J43" i="1"/>
  <c r="AV43" i="1" s="1"/>
  <c r="I43" i="1"/>
  <c r="T43" i="1" s="1"/>
  <c r="U43" i="1" s="1"/>
  <c r="AH43" i="1"/>
  <c r="N42" i="1"/>
  <c r="K42" i="1"/>
  <c r="J42" i="1"/>
  <c r="AV42" i="1" s="1"/>
  <c r="I21" i="1"/>
  <c r="I26" i="1"/>
  <c r="AH26" i="1"/>
  <c r="I28" i="1"/>
  <c r="BI30" i="1"/>
  <c r="K32" i="1"/>
  <c r="I32" i="1"/>
  <c r="N32" i="1"/>
  <c r="S36" i="1"/>
  <c r="K40" i="1"/>
  <c r="J40" i="1"/>
  <c r="AV40" i="1" s="1"/>
  <c r="AY40" i="1" s="1"/>
  <c r="I40" i="1"/>
  <c r="AH40" i="1"/>
  <c r="I42" i="1"/>
  <c r="N17" i="1"/>
  <c r="W28" i="1"/>
  <c r="I29" i="1"/>
  <c r="N31" i="1"/>
  <c r="J31" i="1"/>
  <c r="AV31" i="1" s="1"/>
  <c r="AY31" i="1" s="1"/>
  <c r="I31" i="1"/>
  <c r="N37" i="1"/>
  <c r="K37" i="1"/>
  <c r="J37" i="1"/>
  <c r="AV37" i="1" s="1"/>
  <c r="I37" i="1"/>
  <c r="AH39" i="1"/>
  <c r="N39" i="1"/>
  <c r="K39" i="1"/>
  <c r="AW24" i="1"/>
  <c r="AW28" i="1"/>
  <c r="K34" i="1"/>
  <c r="I34" i="1"/>
  <c r="AH34" i="1"/>
  <c r="K35" i="1"/>
  <c r="J35" i="1"/>
  <c r="AV35" i="1" s="1"/>
  <c r="AY35" i="1" s="1"/>
  <c r="AH35" i="1"/>
  <c r="AH37" i="1"/>
  <c r="J39" i="1"/>
  <c r="AV39" i="1" s="1"/>
  <c r="J41" i="1"/>
  <c r="AV41" i="1" s="1"/>
  <c r="AY41" i="1" s="1"/>
  <c r="I41" i="1"/>
  <c r="AH41" i="1"/>
  <c r="N41" i="1"/>
  <c r="S44" i="1"/>
  <c r="AW44" i="1"/>
  <c r="AA44" i="1"/>
  <c r="N28" i="1"/>
  <c r="K29" i="1"/>
  <c r="AH33" i="1"/>
  <c r="N33" i="1"/>
  <c r="K33" i="1"/>
  <c r="K38" i="1"/>
  <c r="J38" i="1"/>
  <c r="AV38" i="1" s="1"/>
  <c r="AY38" i="1" s="1"/>
  <c r="I38" i="1"/>
  <c r="AH38" i="1"/>
  <c r="N38" i="1"/>
  <c r="W42" i="1"/>
  <c r="N44" i="1"/>
  <c r="AY17" i="1" l="1"/>
  <c r="AY42" i="1"/>
  <c r="AY39" i="1"/>
  <c r="AY26" i="1"/>
  <c r="AY33" i="1"/>
  <c r="S42" i="1"/>
  <c r="T42" i="1" s="1"/>
  <c r="U42" i="1" s="1"/>
  <c r="Q42" i="1" s="1"/>
  <c r="O42" i="1" s="1"/>
  <c r="R42" i="1" s="1"/>
  <c r="L42" i="1" s="1"/>
  <c r="M42" i="1" s="1"/>
  <c r="AU17" i="1"/>
  <c r="AW17" i="1" s="1"/>
  <c r="AU43" i="1"/>
  <c r="AW43" i="1" s="1"/>
  <c r="AW34" i="1"/>
  <c r="AY44" i="1"/>
  <c r="V43" i="1"/>
  <c r="Z43" i="1" s="1"/>
  <c r="AC43" i="1"/>
  <c r="AB43" i="1"/>
  <c r="AA32" i="1"/>
  <c r="AA41" i="1"/>
  <c r="T41" i="1"/>
  <c r="U41" i="1" s="1"/>
  <c r="AA17" i="1"/>
  <c r="T32" i="1"/>
  <c r="U32" i="1" s="1"/>
  <c r="Q32" i="1" s="1"/>
  <c r="O32" i="1" s="1"/>
  <c r="R32" i="1" s="1"/>
  <c r="L32" i="1" s="1"/>
  <c r="M32" i="1" s="1"/>
  <c r="AA18" i="1"/>
  <c r="AY20" i="1"/>
  <c r="V22" i="1"/>
  <c r="Z22" i="1" s="1"/>
  <c r="AC22" i="1"/>
  <c r="AB22" i="1"/>
  <c r="T40" i="1"/>
  <c r="U40" i="1" s="1"/>
  <c r="Q40" i="1" s="1"/>
  <c r="O40" i="1" s="1"/>
  <c r="R40" i="1" s="1"/>
  <c r="L40" i="1" s="1"/>
  <c r="M40" i="1" s="1"/>
  <c r="AA40" i="1"/>
  <c r="AU30" i="1"/>
  <c r="S30" i="1"/>
  <c r="AA35" i="1"/>
  <c r="T20" i="1"/>
  <c r="U20" i="1" s="1"/>
  <c r="T37" i="1"/>
  <c r="U37" i="1" s="1"/>
  <c r="T24" i="1"/>
  <c r="U24" i="1" s="1"/>
  <c r="AA28" i="1"/>
  <c r="T28" i="1"/>
  <c r="U28" i="1" s="1"/>
  <c r="T21" i="1"/>
  <c r="U21" i="1" s="1"/>
  <c r="AA34" i="1"/>
  <c r="T27" i="1"/>
  <c r="U27" i="1" s="1"/>
  <c r="T23" i="1"/>
  <c r="U23" i="1" s="1"/>
  <c r="T44" i="1"/>
  <c r="U44" i="1" s="1"/>
  <c r="AA37" i="1"/>
  <c r="T36" i="1"/>
  <c r="U36" i="1" s="1"/>
  <c r="AA26" i="1"/>
  <c r="Q22" i="1"/>
  <c r="O22" i="1" s="1"/>
  <c r="R22" i="1" s="1"/>
  <c r="L22" i="1" s="1"/>
  <c r="M22" i="1" s="1"/>
  <c r="AA22" i="1"/>
  <c r="V31" i="1"/>
  <c r="Z31" i="1" s="1"/>
  <c r="AC31" i="1"/>
  <c r="T25" i="1"/>
  <c r="U25" i="1" s="1"/>
  <c r="Q25" i="1" s="1"/>
  <c r="O25" i="1" s="1"/>
  <c r="R25" i="1" s="1"/>
  <c r="L25" i="1" s="1"/>
  <c r="M25" i="1" s="1"/>
  <c r="Q31" i="1"/>
  <c r="O31" i="1" s="1"/>
  <c r="R31" i="1" s="1"/>
  <c r="L31" i="1" s="1"/>
  <c r="M31" i="1" s="1"/>
  <c r="AA31" i="1"/>
  <c r="T39" i="1"/>
  <c r="U39" i="1" s="1"/>
  <c r="AA43" i="1"/>
  <c r="Q43" i="1"/>
  <c r="O43" i="1" s="1"/>
  <c r="R43" i="1" s="1"/>
  <c r="L43" i="1" s="1"/>
  <c r="M43" i="1" s="1"/>
  <c r="T26" i="1"/>
  <c r="U26" i="1" s="1"/>
  <c r="Q26" i="1" s="1"/>
  <c r="O26" i="1" s="1"/>
  <c r="R26" i="1" s="1"/>
  <c r="L26" i="1" s="1"/>
  <c r="M26" i="1" s="1"/>
  <c r="AA20" i="1"/>
  <c r="Q20" i="1"/>
  <c r="O20" i="1" s="1"/>
  <c r="R20" i="1" s="1"/>
  <c r="L20" i="1" s="1"/>
  <c r="M20" i="1" s="1"/>
  <c r="AA38" i="1"/>
  <c r="T38" i="1"/>
  <c r="U38" i="1" s="1"/>
  <c r="AY37" i="1"/>
  <c r="T35" i="1"/>
  <c r="U35" i="1" s="1"/>
  <c r="Q21" i="1"/>
  <c r="O21" i="1" s="1"/>
  <c r="R21" i="1" s="1"/>
  <c r="L21" i="1" s="1"/>
  <c r="M21" i="1" s="1"/>
  <c r="AA21" i="1"/>
  <c r="T34" i="1"/>
  <c r="U34" i="1" s="1"/>
  <c r="Q34" i="1" s="1"/>
  <c r="O34" i="1" s="1"/>
  <c r="R34" i="1" s="1"/>
  <c r="L34" i="1" s="1"/>
  <c r="M34" i="1" s="1"/>
  <c r="AA19" i="1"/>
  <c r="AA25" i="1"/>
  <c r="AA27" i="1"/>
  <c r="Q27" i="1"/>
  <c r="O27" i="1" s="1"/>
  <c r="R27" i="1" s="1"/>
  <c r="L27" i="1" s="1"/>
  <c r="M27" i="1" s="1"/>
  <c r="T29" i="1"/>
  <c r="U29" i="1" s="1"/>
  <c r="Q29" i="1" s="1"/>
  <c r="O29" i="1" s="1"/>
  <c r="R29" i="1" s="1"/>
  <c r="L29" i="1" s="1"/>
  <c r="M29" i="1" s="1"/>
  <c r="AY21" i="1"/>
  <c r="AA42" i="1"/>
  <c r="AA29" i="1"/>
  <c r="T33" i="1"/>
  <c r="U33" i="1" s="1"/>
  <c r="T18" i="1"/>
  <c r="U18" i="1" s="1"/>
  <c r="Q18" i="1" s="1"/>
  <c r="O18" i="1" s="1"/>
  <c r="R18" i="1" s="1"/>
  <c r="L18" i="1" s="1"/>
  <c r="M18" i="1" s="1"/>
  <c r="T17" i="1"/>
  <c r="U17" i="1" s="1"/>
  <c r="AY18" i="1"/>
  <c r="T19" i="1"/>
  <c r="U19" i="1" s="1"/>
  <c r="AD22" i="1" l="1"/>
  <c r="AY43" i="1"/>
  <c r="V33" i="1"/>
  <c r="Z33" i="1" s="1"/>
  <c r="AB33" i="1"/>
  <c r="AC33" i="1"/>
  <c r="AD33" i="1" s="1"/>
  <c r="Q33" i="1"/>
  <c r="O33" i="1" s="1"/>
  <c r="R33" i="1" s="1"/>
  <c r="L33" i="1" s="1"/>
  <c r="M33" i="1" s="1"/>
  <c r="AC19" i="1"/>
  <c r="V19" i="1"/>
  <c r="Z19" i="1" s="1"/>
  <c r="AB19" i="1"/>
  <c r="AC26" i="1"/>
  <c r="AD26" i="1" s="1"/>
  <c r="AB26" i="1"/>
  <c r="V26" i="1"/>
  <c r="Z26" i="1" s="1"/>
  <c r="AC21" i="1"/>
  <c r="V21" i="1"/>
  <c r="Z21" i="1" s="1"/>
  <c r="AB21" i="1"/>
  <c r="T30" i="1"/>
  <c r="U30" i="1" s="1"/>
  <c r="V41" i="1"/>
  <c r="Z41" i="1" s="1"/>
  <c r="AC41" i="1"/>
  <c r="AB41" i="1"/>
  <c r="V37" i="1"/>
  <c r="Z37" i="1" s="1"/>
  <c r="AC37" i="1"/>
  <c r="AB37" i="1"/>
  <c r="AW30" i="1"/>
  <c r="AY30" i="1"/>
  <c r="Q41" i="1"/>
  <c r="O41" i="1" s="1"/>
  <c r="R41" i="1" s="1"/>
  <c r="L41" i="1" s="1"/>
  <c r="M41" i="1" s="1"/>
  <c r="V17" i="1"/>
  <c r="Z17" i="1" s="1"/>
  <c r="AC17" i="1"/>
  <c r="AB17" i="1"/>
  <c r="V38" i="1"/>
  <c r="Z38" i="1" s="1"/>
  <c r="AC38" i="1"/>
  <c r="AB38" i="1"/>
  <c r="AB25" i="1"/>
  <c r="AC25" i="1"/>
  <c r="V25" i="1"/>
  <c r="Z25" i="1" s="1"/>
  <c r="V36" i="1"/>
  <c r="Z36" i="1" s="1"/>
  <c r="AC36" i="1"/>
  <c r="AB36" i="1"/>
  <c r="Q36" i="1"/>
  <c r="O36" i="1" s="1"/>
  <c r="R36" i="1" s="1"/>
  <c r="L36" i="1" s="1"/>
  <c r="M36" i="1" s="1"/>
  <c r="V27" i="1"/>
  <c r="Z27" i="1" s="1"/>
  <c r="AC27" i="1"/>
  <c r="AD27" i="1" s="1"/>
  <c r="AB27" i="1"/>
  <c r="V23" i="1"/>
  <c r="Z23" i="1" s="1"/>
  <c r="AB23" i="1"/>
  <c r="AC23" i="1"/>
  <c r="AD23" i="1" s="1"/>
  <c r="Q23" i="1"/>
  <c r="O23" i="1" s="1"/>
  <c r="R23" i="1" s="1"/>
  <c r="L23" i="1" s="1"/>
  <c r="M23" i="1" s="1"/>
  <c r="Q19" i="1"/>
  <c r="O19" i="1" s="1"/>
  <c r="R19" i="1" s="1"/>
  <c r="L19" i="1" s="1"/>
  <c r="M19" i="1" s="1"/>
  <c r="Q38" i="1"/>
  <c r="O38" i="1" s="1"/>
  <c r="R38" i="1" s="1"/>
  <c r="L38" i="1" s="1"/>
  <c r="M38" i="1" s="1"/>
  <c r="V42" i="1"/>
  <c r="Z42" i="1" s="1"/>
  <c r="AC42" i="1"/>
  <c r="AD42" i="1" s="1"/>
  <c r="AB42" i="1"/>
  <c r="AD31" i="1"/>
  <c r="V20" i="1"/>
  <c r="Z20" i="1" s="1"/>
  <c r="AC20" i="1"/>
  <c r="AB20" i="1"/>
  <c r="AC40" i="1"/>
  <c r="AB40" i="1"/>
  <c r="V40" i="1"/>
  <c r="Z40" i="1" s="1"/>
  <c r="AC35" i="1"/>
  <c r="V35" i="1"/>
  <c r="Z35" i="1" s="1"/>
  <c r="AB35" i="1"/>
  <c r="AB28" i="1"/>
  <c r="V28" i="1"/>
  <c r="Z28" i="1" s="1"/>
  <c r="AC28" i="1"/>
  <c r="AC18" i="1"/>
  <c r="V18" i="1"/>
  <c r="Z18" i="1" s="1"/>
  <c r="AB18" i="1"/>
  <c r="Q37" i="1"/>
  <c r="O37" i="1" s="1"/>
  <c r="R37" i="1" s="1"/>
  <c r="L37" i="1" s="1"/>
  <c r="M37" i="1" s="1"/>
  <c r="Q28" i="1"/>
  <c r="O28" i="1" s="1"/>
  <c r="R28" i="1" s="1"/>
  <c r="L28" i="1" s="1"/>
  <c r="M28" i="1" s="1"/>
  <c r="V32" i="1"/>
  <c r="Z32" i="1" s="1"/>
  <c r="AC32" i="1"/>
  <c r="AD32" i="1" s="1"/>
  <c r="AB32" i="1"/>
  <c r="V29" i="1"/>
  <c r="Z29" i="1" s="1"/>
  <c r="AC29" i="1"/>
  <c r="AB29" i="1"/>
  <c r="AC34" i="1"/>
  <c r="V34" i="1"/>
  <c r="Z34" i="1" s="1"/>
  <c r="AB34" i="1"/>
  <c r="V39" i="1"/>
  <c r="Z39" i="1" s="1"/>
  <c r="AC39" i="1"/>
  <c r="AB39" i="1"/>
  <c r="Q39" i="1"/>
  <c r="O39" i="1" s="1"/>
  <c r="R39" i="1" s="1"/>
  <c r="L39" i="1" s="1"/>
  <c r="M39" i="1" s="1"/>
  <c r="Q35" i="1"/>
  <c r="O35" i="1" s="1"/>
  <c r="R35" i="1" s="1"/>
  <c r="L35" i="1" s="1"/>
  <c r="M35" i="1" s="1"/>
  <c r="Q17" i="1"/>
  <c r="O17" i="1" s="1"/>
  <c r="R17" i="1" s="1"/>
  <c r="L17" i="1" s="1"/>
  <c r="M17" i="1" s="1"/>
  <c r="AD43" i="1"/>
  <c r="V44" i="1"/>
  <c r="Z44" i="1" s="1"/>
  <c r="AC44" i="1"/>
  <c r="AD44" i="1" s="1"/>
  <c r="AB44" i="1"/>
  <c r="Q44" i="1"/>
  <c r="O44" i="1" s="1"/>
  <c r="R44" i="1" s="1"/>
  <c r="L44" i="1" s="1"/>
  <c r="M44" i="1" s="1"/>
  <c r="V24" i="1"/>
  <c r="Z24" i="1" s="1"/>
  <c r="AC24" i="1"/>
  <c r="AB24" i="1"/>
  <c r="Q24" i="1"/>
  <c r="O24" i="1" s="1"/>
  <c r="R24" i="1" s="1"/>
  <c r="L24" i="1" s="1"/>
  <c r="M24" i="1" s="1"/>
  <c r="AD40" i="1" l="1"/>
  <c r="AD20" i="1"/>
  <c r="AD37" i="1"/>
  <c r="AD34" i="1"/>
  <c r="AD25" i="1"/>
  <c r="AC30" i="1"/>
  <c r="V30" i="1"/>
  <c r="Z30" i="1" s="1"/>
  <c r="Q30" i="1"/>
  <c r="O30" i="1" s="1"/>
  <c r="R30" i="1" s="1"/>
  <c r="L30" i="1" s="1"/>
  <c r="M30" i="1" s="1"/>
  <c r="AB30" i="1"/>
  <c r="AD39" i="1"/>
  <c r="AD35" i="1"/>
  <c r="AD38" i="1"/>
  <c r="AD19" i="1"/>
  <c r="AD18" i="1"/>
  <c r="AD36" i="1"/>
  <c r="AD21" i="1"/>
  <c r="AD28" i="1"/>
  <c r="AD17" i="1"/>
  <c r="AD29" i="1"/>
  <c r="AD24" i="1"/>
  <c r="AD41" i="1"/>
  <c r="AD30" i="1" l="1"/>
</calcChain>
</file>

<file path=xl/sharedStrings.xml><?xml version="1.0" encoding="utf-8"?>
<sst xmlns="http://schemas.openxmlformats.org/spreadsheetml/2006/main" count="826" uniqueCount="437">
  <si>
    <t>File opened</t>
  </si>
  <si>
    <t>2020-11-12 12:24:24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</si>
  <si>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</si>
  <si>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</si>
  <si>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</si>
  <si>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</si>
  <si>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</si>
  <si>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</si>
  <si>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</si>
  <si>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</si>
  <si>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</si>
  <si>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</si>
  <si>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</si>
  <si>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{"h2obspanconc2": "0", "h2oaspan2b": "0.0752776", "co2aspan2": "0", "flowmeterzero": "0.990522", "ssb_ref": "34304.3", "h2oaspan2a": "0.0744543", "chamberpressurezero": "2.56567", "co2bspanconc1": "995.1", "h2oaspanconc1": "13.51", "flowbzero": "0.21903", "co2bspan2": "0", "oxygen": "21", "tazero": "-0.045269", "h2obspan2a": "0.0741299", "tbzero": "-0.0452194", "co2aspan1": "0.993652", "co2bspan2a": "0.182058", "co2azero": "0.968485", "co2aspan2a": "0.183186", "co2aspanconc2": "0", "flowazero": "0.42501", "h2obspan2": "0", "co2bspan1": "0.994117", "h2oaspan2": "0", "h2obzero": "1.0713", "co2aspanconc1": "995.1", "co2aspan2b": "0.182023", "ssa_ref": "31243.3", "co2bspan2b": "0.180987", "h2oaspanconc2": "0", "h2obspan2b": "0.0756432", "h2obspanconc1": "13.5", "h2obspan1": "1.02041", "h2oaspan1": "1.01106", "co2bzero": "0.945393", "co2bspanconc2": "0", "h2oazero": "1.06897"}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</si>
  <si>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</si>
  <si>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</si>
  <si>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</si>
  <si>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</si>
  <si>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</si>
  <si>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</si>
  <si>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</si>
  <si>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</si>
  <si>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</si>
  <si>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12:24:24</t>
  </si>
  <si>
    <t>Stability Definition:	A (GasEx): Slp&lt;0.5 Per=15	ΔCO2 (Meas2): Slp&lt;0.2 Per=15	ΔH2O (Meas2): Slp&lt;0.2 Per=15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</si>
  <si>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</si>
  <si>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</si>
  <si>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</si>
  <si>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</si>
  <si>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</si>
  <si>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</si>
  <si>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</si>
  <si>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</si>
  <si>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</si>
  <si>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</si>
  <si>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</si>
  <si>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</si>
  <si>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</si>
  <si>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</si>
  <si>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</si>
  <si>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</si>
  <si>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</si>
  <si>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</si>
  <si>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</si>
  <si>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</si>
  <si>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</si>
  <si>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</si>
  <si>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</si>
  <si>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</si>
  <si>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</si>
  <si>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</si>
  <si>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</si>
  <si>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</si>
  <si>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</si>
  <si>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</si>
  <si>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</si>
  <si>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</si>
  <si>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</si>
  <si>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</si>
  <si>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</si>
  <si>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</si>
  <si>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</si>
  <si>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</si>
  <si>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</si>
  <si>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</si>
  <si>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</si>
  <si>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</si>
  <si>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</si>
  <si>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</si>
  <si>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</si>
  <si>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</si>
  <si>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</si>
  <si>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</si>
  <si>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</si>
  <si>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</si>
  <si>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</si>
  <si>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2.16652 71.019 366.187 604.006 847.293 1022.03 1177.98 1253.37</t>
  </si>
  <si>
    <t>Fs_true</t>
  </si>
  <si>
    <t>0.360676 100.813 402.478 601.238 801.078 999.995 1200.7 1401.17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</si>
  <si>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</si>
  <si>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</si>
  <si>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</si>
  <si>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</si>
  <si>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</si>
  <si>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</si>
  <si>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</si>
  <si>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</si>
  <si>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</si>
  <si>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</si>
  <si>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</si>
  <si>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</si>
  <si>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</si>
  <si>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</si>
  <si>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</si>
  <si>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</si>
  <si>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</si>
  <si>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</si>
  <si>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</si>
  <si>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</si>
  <si>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</si>
  <si>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</si>
  <si>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</si>
  <si>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</si>
  <si>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</si>
  <si>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</si>
  <si>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</si>
  <si>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</si>
  <si>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</si>
  <si>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</si>
  <si>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</si>
  <si>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</si>
  <si>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</si>
  <si>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</si>
  <si>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</si>
  <si>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</si>
  <si>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</si>
  <si>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</si>
  <si>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</si>
  <si>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</si>
  <si>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</si>
  <si>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</si>
  <si>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</si>
  <si>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</si>
  <si>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</si>
  <si>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</si>
  <si>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</si>
  <si>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</si>
  <si>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</si>
  <si>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</si>
  <si>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</si>
  <si>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</si>
  <si>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</si>
  <si>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</si>
  <si>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</si>
  <si>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</si>
  <si>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</si>
  <si>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</si>
  <si>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</si>
  <si>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</si>
  <si>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</si>
  <si>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</si>
  <si>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</si>
  <si>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</si>
  <si>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</si>
  <si>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</si>
  <si>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</si>
  <si>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</si>
  <si>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</si>
  <si>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</si>
  <si>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</si>
  <si>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</si>
  <si>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</si>
  <si>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</si>
  <si>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</si>
  <si>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</si>
  <si>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</si>
  <si>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</si>
  <si>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</si>
  <si>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</si>
  <si>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</si>
  <si>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</si>
  <si>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</si>
  <si>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</si>
  <si>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</si>
  <si>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</si>
  <si>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</si>
  <si>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</si>
  <si>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</si>
  <si>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</si>
  <si>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</si>
  <si>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</si>
  <si>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</si>
  <si>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</si>
  <si>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</si>
  <si>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</si>
  <si>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</si>
  <si>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</si>
  <si>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</si>
  <si>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</si>
  <si>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</si>
  <si>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</si>
  <si>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</si>
  <si>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</si>
  <si>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</si>
  <si>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</si>
  <si>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</si>
  <si>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</si>
  <si>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</si>
  <si>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</si>
  <si>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</si>
  <si>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</si>
  <si>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</si>
  <si>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</si>
  <si>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</si>
  <si>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</si>
  <si>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</si>
  <si>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</si>
  <si>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</si>
  <si>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</si>
  <si>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</si>
  <si>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</si>
  <si>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</si>
  <si>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</si>
  <si>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</si>
  <si>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</si>
  <si>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</si>
  <si>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</si>
  <si>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</si>
  <si>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</si>
  <si>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</si>
  <si>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</si>
  <si>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</si>
  <si>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</si>
  <si>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</si>
  <si>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</si>
  <si>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</si>
  <si>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</si>
  <si>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</si>
  <si>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</si>
  <si>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</si>
  <si>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</si>
  <si>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</si>
  <si>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</si>
  <si>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</si>
  <si>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</si>
  <si>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</si>
  <si>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</si>
  <si>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</si>
  <si>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</si>
  <si>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</si>
  <si>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</si>
  <si>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</si>
  <si>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</si>
  <si>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</si>
  <si>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</si>
  <si>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</si>
  <si>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</si>
  <si>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</si>
  <si>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</si>
  <si>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</si>
  <si>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</si>
  <si>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</si>
  <si>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</si>
  <si>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</si>
  <si>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</si>
  <si>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</si>
  <si>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</si>
  <si>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</si>
  <si>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</si>
  <si>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</si>
  <si>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</si>
  <si>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</si>
  <si>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</si>
  <si>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</si>
  <si>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</si>
  <si>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</si>
  <si>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</si>
  <si>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</si>
  <si>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</si>
  <si>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</si>
  <si>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</si>
  <si>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</si>
  <si>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</si>
  <si>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</si>
  <si>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</si>
  <si>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</si>
  <si>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</si>
  <si>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</si>
  <si>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</si>
  <si>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</si>
  <si>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</si>
  <si>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</si>
  <si>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</si>
  <si>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</si>
  <si>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</si>
  <si>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</si>
  <si>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</si>
  <si>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</si>
  <si>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</si>
  <si>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</si>
  <si>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</si>
  <si>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</si>
  <si>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20201112 12:24:33</t>
  </si>
  <si>
    <t>12:24:33</t>
  </si>
  <si>
    <t>b42-34</t>
  </si>
  <si>
    <t>_9</t>
  </si>
  <si>
    <t>RECT-4143-20200907-06_33_50</t>
  </si>
  <si>
    <t>RECT-318-20201112-12_24_34</t>
  </si>
  <si>
    <t>DARK-319-20201112-12_24_36</t>
  </si>
  <si>
    <t>0: Broadleaf</t>
  </si>
  <si>
    <t>12:16:10</t>
  </si>
  <si>
    <t>2/3</t>
  </si>
  <si>
    <t>20201112 12:26:29</t>
  </si>
  <si>
    <t>12:26:29</t>
  </si>
  <si>
    <t>RECT-320-20201112-12_26_30</t>
  </si>
  <si>
    <t>DARK-321-20201112-12_26_32</t>
  </si>
  <si>
    <t>0/3</t>
  </si>
  <si>
    <t>20201112 12:29:01</t>
  </si>
  <si>
    <t>12:29:01</t>
  </si>
  <si>
    <t>TXNM0821</t>
  </si>
  <si>
    <t>_3</t>
  </si>
  <si>
    <t>RECT-322-20201112-12_29_03</t>
  </si>
  <si>
    <t>DARK-323-20201112-12_29_05</t>
  </si>
  <si>
    <t>12:28:12</t>
  </si>
  <si>
    <t>1/3</t>
  </si>
  <si>
    <t>20201112 12:32:35</t>
  </si>
  <si>
    <t>12:32:35</t>
  </si>
  <si>
    <t>RECT-324-20201112-12_32_36</t>
  </si>
  <si>
    <t>DARK-325-20201112-12_32_38</t>
  </si>
  <si>
    <t>20201112 12:35:23</t>
  </si>
  <si>
    <t>12:35:23</t>
  </si>
  <si>
    <t>9035</t>
  </si>
  <si>
    <t>_7</t>
  </si>
  <si>
    <t>RECT-326-20201112-12_35_24</t>
  </si>
  <si>
    <t>DARK-327-20201112-12_35_26</t>
  </si>
  <si>
    <t>12:33:36</t>
  </si>
  <si>
    <t>20201112 12:37:50</t>
  </si>
  <si>
    <t>12:37:50</t>
  </si>
  <si>
    <t>RECT-328-20201112-12_37_51</t>
  </si>
  <si>
    <t>DARK-329-20201112-12_37_53</t>
  </si>
  <si>
    <t>20201112 12:46:17</t>
  </si>
  <si>
    <t>12:46:17</t>
  </si>
  <si>
    <t>Haines2</t>
  </si>
  <si>
    <t>_2</t>
  </si>
  <si>
    <t>RECT-330-20201112-12_46_19</t>
  </si>
  <si>
    <t>DARK-331-20201112-12_46_21</t>
  </si>
  <si>
    <t>12:39:43</t>
  </si>
  <si>
    <t>20201112 12:48:00</t>
  </si>
  <si>
    <t>12:48:00</t>
  </si>
  <si>
    <t>RECT-332-20201112-12_48_02</t>
  </si>
  <si>
    <t>DARK-333-20201112-12_48_04</t>
  </si>
  <si>
    <t>20201112 12:50:09</t>
  </si>
  <si>
    <t>12:50:09</t>
  </si>
  <si>
    <t>V60-96</t>
  </si>
  <si>
    <t>RECT-334-20201112-12_50_10</t>
  </si>
  <si>
    <t>DARK-335-20201112-12_50_12</t>
  </si>
  <si>
    <t>12:49:34</t>
  </si>
  <si>
    <t>20201112 12:52:07</t>
  </si>
  <si>
    <t>12:52:07</t>
  </si>
  <si>
    <t>RECT-336-20201112-12_52_08</t>
  </si>
  <si>
    <t>DARK-337-20201112-12_52_10</t>
  </si>
  <si>
    <t>20201112 12:55:11</t>
  </si>
  <si>
    <t>12:55:11</t>
  </si>
  <si>
    <t>b40-14</t>
  </si>
  <si>
    <t>_6</t>
  </si>
  <si>
    <t>RECT-338-20201112-12_55_13</t>
  </si>
  <si>
    <t>DARK-339-20201112-12_55_15</t>
  </si>
  <si>
    <t>12:54:17</t>
  </si>
  <si>
    <t>20201112 12:59:01</t>
  </si>
  <si>
    <t>12:59:01</t>
  </si>
  <si>
    <t>RECT-340-20201112-12_59_03</t>
  </si>
  <si>
    <t>DARK-341-20201112-12_59_05</t>
  </si>
  <si>
    <t>20201112 13:02:32</t>
  </si>
  <si>
    <t>13:02:32</t>
  </si>
  <si>
    <t>T48</t>
  </si>
  <si>
    <t>RECT-342-20201112-13_02_33</t>
  </si>
  <si>
    <t>DARK-343-20201112-13_02_35</t>
  </si>
  <si>
    <t>13:01:20</t>
  </si>
  <si>
    <t>20201112 13:06:25</t>
  </si>
  <si>
    <t>13:06:25</t>
  </si>
  <si>
    <t>RECT-344-20201112-13_06_27</t>
  </si>
  <si>
    <t>DARK-345-20201112-13_06_29</t>
  </si>
  <si>
    <t>20201112 13:08:56</t>
  </si>
  <si>
    <t>13:08:56</t>
  </si>
  <si>
    <t>C56-94</t>
  </si>
  <si>
    <t>RECT-346-20201112-13_08_57</t>
  </si>
  <si>
    <t>DARK-347-20201112-13_08_59</t>
  </si>
  <si>
    <t>13:08:24</t>
  </si>
  <si>
    <t>20201112 13:11:10</t>
  </si>
  <si>
    <t>13:11:10</t>
  </si>
  <si>
    <t>RECT-348-20201112-13_11_11</t>
  </si>
  <si>
    <t>DARK-349-20201112-13_11_14</t>
  </si>
  <si>
    <t>20201112 13:14:02</t>
  </si>
  <si>
    <t>13:14:02</t>
  </si>
  <si>
    <t>1149</t>
  </si>
  <si>
    <t>_8</t>
  </si>
  <si>
    <t>RECT-350-20201112-13_14_04</t>
  </si>
  <si>
    <t>DARK-351-20201112-13_14_06</t>
  </si>
  <si>
    <t>13:12:47</t>
  </si>
  <si>
    <t>20201112 13:16:29</t>
  </si>
  <si>
    <t>13:16:29</t>
  </si>
  <si>
    <t>RECT-352-20201112-13_16_30</t>
  </si>
  <si>
    <t>DARK-353-20201112-13_16_32</t>
  </si>
  <si>
    <t>25189.01</t>
  </si>
  <si>
    <t>13:18:33</t>
  </si>
  <si>
    <t>20201112 13:27:04</t>
  </si>
  <si>
    <t>13:27:04</t>
  </si>
  <si>
    <t>RECT-360-20201112-13_27_06</t>
  </si>
  <si>
    <t>DARK-361-20201112-13_27_08</t>
  </si>
  <si>
    <t>3/3</t>
  </si>
  <si>
    <t>20201112 13:29:21</t>
  </si>
  <si>
    <t>13:29:21</t>
  </si>
  <si>
    <t>RECT-362-20201112-13_29_22</t>
  </si>
  <si>
    <t>DARK-363-20201112-13_29_24</t>
  </si>
  <si>
    <t>13:31:00</t>
  </si>
  <si>
    <t>use log 21 and 22 for 255189.01.9</t>
  </si>
  <si>
    <t>13:31:01</t>
  </si>
  <si>
    <t>20201112 13:38:22</t>
  </si>
  <si>
    <t>13:38:22</t>
  </si>
  <si>
    <t>UT12-075</t>
  </si>
  <si>
    <t>_10</t>
  </si>
  <si>
    <t>RECT-364-20201112-13_38_24</t>
  </si>
  <si>
    <t>DARK-365-20201112-13_38_26</t>
  </si>
  <si>
    <t>13:31:33</t>
  </si>
  <si>
    <t>20201112 13:42:02</t>
  </si>
  <si>
    <t>13:42:02</t>
  </si>
  <si>
    <t>RECT-366-20201112-13_42_04</t>
  </si>
  <si>
    <t>DARK-367-20201112-13_42_06</t>
  </si>
  <si>
    <t>20201112 13:55:10</t>
  </si>
  <si>
    <t>13:55:10</t>
  </si>
  <si>
    <t>9018</t>
  </si>
  <si>
    <t>RECT-368-20201112-13_55_12</t>
  </si>
  <si>
    <t>DARK-369-20201112-13_55_14</t>
  </si>
  <si>
    <t>13:54:12</t>
  </si>
  <si>
    <t>20201112 14:01:12</t>
  </si>
  <si>
    <t>14:01:12</t>
  </si>
  <si>
    <t>RECT-370-20201112-14_01_14</t>
  </si>
  <si>
    <t>DARK-371-20201112-14_01_16</t>
  </si>
  <si>
    <t>20201112 14:05:31</t>
  </si>
  <si>
    <t>14:05:31</t>
  </si>
  <si>
    <t>T52</t>
  </si>
  <si>
    <t>RECT-372-20201112-14_05_33</t>
  </si>
  <si>
    <t>DARK-373-20201112-14_05_35</t>
  </si>
  <si>
    <t>20201112 14:09:29</t>
  </si>
  <si>
    <t>14:09:29</t>
  </si>
  <si>
    <t>RECT-374-20201112-14_09_31</t>
  </si>
  <si>
    <t>DARK-375-20201112-14_09_33</t>
  </si>
  <si>
    <t>14:06:39</t>
  </si>
  <si>
    <t>20201112 14:12:57</t>
  </si>
  <si>
    <t>14:12:57</t>
  </si>
  <si>
    <t>_1</t>
  </si>
  <si>
    <t>RECT-376-20201112-14_12_59</t>
  </si>
  <si>
    <t>DARK-377-20201112-14_13_01</t>
  </si>
  <si>
    <t>20201112 14:17:35</t>
  </si>
  <si>
    <t>14:17:35</t>
  </si>
  <si>
    <t>RECT-378-20201112-14_17_36</t>
  </si>
  <si>
    <t>DARK-379-20201112-14_17_39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</si>
</sst>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44"/>
  <sheetViews>
    <sheetView topLeftCell="A31" workbookViewId="0">
      <selection activeCell="B49" sqref="B49"/>
    </sheetView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27</v>
      </c>
    </row>
    <row r="3" spans="1:170" x14ac:dyDescent="0.25">
      <c r="B3">
        <v>4</v>
      </c>
      <c r="C3">
        <v>21</v>
      </c>
    </row>
    <row r="4" spans="1:170" x14ac:dyDescent="0.25">
      <c r="A4" t="s">
        <v>28</v>
      </c>
      <c r="B4" t="s">
        <v>29</v>
      </c>
      <c r="C4" t="s">
        <v>30</v>
      </c>
      <c r="D4" t="s">
        <v>32</v>
      </c>
      <c r="E4" t="s">
        <v>33</v>
      </c>
      <c r="F4" t="s">
        <v>34</v>
      </c>
      <c r="G4" t="s">
        <v>35</v>
      </c>
      <c r="H4" t="s">
        <v>36</v>
      </c>
      <c r="I4" t="s">
        <v>37</v>
      </c>
      <c r="J4" t="s">
        <v>38</v>
      </c>
      <c r="K4" t="s">
        <v>39</v>
      </c>
    </row>
    <row r="5" spans="1:170" x14ac:dyDescent="0.25">
      <c r="B5" t="s">
        <v>15</v>
      </c>
      <c r="C5" t="s">
        <v>31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40</v>
      </c>
      <c r="B6" t="s">
        <v>41</v>
      </c>
      <c r="C6" t="s">
        <v>42</v>
      </c>
      <c r="D6" t="s">
        <v>43</v>
      </c>
      <c r="E6" t="s">
        <v>44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45</v>
      </c>
      <c r="B8" t="s">
        <v>46</v>
      </c>
      <c r="C8" t="s">
        <v>48</v>
      </c>
      <c r="D8" t="s">
        <v>50</v>
      </c>
      <c r="E8" t="s">
        <v>51</v>
      </c>
      <c r="F8" t="s">
        <v>52</v>
      </c>
      <c r="G8" t="s">
        <v>53</v>
      </c>
      <c r="H8" t="s">
        <v>54</v>
      </c>
      <c r="I8" t="s">
        <v>55</v>
      </c>
      <c r="J8" t="s">
        <v>56</v>
      </c>
      <c r="K8" t="s">
        <v>57</v>
      </c>
      <c r="L8" t="s">
        <v>58</v>
      </c>
      <c r="M8" t="s">
        <v>59</v>
      </c>
      <c r="N8" t="s">
        <v>60</v>
      </c>
      <c r="O8" t="s">
        <v>61</v>
      </c>
      <c r="P8" t="s">
        <v>62</v>
      </c>
      <c r="Q8" t="s">
        <v>63</v>
      </c>
    </row>
    <row r="9" spans="1:170" x14ac:dyDescent="0.25">
      <c r="B9" t="s">
        <v>47</v>
      </c>
      <c r="C9" t="s">
        <v>49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64</v>
      </c>
      <c r="B10" t="s">
        <v>65</v>
      </c>
      <c r="C10" t="s">
        <v>66</v>
      </c>
      <c r="D10" t="s">
        <v>67</v>
      </c>
      <c r="E10" t="s">
        <v>68</v>
      </c>
      <c r="F10" t="s">
        <v>69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70</v>
      </c>
      <c r="B12" t="s">
        <v>71</v>
      </c>
      <c r="C12" t="s">
        <v>72</v>
      </c>
      <c r="D12" t="s">
        <v>73</v>
      </c>
      <c r="E12" t="s">
        <v>74</v>
      </c>
      <c r="F12" t="s">
        <v>75</v>
      </c>
      <c r="G12" t="s">
        <v>77</v>
      </c>
      <c r="H12" t="s">
        <v>79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76</v>
      </c>
      <c r="G13" t="s">
        <v>78</v>
      </c>
      <c r="H13">
        <v>0</v>
      </c>
    </row>
    <row r="14" spans="1:170" x14ac:dyDescent="0.25">
      <c r="A14" t="s">
        <v>80</v>
      </c>
      <c r="B14" t="s">
        <v>80</v>
      </c>
      <c r="C14" t="s">
        <v>80</v>
      </c>
      <c r="D14" t="s">
        <v>80</v>
      </c>
      <c r="E14" t="s">
        <v>80</v>
      </c>
      <c r="F14" t="s">
        <v>81</v>
      </c>
      <c r="G14" t="s">
        <v>81</v>
      </c>
      <c r="H14" t="s">
        <v>82</v>
      </c>
      <c r="I14" t="s">
        <v>82</v>
      </c>
      <c r="J14" t="s">
        <v>82</v>
      </c>
      <c r="K14" t="s">
        <v>82</v>
      </c>
      <c r="L14" t="s">
        <v>82</v>
      </c>
      <c r="M14" t="s">
        <v>82</v>
      </c>
      <c r="N14" t="s">
        <v>82</v>
      </c>
      <c r="O14" t="s">
        <v>82</v>
      </c>
      <c r="P14" t="s">
        <v>82</v>
      </c>
      <c r="Q14" t="s">
        <v>82</v>
      </c>
      <c r="R14" t="s">
        <v>82</v>
      </c>
      <c r="S14" t="s">
        <v>82</v>
      </c>
      <c r="T14" t="s">
        <v>82</v>
      </c>
      <c r="U14" t="s">
        <v>82</v>
      </c>
      <c r="V14" t="s">
        <v>82</v>
      </c>
      <c r="W14" t="s">
        <v>82</v>
      </c>
      <c r="X14" t="s">
        <v>82</v>
      </c>
      <c r="Y14" t="s">
        <v>82</v>
      </c>
      <c r="Z14" t="s">
        <v>82</v>
      </c>
      <c r="AA14" t="s">
        <v>82</v>
      </c>
      <c r="AB14" t="s">
        <v>82</v>
      </c>
      <c r="AC14" t="s">
        <v>82</v>
      </c>
      <c r="AD14" t="s">
        <v>82</v>
      </c>
      <c r="AE14" t="s">
        <v>83</v>
      </c>
      <c r="AF14" t="s">
        <v>83</v>
      </c>
      <c r="AG14" t="s">
        <v>83</v>
      </c>
      <c r="AH14" t="s">
        <v>83</v>
      </c>
      <c r="AI14" t="s">
        <v>83</v>
      </c>
      <c r="AJ14" t="s">
        <v>84</v>
      </c>
      <c r="AK14" t="s">
        <v>84</v>
      </c>
      <c r="AL14" t="s">
        <v>84</v>
      </c>
      <c r="AM14" t="s">
        <v>84</v>
      </c>
      <c r="AN14" t="s">
        <v>84</v>
      </c>
      <c r="AO14" t="s">
        <v>84</v>
      </c>
      <c r="AP14" t="s">
        <v>84</v>
      </c>
      <c r="AQ14" t="s">
        <v>84</v>
      </c>
      <c r="AR14" t="s">
        <v>84</v>
      </c>
      <c r="AS14" t="s">
        <v>84</v>
      </c>
      <c r="AT14" t="s">
        <v>84</v>
      </c>
      <c r="AU14" t="s">
        <v>84</v>
      </c>
      <c r="AV14" t="s">
        <v>84</v>
      </c>
      <c r="AW14" t="s">
        <v>84</v>
      </c>
      <c r="AX14" t="s">
        <v>84</v>
      </c>
      <c r="AY14" t="s">
        <v>84</v>
      </c>
      <c r="AZ14" t="s">
        <v>84</v>
      </c>
      <c r="BA14" t="s">
        <v>84</v>
      </c>
      <c r="BB14" t="s">
        <v>84</v>
      </c>
      <c r="BC14" t="s">
        <v>84</v>
      </c>
      <c r="BD14" t="s">
        <v>84</v>
      </c>
      <c r="BE14" t="s">
        <v>84</v>
      </c>
      <c r="BF14" t="s">
        <v>84</v>
      </c>
      <c r="BG14" t="s">
        <v>84</v>
      </c>
      <c r="BH14" t="s">
        <v>85</v>
      </c>
      <c r="BI14" t="s">
        <v>85</v>
      </c>
      <c r="BJ14" t="s">
        <v>85</v>
      </c>
      <c r="BK14" t="s">
        <v>85</v>
      </c>
      <c r="BL14" t="s">
        <v>86</v>
      </c>
      <c r="BM14" t="s">
        <v>86</v>
      </c>
      <c r="BN14" t="s">
        <v>86</v>
      </c>
      <c r="BO14" t="s">
        <v>86</v>
      </c>
      <c r="BP14" t="s">
        <v>87</v>
      </c>
      <c r="BQ14" t="s">
        <v>87</v>
      </c>
      <c r="BR14" t="s">
        <v>87</v>
      </c>
      <c r="BS14" t="s">
        <v>87</v>
      </c>
      <c r="BT14" t="s">
        <v>87</v>
      </c>
      <c r="BU14" t="s">
        <v>87</v>
      </c>
      <c r="BV14" t="s">
        <v>87</v>
      </c>
      <c r="BW14" t="s">
        <v>87</v>
      </c>
      <c r="BX14" t="s">
        <v>87</v>
      </c>
      <c r="BY14" t="s">
        <v>87</v>
      </c>
      <c r="BZ14" t="s">
        <v>87</v>
      </c>
      <c r="CA14" t="s">
        <v>87</v>
      </c>
      <c r="CB14" t="s">
        <v>87</v>
      </c>
      <c r="CC14" t="s">
        <v>87</v>
      </c>
      <c r="CD14" t="s">
        <v>87</v>
      </c>
      <c r="CE14" t="s">
        <v>87</v>
      </c>
      <c r="CF14" t="s">
        <v>87</v>
      </c>
      <c r="CG14" t="s">
        <v>87</v>
      </c>
      <c r="CH14" t="s">
        <v>88</v>
      </c>
      <c r="CI14" t="s">
        <v>88</v>
      </c>
      <c r="CJ14" t="s">
        <v>88</v>
      </c>
      <c r="CK14" t="s">
        <v>88</v>
      </c>
      <c r="CL14" t="s">
        <v>88</v>
      </c>
      <c r="CM14" t="s">
        <v>88</v>
      </c>
      <c r="CN14" t="s">
        <v>88</v>
      </c>
      <c r="CO14" t="s">
        <v>88</v>
      </c>
      <c r="CP14" t="s">
        <v>88</v>
      </c>
      <c r="CQ14" t="s">
        <v>88</v>
      </c>
      <c r="CR14" t="s">
        <v>88</v>
      </c>
      <c r="CS14" t="s">
        <v>88</v>
      </c>
      <c r="CT14" t="s">
        <v>88</v>
      </c>
      <c r="CU14" t="s">
        <v>88</v>
      </c>
      <c r="CV14" t="s">
        <v>88</v>
      </c>
      <c r="CW14" t="s">
        <v>88</v>
      </c>
      <c r="CX14" t="s">
        <v>88</v>
      </c>
      <c r="CY14" t="s">
        <v>88</v>
      </c>
      <c r="CZ14" t="s">
        <v>89</v>
      </c>
      <c r="DA14" t="s">
        <v>89</v>
      </c>
      <c r="DB14" t="s">
        <v>89</v>
      </c>
      <c r="DC14" t="s">
        <v>89</v>
      </c>
      <c r="DD14" t="s">
        <v>89</v>
      </c>
      <c r="DE14" t="s">
        <v>90</v>
      </c>
      <c r="DF14" t="s">
        <v>90</v>
      </c>
      <c r="DG14" t="s">
        <v>90</v>
      </c>
      <c r="DH14" t="s">
        <v>90</v>
      </c>
      <c r="DI14" t="s">
        <v>90</v>
      </c>
      <c r="DJ14" t="s">
        <v>90</v>
      </c>
      <c r="DK14" t="s">
        <v>90</v>
      </c>
      <c r="DL14" t="s">
        <v>90</v>
      </c>
      <c r="DM14" t="s">
        <v>90</v>
      </c>
      <c r="DN14" t="s">
        <v>90</v>
      </c>
      <c r="DO14" t="s">
        <v>90</v>
      </c>
      <c r="DP14" t="s">
        <v>90</v>
      </c>
      <c r="DQ14" t="s">
        <v>90</v>
      </c>
      <c r="DR14" t="s">
        <v>91</v>
      </c>
      <c r="DS14" t="s">
        <v>91</v>
      </c>
      <c r="DT14" t="s">
        <v>91</v>
      </c>
      <c r="DU14" t="s">
        <v>91</v>
      </c>
      <c r="DV14" t="s">
        <v>91</v>
      </c>
      <c r="DW14" t="s">
        <v>91</v>
      </c>
      <c r="DX14" t="s">
        <v>91</v>
      </c>
      <c r="DY14" t="s">
        <v>91</v>
      </c>
      <c r="DZ14" t="s">
        <v>91</v>
      </c>
      <c r="EA14" t="s">
        <v>91</v>
      </c>
      <c r="EB14" t="s">
        <v>91</v>
      </c>
      <c r="EC14" t="s">
        <v>91</v>
      </c>
      <c r="ED14" t="s">
        <v>91</v>
      </c>
      <c r="EE14" t="s">
        <v>91</v>
      </c>
      <c r="EF14" t="s">
        <v>91</v>
      </c>
      <c r="EG14" t="s">
        <v>92</v>
      </c>
      <c r="EH14" t="s">
        <v>92</v>
      </c>
      <c r="EI14" t="s">
        <v>92</v>
      </c>
      <c r="EJ14" t="s">
        <v>92</v>
      </c>
      <c r="EK14" t="s">
        <v>92</v>
      </c>
      <c r="EL14" t="s">
        <v>92</v>
      </c>
      <c r="EM14" t="s">
        <v>92</v>
      </c>
      <c r="EN14" t="s">
        <v>92</v>
      </c>
      <c r="EO14" t="s">
        <v>92</v>
      </c>
      <c r="EP14" t="s">
        <v>92</v>
      </c>
      <c r="EQ14" t="s">
        <v>92</v>
      </c>
      <c r="ER14" t="s">
        <v>92</v>
      </c>
      <c r="ES14" t="s">
        <v>92</v>
      </c>
      <c r="ET14" t="s">
        <v>92</v>
      </c>
      <c r="EU14" t="s">
        <v>92</v>
      </c>
      <c r="EV14" t="s">
        <v>92</v>
      </c>
      <c r="EW14" t="s">
        <v>92</v>
      </c>
      <c r="EX14" t="s">
        <v>92</v>
      </c>
      <c r="EY14" t="s">
        <v>93</v>
      </c>
      <c r="EZ14" t="s">
        <v>93</v>
      </c>
      <c r="FA14" t="s">
        <v>93</v>
      </c>
      <c r="FB14" t="s">
        <v>93</v>
      </c>
      <c r="FC14" t="s">
        <v>93</v>
      </c>
      <c r="FD14" t="s">
        <v>93</v>
      </c>
      <c r="FE14" t="s">
        <v>93</v>
      </c>
      <c r="FF14" t="s">
        <v>93</v>
      </c>
      <c r="FG14" t="s">
        <v>93</v>
      </c>
      <c r="FH14" t="s">
        <v>93</v>
      </c>
      <c r="FI14" t="s">
        <v>93</v>
      </c>
      <c r="FJ14" t="s">
        <v>93</v>
      </c>
      <c r="FK14" t="s">
        <v>93</v>
      </c>
      <c r="FL14" t="s">
        <v>93</v>
      </c>
      <c r="FM14" t="s">
        <v>93</v>
      </c>
      <c r="FN14" t="s">
        <v>93</v>
      </c>
    </row>
    <row r="15" spans="1:170" x14ac:dyDescent="0.25">
      <c r="A15" t="s">
        <v>94</v>
      </c>
      <c r="B15" t="s">
        <v>95</v>
      </c>
      <c r="C15" t="s">
        <v>96</v>
      </c>
      <c r="D15" t="s">
        <v>97</v>
      </c>
      <c r="E15" t="s">
        <v>98</v>
      </c>
      <c r="F15" t="s">
        <v>99</v>
      </c>
      <c r="G15" t="s">
        <v>100</v>
      </c>
      <c r="H15" t="s">
        <v>101</v>
      </c>
      <c r="I15" t="s">
        <v>102</v>
      </c>
      <c r="J15" t="s">
        <v>103</v>
      </c>
      <c r="K15" t="s">
        <v>104</v>
      </c>
      <c r="L15" t="s">
        <v>105</v>
      </c>
      <c r="M15" t="s">
        <v>106</v>
      </c>
      <c r="N15" t="s">
        <v>107</v>
      </c>
      <c r="O15" t="s">
        <v>108</v>
      </c>
      <c r="P15" t="s">
        <v>109</v>
      </c>
      <c r="Q15" t="s">
        <v>110</v>
      </c>
      <c r="R15" t="s">
        <v>111</v>
      </c>
      <c r="S15" t="s">
        <v>112</v>
      </c>
      <c r="T15" t="s">
        <v>113</v>
      </c>
      <c r="U15" t="s">
        <v>114</v>
      </c>
      <c r="V15" t="s">
        <v>115</v>
      </c>
      <c r="W15" t="s">
        <v>116</v>
      </c>
      <c r="X15" t="s">
        <v>117</v>
      </c>
      <c r="Y15" t="s">
        <v>118</v>
      </c>
      <c r="Z15" t="s">
        <v>119</v>
      </c>
      <c r="AA15" t="s">
        <v>120</v>
      </c>
      <c r="AB15" t="s">
        <v>121</v>
      </c>
      <c r="AC15" t="s">
        <v>122</v>
      </c>
      <c r="AD15" t="s">
        <v>123</v>
      </c>
      <c r="AE15" t="s">
        <v>83</v>
      </c>
      <c r="AF15" t="s">
        <v>124</v>
      </c>
      <c r="AG15" t="s">
        <v>125</v>
      </c>
      <c r="AH15" t="s">
        <v>126</v>
      </c>
      <c r="AI15" t="s">
        <v>127</v>
      </c>
      <c r="AJ15" t="s">
        <v>128</v>
      </c>
      <c r="AK15" t="s">
        <v>129</v>
      </c>
      <c r="AL15" t="s">
        <v>130</v>
      </c>
      <c r="AM15" t="s">
        <v>131</v>
      </c>
      <c r="AN15" t="s">
        <v>132</v>
      </c>
      <c r="AO15" t="s">
        <v>133</v>
      </c>
      <c r="AP15" t="s">
        <v>134</v>
      </c>
      <c r="AQ15" t="s">
        <v>135</v>
      </c>
      <c r="AR15" t="s">
        <v>136</v>
      </c>
      <c r="AS15" t="s">
        <v>137</v>
      </c>
      <c r="AT15" t="s">
        <v>138</v>
      </c>
      <c r="AU15" t="s">
        <v>139</v>
      </c>
      <c r="AV15" t="s">
        <v>140</v>
      </c>
      <c r="AW15" t="s">
        <v>141</v>
      </c>
      <c r="AX15" t="s">
        <v>142</v>
      </c>
      <c r="AY15" t="s">
        <v>143</v>
      </c>
      <c r="AZ15" t="s">
        <v>144</v>
      </c>
      <c r="BA15" t="s">
        <v>145</v>
      </c>
      <c r="BB15" t="s">
        <v>146</v>
      </c>
      <c r="BC15" t="s">
        <v>147</v>
      </c>
      <c r="BD15" t="s">
        <v>148</v>
      </c>
      <c r="BE15" t="s">
        <v>149</v>
      </c>
      <c r="BF15" t="s">
        <v>150</v>
      </c>
      <c r="BG15" t="s">
        <v>151</v>
      </c>
      <c r="BH15" t="s">
        <v>152</v>
      </c>
      <c r="BI15" t="s">
        <v>153</v>
      </c>
      <c r="BJ15" t="s">
        <v>154</v>
      </c>
      <c r="BK15" t="s">
        <v>155</v>
      </c>
      <c r="BL15" t="s">
        <v>156</v>
      </c>
      <c r="BM15" t="s">
        <v>157</v>
      </c>
      <c r="BN15" t="s">
        <v>158</v>
      </c>
      <c r="BO15" t="s">
        <v>159</v>
      </c>
      <c r="BP15" t="s">
        <v>101</v>
      </c>
      <c r="BQ15" t="s">
        <v>160</v>
      </c>
      <c r="BR15" t="s">
        <v>161</v>
      </c>
      <c r="BS15" t="s">
        <v>162</v>
      </c>
      <c r="BT15" t="s">
        <v>163</v>
      </c>
      <c r="BU15" t="s">
        <v>164</v>
      </c>
      <c r="BV15" t="s">
        <v>165</v>
      </c>
      <c r="BW15" t="s">
        <v>166</v>
      </c>
      <c r="BX15" t="s">
        <v>167</v>
      </c>
      <c r="BY15" t="s">
        <v>168</v>
      </c>
      <c r="BZ15" t="s">
        <v>169</v>
      </c>
      <c r="CA15" t="s">
        <v>170</v>
      </c>
      <c r="CB15" t="s">
        <v>171</v>
      </c>
      <c r="CC15" t="s">
        <v>172</v>
      </c>
      <c r="CD15" t="s">
        <v>173</v>
      </c>
      <c r="CE15" t="s">
        <v>174</v>
      </c>
      <c r="CF15" t="s">
        <v>175</v>
      </c>
      <c r="CG15" t="s">
        <v>176</v>
      </c>
      <c r="CH15" t="s">
        <v>177</v>
      </c>
      <c r="CI15" t="s">
        <v>178</v>
      </c>
      <c r="CJ15" t="s">
        <v>179</v>
      </c>
      <c r="CK15" t="s">
        <v>180</v>
      </c>
      <c r="CL15" t="s">
        <v>181</v>
      </c>
      <c r="CM15" t="s">
        <v>182</v>
      </c>
      <c r="CN15" t="s">
        <v>183</v>
      </c>
      <c r="CO15" t="s">
        <v>184</v>
      </c>
      <c r="CP15" t="s">
        <v>185</v>
      </c>
      <c r="CQ15" t="s">
        <v>186</v>
      </c>
      <c r="CR15" t="s">
        <v>187</v>
      </c>
      <c r="CS15" t="s">
        <v>188</v>
      </c>
      <c r="CT15" t="s">
        <v>189</v>
      </c>
      <c r="CU15" t="s">
        <v>190</v>
      </c>
      <c r="CV15" t="s">
        <v>191</v>
      </c>
      <c r="CW15" t="s">
        <v>192</v>
      </c>
      <c r="CX15" t="s">
        <v>193</v>
      </c>
      <c r="CY15" t="s">
        <v>194</v>
      </c>
      <c r="CZ15" t="s">
        <v>195</v>
      </c>
      <c r="DA15" t="s">
        <v>196</v>
      </c>
      <c r="DB15" t="s">
        <v>197</v>
      </c>
      <c r="DC15" t="s">
        <v>198</v>
      </c>
      <c r="DD15" t="s">
        <v>199</v>
      </c>
      <c r="DE15" t="s">
        <v>95</v>
      </c>
      <c r="DF15" t="s">
        <v>98</v>
      </c>
      <c r="DG15" t="s">
        <v>200</v>
      </c>
      <c r="DH15" t="s">
        <v>201</v>
      </c>
      <c r="DI15" t="s">
        <v>202</v>
      </c>
      <c r="DJ15" t="s">
        <v>203</v>
      </c>
      <c r="DK15" t="s">
        <v>204</v>
      </c>
      <c r="DL15" t="s">
        <v>205</v>
      </c>
      <c r="DM15" t="s">
        <v>206</v>
      </c>
      <c r="DN15" t="s">
        <v>207</v>
      </c>
      <c r="DO15" t="s">
        <v>208</v>
      </c>
      <c r="DP15" t="s">
        <v>209</v>
      </c>
      <c r="DQ15" t="s">
        <v>210</v>
      </c>
      <c r="DR15" t="s">
        <v>211</v>
      </c>
      <c r="DS15" t="s">
        <v>212</v>
      </c>
      <c r="DT15" t="s">
        <v>213</v>
      </c>
      <c r="DU15" t="s">
        <v>214</v>
      </c>
      <c r="DV15" t="s">
        <v>215</v>
      </c>
      <c r="DW15" t="s">
        <v>216</v>
      </c>
      <c r="DX15" t="s">
        <v>217</v>
      </c>
      <c r="DY15" t="s">
        <v>218</v>
      </c>
      <c r="DZ15" t="s">
        <v>219</v>
      </c>
      <c r="EA15" t="s">
        <v>220</v>
      </c>
      <c r="EB15" t="s">
        <v>221</v>
      </c>
      <c r="EC15" t="s">
        <v>222</v>
      </c>
      <c r="ED15" t="s">
        <v>223</v>
      </c>
      <c r="EE15" t="s">
        <v>224</v>
      </c>
      <c r="EF15" t="s">
        <v>225</v>
      </c>
      <c r="EG15" t="s">
        <v>226</v>
      </c>
      <c r="EH15" t="s">
        <v>227</v>
      </c>
      <c r="EI15" t="s">
        <v>228</v>
      </c>
      <c r="EJ15" t="s">
        <v>229</v>
      </c>
      <c r="EK15" t="s">
        <v>230</v>
      </c>
      <c r="EL15" t="s">
        <v>231</v>
      </c>
      <c r="EM15" t="s">
        <v>232</v>
      </c>
      <c r="EN15" t="s">
        <v>233</v>
      </c>
      <c r="EO15" t="s">
        <v>234</v>
      </c>
      <c r="EP15" t="s">
        <v>235</v>
      </c>
      <c r="EQ15" t="s">
        <v>236</v>
      </c>
      <c r="ER15" t="s">
        <v>237</v>
      </c>
      <c r="ES15" t="s">
        <v>238</v>
      </c>
      <c r="ET15" t="s">
        <v>239</v>
      </c>
      <c r="EU15" t="s">
        <v>240</v>
      </c>
      <c r="EV15" t="s">
        <v>241</v>
      </c>
      <c r="EW15" t="s">
        <v>242</v>
      </c>
      <c r="EX15" t="s">
        <v>243</v>
      </c>
      <c r="EY15" t="s">
        <v>244</v>
      </c>
      <c r="EZ15" t="s">
        <v>245</v>
      </c>
      <c r="FA15" t="s">
        <v>246</v>
      </c>
      <c r="FB15" t="s">
        <v>247</v>
      </c>
      <c r="FC15" t="s">
        <v>248</v>
      </c>
      <c r="FD15" t="s">
        <v>249</v>
      </c>
      <c r="FE15" t="s">
        <v>250</v>
      </c>
      <c r="FF15" t="s">
        <v>251</v>
      </c>
      <c r="FG15" t="s">
        <v>252</v>
      </c>
      <c r="FH15" t="s">
        <v>253</v>
      </c>
      <c r="FI15" t="s">
        <v>254</v>
      </c>
      <c r="FJ15" t="s">
        <v>255</v>
      </c>
      <c r="FK15" t="s">
        <v>256</v>
      </c>
      <c r="FL15" t="s">
        <v>257</v>
      </c>
      <c r="FM15" t="s">
        <v>258</v>
      </c>
      <c r="FN15" t="s">
        <v>259</v>
      </c>
    </row>
    <row r="16" spans="1:170" x14ac:dyDescent="0.25">
      <c r="B16" t="s">
        <v>260</v>
      </c>
      <c r="C16" t="s">
        <v>260</v>
      </c>
      <c r="H16" t="s">
        <v>260</v>
      </c>
      <c r="I16" t="s">
        <v>261</v>
      </c>
      <c r="J16" t="s">
        <v>262</v>
      </c>
      <c r="K16" t="s">
        <v>263</v>
      </c>
      <c r="L16" t="s">
        <v>263</v>
      </c>
      <c r="M16" t="s">
        <v>167</v>
      </c>
      <c r="N16" t="s">
        <v>167</v>
      </c>
      <c r="O16" t="s">
        <v>261</v>
      </c>
      <c r="P16" t="s">
        <v>261</v>
      </c>
      <c r="Q16" t="s">
        <v>261</v>
      </c>
      <c r="R16" t="s">
        <v>261</v>
      </c>
      <c r="S16" t="s">
        <v>264</v>
      </c>
      <c r="T16" t="s">
        <v>265</v>
      </c>
      <c r="U16" t="s">
        <v>265</v>
      </c>
      <c r="V16" t="s">
        <v>266</v>
      </c>
      <c r="W16" t="s">
        <v>267</v>
      </c>
      <c r="X16" t="s">
        <v>266</v>
      </c>
      <c r="Y16" t="s">
        <v>266</v>
      </c>
      <c r="Z16" t="s">
        <v>266</v>
      </c>
      <c r="AA16" t="s">
        <v>264</v>
      </c>
      <c r="AB16" t="s">
        <v>264</v>
      </c>
      <c r="AC16" t="s">
        <v>264</v>
      </c>
      <c r="AD16" t="s">
        <v>264</v>
      </c>
      <c r="AE16" t="s">
        <v>268</v>
      </c>
      <c r="AF16" t="s">
        <v>267</v>
      </c>
      <c r="AH16" t="s">
        <v>267</v>
      </c>
      <c r="AI16" t="s">
        <v>268</v>
      </c>
      <c r="AO16" t="s">
        <v>262</v>
      </c>
      <c r="AU16" t="s">
        <v>262</v>
      </c>
      <c r="AV16" t="s">
        <v>262</v>
      </c>
      <c r="AW16" t="s">
        <v>262</v>
      </c>
      <c r="AY16" t="s">
        <v>269</v>
      </c>
      <c r="BH16" t="s">
        <v>262</v>
      </c>
      <c r="BI16" t="s">
        <v>262</v>
      </c>
      <c r="BK16" t="s">
        <v>270</v>
      </c>
      <c r="BL16" t="s">
        <v>271</v>
      </c>
      <c r="BO16" t="s">
        <v>261</v>
      </c>
      <c r="BP16" t="s">
        <v>260</v>
      </c>
      <c r="BQ16" t="s">
        <v>263</v>
      </c>
      <c r="BR16" t="s">
        <v>263</v>
      </c>
      <c r="BS16" t="s">
        <v>272</v>
      </c>
      <c r="BT16" t="s">
        <v>272</v>
      </c>
      <c r="BU16" t="s">
        <v>263</v>
      </c>
      <c r="BV16" t="s">
        <v>272</v>
      </c>
      <c r="BW16" t="s">
        <v>268</v>
      </c>
      <c r="BX16" t="s">
        <v>266</v>
      </c>
      <c r="BY16" t="s">
        <v>266</v>
      </c>
      <c r="BZ16" t="s">
        <v>265</v>
      </c>
      <c r="CA16" t="s">
        <v>265</v>
      </c>
      <c r="CB16" t="s">
        <v>265</v>
      </c>
      <c r="CC16" t="s">
        <v>265</v>
      </c>
      <c r="CD16" t="s">
        <v>265</v>
      </c>
      <c r="CE16" t="s">
        <v>273</v>
      </c>
      <c r="CF16" t="s">
        <v>262</v>
      </c>
      <c r="CG16" t="s">
        <v>262</v>
      </c>
      <c r="CH16" t="s">
        <v>262</v>
      </c>
      <c r="CM16" t="s">
        <v>262</v>
      </c>
      <c r="CP16" t="s">
        <v>265</v>
      </c>
      <c r="CQ16" t="s">
        <v>265</v>
      </c>
      <c r="CR16" t="s">
        <v>265</v>
      </c>
      <c r="CS16" t="s">
        <v>265</v>
      </c>
      <c r="CT16" t="s">
        <v>265</v>
      </c>
      <c r="CU16" t="s">
        <v>262</v>
      </c>
      <c r="CV16" t="s">
        <v>262</v>
      </c>
      <c r="CW16" t="s">
        <v>262</v>
      </c>
      <c r="CX16" t="s">
        <v>260</v>
      </c>
      <c r="DA16" t="s">
        <v>274</v>
      </c>
      <c r="DB16" t="s">
        <v>274</v>
      </c>
      <c r="DD16" t="s">
        <v>260</v>
      </c>
      <c r="DE16" t="s">
        <v>275</v>
      </c>
      <c r="DG16" t="s">
        <v>260</v>
      </c>
      <c r="DH16" t="s">
        <v>260</v>
      </c>
      <c r="DJ16" t="s">
        <v>276</v>
      </c>
      <c r="DK16" t="s">
        <v>277</v>
      </c>
      <c r="DL16" t="s">
        <v>276</v>
      </c>
      <c r="DM16" t="s">
        <v>277</v>
      </c>
      <c r="DN16" t="s">
        <v>276</v>
      </c>
      <c r="DO16" t="s">
        <v>277</v>
      </c>
      <c r="DP16" t="s">
        <v>267</v>
      </c>
      <c r="DQ16" t="s">
        <v>267</v>
      </c>
      <c r="DR16" t="s">
        <v>262</v>
      </c>
      <c r="DS16" t="s">
        <v>278</v>
      </c>
      <c r="DT16" t="s">
        <v>262</v>
      </c>
      <c r="DV16" t="s">
        <v>263</v>
      </c>
      <c r="DW16" t="s">
        <v>279</v>
      </c>
      <c r="DX16" t="s">
        <v>263</v>
      </c>
      <c r="DZ16" t="s">
        <v>272</v>
      </c>
      <c r="EA16" t="s">
        <v>280</v>
      </c>
      <c r="EB16" t="s">
        <v>272</v>
      </c>
      <c r="EG16" t="s">
        <v>267</v>
      </c>
      <c r="EH16" t="s">
        <v>267</v>
      </c>
      <c r="EI16" t="s">
        <v>276</v>
      </c>
      <c r="EJ16" t="s">
        <v>277</v>
      </c>
      <c r="EK16" t="s">
        <v>277</v>
      </c>
      <c r="EO16" t="s">
        <v>277</v>
      </c>
      <c r="ES16" t="s">
        <v>263</v>
      </c>
      <c r="ET16" t="s">
        <v>263</v>
      </c>
      <c r="EU16" t="s">
        <v>272</v>
      </c>
      <c r="EV16" t="s">
        <v>272</v>
      </c>
      <c r="EW16" t="s">
        <v>281</v>
      </c>
      <c r="EX16" t="s">
        <v>281</v>
      </c>
      <c r="EZ16" t="s">
        <v>268</v>
      </c>
      <c r="FA16" t="s">
        <v>268</v>
      </c>
      <c r="FB16" t="s">
        <v>265</v>
      </c>
      <c r="FC16" t="s">
        <v>265</v>
      </c>
      <c r="FD16" t="s">
        <v>265</v>
      </c>
      <c r="FE16" t="s">
        <v>265</v>
      </c>
      <c r="FF16" t="s">
        <v>265</v>
      </c>
      <c r="FG16" t="s">
        <v>267</v>
      </c>
      <c r="FH16" t="s">
        <v>267</v>
      </c>
      <c r="FI16" t="s">
        <v>267</v>
      </c>
      <c r="FJ16" t="s">
        <v>265</v>
      </c>
      <c r="FK16" t="s">
        <v>263</v>
      </c>
      <c r="FL16" t="s">
        <v>272</v>
      </c>
      <c r="FM16" t="s">
        <v>267</v>
      </c>
      <c r="FN16" t="s">
        <v>267</v>
      </c>
    </row>
    <row r="17" spans="1:170" x14ac:dyDescent="0.25">
      <c r="A17">
        <v>1</v>
      </c>
      <c r="B17">
        <v>1605212673.0999999</v>
      </c>
      <c r="C17">
        <v>0</v>
      </c>
      <c r="D17" t="s">
        <v>282</v>
      </c>
      <c r="E17" t="s">
        <v>283</v>
      </c>
      <c r="F17" t="s">
        <v>284</v>
      </c>
      <c r="G17" t="s">
        <v>285</v>
      </c>
      <c r="H17">
        <v>1605212669.3499999</v>
      </c>
      <c r="I17">
        <f t="shared" ref="I17:I44" si="0">BW17*AG17*(BS17-BT17)/(100*BL17*(1000-AG17*BS17))</f>
        <v>2.8465446415913516E-3</v>
      </c>
      <c r="J17">
        <f t="shared" ref="J17:J44" si="1">BW17*AG17*(BR17-BQ17*(1000-AG17*BT17)/(1000-AG17*BS17))/(100*BL17)</f>
        <v>9.7816263504856789</v>
      </c>
      <c r="K17">
        <f t="shared" ref="K17:K44" si="2">BQ17 - IF(AG17&gt;1, J17*BL17*100/(AI17*CE17), 0)</f>
        <v>386.918785714286</v>
      </c>
      <c r="L17">
        <f t="shared" ref="L17:L44" si="3">((R17-I17/2)*K17-J17)/(R17+I17/2)</f>
        <v>212.52336479558167</v>
      </c>
      <c r="M17">
        <f t="shared" ref="M17:M44" si="4">L17*(BX17+BY17)/1000</f>
        <v>21.633149502261155</v>
      </c>
      <c r="N17">
        <f t="shared" ref="N17:N44" si="5">(BQ17 - IF(AG17&gt;1, J17*BL17*100/(AI17*CE17), 0))*(BX17+BY17)/1000</f>
        <v>39.385184516730902</v>
      </c>
      <c r="O17">
        <f t="shared" ref="O17:O44" si="6">2/((1/Q17-1/P17)+SIGN(Q17)*SQRT((1/Q17-1/P17)*(1/Q17-1/P17) + 4*BM17/((BM17+1)*(BM17+1))*(2*1/Q17*1/P17-1/P17*1/P17)))</f>
        <v>9.9120050676201055E-2</v>
      </c>
      <c r="P17">
        <f t="shared" ref="P17:P44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2.9632629950133884</v>
      </c>
      <c r="Q17">
        <f t="shared" ref="Q17:Q44" si="8">I17*(1000-(1000*0.61365*EXP(17.502*U17/(240.97+U17))/(BX17+BY17)+BS17)/2)/(1000*0.61365*EXP(17.502*U17/(240.97+U17))/(BX17+BY17)-BS17)</f>
        <v>9.7314295766795747E-2</v>
      </c>
      <c r="R17">
        <f t="shared" ref="R17:R44" si="9">1/((BM17+1)/(O17/1.6)+1/(P17/1.37)) + BM17/((BM17+1)/(O17/1.6) + BM17/(P17/1.37))</f>
        <v>6.0980934678222395E-2</v>
      </c>
      <c r="S17">
        <f t="shared" ref="S17:S44" si="10">(BI17*BK17)</f>
        <v>231.29013721827528</v>
      </c>
      <c r="T17">
        <f t="shared" ref="T17:T44" si="11">(BZ17+(S17+2*0.95*0.0000000567*(((BZ17+$B$7)+273)^4-(BZ17+273)^4)-44100*I17)/(1.84*29.3*P17+8*0.95*0.0000000567*(BZ17+273)^3))</f>
        <v>37.403927478338133</v>
      </c>
      <c r="U17">
        <f t="shared" ref="U17:U44" si="12">($C$7*CA17+$D$7*CB17+$E$7*T17)</f>
        <v>37.012092857142903</v>
      </c>
      <c r="V17">
        <f t="shared" ref="V17:V44" si="13">0.61365*EXP(17.502*U17/(240.97+U17))</f>
        <v>6.3090415112686227</v>
      </c>
      <c r="W17">
        <f t="shared" ref="W17:W44" si="14">(X17/Y17*100)</f>
        <v>55.742452846506097</v>
      </c>
      <c r="X17">
        <f t="shared" ref="X17:X44" si="15">BS17*(BX17+BY17)/1000</f>
        <v>3.4746143907292657</v>
      </c>
      <c r="Y17">
        <f t="shared" ref="Y17:Y44" si="16">0.61365*EXP(17.502*BZ17/(240.97+BZ17))</f>
        <v>6.2333360182356108</v>
      </c>
      <c r="Z17">
        <f t="shared" ref="Z17:Z44" si="17">(V17-BS17*(BX17+BY17)/1000)</f>
        <v>2.834427120539357</v>
      </c>
      <c r="AA17">
        <f t="shared" ref="AA17:AA44" si="18">(-I17*44100)</f>
        <v>-125.53261869417861</v>
      </c>
      <c r="AB17">
        <f t="shared" ref="AB17:AB44" si="19">2*29.3*P17*0.92*(BZ17-U17)</f>
        <v>-35.30823326425979</v>
      </c>
      <c r="AC17">
        <f t="shared" ref="AC17:AC44" si="20">2*0.95*0.0000000567*(((BZ17+$B$7)+273)^4-(U17+273)^4)</f>
        <v>-2.8345782334368734</v>
      </c>
      <c r="AD17">
        <f t="shared" ref="AD17:AD44" si="21">S17+AC17+AA17+AB17</f>
        <v>67.614707026399998</v>
      </c>
      <c r="AE17">
        <v>16</v>
      </c>
      <c r="AF17">
        <v>3</v>
      </c>
      <c r="AG17">
        <f t="shared" ref="AG17:AG44" si="22">IF(AE17*$H$13&gt;=AI17,1,(AI17/(AI17-AE17*$H$13)))</f>
        <v>1</v>
      </c>
      <c r="AH17">
        <f t="shared" ref="AH17:AH44" si="23">(AG17-1)*100</f>
        <v>0</v>
      </c>
      <c r="AI17">
        <f t="shared" ref="AI17:AI44" si="24">MAX(0,($B$13+$C$13*CE17)/(1+$D$13*CE17)*BX17/(BZ17+273)*$E$13)</f>
        <v>52191.465806188782</v>
      </c>
      <c r="AJ17" t="s">
        <v>286</v>
      </c>
      <c r="AK17">
        <v>715.47692307692296</v>
      </c>
      <c r="AL17">
        <v>3262.08</v>
      </c>
      <c r="AM17">
        <f t="shared" ref="AM17:AM44" si="25">AL17-AK17</f>
        <v>2546.603076923077</v>
      </c>
      <c r="AN17">
        <f t="shared" ref="AN17:AN44" si="26">AM17/AL17</f>
        <v>0.78066849277855754</v>
      </c>
      <c r="AO17">
        <v>-0.57774747981622299</v>
      </c>
      <c r="AP17" t="s">
        <v>287</v>
      </c>
      <c r="AQ17">
        <v>732.69853846153796</v>
      </c>
      <c r="AR17">
        <v>1034.6199999999999</v>
      </c>
      <c r="AS17">
        <f t="shared" ref="AS17:AS44" si="27">1-AQ17/AR17</f>
        <v>0.29181869820655115</v>
      </c>
      <c r="AT17">
        <v>0.5</v>
      </c>
      <c r="AU17">
        <f t="shared" ref="AU17:AU44" si="28">BI17</f>
        <v>1180.1775447106613</v>
      </c>
      <c r="AV17">
        <f t="shared" ref="AV17:AV44" si="29">J17</f>
        <v>9.7816263504856789</v>
      </c>
      <c r="AW17">
        <f t="shared" ref="AW17:AW44" si="30">AS17*AT17*AU17</f>
        <v>172.19893737503449</v>
      </c>
      <c r="AX17">
        <f t="shared" ref="AX17:AX44" si="31">BC17/AR17</f>
        <v>0.4604685778353404</v>
      </c>
      <c r="AY17">
        <f t="shared" ref="AY17:AY44" si="32">(AV17-AO17)/AU17</f>
        <v>8.777809641210943E-3</v>
      </c>
      <c r="AZ17">
        <f t="shared" ref="AZ17:AZ44" si="33">(AL17-AR17)/AR17</f>
        <v>2.1529257118555609</v>
      </c>
      <c r="BA17" t="s">
        <v>288</v>
      </c>
      <c r="BB17">
        <v>558.21</v>
      </c>
      <c r="BC17">
        <f t="shared" ref="BC17:BC44" si="34">AR17-BB17</f>
        <v>476.40999999999985</v>
      </c>
      <c r="BD17">
        <f t="shared" ref="BD17:BD44" si="35">(AR17-AQ17)/(AR17-BB17)</f>
        <v>0.63374291374753267</v>
      </c>
      <c r="BE17">
        <f t="shared" ref="BE17:BE44" si="36">(AL17-AR17)/(AL17-BB17)</f>
        <v>0.82380439888012369</v>
      </c>
      <c r="BF17">
        <f t="shared" ref="BF17:BF44" si="37">(AR17-AQ17)/(AR17-AK17)</f>
        <v>0.9460379477736065</v>
      </c>
      <c r="BG17">
        <f t="shared" ref="BG17:BG44" si="38">(AL17-AR17)/(AL17-AK17)</f>
        <v>0.87467890861551922</v>
      </c>
      <c r="BH17">
        <f t="shared" ref="BH17:BH44" si="39">$B$11*CF17+$C$11*CG17+$F$11*CH17*(1-CK17)</f>
        <v>1399.9907142857101</v>
      </c>
      <c r="BI17">
        <f t="shared" ref="BI17:BI44" si="40">BH17*BJ17</f>
        <v>1180.1775447106613</v>
      </c>
      <c r="BJ17">
        <f t="shared" ref="BJ17:BJ44" si="41">($B$11*$D$9+$C$11*$D$9+$F$11*((CU17+CM17)/MAX(CU17+CM17+CV17, 0.1)*$I$9+CV17/MAX(CU17+CM17+CV17, 0.1)*$J$9))/($B$11+$C$11+$F$11)</f>
        <v>0.84298955176484891</v>
      </c>
      <c r="BK17">
        <f t="shared" ref="BK17:BK44" si="42">($B$11*$K$9+$C$11*$K$9+$F$11*((CU17+CM17)/MAX(CU17+CM17+CV17, 0.1)*$P$9+CV17/MAX(CU17+CM17+CV17, 0.1)*$Q$9))/($B$11+$C$11+$F$11)</f>
        <v>0.19597910352969783</v>
      </c>
      <c r="BL17">
        <v>6</v>
      </c>
      <c r="BM17">
        <v>0.5</v>
      </c>
      <c r="BN17" t="s">
        <v>289</v>
      </c>
      <c r="BO17">
        <v>2</v>
      </c>
      <c r="BP17">
        <v>1605212669.3499999</v>
      </c>
      <c r="BQ17">
        <v>386.918785714286</v>
      </c>
      <c r="BR17">
        <v>399.97871428571398</v>
      </c>
      <c r="BS17">
        <v>34.134500000000003</v>
      </c>
      <c r="BT17">
        <v>30.835164285714299</v>
      </c>
      <c r="BU17">
        <v>385.56349999999998</v>
      </c>
      <c r="BV17">
        <v>33.803699999999999</v>
      </c>
      <c r="BW17">
        <v>499.98778571428602</v>
      </c>
      <c r="BX17">
        <v>101.692142857143</v>
      </c>
      <c r="BY17">
        <v>9.9721407142857099E-2</v>
      </c>
      <c r="BZ17">
        <v>36.791078571428599</v>
      </c>
      <c r="CA17">
        <v>37.012092857142903</v>
      </c>
      <c r="CB17">
        <v>999.9</v>
      </c>
      <c r="CC17">
        <v>0</v>
      </c>
      <c r="CD17">
        <v>0</v>
      </c>
      <c r="CE17">
        <v>10023.839285714301</v>
      </c>
      <c r="CF17">
        <v>0</v>
      </c>
      <c r="CG17">
        <v>976.66607142857094</v>
      </c>
      <c r="CH17">
        <v>1399.9907142857101</v>
      </c>
      <c r="CI17">
        <v>0.89999192857142896</v>
      </c>
      <c r="CJ17">
        <v>0.100007985714286</v>
      </c>
      <c r="CK17">
        <v>0</v>
      </c>
      <c r="CL17">
        <v>731.22314285714299</v>
      </c>
      <c r="CM17">
        <v>4.9993800000000004</v>
      </c>
      <c r="CN17">
        <v>10352.6785714286</v>
      </c>
      <c r="CO17">
        <v>11164.2214285714</v>
      </c>
      <c r="CP17">
        <v>48.3075714285714</v>
      </c>
      <c r="CQ17">
        <v>50.539857142857102</v>
      </c>
      <c r="CR17">
        <v>48.811999999999998</v>
      </c>
      <c r="CS17">
        <v>50.6825714285714</v>
      </c>
      <c r="CT17">
        <v>50.445999999999998</v>
      </c>
      <c r="CU17">
        <v>1255.47928571429</v>
      </c>
      <c r="CV17">
        <v>139.51142857142901</v>
      </c>
      <c r="CW17">
        <v>0</v>
      </c>
      <c r="CX17">
        <v>120.799999952316</v>
      </c>
      <c r="CY17">
        <v>0</v>
      </c>
      <c r="CZ17">
        <v>732.69853846153796</v>
      </c>
      <c r="DA17">
        <v>-22.380170938635299</v>
      </c>
      <c r="DB17">
        <v>-306.36239322559101</v>
      </c>
      <c r="DC17">
        <v>10372.9346153846</v>
      </c>
      <c r="DD17">
        <v>15</v>
      </c>
      <c r="DE17">
        <v>1605212170.0999999</v>
      </c>
      <c r="DF17" t="s">
        <v>290</v>
      </c>
      <c r="DG17">
        <v>1605212170.0999999</v>
      </c>
      <c r="DH17">
        <v>1605212160.0999999</v>
      </c>
      <c r="DI17">
        <v>5</v>
      </c>
      <c r="DJ17">
        <v>-7.0000000000000001E-3</v>
      </c>
      <c r="DK17">
        <v>-1E-3</v>
      </c>
      <c r="DL17">
        <v>1.355</v>
      </c>
      <c r="DM17">
        <v>0.33100000000000002</v>
      </c>
      <c r="DN17">
        <v>400</v>
      </c>
      <c r="DO17">
        <v>30</v>
      </c>
      <c r="DP17">
        <v>0.39</v>
      </c>
      <c r="DQ17">
        <v>0.01</v>
      </c>
      <c r="DR17">
        <v>9.8288390652568491</v>
      </c>
      <c r="DS17">
        <v>-0.49466004686717102</v>
      </c>
      <c r="DT17">
        <v>4.1695162083423699E-2</v>
      </c>
      <c r="DU17">
        <v>1</v>
      </c>
      <c r="DV17">
        <v>-13.110799999999999</v>
      </c>
      <c r="DW17">
        <v>0.63569833147940902</v>
      </c>
      <c r="DX17">
        <v>5.1374448902153702E-2</v>
      </c>
      <c r="DY17">
        <v>0</v>
      </c>
      <c r="DZ17">
        <v>3.3111086666666698</v>
      </c>
      <c r="EA17">
        <v>-0.15675604004449301</v>
      </c>
      <c r="EB17">
        <v>1.13672232708295E-2</v>
      </c>
      <c r="EC17">
        <v>1</v>
      </c>
      <c r="ED17">
        <v>2</v>
      </c>
      <c r="EE17">
        <v>3</v>
      </c>
      <c r="EF17" t="s">
        <v>291</v>
      </c>
      <c r="EG17">
        <v>100</v>
      </c>
      <c r="EH17">
        <v>100</v>
      </c>
      <c r="EI17">
        <v>1.355</v>
      </c>
      <c r="EJ17">
        <v>0.33079999999999998</v>
      </c>
      <c r="EK17">
        <v>1.35509999999999</v>
      </c>
      <c r="EL17">
        <v>0</v>
      </c>
      <c r="EM17">
        <v>0</v>
      </c>
      <c r="EN17">
        <v>0</v>
      </c>
      <c r="EO17">
        <v>0.33080000000000698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8.4</v>
      </c>
      <c r="EX17">
        <v>8.6</v>
      </c>
      <c r="EY17">
        <v>2</v>
      </c>
      <c r="EZ17">
        <v>463.34199999999998</v>
      </c>
      <c r="FA17">
        <v>559.16800000000001</v>
      </c>
      <c r="FB17">
        <v>35.683</v>
      </c>
      <c r="FC17">
        <v>34.5535</v>
      </c>
      <c r="FD17">
        <v>30.000399999999999</v>
      </c>
      <c r="FE17">
        <v>34.089700000000001</v>
      </c>
      <c r="FF17">
        <v>34.1402</v>
      </c>
      <c r="FG17">
        <v>20.524899999999999</v>
      </c>
      <c r="FH17">
        <v>0</v>
      </c>
      <c r="FI17">
        <v>100</v>
      </c>
      <c r="FJ17">
        <v>-999.9</v>
      </c>
      <c r="FK17">
        <v>400</v>
      </c>
      <c r="FL17">
        <v>32.927199999999999</v>
      </c>
      <c r="FM17">
        <v>101.069</v>
      </c>
      <c r="FN17">
        <v>100.366</v>
      </c>
    </row>
    <row r="18" spans="1:170" x14ac:dyDescent="0.25">
      <c r="A18">
        <v>2</v>
      </c>
      <c r="B18">
        <v>1605212789.0999999</v>
      </c>
      <c r="C18">
        <v>116</v>
      </c>
      <c r="D18" t="s">
        <v>292</v>
      </c>
      <c r="E18" t="s">
        <v>293</v>
      </c>
      <c r="F18" t="s">
        <v>284</v>
      </c>
      <c r="G18" t="s">
        <v>285</v>
      </c>
      <c r="H18">
        <v>1605212781.0999999</v>
      </c>
      <c r="I18">
        <f t="shared" si="0"/>
        <v>4.5722127036577943E-3</v>
      </c>
      <c r="J18">
        <f t="shared" si="1"/>
        <v>14.401829181751252</v>
      </c>
      <c r="K18">
        <f t="shared" si="2"/>
        <v>380.68487096774197</v>
      </c>
      <c r="L18">
        <f t="shared" si="3"/>
        <v>241.34304277897957</v>
      </c>
      <c r="M18">
        <f t="shared" si="4"/>
        <v>24.568286951274342</v>
      </c>
      <c r="N18">
        <f t="shared" si="5"/>
        <v>38.753034022652749</v>
      </c>
      <c r="O18">
        <f t="shared" si="6"/>
        <v>0.18715016430563369</v>
      </c>
      <c r="P18">
        <f t="shared" si="7"/>
        <v>2.9600276256384932</v>
      </c>
      <c r="Q18">
        <f t="shared" si="8"/>
        <v>0.18081627021283958</v>
      </c>
      <c r="R18">
        <f t="shared" si="9"/>
        <v>0.11356138606812588</v>
      </c>
      <c r="S18">
        <f t="shared" si="10"/>
        <v>231.28974343975278</v>
      </c>
      <c r="T18">
        <f t="shared" si="11"/>
        <v>37.169911591464178</v>
      </c>
      <c r="U18">
        <f t="shared" si="12"/>
        <v>36.512658064516103</v>
      </c>
      <c r="V18">
        <f t="shared" si="13"/>
        <v>6.1390904092157887</v>
      </c>
      <c r="W18">
        <f t="shared" si="14"/>
        <v>58.520566219203985</v>
      </c>
      <c r="X18">
        <f t="shared" si="15"/>
        <v>3.6892310727479041</v>
      </c>
      <c r="Y18">
        <f t="shared" si="16"/>
        <v>6.3041616154719531</v>
      </c>
      <c r="Z18">
        <f t="shared" si="17"/>
        <v>2.4498593364678847</v>
      </c>
      <c r="AA18">
        <f t="shared" si="18"/>
        <v>-201.63458023130872</v>
      </c>
      <c r="AB18">
        <f t="shared" si="19"/>
        <v>77.437971732382593</v>
      </c>
      <c r="AC18">
        <f t="shared" si="20"/>
        <v>6.2147814827875782</v>
      </c>
      <c r="AD18">
        <f t="shared" si="21"/>
        <v>113.30791642361423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52065.140105243532</v>
      </c>
      <c r="AJ18" t="s">
        <v>286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294</v>
      </c>
      <c r="AQ18">
        <v>950.92173076923098</v>
      </c>
      <c r="AR18">
        <v>1308.47</v>
      </c>
      <c r="AS18">
        <f t="shared" si="27"/>
        <v>0.27325675730492027</v>
      </c>
      <c r="AT18">
        <v>0.5</v>
      </c>
      <c r="AU18">
        <f t="shared" si="28"/>
        <v>1180.1792321828498</v>
      </c>
      <c r="AV18">
        <f t="shared" si="29"/>
        <v>14.401829181751252</v>
      </c>
      <c r="AW18">
        <f t="shared" si="30"/>
        <v>161.24597501244807</v>
      </c>
      <c r="AX18">
        <f t="shared" si="31"/>
        <v>0.51166629727850088</v>
      </c>
      <c r="AY18">
        <f t="shared" si="32"/>
        <v>1.269262858816908E-2</v>
      </c>
      <c r="AZ18">
        <f t="shared" si="33"/>
        <v>1.4930491337210634</v>
      </c>
      <c r="BA18" t="s">
        <v>295</v>
      </c>
      <c r="BB18">
        <v>638.97</v>
      </c>
      <c r="BC18">
        <f t="shared" si="34"/>
        <v>669.5</v>
      </c>
      <c r="BD18">
        <f t="shared" si="35"/>
        <v>0.53405267995633909</v>
      </c>
      <c r="BE18">
        <f t="shared" si="36"/>
        <v>0.74476861435471642</v>
      </c>
      <c r="BF18">
        <f t="shared" si="37"/>
        <v>0.60295521675567576</v>
      </c>
      <c r="BG18">
        <f t="shared" si="38"/>
        <v>0.76714350096538853</v>
      </c>
      <c r="BH18">
        <f t="shared" si="39"/>
        <v>1399.99322580645</v>
      </c>
      <c r="BI18">
        <f t="shared" si="40"/>
        <v>1180.1792321828498</v>
      </c>
      <c r="BJ18">
        <f t="shared" si="41"/>
        <v>0.84298924482511062</v>
      </c>
      <c r="BK18">
        <f t="shared" si="42"/>
        <v>0.19597848965022133</v>
      </c>
      <c r="BL18">
        <v>6</v>
      </c>
      <c r="BM18">
        <v>0.5</v>
      </c>
      <c r="BN18" t="s">
        <v>289</v>
      </c>
      <c r="BO18">
        <v>2</v>
      </c>
      <c r="BP18">
        <v>1605212781.0999999</v>
      </c>
      <c r="BQ18">
        <v>380.68487096774197</v>
      </c>
      <c r="BR18">
        <v>400.05512903225798</v>
      </c>
      <c r="BS18">
        <v>36.240632258064501</v>
      </c>
      <c r="BT18">
        <v>30.952987096774201</v>
      </c>
      <c r="BU18">
        <v>379.32983870967701</v>
      </c>
      <c r="BV18">
        <v>35.909832258064498</v>
      </c>
      <c r="BW18">
        <v>500.01609677419401</v>
      </c>
      <c r="BX18">
        <v>101.698225806452</v>
      </c>
      <c r="BY18">
        <v>9.9972593548387098E-2</v>
      </c>
      <c r="BZ18">
        <v>36.997916129032298</v>
      </c>
      <c r="CA18">
        <v>36.512658064516103</v>
      </c>
      <c r="CB18">
        <v>999.9</v>
      </c>
      <c r="CC18">
        <v>0</v>
      </c>
      <c r="CD18">
        <v>0</v>
      </c>
      <c r="CE18">
        <v>10004.874193548399</v>
      </c>
      <c r="CF18">
        <v>0</v>
      </c>
      <c r="CG18">
        <v>1246.73322580645</v>
      </c>
      <c r="CH18">
        <v>1399.99322580645</v>
      </c>
      <c r="CI18">
        <v>0.90000119354838704</v>
      </c>
      <c r="CJ18">
        <v>9.9998806451612895E-2</v>
      </c>
      <c r="CK18">
        <v>0</v>
      </c>
      <c r="CL18">
        <v>952.65441935483898</v>
      </c>
      <c r="CM18">
        <v>4.9993800000000004</v>
      </c>
      <c r="CN18">
        <v>13466.0516129032</v>
      </c>
      <c r="CO18">
        <v>11164.2903225806</v>
      </c>
      <c r="CP18">
        <v>48.436999999999998</v>
      </c>
      <c r="CQ18">
        <v>50.753999999999998</v>
      </c>
      <c r="CR18">
        <v>48.936999999999998</v>
      </c>
      <c r="CS18">
        <v>50.941129032257997</v>
      </c>
      <c r="CT18">
        <v>50.625</v>
      </c>
      <c r="CU18">
        <v>1255.4964516129</v>
      </c>
      <c r="CV18">
        <v>139.497419354839</v>
      </c>
      <c r="CW18">
        <v>0</v>
      </c>
      <c r="CX18">
        <v>114.799999952316</v>
      </c>
      <c r="CY18">
        <v>0</v>
      </c>
      <c r="CZ18">
        <v>950.92173076923098</v>
      </c>
      <c r="DA18">
        <v>-288.13849592332002</v>
      </c>
      <c r="DB18">
        <v>-3893.6752161978702</v>
      </c>
      <c r="DC18">
        <v>13442.507692307699</v>
      </c>
      <c r="DD18">
        <v>15</v>
      </c>
      <c r="DE18">
        <v>1605212170.0999999</v>
      </c>
      <c r="DF18" t="s">
        <v>290</v>
      </c>
      <c r="DG18">
        <v>1605212170.0999999</v>
      </c>
      <c r="DH18">
        <v>1605212160.0999999</v>
      </c>
      <c r="DI18">
        <v>5</v>
      </c>
      <c r="DJ18">
        <v>-7.0000000000000001E-3</v>
      </c>
      <c r="DK18">
        <v>-1E-3</v>
      </c>
      <c r="DL18">
        <v>1.355</v>
      </c>
      <c r="DM18">
        <v>0.33100000000000002</v>
      </c>
      <c r="DN18">
        <v>400</v>
      </c>
      <c r="DO18">
        <v>30</v>
      </c>
      <c r="DP18">
        <v>0.39</v>
      </c>
      <c r="DQ18">
        <v>0.01</v>
      </c>
      <c r="DR18">
        <v>14.4048989868988</v>
      </c>
      <c r="DS18">
        <v>0.68574427551602102</v>
      </c>
      <c r="DT18">
        <v>7.0058221985386193E-2</v>
      </c>
      <c r="DU18">
        <v>0</v>
      </c>
      <c r="DV18">
        <v>-19.370076666666701</v>
      </c>
      <c r="DW18">
        <v>-1.64049210233595</v>
      </c>
      <c r="DX18">
        <v>0.13151178320676199</v>
      </c>
      <c r="DY18">
        <v>0</v>
      </c>
      <c r="DZ18">
        <v>5.2800456666666697</v>
      </c>
      <c r="EA18">
        <v>2.0653356173526101</v>
      </c>
      <c r="EB18">
        <v>0.14966990839139599</v>
      </c>
      <c r="EC18">
        <v>0</v>
      </c>
      <c r="ED18">
        <v>0</v>
      </c>
      <c r="EE18">
        <v>3</v>
      </c>
      <c r="EF18" t="s">
        <v>296</v>
      </c>
      <c r="EG18">
        <v>100</v>
      </c>
      <c r="EH18">
        <v>100</v>
      </c>
      <c r="EI18">
        <v>1.3560000000000001</v>
      </c>
      <c r="EJ18">
        <v>0.33079999999999998</v>
      </c>
      <c r="EK18">
        <v>1.35509999999999</v>
      </c>
      <c r="EL18">
        <v>0</v>
      </c>
      <c r="EM18">
        <v>0</v>
      </c>
      <c r="EN18">
        <v>0</v>
      </c>
      <c r="EO18">
        <v>0.33080000000000698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10.3</v>
      </c>
      <c r="EX18">
        <v>10.5</v>
      </c>
      <c r="EY18">
        <v>2</v>
      </c>
      <c r="EZ18">
        <v>484.97899999999998</v>
      </c>
      <c r="FA18">
        <v>557.87199999999996</v>
      </c>
      <c r="FB18">
        <v>35.965400000000002</v>
      </c>
      <c r="FC18">
        <v>34.685499999999998</v>
      </c>
      <c r="FD18">
        <v>30.000499999999999</v>
      </c>
      <c r="FE18">
        <v>34.222700000000003</v>
      </c>
      <c r="FF18">
        <v>34.271099999999997</v>
      </c>
      <c r="FG18">
        <v>20.529599999999999</v>
      </c>
      <c r="FH18">
        <v>0</v>
      </c>
      <c r="FI18">
        <v>100</v>
      </c>
      <c r="FJ18">
        <v>-999.9</v>
      </c>
      <c r="FK18">
        <v>400</v>
      </c>
      <c r="FL18">
        <v>34.015300000000003</v>
      </c>
      <c r="FM18">
        <v>101.048</v>
      </c>
      <c r="FN18">
        <v>100.343</v>
      </c>
    </row>
    <row r="19" spans="1:170" x14ac:dyDescent="0.25">
      <c r="A19">
        <v>3</v>
      </c>
      <c r="B19">
        <v>1605212941.5</v>
      </c>
      <c r="C19">
        <v>268.40000009536698</v>
      </c>
      <c r="D19" t="s">
        <v>297</v>
      </c>
      <c r="E19" t="s">
        <v>298</v>
      </c>
      <c r="F19" t="s">
        <v>299</v>
      </c>
      <c r="G19" t="s">
        <v>300</v>
      </c>
      <c r="H19">
        <v>1605212933.75</v>
      </c>
      <c r="I19">
        <f t="shared" si="0"/>
        <v>2.3924882720891575E-3</v>
      </c>
      <c r="J19">
        <f t="shared" si="1"/>
        <v>7.2662939219077707</v>
      </c>
      <c r="K19">
        <f t="shared" si="2"/>
        <v>390.19993333333298</v>
      </c>
      <c r="L19">
        <f t="shared" si="3"/>
        <v>219.82841366821773</v>
      </c>
      <c r="M19">
        <f t="shared" si="4"/>
        <v>22.379215396667444</v>
      </c>
      <c r="N19">
        <f t="shared" si="5"/>
        <v>39.723565348615537</v>
      </c>
      <c r="O19">
        <f t="shared" si="6"/>
        <v>7.6009091987258623E-2</v>
      </c>
      <c r="P19">
        <f t="shared" si="7"/>
        <v>2.9600121059404709</v>
      </c>
      <c r="Q19">
        <f t="shared" si="8"/>
        <v>7.4941193854697885E-2</v>
      </c>
      <c r="R19">
        <f t="shared" si="9"/>
        <v>4.6932942610046977E-2</v>
      </c>
      <c r="S19">
        <f t="shared" si="10"/>
        <v>231.29068652351552</v>
      </c>
      <c r="T19">
        <f t="shared" si="11"/>
        <v>38.266715850579985</v>
      </c>
      <c r="U19">
        <f t="shared" si="12"/>
        <v>37.681933333333298</v>
      </c>
      <c r="V19">
        <f t="shared" si="13"/>
        <v>6.5433835002822764</v>
      </c>
      <c r="W19">
        <f t="shared" si="14"/>
        <v>53.185168453947895</v>
      </c>
      <c r="X19">
        <f t="shared" si="15"/>
        <v>3.4528970219378565</v>
      </c>
      <c r="Y19">
        <f t="shared" si="16"/>
        <v>6.4922178913989148</v>
      </c>
      <c r="Z19">
        <f t="shared" si="17"/>
        <v>3.0904864783444199</v>
      </c>
      <c r="AA19">
        <f t="shared" si="18"/>
        <v>-105.50873279913185</v>
      </c>
      <c r="AB19">
        <f t="shared" si="19"/>
        <v>-23.051887873984413</v>
      </c>
      <c r="AC19">
        <f t="shared" si="20"/>
        <v>-1.8653885767775489</v>
      </c>
      <c r="AD19">
        <f t="shared" si="21"/>
        <v>100.86467727362171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51974.33955392897</v>
      </c>
      <c r="AJ19" t="s">
        <v>286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301</v>
      </c>
      <c r="AQ19">
        <v>709.27838461538499</v>
      </c>
      <c r="AR19">
        <v>891.47</v>
      </c>
      <c r="AS19">
        <f t="shared" si="27"/>
        <v>0.20437212175913377</v>
      </c>
      <c r="AT19">
        <v>0.5</v>
      </c>
      <c r="AU19">
        <f t="shared" si="28"/>
        <v>1180.1823318534227</v>
      </c>
      <c r="AV19">
        <f t="shared" si="29"/>
        <v>7.2662939219077707</v>
      </c>
      <c r="AW19">
        <f t="shared" si="30"/>
        <v>120.59818361176306</v>
      </c>
      <c r="AX19">
        <f t="shared" si="31"/>
        <v>0.40961557876316651</v>
      </c>
      <c r="AY19">
        <f t="shared" si="32"/>
        <v>6.6464657112814789E-3</v>
      </c>
      <c r="AZ19">
        <f t="shared" si="33"/>
        <v>2.6592145557337874</v>
      </c>
      <c r="BA19" t="s">
        <v>302</v>
      </c>
      <c r="BB19">
        <v>526.30999999999995</v>
      </c>
      <c r="BC19">
        <f t="shared" si="34"/>
        <v>365.16000000000008</v>
      </c>
      <c r="BD19">
        <f t="shared" si="35"/>
        <v>0.49893639879673291</v>
      </c>
      <c r="BE19">
        <f t="shared" si="36"/>
        <v>0.86652386713795371</v>
      </c>
      <c r="BF19">
        <f t="shared" si="37"/>
        <v>1.0352203539474862</v>
      </c>
      <c r="BG19">
        <f t="shared" si="38"/>
        <v>0.93089104520531707</v>
      </c>
      <c r="BH19">
        <f t="shared" si="39"/>
        <v>1399.9966666666701</v>
      </c>
      <c r="BI19">
        <f t="shared" si="40"/>
        <v>1180.1823318534227</v>
      </c>
      <c r="BJ19">
        <f t="shared" si="41"/>
        <v>0.84298938701288806</v>
      </c>
      <c r="BK19">
        <f t="shared" si="42"/>
        <v>0.19597877402577618</v>
      </c>
      <c r="BL19">
        <v>6</v>
      </c>
      <c r="BM19">
        <v>0.5</v>
      </c>
      <c r="BN19" t="s">
        <v>289</v>
      </c>
      <c r="BO19">
        <v>2</v>
      </c>
      <c r="BP19">
        <v>1605212933.75</v>
      </c>
      <c r="BQ19">
        <v>390.19993333333298</v>
      </c>
      <c r="BR19">
        <v>400.039533333333</v>
      </c>
      <c r="BS19">
        <v>33.917403333333297</v>
      </c>
      <c r="BT19">
        <v>31.143853333333301</v>
      </c>
      <c r="BU19">
        <v>388.6909</v>
      </c>
      <c r="BV19">
        <v>33.566160000000004</v>
      </c>
      <c r="BW19">
        <v>500.01073333333301</v>
      </c>
      <c r="BX19">
        <v>101.70310000000001</v>
      </c>
      <c r="BY19">
        <v>0.100006446666667</v>
      </c>
      <c r="BZ19">
        <v>37.537480000000002</v>
      </c>
      <c r="CA19">
        <v>37.681933333333298</v>
      </c>
      <c r="CB19">
        <v>999.9</v>
      </c>
      <c r="CC19">
        <v>0</v>
      </c>
      <c r="CD19">
        <v>0</v>
      </c>
      <c r="CE19">
        <v>10004.3066666667</v>
      </c>
      <c r="CF19">
        <v>0</v>
      </c>
      <c r="CG19">
        <v>455.56973333333298</v>
      </c>
      <c r="CH19">
        <v>1399.9966666666701</v>
      </c>
      <c r="CI19">
        <v>0.89999736666666597</v>
      </c>
      <c r="CJ19">
        <v>0.100002496666667</v>
      </c>
      <c r="CK19">
        <v>0</v>
      </c>
      <c r="CL19">
        <v>709.25969999999995</v>
      </c>
      <c r="CM19">
        <v>4.9993800000000004</v>
      </c>
      <c r="CN19">
        <v>10041.86</v>
      </c>
      <c r="CO19">
        <v>11164.31</v>
      </c>
      <c r="CP19">
        <v>48.822499999999998</v>
      </c>
      <c r="CQ19">
        <v>51.045466666666599</v>
      </c>
      <c r="CR19">
        <v>49.299599999999998</v>
      </c>
      <c r="CS19">
        <v>51.311999999999998</v>
      </c>
      <c r="CT19">
        <v>51.030999999999999</v>
      </c>
      <c r="CU19">
        <v>1255.49233333333</v>
      </c>
      <c r="CV19">
        <v>139.50433333333299</v>
      </c>
      <c r="CW19">
        <v>0</v>
      </c>
      <c r="CX19">
        <v>151.299999952316</v>
      </c>
      <c r="CY19">
        <v>0</v>
      </c>
      <c r="CZ19">
        <v>709.27838461538499</v>
      </c>
      <c r="DA19">
        <v>-105.18564104620501</v>
      </c>
      <c r="DB19">
        <v>-1410.6800000532301</v>
      </c>
      <c r="DC19">
        <v>10042.1296153846</v>
      </c>
      <c r="DD19">
        <v>15</v>
      </c>
      <c r="DE19">
        <v>1605212892.5</v>
      </c>
      <c r="DF19" t="s">
        <v>303</v>
      </c>
      <c r="DG19">
        <v>1605212885.5</v>
      </c>
      <c r="DH19">
        <v>1605212892.5</v>
      </c>
      <c r="DI19">
        <v>6</v>
      </c>
      <c r="DJ19">
        <v>0.154</v>
      </c>
      <c r="DK19">
        <v>0.02</v>
      </c>
      <c r="DL19">
        <v>1.5089999999999999</v>
      </c>
      <c r="DM19">
        <v>0.35099999999999998</v>
      </c>
      <c r="DN19">
        <v>399</v>
      </c>
      <c r="DO19">
        <v>31</v>
      </c>
      <c r="DP19">
        <v>0.11</v>
      </c>
      <c r="DQ19">
        <v>0.01</v>
      </c>
      <c r="DR19">
        <v>7.2779513193213896</v>
      </c>
      <c r="DS19">
        <v>-0.46809055631024898</v>
      </c>
      <c r="DT19">
        <v>6.3346950560430396E-2</v>
      </c>
      <c r="DU19">
        <v>1</v>
      </c>
      <c r="DV19">
        <v>-9.8396013333333308</v>
      </c>
      <c r="DW19">
        <v>0.50674758620687799</v>
      </c>
      <c r="DX19">
        <v>8.1182125443693201E-2</v>
      </c>
      <c r="DY19">
        <v>0</v>
      </c>
      <c r="DZ19">
        <v>2.7735539999999999</v>
      </c>
      <c r="EA19">
        <v>0.43642678531701701</v>
      </c>
      <c r="EB19">
        <v>3.1681071278183301E-2</v>
      </c>
      <c r="EC19">
        <v>0</v>
      </c>
      <c r="ED19">
        <v>1</v>
      </c>
      <c r="EE19">
        <v>3</v>
      </c>
      <c r="EF19" t="s">
        <v>304</v>
      </c>
      <c r="EG19">
        <v>100</v>
      </c>
      <c r="EH19">
        <v>100</v>
      </c>
      <c r="EI19">
        <v>1.5089999999999999</v>
      </c>
      <c r="EJ19">
        <v>0.3513</v>
      </c>
      <c r="EK19">
        <v>1.5090952380952001</v>
      </c>
      <c r="EL19">
        <v>0</v>
      </c>
      <c r="EM19">
        <v>0</v>
      </c>
      <c r="EN19">
        <v>0</v>
      </c>
      <c r="EO19">
        <v>0.35124285714286801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0.9</v>
      </c>
      <c r="EX19">
        <v>0.8</v>
      </c>
      <c r="EY19">
        <v>2</v>
      </c>
      <c r="EZ19">
        <v>495.53100000000001</v>
      </c>
      <c r="FA19">
        <v>556.19399999999996</v>
      </c>
      <c r="FB19">
        <v>36.390900000000002</v>
      </c>
      <c r="FC19">
        <v>34.920099999999998</v>
      </c>
      <c r="FD19">
        <v>30.001000000000001</v>
      </c>
      <c r="FE19">
        <v>34.438899999999997</v>
      </c>
      <c r="FF19">
        <v>34.496600000000001</v>
      </c>
      <c r="FG19">
        <v>20.5335</v>
      </c>
      <c r="FH19">
        <v>0</v>
      </c>
      <c r="FI19">
        <v>100</v>
      </c>
      <c r="FJ19">
        <v>-999.9</v>
      </c>
      <c r="FK19">
        <v>400</v>
      </c>
      <c r="FL19">
        <v>36.012999999999998</v>
      </c>
      <c r="FM19">
        <v>101</v>
      </c>
      <c r="FN19">
        <v>100.29900000000001</v>
      </c>
    </row>
    <row r="20" spans="1:170" x14ac:dyDescent="0.25">
      <c r="A20">
        <v>4</v>
      </c>
      <c r="B20">
        <v>1605213155</v>
      </c>
      <c r="C20">
        <v>481.90000009536698</v>
      </c>
      <c r="D20" t="s">
        <v>305</v>
      </c>
      <c r="E20" t="s">
        <v>306</v>
      </c>
      <c r="F20" t="s">
        <v>299</v>
      </c>
      <c r="G20" t="s">
        <v>300</v>
      </c>
      <c r="H20">
        <v>1605213147</v>
      </c>
      <c r="I20">
        <f t="shared" si="0"/>
        <v>6.4703726350606142E-4</v>
      </c>
      <c r="J20">
        <f t="shared" si="1"/>
        <v>2.2883290119446134</v>
      </c>
      <c r="K20">
        <f t="shared" si="2"/>
        <v>397.53261290322598</v>
      </c>
      <c r="L20">
        <f t="shared" si="3"/>
        <v>173.64698978147263</v>
      </c>
      <c r="M20">
        <f t="shared" si="4"/>
        <v>17.679342129905844</v>
      </c>
      <c r="N20">
        <f t="shared" si="5"/>
        <v>40.473578494831031</v>
      </c>
      <c r="O20">
        <f t="shared" si="6"/>
        <v>1.7724453614803761E-2</v>
      </c>
      <c r="P20">
        <f t="shared" si="7"/>
        <v>2.961155719446193</v>
      </c>
      <c r="Q20">
        <f t="shared" si="8"/>
        <v>1.7665724249402194E-2</v>
      </c>
      <c r="R20">
        <f t="shared" si="9"/>
        <v>1.1046337951523925E-2</v>
      </c>
      <c r="S20">
        <f t="shared" si="10"/>
        <v>231.29090653437189</v>
      </c>
      <c r="T20">
        <f t="shared" si="11"/>
        <v>38.952665008814769</v>
      </c>
      <c r="U20">
        <f t="shared" si="12"/>
        <v>38.390322580645197</v>
      </c>
      <c r="V20">
        <f t="shared" si="13"/>
        <v>6.7993946014149982</v>
      </c>
      <c r="W20">
        <f t="shared" si="14"/>
        <v>49.478746106366629</v>
      </c>
      <c r="X20">
        <f t="shared" si="15"/>
        <v>3.2544777552878226</v>
      </c>
      <c r="Y20">
        <f t="shared" si="16"/>
        <v>6.5775267390396861</v>
      </c>
      <c r="Z20">
        <f t="shared" si="17"/>
        <v>3.5449168461271756</v>
      </c>
      <c r="AA20">
        <f t="shared" si="18"/>
        <v>-28.53434332061731</v>
      </c>
      <c r="AB20">
        <f t="shared" si="19"/>
        <v>-97.786798811032284</v>
      </c>
      <c r="AC20">
        <f t="shared" si="20"/>
        <v>-7.9462798924241733</v>
      </c>
      <c r="AD20">
        <f t="shared" si="21"/>
        <v>97.023484510298132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51966.638699030562</v>
      </c>
      <c r="AJ20" t="s">
        <v>286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307</v>
      </c>
      <c r="AQ20">
        <v>645.83542307692301</v>
      </c>
      <c r="AR20">
        <v>738.12</v>
      </c>
      <c r="AS20">
        <f t="shared" si="27"/>
        <v>0.12502652268340786</v>
      </c>
      <c r="AT20">
        <v>0.5</v>
      </c>
      <c r="AU20">
        <f t="shared" si="28"/>
        <v>1180.1859405629687</v>
      </c>
      <c r="AV20">
        <f t="shared" si="29"/>
        <v>2.2883290119446134</v>
      </c>
      <c r="AW20">
        <f t="shared" si="30"/>
        <v>73.777272134217526</v>
      </c>
      <c r="AX20">
        <f t="shared" si="31"/>
        <v>0.30532975667913076</v>
      </c>
      <c r="AY20">
        <f t="shared" si="32"/>
        <v>2.4284957083912295E-3</v>
      </c>
      <c r="AZ20">
        <f t="shared" si="33"/>
        <v>3.4194439928466918</v>
      </c>
      <c r="BA20" t="s">
        <v>308</v>
      </c>
      <c r="BB20">
        <v>512.75</v>
      </c>
      <c r="BC20">
        <f t="shared" si="34"/>
        <v>225.37</v>
      </c>
      <c r="BD20">
        <f t="shared" si="35"/>
        <v>0.4094803075967387</v>
      </c>
      <c r="BE20">
        <f t="shared" si="36"/>
        <v>0.91802730119701892</v>
      </c>
      <c r="BF20">
        <f t="shared" si="37"/>
        <v>4.0756199891289384</v>
      </c>
      <c r="BG20">
        <f t="shared" si="38"/>
        <v>0.99110851740961714</v>
      </c>
      <c r="BH20">
        <f t="shared" si="39"/>
        <v>1400.00129032258</v>
      </c>
      <c r="BI20">
        <f t="shared" si="40"/>
        <v>1180.1859405629687</v>
      </c>
      <c r="BJ20">
        <f t="shared" si="41"/>
        <v>0.84298918059642447</v>
      </c>
      <c r="BK20">
        <f t="shared" si="42"/>
        <v>0.19597836119284917</v>
      </c>
      <c r="BL20">
        <v>6</v>
      </c>
      <c r="BM20">
        <v>0.5</v>
      </c>
      <c r="BN20" t="s">
        <v>289</v>
      </c>
      <c r="BO20">
        <v>2</v>
      </c>
      <c r="BP20">
        <v>1605213147</v>
      </c>
      <c r="BQ20">
        <v>397.53261290322598</v>
      </c>
      <c r="BR20">
        <v>400.58719354838701</v>
      </c>
      <c r="BS20">
        <v>31.9655709677419</v>
      </c>
      <c r="BT20">
        <v>31.213964516129</v>
      </c>
      <c r="BU20">
        <v>396.02358064516102</v>
      </c>
      <c r="BV20">
        <v>31.6143258064516</v>
      </c>
      <c r="BW20">
        <v>500.01248387096803</v>
      </c>
      <c r="BX20">
        <v>101.712</v>
      </c>
      <c r="BY20">
        <v>9.9970090322580696E-2</v>
      </c>
      <c r="BZ20">
        <v>37.777783870967802</v>
      </c>
      <c r="CA20">
        <v>38.390322580645197</v>
      </c>
      <c r="CB20">
        <v>999.9</v>
      </c>
      <c r="CC20">
        <v>0</v>
      </c>
      <c r="CD20">
        <v>0</v>
      </c>
      <c r="CE20">
        <v>10009.919354838699</v>
      </c>
      <c r="CF20">
        <v>0</v>
      </c>
      <c r="CG20">
        <v>929.05651612903205</v>
      </c>
      <c r="CH20">
        <v>1400.00129032258</v>
      </c>
      <c r="CI20">
        <v>0.90000216129032296</v>
      </c>
      <c r="CJ20">
        <v>9.9997777419354797E-2</v>
      </c>
      <c r="CK20">
        <v>0</v>
      </c>
      <c r="CL20">
        <v>645.95493548387105</v>
      </c>
      <c r="CM20">
        <v>4.9993800000000004</v>
      </c>
      <c r="CN20">
        <v>9216.5190322580693</v>
      </c>
      <c r="CO20">
        <v>11164.3516129032</v>
      </c>
      <c r="CP20">
        <v>48.8</v>
      </c>
      <c r="CQ20">
        <v>51</v>
      </c>
      <c r="CR20">
        <v>49.311999999999998</v>
      </c>
      <c r="CS20">
        <v>51.006</v>
      </c>
      <c r="CT20">
        <v>51.05</v>
      </c>
      <c r="CU20">
        <v>1255.5061290322601</v>
      </c>
      <c r="CV20">
        <v>139.49516129032301</v>
      </c>
      <c r="CW20">
        <v>0</v>
      </c>
      <c r="CX20">
        <v>212.5</v>
      </c>
      <c r="CY20">
        <v>0</v>
      </c>
      <c r="CZ20">
        <v>645.83542307692301</v>
      </c>
      <c r="DA20">
        <v>-17.097333358284999</v>
      </c>
      <c r="DB20">
        <v>-236.78085486073201</v>
      </c>
      <c r="DC20">
        <v>9215.1553846153802</v>
      </c>
      <c r="DD20">
        <v>15</v>
      </c>
      <c r="DE20">
        <v>1605212892.5</v>
      </c>
      <c r="DF20" t="s">
        <v>303</v>
      </c>
      <c r="DG20">
        <v>1605212885.5</v>
      </c>
      <c r="DH20">
        <v>1605212892.5</v>
      </c>
      <c r="DI20">
        <v>6</v>
      </c>
      <c r="DJ20">
        <v>0.154</v>
      </c>
      <c r="DK20">
        <v>0.02</v>
      </c>
      <c r="DL20">
        <v>1.5089999999999999</v>
      </c>
      <c r="DM20">
        <v>0.35099999999999998</v>
      </c>
      <c r="DN20">
        <v>399</v>
      </c>
      <c r="DO20">
        <v>31</v>
      </c>
      <c r="DP20">
        <v>0.11</v>
      </c>
      <c r="DQ20">
        <v>0.01</v>
      </c>
      <c r="DR20">
        <v>2.2018092109671898</v>
      </c>
      <c r="DS20">
        <v>2.3327554115576299</v>
      </c>
      <c r="DT20">
        <v>0.41829621569997699</v>
      </c>
      <c r="DU20">
        <v>0</v>
      </c>
      <c r="DV20">
        <v>-3.0158156666666698</v>
      </c>
      <c r="DW20">
        <v>-3.7611953726362599</v>
      </c>
      <c r="DX20">
        <v>0.56517685172981202</v>
      </c>
      <c r="DY20">
        <v>0</v>
      </c>
      <c r="DZ20">
        <v>0.75139299999999998</v>
      </c>
      <c r="EA20">
        <v>6.5880774193547903E-2</v>
      </c>
      <c r="EB20">
        <v>4.92332472353118E-3</v>
      </c>
      <c r="EC20">
        <v>1</v>
      </c>
      <c r="ED20">
        <v>1</v>
      </c>
      <c r="EE20">
        <v>3</v>
      </c>
      <c r="EF20" t="s">
        <v>304</v>
      </c>
      <c r="EG20">
        <v>100</v>
      </c>
      <c r="EH20">
        <v>100</v>
      </c>
      <c r="EI20">
        <v>1.5089999999999999</v>
      </c>
      <c r="EJ20">
        <v>0.3513</v>
      </c>
      <c r="EK20">
        <v>1.5090952380952001</v>
      </c>
      <c r="EL20">
        <v>0</v>
      </c>
      <c r="EM20">
        <v>0</v>
      </c>
      <c r="EN20">
        <v>0</v>
      </c>
      <c r="EO20">
        <v>0.35124285714286801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4.5</v>
      </c>
      <c r="EX20">
        <v>4.4000000000000004</v>
      </c>
      <c r="EY20">
        <v>2</v>
      </c>
      <c r="EZ20">
        <v>493.34699999999998</v>
      </c>
      <c r="FA20">
        <v>555.61400000000003</v>
      </c>
      <c r="FB20">
        <v>36.661799999999999</v>
      </c>
      <c r="FC20">
        <v>35.140900000000002</v>
      </c>
      <c r="FD20">
        <v>29.999700000000001</v>
      </c>
      <c r="FE20">
        <v>34.6355</v>
      </c>
      <c r="FF20">
        <v>34.680999999999997</v>
      </c>
      <c r="FG20">
        <v>20.437899999999999</v>
      </c>
      <c r="FH20">
        <v>0</v>
      </c>
      <c r="FI20">
        <v>100</v>
      </c>
      <c r="FJ20">
        <v>-999.9</v>
      </c>
      <c r="FK20">
        <v>400</v>
      </c>
      <c r="FL20">
        <v>33.859499999999997</v>
      </c>
      <c r="FM20">
        <v>100.989</v>
      </c>
      <c r="FN20">
        <v>100.29600000000001</v>
      </c>
    </row>
    <row r="21" spans="1:170" x14ac:dyDescent="0.25">
      <c r="A21">
        <v>5</v>
      </c>
      <c r="B21">
        <v>1605213323</v>
      </c>
      <c r="C21">
        <v>649.90000009536698</v>
      </c>
      <c r="D21" t="s">
        <v>309</v>
      </c>
      <c r="E21" t="s">
        <v>310</v>
      </c>
      <c r="F21" t="s">
        <v>311</v>
      </c>
      <c r="G21" t="s">
        <v>312</v>
      </c>
      <c r="H21">
        <v>1605213315</v>
      </c>
      <c r="I21">
        <f t="shared" si="0"/>
        <v>3.5279824817113542E-3</v>
      </c>
      <c r="J21">
        <f t="shared" si="1"/>
        <v>5.4454371231569816</v>
      </c>
      <c r="K21">
        <f t="shared" si="2"/>
        <v>391.64441935483899</v>
      </c>
      <c r="L21">
        <f t="shared" si="3"/>
        <v>298.48437236140222</v>
      </c>
      <c r="M21">
        <f t="shared" si="4"/>
        <v>30.389209715704197</v>
      </c>
      <c r="N21">
        <f t="shared" si="5"/>
        <v>39.87399507585895</v>
      </c>
      <c r="O21">
        <f t="shared" si="6"/>
        <v>0.11657270847528622</v>
      </c>
      <c r="P21">
        <f t="shared" si="7"/>
        <v>2.9601570902872871</v>
      </c>
      <c r="Q21">
        <f t="shared" si="8"/>
        <v>0.11408112339803909</v>
      </c>
      <c r="R21">
        <f t="shared" si="9"/>
        <v>7.15201256529652E-2</v>
      </c>
      <c r="S21">
        <f t="shared" si="10"/>
        <v>231.28584058178714</v>
      </c>
      <c r="T21">
        <f t="shared" si="11"/>
        <v>38.24603314866507</v>
      </c>
      <c r="U21">
        <f t="shared" si="12"/>
        <v>37.848470967741903</v>
      </c>
      <c r="V21">
        <f t="shared" si="13"/>
        <v>6.6028053765961268</v>
      </c>
      <c r="W21">
        <f t="shared" si="14"/>
        <v>54.829658646349465</v>
      </c>
      <c r="X21">
        <f t="shared" si="15"/>
        <v>3.6122071972745662</v>
      </c>
      <c r="Y21">
        <f t="shared" si="16"/>
        <v>6.5880534120652703</v>
      </c>
      <c r="Z21">
        <f t="shared" si="17"/>
        <v>2.9905981793215606</v>
      </c>
      <c r="AA21">
        <f t="shared" si="18"/>
        <v>-155.58402744347072</v>
      </c>
      <c r="AB21">
        <f t="shared" si="19"/>
        <v>-6.5786287486683666</v>
      </c>
      <c r="AC21">
        <f t="shared" si="20"/>
        <v>-0.53344744968842184</v>
      </c>
      <c r="AD21">
        <f t="shared" si="21"/>
        <v>68.589736939959636</v>
      </c>
      <c r="AE21">
        <v>3</v>
      </c>
      <c r="AF21">
        <v>1</v>
      </c>
      <c r="AG21">
        <f t="shared" si="22"/>
        <v>1</v>
      </c>
      <c r="AH21">
        <f t="shared" si="23"/>
        <v>0</v>
      </c>
      <c r="AI21">
        <f t="shared" si="24"/>
        <v>51933.502849594617</v>
      </c>
      <c r="AJ21" t="s">
        <v>286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313</v>
      </c>
      <c r="AQ21">
        <v>865.06308000000001</v>
      </c>
      <c r="AR21">
        <v>1015.77</v>
      </c>
      <c r="AS21">
        <f t="shared" si="27"/>
        <v>0.14836716973330577</v>
      </c>
      <c r="AT21">
        <v>0.5</v>
      </c>
      <c r="AU21">
        <f t="shared" si="28"/>
        <v>1180.1579128280064</v>
      </c>
      <c r="AV21">
        <f t="shared" si="29"/>
        <v>5.4454371231569816</v>
      </c>
      <c r="AW21">
        <f t="shared" si="30"/>
        <v>87.548344682328349</v>
      </c>
      <c r="AX21">
        <f t="shared" si="31"/>
        <v>0.36181419022022698</v>
      </c>
      <c r="AY21">
        <f t="shared" si="32"/>
        <v>5.1037107301512537E-3</v>
      </c>
      <c r="AZ21">
        <f t="shared" si="33"/>
        <v>2.211435659647361</v>
      </c>
      <c r="BA21" t="s">
        <v>314</v>
      </c>
      <c r="BB21">
        <v>648.25</v>
      </c>
      <c r="BC21">
        <f t="shared" si="34"/>
        <v>367.52</v>
      </c>
      <c r="BD21">
        <f t="shared" si="35"/>
        <v>0.41006454070526765</v>
      </c>
      <c r="BE21">
        <f t="shared" si="36"/>
        <v>0.85939406923939199</v>
      </c>
      <c r="BF21">
        <f t="shared" si="37"/>
        <v>0.50186611541032966</v>
      </c>
      <c r="BG21">
        <f t="shared" si="38"/>
        <v>0.8820809259031035</v>
      </c>
      <c r="BH21">
        <f t="shared" si="39"/>
        <v>1399.96774193548</v>
      </c>
      <c r="BI21">
        <f t="shared" si="40"/>
        <v>1180.1579128280064</v>
      </c>
      <c r="BJ21">
        <f t="shared" si="41"/>
        <v>0.84298936145229841</v>
      </c>
      <c r="BK21">
        <f t="shared" si="42"/>
        <v>0.19597872290459678</v>
      </c>
      <c r="BL21">
        <v>6</v>
      </c>
      <c r="BM21">
        <v>0.5</v>
      </c>
      <c r="BN21" t="s">
        <v>289</v>
      </c>
      <c r="BO21">
        <v>2</v>
      </c>
      <c r="BP21">
        <v>1605213315</v>
      </c>
      <c r="BQ21">
        <v>391.64441935483899</v>
      </c>
      <c r="BR21">
        <v>399.83680645161297</v>
      </c>
      <c r="BS21">
        <v>35.479283870967699</v>
      </c>
      <c r="BT21">
        <v>31.396006451612902</v>
      </c>
      <c r="BU21">
        <v>390.123516129032</v>
      </c>
      <c r="BV21">
        <v>35.128903225806503</v>
      </c>
      <c r="BW21">
        <v>500.01190322580601</v>
      </c>
      <c r="BX21">
        <v>101.711741935484</v>
      </c>
      <c r="BY21">
        <v>9.9986012903225799E-2</v>
      </c>
      <c r="BZ21">
        <v>37.807248387096799</v>
      </c>
      <c r="CA21">
        <v>37.848470967741903</v>
      </c>
      <c r="CB21">
        <v>999.9</v>
      </c>
      <c r="CC21">
        <v>0</v>
      </c>
      <c r="CD21">
        <v>0</v>
      </c>
      <c r="CE21">
        <v>10004.2790322581</v>
      </c>
      <c r="CF21">
        <v>0</v>
      </c>
      <c r="CG21">
        <v>785.58967741935498</v>
      </c>
      <c r="CH21">
        <v>1399.96774193548</v>
      </c>
      <c r="CI21">
        <v>0.89999770967741899</v>
      </c>
      <c r="CJ21">
        <v>0.10000214516129</v>
      </c>
      <c r="CK21">
        <v>0</v>
      </c>
      <c r="CL21">
        <v>867.39329032258104</v>
      </c>
      <c r="CM21">
        <v>4.9993800000000004</v>
      </c>
      <c r="CN21">
        <v>12360.5516129032</v>
      </c>
      <c r="CO21">
        <v>11164.0516129032</v>
      </c>
      <c r="CP21">
        <v>48.561999999999998</v>
      </c>
      <c r="CQ21">
        <v>50.758000000000003</v>
      </c>
      <c r="CR21">
        <v>49.098580645161299</v>
      </c>
      <c r="CS21">
        <v>50.762</v>
      </c>
      <c r="CT21">
        <v>50.8241935483871</v>
      </c>
      <c r="CU21">
        <v>1255.46806451613</v>
      </c>
      <c r="CV21">
        <v>139.50032258064499</v>
      </c>
      <c r="CW21">
        <v>0</v>
      </c>
      <c r="CX21">
        <v>166.90000009536701</v>
      </c>
      <c r="CY21">
        <v>0</v>
      </c>
      <c r="CZ21">
        <v>865.06308000000001</v>
      </c>
      <c r="DA21">
        <v>-206.414923086442</v>
      </c>
      <c r="DB21">
        <v>-2863.14615382902</v>
      </c>
      <c r="DC21">
        <v>12328.396000000001</v>
      </c>
      <c r="DD21">
        <v>15</v>
      </c>
      <c r="DE21">
        <v>1605213216.5</v>
      </c>
      <c r="DF21" t="s">
        <v>315</v>
      </c>
      <c r="DG21">
        <v>1605213209.5</v>
      </c>
      <c r="DH21">
        <v>1605213216.5</v>
      </c>
      <c r="DI21">
        <v>7</v>
      </c>
      <c r="DJ21">
        <v>1.2E-2</v>
      </c>
      <c r="DK21">
        <v>-1E-3</v>
      </c>
      <c r="DL21">
        <v>1.5209999999999999</v>
      </c>
      <c r="DM21">
        <v>0.35</v>
      </c>
      <c r="DN21">
        <v>396</v>
      </c>
      <c r="DO21">
        <v>31</v>
      </c>
      <c r="DP21">
        <v>0.25</v>
      </c>
      <c r="DQ21">
        <v>0.02</v>
      </c>
      <c r="DR21">
        <v>5.4254573354140296</v>
      </c>
      <c r="DS21">
        <v>1.85304471855004</v>
      </c>
      <c r="DT21">
        <v>0.148839914474411</v>
      </c>
      <c r="DU21">
        <v>0</v>
      </c>
      <c r="DV21">
        <v>-8.1873933333333309</v>
      </c>
      <c r="DW21">
        <v>-2.2068536596218</v>
      </c>
      <c r="DX21">
        <v>0.17594452802580199</v>
      </c>
      <c r="DY21">
        <v>0</v>
      </c>
      <c r="DZ21">
        <v>4.08131966666667</v>
      </c>
      <c r="EA21">
        <v>0.52481966629588095</v>
      </c>
      <c r="EB21">
        <v>3.7928509636185603E-2</v>
      </c>
      <c r="EC21">
        <v>0</v>
      </c>
      <c r="ED21">
        <v>0</v>
      </c>
      <c r="EE21">
        <v>3</v>
      </c>
      <c r="EF21" t="s">
        <v>296</v>
      </c>
      <c r="EG21">
        <v>100</v>
      </c>
      <c r="EH21">
        <v>100</v>
      </c>
      <c r="EI21">
        <v>1.5209999999999999</v>
      </c>
      <c r="EJ21">
        <v>0.35039999999999999</v>
      </c>
      <c r="EK21">
        <v>1.5208000000000099</v>
      </c>
      <c r="EL21">
        <v>0</v>
      </c>
      <c r="EM21">
        <v>0</v>
      </c>
      <c r="EN21">
        <v>0</v>
      </c>
      <c r="EO21">
        <v>0.35038000000000102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1.9</v>
      </c>
      <c r="EX21">
        <v>1.8</v>
      </c>
      <c r="EY21">
        <v>2</v>
      </c>
      <c r="EZ21">
        <v>479.02100000000002</v>
      </c>
      <c r="FA21">
        <v>555.27099999999996</v>
      </c>
      <c r="FB21">
        <v>36.825400000000002</v>
      </c>
      <c r="FC21">
        <v>35.115200000000002</v>
      </c>
      <c r="FD21">
        <v>30.000299999999999</v>
      </c>
      <c r="FE21">
        <v>34.655700000000003</v>
      </c>
      <c r="FF21">
        <v>34.703499999999998</v>
      </c>
      <c r="FG21">
        <v>20.499199999999998</v>
      </c>
      <c r="FH21">
        <v>0</v>
      </c>
      <c r="FI21">
        <v>100</v>
      </c>
      <c r="FJ21">
        <v>-999.9</v>
      </c>
      <c r="FK21">
        <v>400</v>
      </c>
      <c r="FL21">
        <v>31.968599999999999</v>
      </c>
      <c r="FM21">
        <v>100.99299999999999</v>
      </c>
      <c r="FN21">
        <v>100.30200000000001</v>
      </c>
    </row>
    <row r="22" spans="1:170" x14ac:dyDescent="0.25">
      <c r="A22">
        <v>6</v>
      </c>
      <c r="B22">
        <v>1605213470</v>
      </c>
      <c r="C22">
        <v>796.90000009536698</v>
      </c>
      <c r="D22" t="s">
        <v>316</v>
      </c>
      <c r="E22" t="s">
        <v>317</v>
      </c>
      <c r="F22" t="s">
        <v>311</v>
      </c>
      <c r="G22" t="s">
        <v>312</v>
      </c>
      <c r="H22">
        <v>1605213462</v>
      </c>
      <c r="I22">
        <f t="shared" si="0"/>
        <v>5.5939711533602695E-3</v>
      </c>
      <c r="J22">
        <f t="shared" si="1"/>
        <v>14.05790206036408</v>
      </c>
      <c r="K22">
        <f t="shared" si="2"/>
        <v>380.62325806451599</v>
      </c>
      <c r="L22">
        <f t="shared" si="3"/>
        <v>264.61039122264327</v>
      </c>
      <c r="M22">
        <f t="shared" si="4"/>
        <v>26.940709691808241</v>
      </c>
      <c r="N22">
        <f t="shared" si="5"/>
        <v>38.752297859831202</v>
      </c>
      <c r="O22">
        <f t="shared" si="6"/>
        <v>0.22671518286417408</v>
      </c>
      <c r="P22">
        <f t="shared" si="7"/>
        <v>2.9612998417310834</v>
      </c>
      <c r="Q22">
        <f t="shared" si="8"/>
        <v>0.21749491885578728</v>
      </c>
      <c r="R22">
        <f t="shared" si="9"/>
        <v>0.13673148248831676</v>
      </c>
      <c r="S22">
        <f t="shared" si="10"/>
        <v>231.28747645761862</v>
      </c>
      <c r="T22">
        <f t="shared" si="11"/>
        <v>37.720799379250245</v>
      </c>
      <c r="U22">
        <f t="shared" si="12"/>
        <v>37.166893548387101</v>
      </c>
      <c r="V22">
        <f t="shared" si="13"/>
        <v>6.3625406017472503</v>
      </c>
      <c r="W22">
        <f t="shared" si="14"/>
        <v>58.818365632235889</v>
      </c>
      <c r="X22">
        <f t="shared" si="15"/>
        <v>3.8755782483059074</v>
      </c>
      <c r="Y22">
        <f t="shared" si="16"/>
        <v>6.5890614379496881</v>
      </c>
      <c r="Z22">
        <f t="shared" si="17"/>
        <v>2.486962353441343</v>
      </c>
      <c r="AA22">
        <f t="shared" si="18"/>
        <v>-246.69412786318787</v>
      </c>
      <c r="AB22">
        <f t="shared" si="19"/>
        <v>102.6825008441555</v>
      </c>
      <c r="AC22">
        <f t="shared" si="20"/>
        <v>8.2958750878141814</v>
      </c>
      <c r="AD22">
        <f t="shared" si="21"/>
        <v>95.57172452640043</v>
      </c>
      <c r="AE22">
        <v>25</v>
      </c>
      <c r="AF22">
        <v>5</v>
      </c>
      <c r="AG22">
        <f t="shared" si="22"/>
        <v>1</v>
      </c>
      <c r="AH22">
        <f t="shared" si="23"/>
        <v>0</v>
      </c>
      <c r="AI22">
        <f t="shared" si="24"/>
        <v>51965.327420355119</v>
      </c>
      <c r="AJ22" t="s">
        <v>286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318</v>
      </c>
      <c r="AQ22">
        <v>1021.75028</v>
      </c>
      <c r="AR22">
        <v>1343.76</v>
      </c>
      <c r="AS22">
        <f t="shared" si="27"/>
        <v>0.23963335714710965</v>
      </c>
      <c r="AT22">
        <v>0.5</v>
      </c>
      <c r="AU22">
        <f t="shared" si="28"/>
        <v>1180.1663341114615</v>
      </c>
      <c r="AV22">
        <f t="shared" si="29"/>
        <v>14.05790206036408</v>
      </c>
      <c r="AW22">
        <f t="shared" si="30"/>
        <v>141.4036103175635</v>
      </c>
      <c r="AX22">
        <f t="shared" si="31"/>
        <v>0.486210335178901</v>
      </c>
      <c r="AY22">
        <f t="shared" si="32"/>
        <v>1.2401344723326119E-2</v>
      </c>
      <c r="AZ22">
        <f t="shared" si="33"/>
        <v>1.4275763529201644</v>
      </c>
      <c r="BA22" t="s">
        <v>319</v>
      </c>
      <c r="BB22">
        <v>690.41</v>
      </c>
      <c r="BC22">
        <f t="shared" si="34"/>
        <v>653.35</v>
      </c>
      <c r="BD22">
        <f t="shared" si="35"/>
        <v>0.49285944746307492</v>
      </c>
      <c r="BE22">
        <f t="shared" si="36"/>
        <v>0.74594329754595257</v>
      </c>
      <c r="BF22">
        <f t="shared" si="37"/>
        <v>0.51252330649584699</v>
      </c>
      <c r="BG22">
        <f t="shared" si="38"/>
        <v>0.75328582509913655</v>
      </c>
      <c r="BH22">
        <f t="shared" si="39"/>
        <v>1399.97774193548</v>
      </c>
      <c r="BI22">
        <f t="shared" si="40"/>
        <v>1180.1663341114615</v>
      </c>
      <c r="BJ22">
        <f t="shared" si="41"/>
        <v>0.84298935530208685</v>
      </c>
      <c r="BK22">
        <f t="shared" si="42"/>
        <v>0.19597871060417366</v>
      </c>
      <c r="BL22">
        <v>6</v>
      </c>
      <c r="BM22">
        <v>0.5</v>
      </c>
      <c r="BN22" t="s">
        <v>289</v>
      </c>
      <c r="BO22">
        <v>2</v>
      </c>
      <c r="BP22">
        <v>1605213462</v>
      </c>
      <c r="BQ22">
        <v>380.62325806451599</v>
      </c>
      <c r="BR22">
        <v>400.04767741935501</v>
      </c>
      <c r="BS22">
        <v>38.065748387096797</v>
      </c>
      <c r="BT22">
        <v>31.608541935483899</v>
      </c>
      <c r="BU22">
        <v>379.10251612903198</v>
      </c>
      <c r="BV22">
        <v>37.715370967741897</v>
      </c>
      <c r="BW22">
        <v>500.00251612903202</v>
      </c>
      <c r="BX22">
        <v>101.712741935484</v>
      </c>
      <c r="BY22">
        <v>0.100000819354839</v>
      </c>
      <c r="BZ22">
        <v>37.810067741935498</v>
      </c>
      <c r="CA22">
        <v>37.166893548387101</v>
      </c>
      <c r="CB22">
        <v>999.9</v>
      </c>
      <c r="CC22">
        <v>0</v>
      </c>
      <c r="CD22">
        <v>0</v>
      </c>
      <c r="CE22">
        <v>10010.6641935484</v>
      </c>
      <c r="CF22">
        <v>0</v>
      </c>
      <c r="CG22">
        <v>771.43709677419395</v>
      </c>
      <c r="CH22">
        <v>1399.97774193548</v>
      </c>
      <c r="CI22">
        <v>0.89999703225806404</v>
      </c>
      <c r="CJ22">
        <v>0.100002803225806</v>
      </c>
      <c r="CK22">
        <v>0</v>
      </c>
      <c r="CL22">
        <v>1024.8873225806501</v>
      </c>
      <c r="CM22">
        <v>4.9993800000000004</v>
      </c>
      <c r="CN22">
        <v>14508.435483871001</v>
      </c>
      <c r="CO22">
        <v>11164.1419354839</v>
      </c>
      <c r="CP22">
        <v>48.561999999999998</v>
      </c>
      <c r="CQ22">
        <v>50.75</v>
      </c>
      <c r="CR22">
        <v>49.061999999999998</v>
      </c>
      <c r="CS22">
        <v>50.808</v>
      </c>
      <c r="CT22">
        <v>50.811999999999998</v>
      </c>
      <c r="CU22">
        <v>1255.47677419355</v>
      </c>
      <c r="CV22">
        <v>139.50096774193599</v>
      </c>
      <c r="CW22">
        <v>0</v>
      </c>
      <c r="CX22">
        <v>145.799999952316</v>
      </c>
      <c r="CY22">
        <v>0</v>
      </c>
      <c r="CZ22">
        <v>1021.75028</v>
      </c>
      <c r="DA22">
        <v>-336.55153897310902</v>
      </c>
      <c r="DB22">
        <v>-4702.6923149937202</v>
      </c>
      <c r="DC22">
        <v>14464.2</v>
      </c>
      <c r="DD22">
        <v>15</v>
      </c>
      <c r="DE22">
        <v>1605213216.5</v>
      </c>
      <c r="DF22" t="s">
        <v>315</v>
      </c>
      <c r="DG22">
        <v>1605213209.5</v>
      </c>
      <c r="DH22">
        <v>1605213216.5</v>
      </c>
      <c r="DI22">
        <v>7</v>
      </c>
      <c r="DJ22">
        <v>1.2E-2</v>
      </c>
      <c r="DK22">
        <v>-1E-3</v>
      </c>
      <c r="DL22">
        <v>1.5209999999999999</v>
      </c>
      <c r="DM22">
        <v>0.35</v>
      </c>
      <c r="DN22">
        <v>396</v>
      </c>
      <c r="DO22">
        <v>31</v>
      </c>
      <c r="DP22">
        <v>0.25</v>
      </c>
      <c r="DQ22">
        <v>0.02</v>
      </c>
      <c r="DR22">
        <v>14.0672871782296</v>
      </c>
      <c r="DS22">
        <v>-0.50231699428342702</v>
      </c>
      <c r="DT22">
        <v>5.3225012831596599E-2</v>
      </c>
      <c r="DU22">
        <v>0</v>
      </c>
      <c r="DV22">
        <v>-19.424939999999999</v>
      </c>
      <c r="DW22">
        <v>-0.139039822024496</v>
      </c>
      <c r="DX22">
        <v>4.49820675380758E-2</v>
      </c>
      <c r="DY22">
        <v>1</v>
      </c>
      <c r="DZ22">
        <v>6.4509243333333304</v>
      </c>
      <c r="EA22">
        <v>1.6901475417130101</v>
      </c>
      <c r="EB22">
        <v>0.122367165058914</v>
      </c>
      <c r="EC22">
        <v>0</v>
      </c>
      <c r="ED22">
        <v>1</v>
      </c>
      <c r="EE22">
        <v>3</v>
      </c>
      <c r="EF22" t="s">
        <v>304</v>
      </c>
      <c r="EG22">
        <v>100</v>
      </c>
      <c r="EH22">
        <v>100</v>
      </c>
      <c r="EI22">
        <v>1.52</v>
      </c>
      <c r="EJ22">
        <v>0.35039999999999999</v>
      </c>
      <c r="EK22">
        <v>1.5208000000000099</v>
      </c>
      <c r="EL22">
        <v>0</v>
      </c>
      <c r="EM22">
        <v>0</v>
      </c>
      <c r="EN22">
        <v>0</v>
      </c>
      <c r="EO22">
        <v>0.35038000000000102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4.3</v>
      </c>
      <c r="EX22">
        <v>4.2</v>
      </c>
      <c r="EY22">
        <v>2</v>
      </c>
      <c r="EZ22">
        <v>452.93700000000001</v>
      </c>
      <c r="FA22">
        <v>554.16399999999999</v>
      </c>
      <c r="FB22">
        <v>36.956800000000001</v>
      </c>
      <c r="FC22">
        <v>35.210700000000003</v>
      </c>
      <c r="FD22">
        <v>30.000499999999999</v>
      </c>
      <c r="FE22">
        <v>34.753799999999998</v>
      </c>
      <c r="FF22">
        <v>34.797800000000002</v>
      </c>
      <c r="FG22">
        <v>20.508500000000002</v>
      </c>
      <c r="FH22">
        <v>0</v>
      </c>
      <c r="FI22">
        <v>100</v>
      </c>
      <c r="FJ22">
        <v>-999.9</v>
      </c>
      <c r="FK22">
        <v>400</v>
      </c>
      <c r="FL22">
        <v>35.324399999999997</v>
      </c>
      <c r="FM22">
        <v>100.967</v>
      </c>
      <c r="FN22">
        <v>100.28400000000001</v>
      </c>
    </row>
    <row r="23" spans="1:170" x14ac:dyDescent="0.25">
      <c r="A23">
        <v>7</v>
      </c>
      <c r="B23">
        <v>1605213977.5</v>
      </c>
      <c r="C23">
        <v>1304.4000000953699</v>
      </c>
      <c r="D23" t="s">
        <v>320</v>
      </c>
      <c r="E23" t="s">
        <v>321</v>
      </c>
      <c r="F23" t="s">
        <v>322</v>
      </c>
      <c r="G23" t="s">
        <v>323</v>
      </c>
      <c r="H23">
        <v>1605213969.5</v>
      </c>
      <c r="I23">
        <f t="shared" si="0"/>
        <v>1.8343745390208665E-3</v>
      </c>
      <c r="J23">
        <f t="shared" si="1"/>
        <v>6.432013980577751</v>
      </c>
      <c r="K23">
        <f t="shared" si="2"/>
        <v>391.38877419354799</v>
      </c>
      <c r="L23">
        <f t="shared" si="3"/>
        <v>173.7348556514707</v>
      </c>
      <c r="M23">
        <f t="shared" si="4"/>
        <v>17.688191984121499</v>
      </c>
      <c r="N23">
        <f t="shared" si="5"/>
        <v>39.847846031849798</v>
      </c>
      <c r="O23">
        <f t="shared" si="6"/>
        <v>5.1515682146179069E-2</v>
      </c>
      <c r="P23">
        <f t="shared" si="7"/>
        <v>2.9586147097057918</v>
      </c>
      <c r="Q23">
        <f t="shared" si="8"/>
        <v>5.1022500797715288E-2</v>
      </c>
      <c r="R23">
        <f t="shared" si="9"/>
        <v>3.1932979778755859E-2</v>
      </c>
      <c r="S23">
        <f t="shared" si="10"/>
        <v>231.29076882522415</v>
      </c>
      <c r="T23">
        <f t="shared" si="11"/>
        <v>39.077810090853625</v>
      </c>
      <c r="U23">
        <f t="shared" si="12"/>
        <v>38.772387096774203</v>
      </c>
      <c r="V23">
        <f t="shared" si="13"/>
        <v>6.9410455955458765</v>
      </c>
      <c r="W23">
        <f t="shared" si="14"/>
        <v>51.512803153714749</v>
      </c>
      <c r="X23">
        <f t="shared" si="15"/>
        <v>3.467805271922348</v>
      </c>
      <c r="Y23">
        <f t="shared" si="16"/>
        <v>6.731928879067949</v>
      </c>
      <c r="Z23">
        <f t="shared" si="17"/>
        <v>3.4732403236235285</v>
      </c>
      <c r="AA23">
        <f t="shared" si="18"/>
        <v>-80.895917170820212</v>
      </c>
      <c r="AB23">
        <f t="shared" si="19"/>
        <v>-90.354344406807172</v>
      </c>
      <c r="AC23">
        <f t="shared" si="20"/>
        <v>-7.3773600259654701</v>
      </c>
      <c r="AD23">
        <f t="shared" si="21"/>
        <v>52.663147221631306</v>
      </c>
      <c r="AE23">
        <v>4</v>
      </c>
      <c r="AF23">
        <v>1</v>
      </c>
      <c r="AG23">
        <f t="shared" si="22"/>
        <v>1</v>
      </c>
      <c r="AH23">
        <f t="shared" si="23"/>
        <v>0</v>
      </c>
      <c r="AI23">
        <f t="shared" si="24"/>
        <v>51823.474920975503</v>
      </c>
      <c r="AJ23" t="s">
        <v>286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324</v>
      </c>
      <c r="AQ23">
        <v>660.48688461538495</v>
      </c>
      <c r="AR23">
        <v>865.37</v>
      </c>
      <c r="AS23">
        <f t="shared" si="27"/>
        <v>0.23675782079875085</v>
      </c>
      <c r="AT23">
        <v>0.5</v>
      </c>
      <c r="AU23">
        <f t="shared" si="28"/>
        <v>1180.1880599176652</v>
      </c>
      <c r="AV23">
        <f t="shared" si="29"/>
        <v>6.432013980577751</v>
      </c>
      <c r="AW23">
        <f t="shared" si="30"/>
        <v>139.709376599406</v>
      </c>
      <c r="AX23">
        <f t="shared" si="31"/>
        <v>0.35646024243965013</v>
      </c>
      <c r="AY23">
        <f t="shared" si="32"/>
        <v>5.93952921442283E-3</v>
      </c>
      <c r="AZ23">
        <f t="shared" si="33"/>
        <v>2.7695783306562509</v>
      </c>
      <c r="BA23" t="s">
        <v>325</v>
      </c>
      <c r="BB23">
        <v>556.9</v>
      </c>
      <c r="BC23">
        <f t="shared" si="34"/>
        <v>308.47000000000003</v>
      </c>
      <c r="BD23">
        <f t="shared" si="35"/>
        <v>0.66419138128380406</v>
      </c>
      <c r="BE23">
        <f t="shared" si="36"/>
        <v>0.88597061933032184</v>
      </c>
      <c r="BF23">
        <f t="shared" si="37"/>
        <v>1.3668617630002893</v>
      </c>
      <c r="BG23">
        <f t="shared" si="38"/>
        <v>0.94113999221889555</v>
      </c>
      <c r="BH23">
        <f t="shared" si="39"/>
        <v>1400.00419354839</v>
      </c>
      <c r="BI23">
        <f t="shared" si="40"/>
        <v>1180.1880599176652</v>
      </c>
      <c r="BJ23">
        <f t="shared" si="41"/>
        <v>0.84298894628766186</v>
      </c>
      <c r="BK23">
        <f t="shared" si="42"/>
        <v>0.19597789257532391</v>
      </c>
      <c r="BL23">
        <v>6</v>
      </c>
      <c r="BM23">
        <v>0.5</v>
      </c>
      <c r="BN23" t="s">
        <v>289</v>
      </c>
      <c r="BO23">
        <v>2</v>
      </c>
      <c r="BP23">
        <v>1605213969.5</v>
      </c>
      <c r="BQ23">
        <v>391.38877419354799</v>
      </c>
      <c r="BR23">
        <v>399.96874193548399</v>
      </c>
      <c r="BS23">
        <v>34.061064516129001</v>
      </c>
      <c r="BT23">
        <v>31.9347903225806</v>
      </c>
      <c r="BU23">
        <v>389.77929032257998</v>
      </c>
      <c r="BV23">
        <v>33.7021193548387</v>
      </c>
      <c r="BW23">
        <v>499.99961290322602</v>
      </c>
      <c r="BX23">
        <v>101.71145161290301</v>
      </c>
      <c r="BY23">
        <v>9.9966238709677399E-2</v>
      </c>
      <c r="BZ23">
        <v>38.205919354838699</v>
      </c>
      <c r="CA23">
        <v>38.772387096774203</v>
      </c>
      <c r="CB23">
        <v>999.9</v>
      </c>
      <c r="CC23">
        <v>0</v>
      </c>
      <c r="CD23">
        <v>0</v>
      </c>
      <c r="CE23">
        <v>9995.5612903225792</v>
      </c>
      <c r="CF23">
        <v>0</v>
      </c>
      <c r="CG23">
        <v>809.532838709678</v>
      </c>
      <c r="CH23">
        <v>1400.00419354839</v>
      </c>
      <c r="CI23">
        <v>0.90001016129032196</v>
      </c>
      <c r="CJ23">
        <v>9.9989651612903199E-2</v>
      </c>
      <c r="CK23">
        <v>0</v>
      </c>
      <c r="CL23">
        <v>660.51606451612895</v>
      </c>
      <c r="CM23">
        <v>4.9993800000000004</v>
      </c>
      <c r="CN23">
        <v>9404.7322580645105</v>
      </c>
      <c r="CO23">
        <v>11164.390322580601</v>
      </c>
      <c r="CP23">
        <v>48.179000000000002</v>
      </c>
      <c r="CQ23">
        <v>50.51</v>
      </c>
      <c r="CR23">
        <v>48.667000000000002</v>
      </c>
      <c r="CS23">
        <v>50.502000000000002</v>
      </c>
      <c r="CT23">
        <v>50.518000000000001</v>
      </c>
      <c r="CU23">
        <v>1255.5196774193601</v>
      </c>
      <c r="CV23">
        <v>139.48451612903199</v>
      </c>
      <c r="CW23">
        <v>0</v>
      </c>
      <c r="CX23">
        <v>506.40000009536698</v>
      </c>
      <c r="CY23">
        <v>0</v>
      </c>
      <c r="CZ23">
        <v>660.48688461538495</v>
      </c>
      <c r="DA23">
        <v>2.5101196467826901</v>
      </c>
      <c r="DB23">
        <v>11.723760738464801</v>
      </c>
      <c r="DC23">
        <v>9404.8861538461497</v>
      </c>
      <c r="DD23">
        <v>15</v>
      </c>
      <c r="DE23">
        <v>1605213583</v>
      </c>
      <c r="DF23" t="s">
        <v>326</v>
      </c>
      <c r="DG23">
        <v>1605213583</v>
      </c>
      <c r="DH23">
        <v>1605213582</v>
      </c>
      <c r="DI23">
        <v>8</v>
      </c>
      <c r="DJ23">
        <v>8.8999999999999996E-2</v>
      </c>
      <c r="DK23">
        <v>8.9999999999999993E-3</v>
      </c>
      <c r="DL23">
        <v>1.609</v>
      </c>
      <c r="DM23">
        <v>0.35899999999999999</v>
      </c>
      <c r="DN23">
        <v>399</v>
      </c>
      <c r="DO23">
        <v>32</v>
      </c>
      <c r="DP23">
        <v>0.44</v>
      </c>
      <c r="DQ23">
        <v>0.31</v>
      </c>
      <c r="DR23">
        <v>6.4310714524450798</v>
      </c>
      <c r="DS23">
        <v>0.25008604599778</v>
      </c>
      <c r="DT23">
        <v>1.88887297691217E-2</v>
      </c>
      <c r="DU23">
        <v>1</v>
      </c>
      <c r="DV23">
        <v>-8.5812830000000009</v>
      </c>
      <c r="DW23">
        <v>-0.31563363737483102</v>
      </c>
      <c r="DX23">
        <v>2.3594981267210199E-2</v>
      </c>
      <c r="DY23">
        <v>0</v>
      </c>
      <c r="DZ23">
        <v>2.12658033333333</v>
      </c>
      <c r="EA23">
        <v>4.5757241379313703E-2</v>
      </c>
      <c r="EB23">
        <v>3.4632513464790599E-3</v>
      </c>
      <c r="EC23">
        <v>1</v>
      </c>
      <c r="ED23">
        <v>2</v>
      </c>
      <c r="EE23">
        <v>3</v>
      </c>
      <c r="EF23" t="s">
        <v>291</v>
      </c>
      <c r="EG23">
        <v>100</v>
      </c>
      <c r="EH23">
        <v>100</v>
      </c>
      <c r="EI23">
        <v>1.61</v>
      </c>
      <c r="EJ23">
        <v>0.3589</v>
      </c>
      <c r="EK23">
        <v>1.60949999999991</v>
      </c>
      <c r="EL23">
        <v>0</v>
      </c>
      <c r="EM23">
        <v>0</v>
      </c>
      <c r="EN23">
        <v>0</v>
      </c>
      <c r="EO23">
        <v>0.35895499999999803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6.6</v>
      </c>
      <c r="EX23">
        <v>6.6</v>
      </c>
      <c r="EY23">
        <v>2</v>
      </c>
      <c r="EZ23">
        <v>477.815</v>
      </c>
      <c r="FA23">
        <v>553.22299999999996</v>
      </c>
      <c r="FB23">
        <v>37.155500000000004</v>
      </c>
      <c r="FC23">
        <v>35.014000000000003</v>
      </c>
      <c r="FD23">
        <v>29.999199999999998</v>
      </c>
      <c r="FE23">
        <v>34.561</v>
      </c>
      <c r="FF23">
        <v>34.606999999999999</v>
      </c>
      <c r="FG23">
        <v>20.5261</v>
      </c>
      <c r="FH23">
        <v>0</v>
      </c>
      <c r="FI23">
        <v>100</v>
      </c>
      <c r="FJ23">
        <v>-999.9</v>
      </c>
      <c r="FK23">
        <v>400</v>
      </c>
      <c r="FL23">
        <v>37.835599999999999</v>
      </c>
      <c r="FM23">
        <v>101.018</v>
      </c>
      <c r="FN23">
        <v>100.33199999999999</v>
      </c>
    </row>
    <row r="24" spans="1:170" x14ac:dyDescent="0.25">
      <c r="A24">
        <v>8</v>
      </c>
      <c r="B24">
        <v>1605214080.5</v>
      </c>
      <c r="C24">
        <v>1407.4000000953699</v>
      </c>
      <c r="D24" t="s">
        <v>327</v>
      </c>
      <c r="E24" t="s">
        <v>328</v>
      </c>
      <c r="F24" t="s">
        <v>322</v>
      </c>
      <c r="G24" t="s">
        <v>323</v>
      </c>
      <c r="H24">
        <v>1605214072.5</v>
      </c>
      <c r="I24">
        <f t="shared" si="0"/>
        <v>6.0700348032544527E-4</v>
      </c>
      <c r="J24">
        <f t="shared" si="1"/>
        <v>5.3052601646910098</v>
      </c>
      <c r="K24">
        <f t="shared" si="2"/>
        <v>393.327838709677</v>
      </c>
      <c r="L24">
        <f t="shared" si="3"/>
        <v>-130.45317231478521</v>
      </c>
      <c r="M24">
        <f t="shared" si="4"/>
        <v>-13.281264781562875</v>
      </c>
      <c r="N24">
        <f t="shared" si="5"/>
        <v>40.044186577983389</v>
      </c>
      <c r="O24">
        <f t="shared" si="6"/>
        <v>1.6493331203336084E-2</v>
      </c>
      <c r="P24">
        <f t="shared" si="7"/>
        <v>2.9610622824356465</v>
      </c>
      <c r="Q24">
        <f t="shared" si="8"/>
        <v>1.64424628194586E-2</v>
      </c>
      <c r="R24">
        <f t="shared" si="9"/>
        <v>1.0281096431605949E-2</v>
      </c>
      <c r="S24">
        <f t="shared" si="10"/>
        <v>231.28902140162614</v>
      </c>
      <c r="T24">
        <f t="shared" si="11"/>
        <v>39.262935406678864</v>
      </c>
      <c r="U24">
        <f t="shared" si="12"/>
        <v>38.626354838709702</v>
      </c>
      <c r="V24">
        <f t="shared" si="13"/>
        <v>6.8866046296400603</v>
      </c>
      <c r="W24">
        <f t="shared" si="14"/>
        <v>49.60719417694277</v>
      </c>
      <c r="X24">
        <f t="shared" si="15"/>
        <v>3.3164846244176571</v>
      </c>
      <c r="Y24">
        <f t="shared" si="16"/>
        <v>6.6854912466691099</v>
      </c>
      <c r="Z24">
        <f t="shared" si="17"/>
        <v>3.5701200052224031</v>
      </c>
      <c r="AA24">
        <f t="shared" si="18"/>
        <v>-26.768853482352135</v>
      </c>
      <c r="AB24">
        <f t="shared" si="19"/>
        <v>-87.528336873880917</v>
      </c>
      <c r="AC24">
        <f t="shared" si="20"/>
        <v>-7.1312969660198595</v>
      </c>
      <c r="AD24">
        <f t="shared" si="21"/>
        <v>109.86053407937324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51913.770281360172</v>
      </c>
      <c r="AJ24" t="s">
        <v>286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329</v>
      </c>
      <c r="AQ24">
        <v>971.99530769230796</v>
      </c>
      <c r="AR24">
        <v>1207.33</v>
      </c>
      <c r="AS24">
        <f t="shared" si="27"/>
        <v>0.19492159749835747</v>
      </c>
      <c r="AT24">
        <v>0.5</v>
      </c>
      <c r="AU24">
        <f t="shared" si="28"/>
        <v>1180.1756815342135</v>
      </c>
      <c r="AV24">
        <f t="shared" si="29"/>
        <v>5.3052601646910098</v>
      </c>
      <c r="AW24">
        <f t="shared" si="30"/>
        <v>115.02086458668083</v>
      </c>
      <c r="AX24">
        <f t="shared" si="31"/>
        <v>0.38879179677470121</v>
      </c>
      <c r="AY24">
        <f t="shared" si="32"/>
        <v>4.984857539904056E-3</v>
      </c>
      <c r="AZ24">
        <f t="shared" si="33"/>
        <v>1.7018959190941998</v>
      </c>
      <c r="BA24" t="s">
        <v>330</v>
      </c>
      <c r="BB24">
        <v>737.93</v>
      </c>
      <c r="BC24">
        <f t="shared" si="34"/>
        <v>469.4</v>
      </c>
      <c r="BD24">
        <f t="shared" si="35"/>
        <v>0.50135213529546652</v>
      </c>
      <c r="BE24">
        <f t="shared" si="36"/>
        <v>0.81403640829586199</v>
      </c>
      <c r="BF24">
        <f t="shared" si="37"/>
        <v>0.47846542666743747</v>
      </c>
      <c r="BG24">
        <f t="shared" si="38"/>
        <v>0.80685915234290984</v>
      </c>
      <c r="BH24">
        <f t="shared" si="39"/>
        <v>1399.98903225806</v>
      </c>
      <c r="BI24">
        <f t="shared" si="40"/>
        <v>1180.1756815342135</v>
      </c>
      <c r="BJ24">
        <f t="shared" si="41"/>
        <v>0.84298923373041945</v>
      </c>
      <c r="BK24">
        <f t="shared" si="42"/>
        <v>0.19597846746083883</v>
      </c>
      <c r="BL24">
        <v>6</v>
      </c>
      <c r="BM24">
        <v>0.5</v>
      </c>
      <c r="BN24" t="s">
        <v>289</v>
      </c>
      <c r="BO24">
        <v>2</v>
      </c>
      <c r="BP24">
        <v>1605214072.5</v>
      </c>
      <c r="BQ24">
        <v>393.327838709677</v>
      </c>
      <c r="BR24">
        <v>399.98048387096799</v>
      </c>
      <c r="BS24">
        <v>32.575658064516098</v>
      </c>
      <c r="BT24">
        <v>31.870999999999999</v>
      </c>
      <c r="BU24">
        <v>391.718419354839</v>
      </c>
      <c r="BV24">
        <v>32.216716129032299</v>
      </c>
      <c r="BW24">
        <v>500.01267741935499</v>
      </c>
      <c r="BX24">
        <v>101.708677419355</v>
      </c>
      <c r="BY24">
        <v>9.9998796774193502E-2</v>
      </c>
      <c r="BZ24">
        <v>38.0780580645161</v>
      </c>
      <c r="CA24">
        <v>38.626354838709702</v>
      </c>
      <c r="CB24">
        <v>999.9</v>
      </c>
      <c r="CC24">
        <v>0</v>
      </c>
      <c r="CD24">
        <v>0</v>
      </c>
      <c r="CE24">
        <v>10009.7161290323</v>
      </c>
      <c r="CF24">
        <v>0</v>
      </c>
      <c r="CG24">
        <v>744.79899999999998</v>
      </c>
      <c r="CH24">
        <v>1399.98903225806</v>
      </c>
      <c r="CI24">
        <v>0.90000238709677405</v>
      </c>
      <c r="CJ24">
        <v>9.9997512903225796E-2</v>
      </c>
      <c r="CK24">
        <v>0</v>
      </c>
      <c r="CL24">
        <v>975.24632258064503</v>
      </c>
      <c r="CM24">
        <v>4.9993800000000004</v>
      </c>
      <c r="CN24">
        <v>13731.7161290323</v>
      </c>
      <c r="CO24">
        <v>11164.2580645161</v>
      </c>
      <c r="CP24">
        <v>48.043999999999997</v>
      </c>
      <c r="CQ24">
        <v>50.29</v>
      </c>
      <c r="CR24">
        <v>48.487806451612897</v>
      </c>
      <c r="CS24">
        <v>50.375</v>
      </c>
      <c r="CT24">
        <v>50.427</v>
      </c>
      <c r="CU24">
        <v>1255.4929032258101</v>
      </c>
      <c r="CV24">
        <v>139.496451612903</v>
      </c>
      <c r="CW24">
        <v>0</v>
      </c>
      <c r="CX24">
        <v>102</v>
      </c>
      <c r="CY24">
        <v>0</v>
      </c>
      <c r="CZ24">
        <v>971.99530769230796</v>
      </c>
      <c r="DA24">
        <v>-546.45374392349595</v>
      </c>
      <c r="DB24">
        <v>-7501.8906030694297</v>
      </c>
      <c r="DC24">
        <v>13686.65</v>
      </c>
      <c r="DD24">
        <v>15</v>
      </c>
      <c r="DE24">
        <v>1605213583</v>
      </c>
      <c r="DF24" t="s">
        <v>326</v>
      </c>
      <c r="DG24">
        <v>1605213583</v>
      </c>
      <c r="DH24">
        <v>1605213582</v>
      </c>
      <c r="DI24">
        <v>8</v>
      </c>
      <c r="DJ24">
        <v>8.8999999999999996E-2</v>
      </c>
      <c r="DK24">
        <v>8.9999999999999993E-3</v>
      </c>
      <c r="DL24">
        <v>1.609</v>
      </c>
      <c r="DM24">
        <v>0.35899999999999999</v>
      </c>
      <c r="DN24">
        <v>399</v>
      </c>
      <c r="DO24">
        <v>32</v>
      </c>
      <c r="DP24">
        <v>0.44</v>
      </c>
      <c r="DQ24">
        <v>0.31</v>
      </c>
      <c r="DR24">
        <v>5.3091077378136697</v>
      </c>
      <c r="DS24">
        <v>-0.54582788243552505</v>
      </c>
      <c r="DT24">
        <v>4.9061102525895198E-2</v>
      </c>
      <c r="DU24">
        <v>0</v>
      </c>
      <c r="DV24">
        <v>-6.6582410000000003</v>
      </c>
      <c r="DW24">
        <v>-0.44899461624027098</v>
      </c>
      <c r="DX24">
        <v>5.5392547052830102E-2</v>
      </c>
      <c r="DY24">
        <v>0</v>
      </c>
      <c r="DZ24">
        <v>0.71983386666666704</v>
      </c>
      <c r="EA24">
        <v>2.9545058776418198</v>
      </c>
      <c r="EB24">
        <v>0.21551661819849399</v>
      </c>
      <c r="EC24">
        <v>0</v>
      </c>
      <c r="ED24">
        <v>0</v>
      </c>
      <c r="EE24">
        <v>3</v>
      </c>
      <c r="EF24" t="s">
        <v>296</v>
      </c>
      <c r="EG24">
        <v>100</v>
      </c>
      <c r="EH24">
        <v>100</v>
      </c>
      <c r="EI24">
        <v>1.609</v>
      </c>
      <c r="EJ24">
        <v>0.3589</v>
      </c>
      <c r="EK24">
        <v>1.60949999999991</v>
      </c>
      <c r="EL24">
        <v>0</v>
      </c>
      <c r="EM24">
        <v>0</v>
      </c>
      <c r="EN24">
        <v>0</v>
      </c>
      <c r="EO24">
        <v>0.35895499999999803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8.3000000000000007</v>
      </c>
      <c r="EX24">
        <v>8.3000000000000007</v>
      </c>
      <c r="EY24">
        <v>2</v>
      </c>
      <c r="EZ24">
        <v>486.096</v>
      </c>
      <c r="FA24">
        <v>553.22900000000004</v>
      </c>
      <c r="FB24">
        <v>37.142800000000001</v>
      </c>
      <c r="FC24">
        <v>34.813099999999999</v>
      </c>
      <c r="FD24">
        <v>29.998899999999999</v>
      </c>
      <c r="FE24">
        <v>34.375999999999998</v>
      </c>
      <c r="FF24">
        <v>34.417900000000003</v>
      </c>
      <c r="FG24">
        <v>20.5398</v>
      </c>
      <c r="FH24">
        <v>0</v>
      </c>
      <c r="FI24">
        <v>100</v>
      </c>
      <c r="FJ24">
        <v>-999.9</v>
      </c>
      <c r="FK24">
        <v>400</v>
      </c>
      <c r="FL24">
        <v>33.948099999999997</v>
      </c>
      <c r="FM24">
        <v>101.059</v>
      </c>
      <c r="FN24">
        <v>100.373</v>
      </c>
    </row>
    <row r="25" spans="1:170" x14ac:dyDescent="0.25">
      <c r="A25">
        <v>9</v>
      </c>
      <c r="B25">
        <v>1605214209</v>
      </c>
      <c r="C25">
        <v>1535.9000000953699</v>
      </c>
      <c r="D25" t="s">
        <v>331</v>
      </c>
      <c r="E25" t="s">
        <v>332</v>
      </c>
      <c r="F25" t="s">
        <v>333</v>
      </c>
      <c r="G25" t="s">
        <v>312</v>
      </c>
      <c r="H25">
        <v>1605214201.25</v>
      </c>
      <c r="I25">
        <f t="shared" si="0"/>
        <v>4.1102446931308755E-3</v>
      </c>
      <c r="J25">
        <f t="shared" si="1"/>
        <v>12.844360983007057</v>
      </c>
      <c r="K25">
        <f t="shared" si="2"/>
        <v>382.710466666667</v>
      </c>
      <c r="L25">
        <f t="shared" si="3"/>
        <v>226.38103059788349</v>
      </c>
      <c r="M25">
        <f t="shared" si="4"/>
        <v>23.045959910361294</v>
      </c>
      <c r="N25">
        <f t="shared" si="5"/>
        <v>38.96055269640658</v>
      </c>
      <c r="O25">
        <f t="shared" si="6"/>
        <v>0.14769056115487056</v>
      </c>
      <c r="P25">
        <f t="shared" si="7"/>
        <v>2.9584692115858617</v>
      </c>
      <c r="Q25">
        <f t="shared" si="8"/>
        <v>0.14371345731701074</v>
      </c>
      <c r="R25">
        <f t="shared" si="9"/>
        <v>9.0169317337882998E-2</v>
      </c>
      <c r="S25">
        <f t="shared" si="10"/>
        <v>231.28564710720096</v>
      </c>
      <c r="T25">
        <f t="shared" si="11"/>
        <v>38.227608501442489</v>
      </c>
      <c r="U25">
        <f t="shared" si="12"/>
        <v>37.503743333333297</v>
      </c>
      <c r="V25">
        <f t="shared" si="13"/>
        <v>6.4803184523332735</v>
      </c>
      <c r="W25">
        <f t="shared" si="14"/>
        <v>55.986092864241336</v>
      </c>
      <c r="X25">
        <f t="shared" si="15"/>
        <v>3.7145514311123251</v>
      </c>
      <c r="Y25">
        <f t="shared" si="16"/>
        <v>6.6347752469878678</v>
      </c>
      <c r="Z25">
        <f t="shared" si="17"/>
        <v>2.7657670212209484</v>
      </c>
      <c r="AA25">
        <f t="shared" si="18"/>
        <v>-181.26179096707162</v>
      </c>
      <c r="AB25">
        <f t="shared" si="19"/>
        <v>69.188200218249321</v>
      </c>
      <c r="AC25">
        <f t="shared" si="20"/>
        <v>5.6077249010352759</v>
      </c>
      <c r="AD25">
        <f t="shared" si="21"/>
        <v>124.81978125941394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51863.896125208303</v>
      </c>
      <c r="AJ25" t="s">
        <v>286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334</v>
      </c>
      <c r="AQ25">
        <v>1012.34519230769</v>
      </c>
      <c r="AR25">
        <v>1447.33</v>
      </c>
      <c r="AS25">
        <f t="shared" si="27"/>
        <v>0.30054293609080851</v>
      </c>
      <c r="AT25">
        <v>0.5</v>
      </c>
      <c r="AU25">
        <f t="shared" si="28"/>
        <v>1180.159011853294</v>
      </c>
      <c r="AV25">
        <f t="shared" si="29"/>
        <v>12.844360983007057</v>
      </c>
      <c r="AW25">
        <f t="shared" si="30"/>
        <v>177.34422723820813</v>
      </c>
      <c r="AX25">
        <f t="shared" si="31"/>
        <v>0.53794227992233978</v>
      </c>
      <c r="AY25">
        <f t="shared" si="32"/>
        <v>1.1373135592758399E-2</v>
      </c>
      <c r="AZ25">
        <f t="shared" si="33"/>
        <v>1.2538605570256955</v>
      </c>
      <c r="BA25" t="s">
        <v>335</v>
      </c>
      <c r="BB25">
        <v>668.75</v>
      </c>
      <c r="BC25">
        <f t="shared" si="34"/>
        <v>778.57999999999993</v>
      </c>
      <c r="BD25">
        <f t="shared" si="35"/>
        <v>0.5586899325596727</v>
      </c>
      <c r="BE25">
        <f t="shared" si="36"/>
        <v>0.69977596372231843</v>
      </c>
      <c r="BF25">
        <f t="shared" si="37"/>
        <v>0.59436083745266532</v>
      </c>
      <c r="BG25">
        <f t="shared" si="38"/>
        <v>0.71261596141345451</v>
      </c>
      <c r="BH25">
        <f t="shared" si="39"/>
        <v>1399.96933333333</v>
      </c>
      <c r="BI25">
        <f t="shared" si="40"/>
        <v>1180.159011853294</v>
      </c>
      <c r="BJ25">
        <f t="shared" si="41"/>
        <v>0.84298918822981128</v>
      </c>
      <c r="BK25">
        <f t="shared" si="42"/>
        <v>0.19597837645962252</v>
      </c>
      <c r="BL25">
        <v>6</v>
      </c>
      <c r="BM25">
        <v>0.5</v>
      </c>
      <c r="BN25" t="s">
        <v>289</v>
      </c>
      <c r="BO25">
        <v>2</v>
      </c>
      <c r="BP25">
        <v>1605214201.25</v>
      </c>
      <c r="BQ25">
        <v>382.710466666667</v>
      </c>
      <c r="BR25">
        <v>400.01100000000002</v>
      </c>
      <c r="BS25">
        <v>36.488129999999998</v>
      </c>
      <c r="BT25">
        <v>31.735900000000001</v>
      </c>
      <c r="BU25">
        <v>381.04646666666702</v>
      </c>
      <c r="BV25">
        <v>36.1122266666667</v>
      </c>
      <c r="BW25">
        <v>500.00983333333301</v>
      </c>
      <c r="BX25">
        <v>101.7016</v>
      </c>
      <c r="BY25">
        <v>0.10003881000000001</v>
      </c>
      <c r="BZ25">
        <v>37.937533333333299</v>
      </c>
      <c r="CA25">
        <v>37.503743333333297</v>
      </c>
      <c r="CB25">
        <v>999.9</v>
      </c>
      <c r="CC25">
        <v>0</v>
      </c>
      <c r="CD25">
        <v>0</v>
      </c>
      <c r="CE25">
        <v>9995.7046666666702</v>
      </c>
      <c r="CF25">
        <v>0</v>
      </c>
      <c r="CG25">
        <v>351.19229999999999</v>
      </c>
      <c r="CH25">
        <v>1399.96933333333</v>
      </c>
      <c r="CI25">
        <v>0.900003</v>
      </c>
      <c r="CJ25">
        <v>9.9996733333333296E-2</v>
      </c>
      <c r="CK25">
        <v>0</v>
      </c>
      <c r="CL25">
        <v>1012.26856666667</v>
      </c>
      <c r="CM25">
        <v>4.9993800000000004</v>
      </c>
      <c r="CN25">
        <v>14143.086666666701</v>
      </c>
      <c r="CO25">
        <v>11164.096666666699</v>
      </c>
      <c r="CP25">
        <v>47.745800000000003</v>
      </c>
      <c r="CQ25">
        <v>49.7541333333333</v>
      </c>
      <c r="CR25">
        <v>48.195399999999999</v>
      </c>
      <c r="CS25">
        <v>50</v>
      </c>
      <c r="CT25">
        <v>50.125</v>
      </c>
      <c r="CU25">
        <v>1255.4770000000001</v>
      </c>
      <c r="CV25">
        <v>139.49233333333299</v>
      </c>
      <c r="CW25">
        <v>0</v>
      </c>
      <c r="CX25">
        <v>127.39999985694899</v>
      </c>
      <c r="CY25">
        <v>0</v>
      </c>
      <c r="CZ25">
        <v>1012.34519230769</v>
      </c>
      <c r="DA25">
        <v>-303.47538464434899</v>
      </c>
      <c r="DB25">
        <v>-4120.0170945222999</v>
      </c>
      <c r="DC25">
        <v>14144.1192307692</v>
      </c>
      <c r="DD25">
        <v>15</v>
      </c>
      <c r="DE25">
        <v>1605214174</v>
      </c>
      <c r="DF25" t="s">
        <v>336</v>
      </c>
      <c r="DG25">
        <v>1605214173</v>
      </c>
      <c r="DH25">
        <v>1605214174</v>
      </c>
      <c r="DI25">
        <v>9</v>
      </c>
      <c r="DJ25">
        <v>5.3999999999999999E-2</v>
      </c>
      <c r="DK25">
        <v>1.7000000000000001E-2</v>
      </c>
      <c r="DL25">
        <v>1.6639999999999999</v>
      </c>
      <c r="DM25">
        <v>0.376</v>
      </c>
      <c r="DN25">
        <v>400</v>
      </c>
      <c r="DO25">
        <v>32</v>
      </c>
      <c r="DP25">
        <v>0.97</v>
      </c>
      <c r="DQ25">
        <v>7.0000000000000007E-2</v>
      </c>
      <c r="DR25">
        <v>12.8733186787207</v>
      </c>
      <c r="DS25">
        <v>-1.4823753518884899</v>
      </c>
      <c r="DT25">
        <v>0.11250694738566799</v>
      </c>
      <c r="DU25">
        <v>0</v>
      </c>
      <c r="DV25">
        <v>-17.310223333333301</v>
      </c>
      <c r="DW25">
        <v>1.2700805339265999</v>
      </c>
      <c r="DX25">
        <v>9.5056248903244406E-2</v>
      </c>
      <c r="DY25">
        <v>0</v>
      </c>
      <c r="DZ25">
        <v>4.7414823333333302</v>
      </c>
      <c r="EA25">
        <v>1.3062436484983599</v>
      </c>
      <c r="EB25">
        <v>9.4724937324984507E-2</v>
      </c>
      <c r="EC25">
        <v>0</v>
      </c>
      <c r="ED25">
        <v>0</v>
      </c>
      <c r="EE25">
        <v>3</v>
      </c>
      <c r="EF25" t="s">
        <v>296</v>
      </c>
      <c r="EG25">
        <v>100</v>
      </c>
      <c r="EH25">
        <v>100</v>
      </c>
      <c r="EI25">
        <v>1.6639999999999999</v>
      </c>
      <c r="EJ25">
        <v>0.37590000000000001</v>
      </c>
      <c r="EK25">
        <v>1.6640000000000399</v>
      </c>
      <c r="EL25">
        <v>0</v>
      </c>
      <c r="EM25">
        <v>0</v>
      </c>
      <c r="EN25">
        <v>0</v>
      </c>
      <c r="EO25">
        <v>0.37590499999999599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0.6</v>
      </c>
      <c r="EX25">
        <v>0.6</v>
      </c>
      <c r="EY25">
        <v>2</v>
      </c>
      <c r="EZ25">
        <v>482.55500000000001</v>
      </c>
      <c r="FA25">
        <v>552.92399999999998</v>
      </c>
      <c r="FB25">
        <v>37.089700000000001</v>
      </c>
      <c r="FC25">
        <v>34.517499999999998</v>
      </c>
      <c r="FD25">
        <v>29.9998</v>
      </c>
      <c r="FE25">
        <v>34.109900000000003</v>
      </c>
      <c r="FF25">
        <v>34.155799999999999</v>
      </c>
      <c r="FG25">
        <v>20.535399999999999</v>
      </c>
      <c r="FH25">
        <v>0</v>
      </c>
      <c r="FI25">
        <v>100</v>
      </c>
      <c r="FJ25">
        <v>-999.9</v>
      </c>
      <c r="FK25">
        <v>400</v>
      </c>
      <c r="FL25">
        <v>32.723500000000001</v>
      </c>
      <c r="FM25">
        <v>101.11</v>
      </c>
      <c r="FN25">
        <v>100.419</v>
      </c>
    </row>
    <row r="26" spans="1:170" x14ac:dyDescent="0.25">
      <c r="A26">
        <v>10</v>
      </c>
      <c r="B26">
        <v>1605214327</v>
      </c>
      <c r="C26">
        <v>1653.9000000953699</v>
      </c>
      <c r="D26" t="s">
        <v>337</v>
      </c>
      <c r="E26" t="s">
        <v>338</v>
      </c>
      <c r="F26" t="s">
        <v>333</v>
      </c>
      <c r="G26" t="s">
        <v>312</v>
      </c>
      <c r="H26">
        <v>1605214319.25</v>
      </c>
      <c r="I26">
        <f t="shared" si="0"/>
        <v>4.3943671225276162E-3</v>
      </c>
      <c r="J26">
        <f t="shared" si="1"/>
        <v>13.507156837024224</v>
      </c>
      <c r="K26">
        <f t="shared" si="2"/>
        <v>381.80169999999998</v>
      </c>
      <c r="L26">
        <f t="shared" si="3"/>
        <v>228.51236784580882</v>
      </c>
      <c r="M26">
        <f t="shared" si="4"/>
        <v>23.263418719371746</v>
      </c>
      <c r="N26">
        <f t="shared" si="5"/>
        <v>38.86884941326759</v>
      </c>
      <c r="O26">
        <f t="shared" si="6"/>
        <v>0.15893294987105283</v>
      </c>
      <c r="P26">
        <f t="shared" si="7"/>
        <v>2.9593166497461159</v>
      </c>
      <c r="Q26">
        <f t="shared" si="8"/>
        <v>0.15433873512169305</v>
      </c>
      <c r="R26">
        <f t="shared" si="9"/>
        <v>9.6863419426784364E-2</v>
      </c>
      <c r="S26">
        <f t="shared" si="10"/>
        <v>231.2915513077715</v>
      </c>
      <c r="T26">
        <f t="shared" si="11"/>
        <v>38.182860404824218</v>
      </c>
      <c r="U26">
        <f t="shared" si="12"/>
        <v>37.572890000000001</v>
      </c>
      <c r="V26">
        <f t="shared" si="13"/>
        <v>6.5047279349580149</v>
      </c>
      <c r="W26">
        <f t="shared" si="14"/>
        <v>56.467450299234798</v>
      </c>
      <c r="X26">
        <f t="shared" si="15"/>
        <v>3.7521666656357362</v>
      </c>
      <c r="Y26">
        <f t="shared" si="16"/>
        <v>6.644831041161039</v>
      </c>
      <c r="Z26">
        <f t="shared" si="17"/>
        <v>2.7525612693222787</v>
      </c>
      <c r="AA26">
        <f t="shared" si="18"/>
        <v>-193.79159010346788</v>
      </c>
      <c r="AB26">
        <f t="shared" si="19"/>
        <v>62.633265008624768</v>
      </c>
      <c r="AC26">
        <f t="shared" si="20"/>
        <v>5.0773700941712301</v>
      </c>
      <c r="AD26">
        <f t="shared" si="21"/>
        <v>105.21059630709962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51883.193231628829</v>
      </c>
      <c r="AJ26" t="s">
        <v>286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339</v>
      </c>
      <c r="AQ26">
        <v>913.67340000000002</v>
      </c>
      <c r="AR26">
        <v>1319.36</v>
      </c>
      <c r="AS26">
        <f t="shared" si="27"/>
        <v>0.30748741814212943</v>
      </c>
      <c r="AT26">
        <v>0.5</v>
      </c>
      <c r="AU26">
        <f t="shared" si="28"/>
        <v>1180.187070856947</v>
      </c>
      <c r="AV26">
        <f t="shared" si="29"/>
        <v>13.507156837024224</v>
      </c>
      <c r="AW26">
        <f t="shared" si="30"/>
        <v>181.44633767126251</v>
      </c>
      <c r="AX26">
        <f t="shared" si="31"/>
        <v>0.49529317244724713</v>
      </c>
      <c r="AY26">
        <f t="shared" si="32"/>
        <v>1.1934467564208477E-2</v>
      </c>
      <c r="AZ26">
        <f t="shared" si="33"/>
        <v>1.4724715013339802</v>
      </c>
      <c r="BA26" t="s">
        <v>340</v>
      </c>
      <c r="BB26">
        <v>665.89</v>
      </c>
      <c r="BC26">
        <f t="shared" si="34"/>
        <v>653.46999999999991</v>
      </c>
      <c r="BD26">
        <f t="shared" si="35"/>
        <v>0.62081901234945747</v>
      </c>
      <c r="BE26">
        <f t="shared" si="36"/>
        <v>0.74829654224074504</v>
      </c>
      <c r="BF26">
        <f t="shared" si="37"/>
        <v>0.67179660351978454</v>
      </c>
      <c r="BG26">
        <f t="shared" si="38"/>
        <v>0.76286721617696451</v>
      </c>
      <c r="BH26">
        <f t="shared" si="39"/>
        <v>1400.0023333333299</v>
      </c>
      <c r="BI26">
        <f t="shared" si="40"/>
        <v>1180.187070856947</v>
      </c>
      <c r="BJ26">
        <f t="shared" si="41"/>
        <v>0.84298935991555479</v>
      </c>
      <c r="BK26">
        <f t="shared" si="42"/>
        <v>0.19597871983110959</v>
      </c>
      <c r="BL26">
        <v>6</v>
      </c>
      <c r="BM26">
        <v>0.5</v>
      </c>
      <c r="BN26" t="s">
        <v>289</v>
      </c>
      <c r="BO26">
        <v>2</v>
      </c>
      <c r="BP26">
        <v>1605214319.25</v>
      </c>
      <c r="BQ26">
        <v>381.80169999999998</v>
      </c>
      <c r="BR26">
        <v>400.023433333333</v>
      </c>
      <c r="BS26">
        <v>36.856856666666701</v>
      </c>
      <c r="BT26">
        <v>31.778023333333302</v>
      </c>
      <c r="BU26">
        <v>380.1377</v>
      </c>
      <c r="BV26">
        <v>36.48095</v>
      </c>
      <c r="BW26">
        <v>500.00513333333299</v>
      </c>
      <c r="BX26">
        <v>101.70376666666699</v>
      </c>
      <c r="BY26">
        <v>9.9995373333333304E-2</v>
      </c>
      <c r="BZ26">
        <v>37.965470000000003</v>
      </c>
      <c r="CA26">
        <v>37.572890000000001</v>
      </c>
      <c r="CB26">
        <v>999.9</v>
      </c>
      <c r="CC26">
        <v>0</v>
      </c>
      <c r="CD26">
        <v>0</v>
      </c>
      <c r="CE26">
        <v>10000.2966666667</v>
      </c>
      <c r="CF26">
        <v>0</v>
      </c>
      <c r="CG26">
        <v>341.06953333333303</v>
      </c>
      <c r="CH26">
        <v>1400.0023333333299</v>
      </c>
      <c r="CI26">
        <v>0.89999806666666704</v>
      </c>
      <c r="CJ26">
        <v>0.10000202666666699</v>
      </c>
      <c r="CK26">
        <v>0</v>
      </c>
      <c r="CL26">
        <v>915.92683333333298</v>
      </c>
      <c r="CM26">
        <v>4.9993800000000004</v>
      </c>
      <c r="CN26">
        <v>12846.2933333333</v>
      </c>
      <c r="CO26">
        <v>11164.34</v>
      </c>
      <c r="CP26">
        <v>47.811999999999998</v>
      </c>
      <c r="CQ26">
        <v>49.561999999999998</v>
      </c>
      <c r="CR26">
        <v>48.186999999999998</v>
      </c>
      <c r="CS26">
        <v>49.987400000000001</v>
      </c>
      <c r="CT26">
        <v>50.125</v>
      </c>
      <c r="CU26">
        <v>1255.499</v>
      </c>
      <c r="CV26">
        <v>139.50366666666699</v>
      </c>
      <c r="CW26">
        <v>0</v>
      </c>
      <c r="CX26">
        <v>117.09999990463299</v>
      </c>
      <c r="CY26">
        <v>0</v>
      </c>
      <c r="CZ26">
        <v>913.67340000000002</v>
      </c>
      <c r="DA26">
        <v>-270.74700041253698</v>
      </c>
      <c r="DB26">
        <v>-3657.0692364224201</v>
      </c>
      <c r="DC26">
        <v>12815.94</v>
      </c>
      <c r="DD26">
        <v>15</v>
      </c>
      <c r="DE26">
        <v>1605214174</v>
      </c>
      <c r="DF26" t="s">
        <v>336</v>
      </c>
      <c r="DG26">
        <v>1605214173</v>
      </c>
      <c r="DH26">
        <v>1605214174</v>
      </c>
      <c r="DI26">
        <v>9</v>
      </c>
      <c r="DJ26">
        <v>5.3999999999999999E-2</v>
      </c>
      <c r="DK26">
        <v>1.7000000000000001E-2</v>
      </c>
      <c r="DL26">
        <v>1.6639999999999999</v>
      </c>
      <c r="DM26">
        <v>0.376</v>
      </c>
      <c r="DN26">
        <v>400</v>
      </c>
      <c r="DO26">
        <v>32</v>
      </c>
      <c r="DP26">
        <v>0.97</v>
      </c>
      <c r="DQ26">
        <v>7.0000000000000007E-2</v>
      </c>
      <c r="DR26">
        <v>13.5209702402214</v>
      </c>
      <c r="DS26">
        <v>-0.97024738720216297</v>
      </c>
      <c r="DT26">
        <v>7.0678368070083999E-2</v>
      </c>
      <c r="DU26">
        <v>0</v>
      </c>
      <c r="DV26">
        <v>-18.224969999999999</v>
      </c>
      <c r="DW26">
        <v>0.52318665183534896</v>
      </c>
      <c r="DX26">
        <v>4.01408532545088E-2</v>
      </c>
      <c r="DY26">
        <v>0</v>
      </c>
      <c r="DZ26">
        <v>5.0661126666666698</v>
      </c>
      <c r="EA26">
        <v>1.52736373748611</v>
      </c>
      <c r="EB26">
        <v>0.11098116888113201</v>
      </c>
      <c r="EC26">
        <v>0</v>
      </c>
      <c r="ED26">
        <v>0</v>
      </c>
      <c r="EE26">
        <v>3</v>
      </c>
      <c r="EF26" t="s">
        <v>296</v>
      </c>
      <c r="EG26">
        <v>100</v>
      </c>
      <c r="EH26">
        <v>100</v>
      </c>
      <c r="EI26">
        <v>1.6639999999999999</v>
      </c>
      <c r="EJ26">
        <v>0.37590000000000001</v>
      </c>
      <c r="EK26">
        <v>1.6640000000000399</v>
      </c>
      <c r="EL26">
        <v>0</v>
      </c>
      <c r="EM26">
        <v>0</v>
      </c>
      <c r="EN26">
        <v>0</v>
      </c>
      <c r="EO26">
        <v>0.37590499999999599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2.6</v>
      </c>
      <c r="EX26">
        <v>2.5</v>
      </c>
      <c r="EY26">
        <v>2</v>
      </c>
      <c r="EZ26">
        <v>496.46800000000002</v>
      </c>
      <c r="FA26">
        <v>551.14099999999996</v>
      </c>
      <c r="FB26">
        <v>37.1252</v>
      </c>
      <c r="FC26">
        <v>34.517299999999999</v>
      </c>
      <c r="FD26">
        <v>30.000800000000002</v>
      </c>
      <c r="FE26">
        <v>34.080399999999997</v>
      </c>
      <c r="FF26">
        <v>34.136600000000001</v>
      </c>
      <c r="FG26">
        <v>20.515899999999998</v>
      </c>
      <c r="FH26">
        <v>0</v>
      </c>
      <c r="FI26">
        <v>100</v>
      </c>
      <c r="FJ26">
        <v>-999.9</v>
      </c>
      <c r="FK26">
        <v>400</v>
      </c>
      <c r="FL26">
        <v>36.343600000000002</v>
      </c>
      <c r="FM26">
        <v>101.08</v>
      </c>
      <c r="FN26">
        <v>100.39100000000001</v>
      </c>
    </row>
    <row r="27" spans="1:170" x14ac:dyDescent="0.25">
      <c r="A27">
        <v>11</v>
      </c>
      <c r="B27">
        <v>1605214511.5</v>
      </c>
      <c r="C27">
        <v>1838.4000000953699</v>
      </c>
      <c r="D27" t="s">
        <v>341</v>
      </c>
      <c r="E27" t="s">
        <v>342</v>
      </c>
      <c r="F27" t="s">
        <v>343</v>
      </c>
      <c r="G27" t="s">
        <v>344</v>
      </c>
      <c r="H27">
        <v>1605214503.5</v>
      </c>
      <c r="I27">
        <f t="shared" si="0"/>
        <v>1.4796053073027121E-3</v>
      </c>
      <c r="J27">
        <f t="shared" si="1"/>
        <v>5.8435147314550671</v>
      </c>
      <c r="K27">
        <f t="shared" si="2"/>
        <v>392.29009677419401</v>
      </c>
      <c r="L27">
        <f t="shared" si="3"/>
        <v>156.9692326373804</v>
      </c>
      <c r="M27">
        <f t="shared" si="4"/>
        <v>15.980765791699787</v>
      </c>
      <c r="N27">
        <f t="shared" si="5"/>
        <v>39.938375525056408</v>
      </c>
      <c r="O27">
        <f t="shared" si="6"/>
        <v>4.2786254104870129E-2</v>
      </c>
      <c r="P27">
        <f t="shared" si="7"/>
        <v>2.9598480866449464</v>
      </c>
      <c r="Q27">
        <f t="shared" si="8"/>
        <v>4.2445596839413124E-2</v>
      </c>
      <c r="R27">
        <f t="shared" si="9"/>
        <v>2.655887850752961E-2</v>
      </c>
      <c r="S27">
        <f t="shared" si="10"/>
        <v>231.29446208763417</v>
      </c>
      <c r="T27">
        <f t="shared" si="11"/>
        <v>39.0239239210389</v>
      </c>
      <c r="U27">
        <f t="shared" si="12"/>
        <v>38.383932258064497</v>
      </c>
      <c r="V27">
        <f t="shared" si="13"/>
        <v>6.7970468658240026</v>
      </c>
      <c r="W27">
        <f t="shared" si="14"/>
        <v>51.295751014950305</v>
      </c>
      <c r="X27">
        <f t="shared" si="15"/>
        <v>3.4263135992903209</v>
      </c>
      <c r="Y27">
        <f t="shared" si="16"/>
        <v>6.6795271177367317</v>
      </c>
      <c r="Z27">
        <f t="shared" si="17"/>
        <v>3.3707332665336818</v>
      </c>
      <c r="AA27">
        <f t="shared" si="18"/>
        <v>-65.250594052049607</v>
      </c>
      <c r="AB27">
        <f t="shared" si="19"/>
        <v>-51.438075613824196</v>
      </c>
      <c r="AC27">
        <f t="shared" si="20"/>
        <v>-4.1873633720286101</v>
      </c>
      <c r="AD27">
        <f t="shared" si="21"/>
        <v>110.41842904973174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51882.24991138569</v>
      </c>
      <c r="AJ27" t="s">
        <v>286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345</v>
      </c>
      <c r="AQ27">
        <v>596.62864000000002</v>
      </c>
      <c r="AR27">
        <v>791.09</v>
      </c>
      <c r="AS27">
        <f t="shared" si="27"/>
        <v>0.24581445853189898</v>
      </c>
      <c r="AT27">
        <v>0.5</v>
      </c>
      <c r="AU27">
        <f t="shared" si="28"/>
        <v>1180.2036647739371</v>
      </c>
      <c r="AV27">
        <f t="shared" si="29"/>
        <v>5.8435147314550671</v>
      </c>
      <c r="AW27">
        <f t="shared" si="30"/>
        <v>145.05556240688409</v>
      </c>
      <c r="AX27">
        <f t="shared" si="31"/>
        <v>0.39540380993313023</v>
      </c>
      <c r="AY27">
        <f t="shared" si="32"/>
        <v>5.4408085679866569E-3</v>
      </c>
      <c r="AZ27">
        <f t="shared" si="33"/>
        <v>3.1235257682438151</v>
      </c>
      <c r="BA27" t="s">
        <v>346</v>
      </c>
      <c r="BB27">
        <v>478.29</v>
      </c>
      <c r="BC27">
        <f t="shared" si="34"/>
        <v>312.8</v>
      </c>
      <c r="BD27">
        <f t="shared" si="35"/>
        <v>0.62167953964194378</v>
      </c>
      <c r="BE27">
        <f t="shared" si="36"/>
        <v>0.88763520236799465</v>
      </c>
      <c r="BF27">
        <f t="shared" si="37"/>
        <v>2.5717953548938373</v>
      </c>
      <c r="BG27">
        <f t="shared" si="38"/>
        <v>0.97030825981156188</v>
      </c>
      <c r="BH27">
        <f t="shared" si="39"/>
        <v>1400.02225806452</v>
      </c>
      <c r="BI27">
        <f t="shared" si="40"/>
        <v>1180.2036647739371</v>
      </c>
      <c r="BJ27">
        <f t="shared" si="41"/>
        <v>0.84298921533256621</v>
      </c>
      <c r="BK27">
        <f t="shared" si="42"/>
        <v>0.19597843066513237</v>
      </c>
      <c r="BL27">
        <v>6</v>
      </c>
      <c r="BM27">
        <v>0.5</v>
      </c>
      <c r="BN27" t="s">
        <v>289</v>
      </c>
      <c r="BO27">
        <v>2</v>
      </c>
      <c r="BP27">
        <v>1605214503.5</v>
      </c>
      <c r="BQ27">
        <v>392.29009677419401</v>
      </c>
      <c r="BR27">
        <v>399.998774193548</v>
      </c>
      <c r="BS27">
        <v>33.654570967741897</v>
      </c>
      <c r="BT27">
        <v>31.938812903225799</v>
      </c>
      <c r="BU27">
        <v>390.690258064516</v>
      </c>
      <c r="BV27">
        <v>33.276996774193499</v>
      </c>
      <c r="BW27">
        <v>500.00400000000002</v>
      </c>
      <c r="BX27">
        <v>101.70829032258101</v>
      </c>
      <c r="BY27">
        <v>9.99782354838709E-2</v>
      </c>
      <c r="BZ27">
        <v>38.0615806451613</v>
      </c>
      <c r="CA27">
        <v>38.383932258064497</v>
      </c>
      <c r="CB27">
        <v>999.9</v>
      </c>
      <c r="CC27">
        <v>0</v>
      </c>
      <c r="CD27">
        <v>0</v>
      </c>
      <c r="CE27">
        <v>10002.8658064516</v>
      </c>
      <c r="CF27">
        <v>0</v>
      </c>
      <c r="CG27">
        <v>372.35874193548398</v>
      </c>
      <c r="CH27">
        <v>1400.02225806452</v>
      </c>
      <c r="CI27">
        <v>0.90000258064516103</v>
      </c>
      <c r="CJ27">
        <v>9.9997493548387106E-2</v>
      </c>
      <c r="CK27">
        <v>0</v>
      </c>
      <c r="CL27">
        <v>597.64200000000005</v>
      </c>
      <c r="CM27">
        <v>4.9993800000000004</v>
      </c>
      <c r="CN27">
        <v>8557.0977419354804</v>
      </c>
      <c r="CO27">
        <v>11164.516129032299</v>
      </c>
      <c r="CP27">
        <v>47.674999999999997</v>
      </c>
      <c r="CQ27">
        <v>49.375</v>
      </c>
      <c r="CR27">
        <v>48.076225806451603</v>
      </c>
      <c r="CS27">
        <v>49.811999999999998</v>
      </c>
      <c r="CT27">
        <v>50.061999999999998</v>
      </c>
      <c r="CU27">
        <v>1255.5248387096799</v>
      </c>
      <c r="CV27">
        <v>139.499032258065</v>
      </c>
      <c r="CW27">
        <v>0</v>
      </c>
      <c r="CX27">
        <v>183.799999952316</v>
      </c>
      <c r="CY27">
        <v>0</v>
      </c>
      <c r="CZ27">
        <v>596.62864000000002</v>
      </c>
      <c r="DA27">
        <v>-55.499307772609498</v>
      </c>
      <c r="DB27">
        <v>-745.73230896265204</v>
      </c>
      <c r="DC27">
        <v>8542.9655999999995</v>
      </c>
      <c r="DD27">
        <v>15</v>
      </c>
      <c r="DE27">
        <v>1605214457</v>
      </c>
      <c r="DF27" t="s">
        <v>347</v>
      </c>
      <c r="DG27">
        <v>1605214444</v>
      </c>
      <c r="DH27">
        <v>1605214457</v>
      </c>
      <c r="DI27">
        <v>10</v>
      </c>
      <c r="DJ27">
        <v>-6.4000000000000001E-2</v>
      </c>
      <c r="DK27">
        <v>2E-3</v>
      </c>
      <c r="DL27">
        <v>1.6</v>
      </c>
      <c r="DM27">
        <v>0.378</v>
      </c>
      <c r="DN27">
        <v>401</v>
      </c>
      <c r="DO27">
        <v>32</v>
      </c>
      <c r="DP27">
        <v>0.19</v>
      </c>
      <c r="DQ27">
        <v>0.01</v>
      </c>
      <c r="DR27">
        <v>5.8495584269212699</v>
      </c>
      <c r="DS27">
        <v>-1.4684638091062201</v>
      </c>
      <c r="DT27">
        <v>0.106425402497473</v>
      </c>
      <c r="DU27">
        <v>0</v>
      </c>
      <c r="DV27">
        <v>-7.7011636666666696</v>
      </c>
      <c r="DW27">
        <v>1.81469926585094</v>
      </c>
      <c r="DX27">
        <v>0.13155575820372001</v>
      </c>
      <c r="DY27">
        <v>0</v>
      </c>
      <c r="DZ27">
        <v>1.715241</v>
      </c>
      <c r="EA27">
        <v>-0.14205784204671801</v>
      </c>
      <c r="EB27">
        <v>1.0598843757693601E-2</v>
      </c>
      <c r="EC27">
        <v>1</v>
      </c>
      <c r="ED27">
        <v>1</v>
      </c>
      <c r="EE27">
        <v>3</v>
      </c>
      <c r="EF27" t="s">
        <v>304</v>
      </c>
      <c r="EG27">
        <v>100</v>
      </c>
      <c r="EH27">
        <v>100</v>
      </c>
      <c r="EI27">
        <v>1.6</v>
      </c>
      <c r="EJ27">
        <v>0.37759999999999999</v>
      </c>
      <c r="EK27">
        <v>1.59985</v>
      </c>
      <c r="EL27">
        <v>0</v>
      </c>
      <c r="EM27">
        <v>0</v>
      </c>
      <c r="EN27">
        <v>0</v>
      </c>
      <c r="EO27">
        <v>0.377574999999997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1.1000000000000001</v>
      </c>
      <c r="EX27">
        <v>0.9</v>
      </c>
      <c r="EY27">
        <v>2</v>
      </c>
      <c r="EZ27">
        <v>489.65899999999999</v>
      </c>
      <c r="FA27">
        <v>549.90099999999995</v>
      </c>
      <c r="FB27">
        <v>37.156100000000002</v>
      </c>
      <c r="FC27">
        <v>34.666899999999998</v>
      </c>
      <c r="FD27">
        <v>29.999600000000001</v>
      </c>
      <c r="FE27">
        <v>34.150100000000002</v>
      </c>
      <c r="FF27">
        <v>34.192100000000003</v>
      </c>
      <c r="FG27">
        <v>20.502400000000002</v>
      </c>
      <c r="FH27">
        <v>0</v>
      </c>
      <c r="FI27">
        <v>100</v>
      </c>
      <c r="FJ27">
        <v>-999.9</v>
      </c>
      <c r="FK27">
        <v>400</v>
      </c>
      <c r="FL27">
        <v>36.711100000000002</v>
      </c>
      <c r="FM27">
        <v>101.062</v>
      </c>
      <c r="FN27">
        <v>100.375</v>
      </c>
    </row>
    <row r="28" spans="1:170" x14ac:dyDescent="0.25">
      <c r="A28">
        <v>12</v>
      </c>
      <c r="B28">
        <v>1605214741.5999999</v>
      </c>
      <c r="C28">
        <v>2068.5</v>
      </c>
      <c r="D28" t="s">
        <v>348</v>
      </c>
      <c r="E28" t="s">
        <v>349</v>
      </c>
      <c r="F28" t="s">
        <v>343</v>
      </c>
      <c r="G28" t="s">
        <v>344</v>
      </c>
      <c r="H28">
        <v>1605214733.5999999</v>
      </c>
      <c r="I28">
        <f t="shared" si="0"/>
        <v>3.6541932484389822E-4</v>
      </c>
      <c r="J28">
        <f t="shared" si="1"/>
        <v>1.6819710461442596</v>
      </c>
      <c r="K28">
        <f t="shared" si="2"/>
        <v>397.83441935483899</v>
      </c>
      <c r="L28">
        <f t="shared" si="3"/>
        <v>112.78920596761823</v>
      </c>
      <c r="M28">
        <f t="shared" si="4"/>
        <v>11.481607104431049</v>
      </c>
      <c r="N28">
        <f t="shared" si="5"/>
        <v>40.498365570222461</v>
      </c>
      <c r="O28">
        <f t="shared" si="6"/>
        <v>9.9808288669267844E-3</v>
      </c>
      <c r="P28">
        <f t="shared" si="7"/>
        <v>2.9567663483435069</v>
      </c>
      <c r="Q28">
        <f t="shared" si="8"/>
        <v>9.9621493739526813E-3</v>
      </c>
      <c r="R28">
        <f t="shared" si="9"/>
        <v>6.2280186895823418E-3</v>
      </c>
      <c r="S28">
        <f t="shared" si="10"/>
        <v>231.29184861004245</v>
      </c>
      <c r="T28">
        <f t="shared" si="11"/>
        <v>39.164286538844074</v>
      </c>
      <c r="U28">
        <f t="shared" si="12"/>
        <v>38.464632258064498</v>
      </c>
      <c r="V28">
        <f t="shared" si="13"/>
        <v>6.8267468726343754</v>
      </c>
      <c r="W28">
        <f t="shared" si="14"/>
        <v>49.465668375977287</v>
      </c>
      <c r="X28">
        <f t="shared" si="15"/>
        <v>3.2780793878101813</v>
      </c>
      <c r="Y28">
        <f t="shared" si="16"/>
        <v>6.6269788631869808</v>
      </c>
      <c r="Z28">
        <f t="shared" si="17"/>
        <v>3.5486674848241941</v>
      </c>
      <c r="AA28">
        <f t="shared" si="18"/>
        <v>-16.114992225615911</v>
      </c>
      <c r="AB28">
        <f t="shared" si="19"/>
        <v>-87.478995778279582</v>
      </c>
      <c r="AC28">
        <f t="shared" si="20"/>
        <v>-7.1264990504233463</v>
      </c>
      <c r="AD28">
        <f t="shared" si="21"/>
        <v>120.57136155572361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51819.376275878712</v>
      </c>
      <c r="AJ28" t="s">
        <v>286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350</v>
      </c>
      <c r="AQ28">
        <v>526.30634615384599</v>
      </c>
      <c r="AR28">
        <v>628.96</v>
      </c>
      <c r="AS28">
        <f t="shared" si="27"/>
        <v>0.16321173659080712</v>
      </c>
      <c r="AT28">
        <v>0.5</v>
      </c>
      <c r="AU28">
        <f t="shared" si="28"/>
        <v>1180.1866847601118</v>
      </c>
      <c r="AV28">
        <f t="shared" si="29"/>
        <v>1.6819710461442596</v>
      </c>
      <c r="AW28">
        <f t="shared" si="30"/>
        <v>96.310159160522645</v>
      </c>
      <c r="AX28">
        <f t="shared" si="31"/>
        <v>0.31103726787077085</v>
      </c>
      <c r="AY28">
        <f t="shared" si="32"/>
        <v>1.9147127781905112E-3</v>
      </c>
      <c r="AZ28">
        <f t="shared" si="33"/>
        <v>4.1864665479521745</v>
      </c>
      <c r="BA28" t="s">
        <v>351</v>
      </c>
      <c r="BB28">
        <v>433.33</v>
      </c>
      <c r="BC28">
        <f t="shared" si="34"/>
        <v>195.63000000000005</v>
      </c>
      <c r="BD28">
        <f t="shared" si="35"/>
        <v>0.52473370058863167</v>
      </c>
      <c r="BE28">
        <f t="shared" si="36"/>
        <v>0.93084224480777722</v>
      </c>
      <c r="BF28">
        <f t="shared" si="37"/>
        <v>-1.1865153104772788</v>
      </c>
      <c r="BG28">
        <f t="shared" si="38"/>
        <v>1.0339734620840311</v>
      </c>
      <c r="BH28">
        <f t="shared" si="39"/>
        <v>1400.0016129032299</v>
      </c>
      <c r="BI28">
        <f t="shared" si="40"/>
        <v>1180.1866847601118</v>
      </c>
      <c r="BJ28">
        <f t="shared" si="41"/>
        <v>0.84298951792828247</v>
      </c>
      <c r="BK28">
        <f t="shared" si="42"/>
        <v>0.19597903585656493</v>
      </c>
      <c r="BL28">
        <v>6</v>
      </c>
      <c r="BM28">
        <v>0.5</v>
      </c>
      <c r="BN28" t="s">
        <v>289</v>
      </c>
      <c r="BO28">
        <v>2</v>
      </c>
      <c r="BP28">
        <v>1605214733.5999999</v>
      </c>
      <c r="BQ28">
        <v>397.83441935483899</v>
      </c>
      <c r="BR28">
        <v>400.027193548387</v>
      </c>
      <c r="BS28">
        <v>32.202109677419401</v>
      </c>
      <c r="BT28">
        <v>31.777735483870998</v>
      </c>
      <c r="BU28">
        <v>396.23464516129002</v>
      </c>
      <c r="BV28">
        <v>31.824548387096801</v>
      </c>
      <c r="BW28">
        <v>500.00974193548399</v>
      </c>
      <c r="BX28">
        <v>101.696967741935</v>
      </c>
      <c r="BY28">
        <v>0.100070422580645</v>
      </c>
      <c r="BZ28">
        <v>37.915848387096801</v>
      </c>
      <c r="CA28">
        <v>38.464632258064498</v>
      </c>
      <c r="CB28">
        <v>999.9</v>
      </c>
      <c r="CC28">
        <v>0</v>
      </c>
      <c r="CD28">
        <v>0</v>
      </c>
      <c r="CE28">
        <v>9986.5090322580709</v>
      </c>
      <c r="CF28">
        <v>0</v>
      </c>
      <c r="CG28">
        <v>387.94499999999999</v>
      </c>
      <c r="CH28">
        <v>1400.0016129032299</v>
      </c>
      <c r="CI28">
        <v>0.89999454838709703</v>
      </c>
      <c r="CJ28">
        <v>0.1000055</v>
      </c>
      <c r="CK28">
        <v>0</v>
      </c>
      <c r="CL28">
        <v>526.30719354838698</v>
      </c>
      <c r="CM28">
        <v>4.9993800000000004</v>
      </c>
      <c r="CN28">
        <v>7561.1122580645197</v>
      </c>
      <c r="CO28">
        <v>11164.335483871</v>
      </c>
      <c r="CP28">
        <v>47</v>
      </c>
      <c r="CQ28">
        <v>48.6991935483871</v>
      </c>
      <c r="CR28">
        <v>47.423000000000002</v>
      </c>
      <c r="CS28">
        <v>49.1148387096774</v>
      </c>
      <c r="CT28">
        <v>49.473580645161299</v>
      </c>
      <c r="CU28">
        <v>1255.49096774194</v>
      </c>
      <c r="CV28">
        <v>139.51096774193601</v>
      </c>
      <c r="CW28">
        <v>0</v>
      </c>
      <c r="CX28">
        <v>229.200000047684</v>
      </c>
      <c r="CY28">
        <v>0</v>
      </c>
      <c r="CZ28">
        <v>526.30634615384599</v>
      </c>
      <c r="DA28">
        <v>-0.138905977390403</v>
      </c>
      <c r="DB28">
        <v>-81.363077077397904</v>
      </c>
      <c r="DC28">
        <v>7561.4896153846203</v>
      </c>
      <c r="DD28">
        <v>15</v>
      </c>
      <c r="DE28">
        <v>1605214457</v>
      </c>
      <c r="DF28" t="s">
        <v>347</v>
      </c>
      <c r="DG28">
        <v>1605214444</v>
      </c>
      <c r="DH28">
        <v>1605214457</v>
      </c>
      <c r="DI28">
        <v>10</v>
      </c>
      <c r="DJ28">
        <v>-6.4000000000000001E-2</v>
      </c>
      <c r="DK28">
        <v>2E-3</v>
      </c>
      <c r="DL28">
        <v>1.6</v>
      </c>
      <c r="DM28">
        <v>0.378</v>
      </c>
      <c r="DN28">
        <v>401</v>
      </c>
      <c r="DO28">
        <v>32</v>
      </c>
      <c r="DP28">
        <v>0.19</v>
      </c>
      <c r="DQ28">
        <v>0.01</v>
      </c>
      <c r="DR28">
        <v>1.6832791067435999</v>
      </c>
      <c r="DS28">
        <v>-0.25837293181535198</v>
      </c>
      <c r="DT28">
        <v>2.4389679484938101E-2</v>
      </c>
      <c r="DU28">
        <v>1</v>
      </c>
      <c r="DV28">
        <v>-2.19182866666667</v>
      </c>
      <c r="DW28">
        <v>0.26339025583981901</v>
      </c>
      <c r="DX28">
        <v>2.6728759758399199E-2</v>
      </c>
      <c r="DY28">
        <v>0</v>
      </c>
      <c r="DZ28">
        <v>0.42492536666666703</v>
      </c>
      <c r="EA28">
        <v>0.13693681868742999</v>
      </c>
      <c r="EB28">
        <v>9.9362218791763206E-3</v>
      </c>
      <c r="EC28">
        <v>1</v>
      </c>
      <c r="ED28">
        <v>2</v>
      </c>
      <c r="EE28">
        <v>3</v>
      </c>
      <c r="EF28" t="s">
        <v>291</v>
      </c>
      <c r="EG28">
        <v>100</v>
      </c>
      <c r="EH28">
        <v>100</v>
      </c>
      <c r="EI28">
        <v>1.6</v>
      </c>
      <c r="EJ28">
        <v>0.37759999999999999</v>
      </c>
      <c r="EK28">
        <v>1.59985</v>
      </c>
      <c r="EL28">
        <v>0</v>
      </c>
      <c r="EM28">
        <v>0</v>
      </c>
      <c r="EN28">
        <v>0</v>
      </c>
      <c r="EO28">
        <v>0.377574999999997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</v>
      </c>
      <c r="EX28">
        <v>4.7</v>
      </c>
      <c r="EY28">
        <v>2</v>
      </c>
      <c r="EZ28">
        <v>489.017</v>
      </c>
      <c r="FA28">
        <v>551.36500000000001</v>
      </c>
      <c r="FB28">
        <v>36.9651</v>
      </c>
      <c r="FC28">
        <v>34.152700000000003</v>
      </c>
      <c r="FD28">
        <v>29.999199999999998</v>
      </c>
      <c r="FE28">
        <v>33.714100000000002</v>
      </c>
      <c r="FF28">
        <v>33.761600000000001</v>
      </c>
      <c r="FG28">
        <v>20.502199999999998</v>
      </c>
      <c r="FH28">
        <v>0</v>
      </c>
      <c r="FI28">
        <v>100</v>
      </c>
      <c r="FJ28">
        <v>-999.9</v>
      </c>
      <c r="FK28">
        <v>400</v>
      </c>
      <c r="FL28">
        <v>33.589300000000001</v>
      </c>
      <c r="FM28">
        <v>101.17400000000001</v>
      </c>
      <c r="FN28">
        <v>100.479</v>
      </c>
    </row>
    <row r="29" spans="1:170" x14ac:dyDescent="0.25">
      <c r="A29">
        <v>13</v>
      </c>
      <c r="B29">
        <v>1605214952.0999999</v>
      </c>
      <c r="C29">
        <v>2279</v>
      </c>
      <c r="D29" t="s">
        <v>352</v>
      </c>
      <c r="E29" t="s">
        <v>353</v>
      </c>
      <c r="F29" t="s">
        <v>354</v>
      </c>
      <c r="G29" t="s">
        <v>323</v>
      </c>
      <c r="H29">
        <v>1605214944.3499999</v>
      </c>
      <c r="I29">
        <f t="shared" si="0"/>
        <v>1.1643416079271691E-4</v>
      </c>
      <c r="J29">
        <f t="shared" si="1"/>
        <v>1.6444575071120269</v>
      </c>
      <c r="K29">
        <f t="shared" si="2"/>
        <v>397.97086666666701</v>
      </c>
      <c r="L29">
        <f t="shared" si="3"/>
        <v>-479.35982600828675</v>
      </c>
      <c r="M29">
        <f t="shared" si="4"/>
        <v>-48.793582417653084</v>
      </c>
      <c r="N29">
        <f t="shared" si="5"/>
        <v>40.509077375602097</v>
      </c>
      <c r="O29">
        <f t="shared" si="6"/>
        <v>2.9918174279593623E-3</v>
      </c>
      <c r="P29">
        <f t="shared" si="7"/>
        <v>2.9575751735580638</v>
      </c>
      <c r="Q29">
        <f t="shared" si="8"/>
        <v>2.9901370832902141E-3</v>
      </c>
      <c r="R29">
        <f t="shared" si="9"/>
        <v>1.86898656710984E-3</v>
      </c>
      <c r="S29">
        <f t="shared" si="10"/>
        <v>231.29064138318918</v>
      </c>
      <c r="T29">
        <f t="shared" si="11"/>
        <v>39.451545849303571</v>
      </c>
      <c r="U29">
        <f t="shared" si="12"/>
        <v>39.012596666666703</v>
      </c>
      <c r="V29">
        <f t="shared" si="13"/>
        <v>7.0314081039028924</v>
      </c>
      <c r="W29">
        <f t="shared" si="14"/>
        <v>48.723420334589711</v>
      </c>
      <c r="X29">
        <f t="shared" si="15"/>
        <v>3.2683358597601679</v>
      </c>
      <c r="Y29">
        <f t="shared" si="16"/>
        <v>6.7079360137611523</v>
      </c>
      <c r="Z29">
        <f t="shared" si="17"/>
        <v>3.7630722441427245</v>
      </c>
      <c r="AA29">
        <f t="shared" si="18"/>
        <v>-5.1347464909588156</v>
      </c>
      <c r="AB29">
        <f t="shared" si="19"/>
        <v>-139.14192600733486</v>
      </c>
      <c r="AC29">
        <f t="shared" si="20"/>
        <v>-11.374371812696687</v>
      </c>
      <c r="AD29">
        <f t="shared" si="21"/>
        <v>75.639597072198825</v>
      </c>
      <c r="AE29">
        <v>36</v>
      </c>
      <c r="AF29">
        <v>7</v>
      </c>
      <c r="AG29">
        <f t="shared" si="22"/>
        <v>1</v>
      </c>
      <c r="AH29">
        <f t="shared" si="23"/>
        <v>0</v>
      </c>
      <c r="AI29">
        <f t="shared" si="24"/>
        <v>51804.686143988234</v>
      </c>
      <c r="AJ29" t="s">
        <v>286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355</v>
      </c>
      <c r="AQ29">
        <v>723.571423076923</v>
      </c>
      <c r="AR29">
        <v>883.65</v>
      </c>
      <c r="AS29">
        <f t="shared" si="27"/>
        <v>0.18115608773052339</v>
      </c>
      <c r="AT29">
        <v>0.5</v>
      </c>
      <c r="AU29">
        <f t="shared" si="28"/>
        <v>1180.1823078675857</v>
      </c>
      <c r="AV29">
        <f t="shared" si="29"/>
        <v>1.6444575071120269</v>
      </c>
      <c r="AW29">
        <f t="shared" si="30"/>
        <v>106.89860485103596</v>
      </c>
      <c r="AX29">
        <f t="shared" si="31"/>
        <v>0.31228427544842408</v>
      </c>
      <c r="AY29">
        <f t="shared" si="32"/>
        <v>1.8829336553463885E-3</v>
      </c>
      <c r="AZ29">
        <f t="shared" si="33"/>
        <v>2.6915973518927174</v>
      </c>
      <c r="BA29" t="s">
        <v>356</v>
      </c>
      <c r="BB29">
        <v>607.70000000000005</v>
      </c>
      <c r="BC29">
        <f t="shared" si="34"/>
        <v>275.94999999999993</v>
      </c>
      <c r="BD29">
        <f t="shared" si="35"/>
        <v>0.5800999344920349</v>
      </c>
      <c r="BE29">
        <f t="shared" si="36"/>
        <v>0.89603975316269702</v>
      </c>
      <c r="BF29">
        <f t="shared" si="37"/>
        <v>0.95186803887935945</v>
      </c>
      <c r="BG29">
        <f t="shared" si="38"/>
        <v>0.93396180250976857</v>
      </c>
      <c r="BH29">
        <f t="shared" si="39"/>
        <v>1399.9966666666701</v>
      </c>
      <c r="BI29">
        <f t="shared" si="40"/>
        <v>1180.1823078675857</v>
      </c>
      <c r="BJ29">
        <f t="shared" si="41"/>
        <v>0.84298936988010653</v>
      </c>
      <c r="BK29">
        <f t="shared" si="42"/>
        <v>0.19597873976021302</v>
      </c>
      <c r="BL29">
        <v>6</v>
      </c>
      <c r="BM29">
        <v>0.5</v>
      </c>
      <c r="BN29" t="s">
        <v>289</v>
      </c>
      <c r="BO29">
        <v>2</v>
      </c>
      <c r="BP29">
        <v>1605214944.3499999</v>
      </c>
      <c r="BQ29">
        <v>397.97086666666701</v>
      </c>
      <c r="BR29">
        <v>399.99979999999999</v>
      </c>
      <c r="BS29">
        <v>32.108913333333298</v>
      </c>
      <c r="BT29">
        <v>31.973680000000002</v>
      </c>
      <c r="BU29">
        <v>396.30059999999997</v>
      </c>
      <c r="BV29">
        <v>31.7156533333333</v>
      </c>
      <c r="BW29">
        <v>500.00506666666701</v>
      </c>
      <c r="BX29">
        <v>101.688966666667</v>
      </c>
      <c r="BY29">
        <v>0.10008567</v>
      </c>
      <c r="BZ29">
        <v>38.139953333333303</v>
      </c>
      <c r="CA29">
        <v>39.012596666666703</v>
      </c>
      <c r="CB29">
        <v>999.9</v>
      </c>
      <c r="CC29">
        <v>0</v>
      </c>
      <c r="CD29">
        <v>0</v>
      </c>
      <c r="CE29">
        <v>9991.8783333333304</v>
      </c>
      <c r="CF29">
        <v>0</v>
      </c>
      <c r="CG29">
        <v>653.58563333333302</v>
      </c>
      <c r="CH29">
        <v>1399.9966666666701</v>
      </c>
      <c r="CI29">
        <v>0.89999720000000005</v>
      </c>
      <c r="CJ29">
        <v>0.10000271333333299</v>
      </c>
      <c r="CK29">
        <v>0</v>
      </c>
      <c r="CL29">
        <v>723.92123333333302</v>
      </c>
      <c r="CM29">
        <v>4.9993800000000004</v>
      </c>
      <c r="CN29">
        <v>10178.101000000001</v>
      </c>
      <c r="CO29">
        <v>11164.313333333301</v>
      </c>
      <c r="CP29">
        <v>47.1374</v>
      </c>
      <c r="CQ29">
        <v>48.936999999999998</v>
      </c>
      <c r="CR29">
        <v>47.543399999999998</v>
      </c>
      <c r="CS29">
        <v>49.2164</v>
      </c>
      <c r="CT29">
        <v>49.553733333333298</v>
      </c>
      <c r="CU29">
        <v>1255.4943333333299</v>
      </c>
      <c r="CV29">
        <v>139.50366666666699</v>
      </c>
      <c r="CW29">
        <v>0</v>
      </c>
      <c r="CX29">
        <v>209.60000014305101</v>
      </c>
      <c r="CY29">
        <v>0</v>
      </c>
      <c r="CZ29">
        <v>723.571423076923</v>
      </c>
      <c r="DA29">
        <v>-126.890290578662</v>
      </c>
      <c r="DB29">
        <v>-1750.9952135103399</v>
      </c>
      <c r="DC29">
        <v>10173.0726923077</v>
      </c>
      <c r="DD29">
        <v>15</v>
      </c>
      <c r="DE29">
        <v>1605214880.0999999</v>
      </c>
      <c r="DF29" t="s">
        <v>357</v>
      </c>
      <c r="DG29">
        <v>1605214880.0999999</v>
      </c>
      <c r="DH29">
        <v>1605214876.0999999</v>
      </c>
      <c r="DI29">
        <v>11</v>
      </c>
      <c r="DJ29">
        <v>7.0000000000000007E-2</v>
      </c>
      <c r="DK29">
        <v>1.6E-2</v>
      </c>
      <c r="DL29">
        <v>1.67</v>
      </c>
      <c r="DM29">
        <v>0.39300000000000002</v>
      </c>
      <c r="DN29">
        <v>400</v>
      </c>
      <c r="DO29">
        <v>32</v>
      </c>
      <c r="DP29">
        <v>0.32</v>
      </c>
      <c r="DQ29">
        <v>0.06</v>
      </c>
      <c r="DR29">
        <v>1.65595584534679</v>
      </c>
      <c r="DS29">
        <v>-0.53503901683483301</v>
      </c>
      <c r="DT29">
        <v>4.3131328469380101E-2</v>
      </c>
      <c r="DU29">
        <v>0</v>
      </c>
      <c r="DV29">
        <v>-2.03188733333333</v>
      </c>
      <c r="DW29">
        <v>0.21345103448275801</v>
      </c>
      <c r="DX29">
        <v>2.65658569010843E-2</v>
      </c>
      <c r="DY29">
        <v>0</v>
      </c>
      <c r="DZ29">
        <v>0.12655688666666701</v>
      </c>
      <c r="EA29">
        <v>1.0154790775528399</v>
      </c>
      <c r="EB29">
        <v>7.3765840130748606E-2</v>
      </c>
      <c r="EC29">
        <v>0</v>
      </c>
      <c r="ED29">
        <v>0</v>
      </c>
      <c r="EE29">
        <v>3</v>
      </c>
      <c r="EF29" t="s">
        <v>296</v>
      </c>
      <c r="EG29">
        <v>100</v>
      </c>
      <c r="EH29">
        <v>100</v>
      </c>
      <c r="EI29">
        <v>1.671</v>
      </c>
      <c r="EJ29">
        <v>0.39329999999999998</v>
      </c>
      <c r="EK29">
        <v>1.6704000000000301</v>
      </c>
      <c r="EL29">
        <v>0</v>
      </c>
      <c r="EM29">
        <v>0</v>
      </c>
      <c r="EN29">
        <v>0</v>
      </c>
      <c r="EO29">
        <v>0.39327000000000101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1.2</v>
      </c>
      <c r="EX29">
        <v>1.3</v>
      </c>
      <c r="EY29">
        <v>2</v>
      </c>
      <c r="EZ29">
        <v>439.68900000000002</v>
      </c>
      <c r="FA29">
        <v>548.71699999999998</v>
      </c>
      <c r="FB29">
        <v>37.030500000000004</v>
      </c>
      <c r="FC29">
        <v>34.158799999999999</v>
      </c>
      <c r="FD29">
        <v>30.000399999999999</v>
      </c>
      <c r="FE29">
        <v>33.686999999999998</v>
      </c>
      <c r="FF29">
        <v>33.736699999999999</v>
      </c>
      <c r="FG29">
        <v>20.4575</v>
      </c>
      <c r="FH29">
        <v>0</v>
      </c>
      <c r="FI29">
        <v>100</v>
      </c>
      <c r="FJ29">
        <v>-999.9</v>
      </c>
      <c r="FK29">
        <v>400</v>
      </c>
      <c r="FL29">
        <v>32.2102</v>
      </c>
      <c r="FM29">
        <v>101.137</v>
      </c>
      <c r="FN29">
        <v>100.43899999999999</v>
      </c>
    </row>
    <row r="30" spans="1:170" x14ac:dyDescent="0.25">
      <c r="A30">
        <v>14</v>
      </c>
      <c r="B30">
        <v>1605215185.5999999</v>
      </c>
      <c r="C30">
        <v>2512.5</v>
      </c>
      <c r="D30" t="s">
        <v>358</v>
      </c>
      <c r="E30" t="s">
        <v>359</v>
      </c>
      <c r="F30" t="s">
        <v>354</v>
      </c>
      <c r="G30" t="s">
        <v>323</v>
      </c>
      <c r="H30">
        <v>1605215177.5999999</v>
      </c>
      <c r="I30">
        <f t="shared" si="0"/>
        <v>-7.7539496854764909E-5</v>
      </c>
      <c r="J30">
        <f t="shared" si="1"/>
        <v>-0.38135654608613545</v>
      </c>
      <c r="K30">
        <f t="shared" si="2"/>
        <v>399.017612903226</v>
      </c>
      <c r="L30">
        <f t="shared" si="3"/>
        <v>91.634812184623541</v>
      </c>
      <c r="M30">
        <f t="shared" si="4"/>
        <v>9.3269940498040711</v>
      </c>
      <c r="N30">
        <f t="shared" si="5"/>
        <v>40.613766892621058</v>
      </c>
      <c r="O30">
        <f t="shared" si="6"/>
        <v>-2.0833689485829365E-3</v>
      </c>
      <c r="P30">
        <f t="shared" si="7"/>
        <v>2.9578501178004353</v>
      </c>
      <c r="Q30">
        <f t="shared" si="8"/>
        <v>-2.0841845299325091E-3</v>
      </c>
      <c r="R30">
        <f t="shared" si="9"/>
        <v>-1.3025420297949873E-3</v>
      </c>
      <c r="S30">
        <f t="shared" si="10"/>
        <v>231.29724930708394</v>
      </c>
      <c r="T30">
        <f t="shared" si="11"/>
        <v>39.423529884733171</v>
      </c>
      <c r="U30">
        <f t="shared" si="12"/>
        <v>38.505454838709703</v>
      </c>
      <c r="V30">
        <f t="shared" si="13"/>
        <v>6.841813630848252</v>
      </c>
      <c r="W30">
        <f t="shared" si="14"/>
        <v>48.544004456351047</v>
      </c>
      <c r="X30">
        <f t="shared" si="15"/>
        <v>3.242641391271627</v>
      </c>
      <c r="Y30">
        <f t="shared" si="16"/>
        <v>6.679797902101976</v>
      </c>
      <c r="Z30">
        <f t="shared" si="17"/>
        <v>3.599172239576625</v>
      </c>
      <c r="AA30">
        <f t="shared" si="18"/>
        <v>3.4194918112951327</v>
      </c>
      <c r="AB30">
        <f t="shared" si="19"/>
        <v>-70.662443240662142</v>
      </c>
      <c r="AC30">
        <f t="shared" si="20"/>
        <v>-5.7596203479970969</v>
      </c>
      <c r="AD30">
        <f t="shared" si="21"/>
        <v>158.29467752971982</v>
      </c>
      <c r="AE30">
        <v>17</v>
      </c>
      <c r="AF30">
        <v>3</v>
      </c>
      <c r="AG30">
        <f t="shared" si="22"/>
        <v>1</v>
      </c>
      <c r="AH30">
        <f t="shared" si="23"/>
        <v>0</v>
      </c>
      <c r="AI30">
        <f t="shared" si="24"/>
        <v>51825.271079012557</v>
      </c>
      <c r="AJ30" t="s">
        <v>286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360</v>
      </c>
      <c r="AQ30">
        <v>625.27615384615399</v>
      </c>
      <c r="AR30">
        <v>697.28</v>
      </c>
      <c r="AS30">
        <f t="shared" si="27"/>
        <v>0.10326389134041702</v>
      </c>
      <c r="AT30">
        <v>0.5</v>
      </c>
      <c r="AU30">
        <f t="shared" si="28"/>
        <v>1180.2156212082705</v>
      </c>
      <c r="AV30">
        <f t="shared" si="29"/>
        <v>-0.38135654608613545</v>
      </c>
      <c r="AW30">
        <f t="shared" si="30"/>
        <v>60.936828833356813</v>
      </c>
      <c r="AX30">
        <f t="shared" si="31"/>
        <v>0.21539410279944921</v>
      </c>
      <c r="AY30">
        <f t="shared" si="32"/>
        <v>1.6640258796865289E-4</v>
      </c>
      <c r="AZ30">
        <f t="shared" si="33"/>
        <v>3.6782927948600279</v>
      </c>
      <c r="BA30" t="s">
        <v>361</v>
      </c>
      <c r="BB30">
        <v>547.09</v>
      </c>
      <c r="BC30">
        <f t="shared" si="34"/>
        <v>150.18999999999994</v>
      </c>
      <c r="BD30">
        <f t="shared" si="35"/>
        <v>0.47941837774716034</v>
      </c>
      <c r="BE30">
        <f t="shared" si="36"/>
        <v>0.94468119587917465</v>
      </c>
      <c r="BF30">
        <f t="shared" si="37"/>
        <v>-3.9569242475482014</v>
      </c>
      <c r="BG30">
        <f t="shared" si="38"/>
        <v>1.0071455670661129</v>
      </c>
      <c r="BH30">
        <f t="shared" si="39"/>
        <v>1400.0361290322601</v>
      </c>
      <c r="BI30">
        <f t="shared" si="40"/>
        <v>1180.2156212082705</v>
      </c>
      <c r="BJ30">
        <f t="shared" si="41"/>
        <v>0.8429894034406562</v>
      </c>
      <c r="BK30">
        <f t="shared" si="42"/>
        <v>0.19597880688131253</v>
      </c>
      <c r="BL30">
        <v>6</v>
      </c>
      <c r="BM30">
        <v>0.5</v>
      </c>
      <c r="BN30" t="s">
        <v>289</v>
      </c>
      <c r="BO30">
        <v>2</v>
      </c>
      <c r="BP30">
        <v>1605215177.5999999</v>
      </c>
      <c r="BQ30">
        <v>399.017612903226</v>
      </c>
      <c r="BR30">
        <v>398.52287096774199</v>
      </c>
      <c r="BS30">
        <v>31.8579419354839</v>
      </c>
      <c r="BT30">
        <v>31.948022580645201</v>
      </c>
      <c r="BU30">
        <v>397.34725806451598</v>
      </c>
      <c r="BV30">
        <v>31.464654838709698</v>
      </c>
      <c r="BW30">
        <v>500.01361290322598</v>
      </c>
      <c r="BX30">
        <v>101.68435483870999</v>
      </c>
      <c r="BY30">
        <v>0.10004158709677401</v>
      </c>
      <c r="BZ30">
        <v>38.062329032258098</v>
      </c>
      <c r="CA30">
        <v>38.505454838709703</v>
      </c>
      <c r="CB30">
        <v>999.9</v>
      </c>
      <c r="CC30">
        <v>0</v>
      </c>
      <c r="CD30">
        <v>0</v>
      </c>
      <c r="CE30">
        <v>9993.89</v>
      </c>
      <c r="CF30">
        <v>0</v>
      </c>
      <c r="CG30">
        <v>730.46890322580703</v>
      </c>
      <c r="CH30">
        <v>1400.0361290322601</v>
      </c>
      <c r="CI30">
        <v>0.89999796774193497</v>
      </c>
      <c r="CJ30">
        <v>0.100001877419355</v>
      </c>
      <c r="CK30">
        <v>0</v>
      </c>
      <c r="CL30">
        <v>625.29735483871002</v>
      </c>
      <c r="CM30">
        <v>4.9993800000000004</v>
      </c>
      <c r="CN30">
        <v>9211.8496774193609</v>
      </c>
      <c r="CO30">
        <v>11164.6129032258</v>
      </c>
      <c r="CP30">
        <v>47.158999999999999</v>
      </c>
      <c r="CQ30">
        <v>49.186999999999998</v>
      </c>
      <c r="CR30">
        <v>47.691064516129003</v>
      </c>
      <c r="CS30">
        <v>49.311999999999998</v>
      </c>
      <c r="CT30">
        <v>49.561999999999998</v>
      </c>
      <c r="CU30">
        <v>1255.5270967741901</v>
      </c>
      <c r="CV30">
        <v>139.50903225806499</v>
      </c>
      <c r="CW30">
        <v>0</v>
      </c>
      <c r="CX30">
        <v>232.40000009536701</v>
      </c>
      <c r="CY30">
        <v>0</v>
      </c>
      <c r="CZ30">
        <v>625.27615384615399</v>
      </c>
      <c r="DA30">
        <v>0.94420513340561896</v>
      </c>
      <c r="DB30">
        <v>151.33436058413599</v>
      </c>
      <c r="DC30">
        <v>9210.5673076923104</v>
      </c>
      <c r="DD30">
        <v>15</v>
      </c>
      <c r="DE30">
        <v>1605214880.0999999</v>
      </c>
      <c r="DF30" t="s">
        <v>357</v>
      </c>
      <c r="DG30">
        <v>1605214880.0999999</v>
      </c>
      <c r="DH30">
        <v>1605214876.0999999</v>
      </c>
      <c r="DI30">
        <v>11</v>
      </c>
      <c r="DJ30">
        <v>7.0000000000000007E-2</v>
      </c>
      <c r="DK30">
        <v>1.6E-2</v>
      </c>
      <c r="DL30">
        <v>1.67</v>
      </c>
      <c r="DM30">
        <v>0.39300000000000002</v>
      </c>
      <c r="DN30">
        <v>400</v>
      </c>
      <c r="DO30">
        <v>32</v>
      </c>
      <c r="DP30">
        <v>0.32</v>
      </c>
      <c r="DQ30">
        <v>0.06</v>
      </c>
      <c r="DR30">
        <v>-0.41515451699177403</v>
      </c>
      <c r="DS30">
        <v>18.2532006804595</v>
      </c>
      <c r="DT30">
        <v>1.52034271327975</v>
      </c>
      <c r="DU30">
        <v>0</v>
      </c>
      <c r="DV30">
        <v>0.33582114333333302</v>
      </c>
      <c r="DW30">
        <v>-19.021375984872101</v>
      </c>
      <c r="DX30">
        <v>1.6149955570622501</v>
      </c>
      <c r="DY30">
        <v>0</v>
      </c>
      <c r="DZ30">
        <v>-8.9548386666666702E-2</v>
      </c>
      <c r="EA30">
        <v>0.12666026429366001</v>
      </c>
      <c r="EB30">
        <v>9.1743731412644997E-3</v>
      </c>
      <c r="EC30">
        <v>1</v>
      </c>
      <c r="ED30">
        <v>1</v>
      </c>
      <c r="EE30">
        <v>3</v>
      </c>
      <c r="EF30" t="s">
        <v>304</v>
      </c>
      <c r="EG30">
        <v>100</v>
      </c>
      <c r="EH30">
        <v>100</v>
      </c>
      <c r="EI30">
        <v>1.67</v>
      </c>
      <c r="EJ30">
        <v>0.39329999999999998</v>
      </c>
      <c r="EK30">
        <v>1.6704000000000301</v>
      </c>
      <c r="EL30">
        <v>0</v>
      </c>
      <c r="EM30">
        <v>0</v>
      </c>
      <c r="EN30">
        <v>0</v>
      </c>
      <c r="EO30">
        <v>0.39327000000000101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5.0999999999999996</v>
      </c>
      <c r="EX30">
        <v>5.2</v>
      </c>
      <c r="EY30">
        <v>2</v>
      </c>
      <c r="EZ30">
        <v>462.89600000000002</v>
      </c>
      <c r="FA30">
        <v>547.41700000000003</v>
      </c>
      <c r="FB30">
        <v>36.992600000000003</v>
      </c>
      <c r="FC30">
        <v>34.091200000000001</v>
      </c>
      <c r="FD30">
        <v>29.999700000000001</v>
      </c>
      <c r="FE30">
        <v>33.5931</v>
      </c>
      <c r="FF30">
        <v>33.634900000000002</v>
      </c>
      <c r="FG30">
        <v>20.285599999999999</v>
      </c>
      <c r="FH30">
        <v>0</v>
      </c>
      <c r="FI30">
        <v>100</v>
      </c>
      <c r="FJ30">
        <v>-999.9</v>
      </c>
      <c r="FK30">
        <v>400</v>
      </c>
      <c r="FL30">
        <v>32.165999999999997</v>
      </c>
      <c r="FM30">
        <v>101.17700000000001</v>
      </c>
      <c r="FN30">
        <v>100.48699999999999</v>
      </c>
    </row>
    <row r="31" spans="1:170" x14ac:dyDescent="0.25">
      <c r="A31">
        <v>15</v>
      </c>
      <c r="B31">
        <v>1605215336.0999999</v>
      </c>
      <c r="C31">
        <v>2663</v>
      </c>
      <c r="D31" t="s">
        <v>362</v>
      </c>
      <c r="E31" t="s">
        <v>363</v>
      </c>
      <c r="F31" t="s">
        <v>364</v>
      </c>
      <c r="G31" t="s">
        <v>300</v>
      </c>
      <c r="H31">
        <v>1605215328.0999999</v>
      </c>
      <c r="I31">
        <f t="shared" si="0"/>
        <v>9.742990710178771E-4</v>
      </c>
      <c r="J31">
        <f t="shared" si="1"/>
        <v>4.9722277096354066</v>
      </c>
      <c r="K31">
        <f t="shared" si="2"/>
        <v>393.539806451613</v>
      </c>
      <c r="L31">
        <f t="shared" si="3"/>
        <v>92.408672283105673</v>
      </c>
      <c r="M31">
        <f t="shared" si="4"/>
        <v>9.4055063076057266</v>
      </c>
      <c r="N31">
        <f t="shared" si="5"/>
        <v>40.055127299467628</v>
      </c>
      <c r="O31">
        <f t="shared" si="6"/>
        <v>2.7800316733762303E-2</v>
      </c>
      <c r="P31">
        <f t="shared" si="7"/>
        <v>2.9610314472255368</v>
      </c>
      <c r="Q31">
        <f t="shared" si="8"/>
        <v>2.7656123454476999E-2</v>
      </c>
      <c r="R31">
        <f t="shared" si="9"/>
        <v>1.7297969868560536E-2</v>
      </c>
      <c r="S31">
        <f t="shared" si="10"/>
        <v>231.29184665228811</v>
      </c>
      <c r="T31">
        <f t="shared" si="11"/>
        <v>39.287576128918033</v>
      </c>
      <c r="U31">
        <f t="shared" si="12"/>
        <v>38.372412903225801</v>
      </c>
      <c r="V31">
        <f t="shared" si="13"/>
        <v>6.7928165555043742</v>
      </c>
      <c r="W31">
        <f t="shared" si="14"/>
        <v>50.329640611551582</v>
      </c>
      <c r="X31">
        <f t="shared" si="15"/>
        <v>3.3864485531875745</v>
      </c>
      <c r="Y31">
        <f t="shared" si="16"/>
        <v>6.7285371245236387</v>
      </c>
      <c r="Z31">
        <f t="shared" si="17"/>
        <v>3.4063680023167997</v>
      </c>
      <c r="AA31">
        <f t="shared" si="18"/>
        <v>-42.966589031888383</v>
      </c>
      <c r="AB31">
        <f t="shared" si="19"/>
        <v>-28.06488529794737</v>
      </c>
      <c r="AC31">
        <f t="shared" si="20"/>
        <v>-2.2850937531007185</v>
      </c>
      <c r="AD31">
        <f t="shared" si="21"/>
        <v>157.97527856935164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51892.557478042021</v>
      </c>
      <c r="AJ31" t="s">
        <v>286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365</v>
      </c>
      <c r="AQ31">
        <v>589.21853846153795</v>
      </c>
      <c r="AR31">
        <v>729.74</v>
      </c>
      <c r="AS31">
        <f t="shared" si="27"/>
        <v>0.19256373713714758</v>
      </c>
      <c r="AT31">
        <v>0.5</v>
      </c>
      <c r="AU31">
        <f t="shared" si="28"/>
        <v>1180.1893634766236</v>
      </c>
      <c r="AV31">
        <f t="shared" si="29"/>
        <v>4.9722277096354066</v>
      </c>
      <c r="AW31">
        <f t="shared" si="30"/>
        <v>113.63083718028504</v>
      </c>
      <c r="AX31">
        <f t="shared" si="31"/>
        <v>0.31696220571710476</v>
      </c>
      <c r="AY31">
        <f t="shared" si="32"/>
        <v>4.7026141407531504E-3</v>
      </c>
      <c r="AZ31">
        <f t="shared" si="33"/>
        <v>3.4701948639241373</v>
      </c>
      <c r="BA31" t="s">
        <v>366</v>
      </c>
      <c r="BB31">
        <v>498.44</v>
      </c>
      <c r="BC31">
        <f t="shared" si="34"/>
        <v>231.3</v>
      </c>
      <c r="BD31">
        <f t="shared" si="35"/>
        <v>0.60752901659516667</v>
      </c>
      <c r="BE31">
        <f t="shared" si="36"/>
        <v>0.91630603117627485</v>
      </c>
      <c r="BF31">
        <f t="shared" si="37"/>
        <v>9.8521141192966795</v>
      </c>
      <c r="BG31">
        <f t="shared" si="38"/>
        <v>0.99439917549290402</v>
      </c>
      <c r="BH31">
        <f t="shared" si="39"/>
        <v>1400.0051612903201</v>
      </c>
      <c r="BI31">
        <f t="shared" si="40"/>
        <v>1180.1893634766236</v>
      </c>
      <c r="BJ31">
        <f t="shared" si="41"/>
        <v>0.84298929468866934</v>
      </c>
      <c r="BK31">
        <f t="shared" si="42"/>
        <v>0.19597858937733884</v>
      </c>
      <c r="BL31">
        <v>6</v>
      </c>
      <c r="BM31">
        <v>0.5</v>
      </c>
      <c r="BN31" t="s">
        <v>289</v>
      </c>
      <c r="BO31">
        <v>2</v>
      </c>
      <c r="BP31">
        <v>1605215328.0999999</v>
      </c>
      <c r="BQ31">
        <v>393.539806451613</v>
      </c>
      <c r="BR31">
        <v>399.96654838709702</v>
      </c>
      <c r="BS31">
        <v>33.271703225806398</v>
      </c>
      <c r="BT31">
        <v>32.141451612903197</v>
      </c>
      <c r="BU31">
        <v>391.82232258064499</v>
      </c>
      <c r="BV31">
        <v>32.866558064516099</v>
      </c>
      <c r="BW31">
        <v>500.00325806451599</v>
      </c>
      <c r="BX31">
        <v>101.681677419355</v>
      </c>
      <c r="BY31">
        <v>9.9963580645161296E-2</v>
      </c>
      <c r="BZ31">
        <v>38.196606451612901</v>
      </c>
      <c r="CA31">
        <v>38.372412903225801</v>
      </c>
      <c r="CB31">
        <v>999.9</v>
      </c>
      <c r="CC31">
        <v>0</v>
      </c>
      <c r="CD31">
        <v>0</v>
      </c>
      <c r="CE31">
        <v>10012.1990322581</v>
      </c>
      <c r="CF31">
        <v>0</v>
      </c>
      <c r="CG31">
        <v>665.747677419355</v>
      </c>
      <c r="CH31">
        <v>1400.0051612903201</v>
      </c>
      <c r="CI31">
        <v>0.90000045161290299</v>
      </c>
      <c r="CJ31">
        <v>9.99998E-2</v>
      </c>
      <c r="CK31">
        <v>0</v>
      </c>
      <c r="CL31">
        <v>589.47429032258106</v>
      </c>
      <c r="CM31">
        <v>4.9993800000000004</v>
      </c>
      <c r="CN31">
        <v>8556.0264516128991</v>
      </c>
      <c r="CO31">
        <v>11164.370967741899</v>
      </c>
      <c r="CP31">
        <v>47.408999999999999</v>
      </c>
      <c r="CQ31">
        <v>49.393000000000001</v>
      </c>
      <c r="CR31">
        <v>47.947161290322597</v>
      </c>
      <c r="CS31">
        <v>49.537999999999997</v>
      </c>
      <c r="CT31">
        <v>49.768000000000001</v>
      </c>
      <c r="CU31">
        <v>1255.5051612903201</v>
      </c>
      <c r="CV31">
        <v>139.500967741935</v>
      </c>
      <c r="CW31">
        <v>0</v>
      </c>
      <c r="CX31">
        <v>149.60000014305101</v>
      </c>
      <c r="CY31">
        <v>0</v>
      </c>
      <c r="CZ31">
        <v>589.21853846153795</v>
      </c>
      <c r="DA31">
        <v>-38.532786328120999</v>
      </c>
      <c r="DB31">
        <v>-779.49367540500305</v>
      </c>
      <c r="DC31">
        <v>8550.8219230769191</v>
      </c>
      <c r="DD31">
        <v>15</v>
      </c>
      <c r="DE31">
        <v>1605215304.5999999</v>
      </c>
      <c r="DF31" t="s">
        <v>367</v>
      </c>
      <c r="DG31">
        <v>1605215299.5999999</v>
      </c>
      <c r="DH31">
        <v>1605215304.5999999</v>
      </c>
      <c r="DI31">
        <v>12</v>
      </c>
      <c r="DJ31">
        <v>4.7E-2</v>
      </c>
      <c r="DK31">
        <v>1.2E-2</v>
      </c>
      <c r="DL31">
        <v>1.7170000000000001</v>
      </c>
      <c r="DM31">
        <v>0.40500000000000003</v>
      </c>
      <c r="DN31">
        <v>400</v>
      </c>
      <c r="DO31">
        <v>32</v>
      </c>
      <c r="DP31">
        <v>0.23</v>
      </c>
      <c r="DQ31">
        <v>0.03</v>
      </c>
      <c r="DR31">
        <v>4.9952503131894996</v>
      </c>
      <c r="DS31">
        <v>-1.2859344474050001</v>
      </c>
      <c r="DT31">
        <v>0.100583960382129</v>
      </c>
      <c r="DU31">
        <v>0</v>
      </c>
      <c r="DV31">
        <v>-6.4323653333333297</v>
      </c>
      <c r="DW31">
        <v>1.1776562402669599</v>
      </c>
      <c r="DX31">
        <v>9.4433983421694595E-2</v>
      </c>
      <c r="DY31">
        <v>0</v>
      </c>
      <c r="DZ31">
        <v>1.12715226666667</v>
      </c>
      <c r="EA31">
        <v>0.94367487430477903</v>
      </c>
      <c r="EB31">
        <v>6.9201951530735203E-2</v>
      </c>
      <c r="EC31">
        <v>0</v>
      </c>
      <c r="ED31">
        <v>0</v>
      </c>
      <c r="EE31">
        <v>3</v>
      </c>
      <c r="EF31" t="s">
        <v>296</v>
      </c>
      <c r="EG31">
        <v>100</v>
      </c>
      <c r="EH31">
        <v>100</v>
      </c>
      <c r="EI31">
        <v>1.718</v>
      </c>
      <c r="EJ31">
        <v>0.40510000000000002</v>
      </c>
      <c r="EK31">
        <v>1.7175</v>
      </c>
      <c r="EL31">
        <v>0</v>
      </c>
      <c r="EM31">
        <v>0</v>
      </c>
      <c r="EN31">
        <v>0</v>
      </c>
      <c r="EO31">
        <v>0.40514999999999901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0.6</v>
      </c>
      <c r="EX31">
        <v>0.5</v>
      </c>
      <c r="EY31">
        <v>2</v>
      </c>
      <c r="EZ31">
        <v>485.84500000000003</v>
      </c>
      <c r="FA31">
        <v>546.84</v>
      </c>
      <c r="FB31">
        <v>37.110799999999998</v>
      </c>
      <c r="FC31">
        <v>34.025199999999998</v>
      </c>
      <c r="FD31">
        <v>30.000299999999999</v>
      </c>
      <c r="FE31">
        <v>33.538899999999998</v>
      </c>
      <c r="FF31">
        <v>33.587200000000003</v>
      </c>
      <c r="FG31">
        <v>20.368200000000002</v>
      </c>
      <c r="FH31">
        <v>0</v>
      </c>
      <c r="FI31">
        <v>100</v>
      </c>
      <c r="FJ31">
        <v>-999.9</v>
      </c>
      <c r="FK31">
        <v>400</v>
      </c>
      <c r="FL31">
        <v>44.216700000000003</v>
      </c>
      <c r="FM31">
        <v>101.182</v>
      </c>
      <c r="FN31">
        <v>100.491</v>
      </c>
    </row>
    <row r="32" spans="1:170" x14ac:dyDescent="0.25">
      <c r="A32">
        <v>16</v>
      </c>
      <c r="B32">
        <v>1605215470.0999999</v>
      </c>
      <c r="C32">
        <v>2797</v>
      </c>
      <c r="D32" t="s">
        <v>368</v>
      </c>
      <c r="E32" t="s">
        <v>369</v>
      </c>
      <c r="F32" t="s">
        <v>364</v>
      </c>
      <c r="G32" t="s">
        <v>300</v>
      </c>
      <c r="H32">
        <v>1605215462.3499999</v>
      </c>
      <c r="I32">
        <f t="shared" si="0"/>
        <v>1.4732539916792746E-3</v>
      </c>
      <c r="J32">
        <f t="shared" si="1"/>
        <v>4.7303172660824488</v>
      </c>
      <c r="K32">
        <f t="shared" si="2"/>
        <v>393.61970000000002</v>
      </c>
      <c r="L32">
        <f t="shared" si="3"/>
        <v>202.20997053896158</v>
      </c>
      <c r="M32">
        <f t="shared" si="4"/>
        <v>20.581378644639628</v>
      </c>
      <c r="N32">
        <f t="shared" si="5"/>
        <v>40.063484832606314</v>
      </c>
      <c r="O32">
        <f t="shared" si="6"/>
        <v>4.3511758375921909E-2</v>
      </c>
      <c r="P32">
        <f t="shared" si="7"/>
        <v>2.9591270419329865</v>
      </c>
      <c r="Q32">
        <f t="shared" si="8"/>
        <v>4.3159416700736759E-2</v>
      </c>
      <c r="R32">
        <f t="shared" si="9"/>
        <v>2.7006053981053685E-2</v>
      </c>
      <c r="S32">
        <f t="shared" si="10"/>
        <v>231.28984694040284</v>
      </c>
      <c r="T32">
        <f t="shared" si="11"/>
        <v>39.363883646612017</v>
      </c>
      <c r="U32">
        <f t="shared" si="12"/>
        <v>38.284586666666698</v>
      </c>
      <c r="V32">
        <f t="shared" si="13"/>
        <v>6.7606387108820414</v>
      </c>
      <c r="W32">
        <f t="shared" si="14"/>
        <v>50.871254637323474</v>
      </c>
      <c r="X32">
        <f t="shared" si="15"/>
        <v>3.4607398320182581</v>
      </c>
      <c r="Y32">
        <f t="shared" si="16"/>
        <v>6.8029378412050523</v>
      </c>
      <c r="Z32">
        <f t="shared" si="17"/>
        <v>3.2998988788637833</v>
      </c>
      <c r="AA32">
        <f t="shared" si="18"/>
        <v>-64.97050103305601</v>
      </c>
      <c r="AB32">
        <f t="shared" si="19"/>
        <v>18.406323123563883</v>
      </c>
      <c r="AC32">
        <f t="shared" si="20"/>
        <v>1.5004755990861507</v>
      </c>
      <c r="AD32">
        <f t="shared" si="21"/>
        <v>186.22614462999684</v>
      </c>
      <c r="AE32">
        <v>19</v>
      </c>
      <c r="AF32">
        <v>4</v>
      </c>
      <c r="AG32">
        <f t="shared" si="22"/>
        <v>1</v>
      </c>
      <c r="AH32">
        <f t="shared" si="23"/>
        <v>0</v>
      </c>
      <c r="AI32">
        <f t="shared" si="24"/>
        <v>51805.009738673798</v>
      </c>
      <c r="AJ32" t="s">
        <v>286</v>
      </c>
      <c r="AK32">
        <v>715.47692307692296</v>
      </c>
      <c r="AL32">
        <v>3262.08</v>
      </c>
      <c r="AM32">
        <f t="shared" si="25"/>
        <v>2546.603076923077</v>
      </c>
      <c r="AN32">
        <f t="shared" si="26"/>
        <v>0.78066849277855754</v>
      </c>
      <c r="AO32">
        <v>-0.57774747981622299</v>
      </c>
      <c r="AP32" t="s">
        <v>370</v>
      </c>
      <c r="AQ32">
        <v>695.44856000000004</v>
      </c>
      <c r="AR32">
        <v>848.83</v>
      </c>
      <c r="AS32">
        <f t="shared" si="27"/>
        <v>0.1806974777046052</v>
      </c>
      <c r="AT32">
        <v>0.5</v>
      </c>
      <c r="AU32">
        <f t="shared" si="28"/>
        <v>1180.1798718533259</v>
      </c>
      <c r="AV32">
        <f t="shared" si="29"/>
        <v>4.7303172660824488</v>
      </c>
      <c r="AW32">
        <f t="shared" si="30"/>
        <v>106.6277630408201</v>
      </c>
      <c r="AX32">
        <f t="shared" si="31"/>
        <v>0.33279926487046874</v>
      </c>
      <c r="AY32">
        <f t="shared" si="32"/>
        <v>4.4976743566749831E-3</v>
      </c>
      <c r="AZ32">
        <f t="shared" si="33"/>
        <v>2.8430309956057158</v>
      </c>
      <c r="BA32" t="s">
        <v>371</v>
      </c>
      <c r="BB32">
        <v>566.34</v>
      </c>
      <c r="BC32">
        <f t="shared" si="34"/>
        <v>282.49</v>
      </c>
      <c r="BD32">
        <f t="shared" si="35"/>
        <v>0.54296237034939288</v>
      </c>
      <c r="BE32">
        <f t="shared" si="36"/>
        <v>0.89520873674760926</v>
      </c>
      <c r="BF32">
        <f t="shared" si="37"/>
        <v>1.1501904833322745</v>
      </c>
      <c r="BG32">
        <f t="shared" si="38"/>
        <v>0.94763491879378381</v>
      </c>
      <c r="BH32">
        <f t="shared" si="39"/>
        <v>1399.9939999999999</v>
      </c>
      <c r="BI32">
        <f t="shared" si="40"/>
        <v>1180.1798718533259</v>
      </c>
      <c r="BJ32">
        <f t="shared" si="41"/>
        <v>0.84298923556338523</v>
      </c>
      <c r="BK32">
        <f t="shared" si="42"/>
        <v>0.19597847112677058</v>
      </c>
      <c r="BL32">
        <v>6</v>
      </c>
      <c r="BM32">
        <v>0.5</v>
      </c>
      <c r="BN32" t="s">
        <v>289</v>
      </c>
      <c r="BO32">
        <v>2</v>
      </c>
      <c r="BP32">
        <v>1605215462.3499999</v>
      </c>
      <c r="BQ32">
        <v>393.61970000000002</v>
      </c>
      <c r="BR32">
        <v>399.99189999999999</v>
      </c>
      <c r="BS32">
        <v>34.001420000000003</v>
      </c>
      <c r="BT32">
        <v>32.2936433333333</v>
      </c>
      <c r="BU32">
        <v>391.90213333333298</v>
      </c>
      <c r="BV32">
        <v>33.596256666666697</v>
      </c>
      <c r="BW32">
        <v>500.00493333333299</v>
      </c>
      <c r="BX32">
        <v>101.682233333333</v>
      </c>
      <c r="BY32">
        <v>9.9981410000000007E-2</v>
      </c>
      <c r="BZ32">
        <v>38.399963333333297</v>
      </c>
      <c r="CA32">
        <v>38.284586666666698</v>
      </c>
      <c r="CB32">
        <v>999.9</v>
      </c>
      <c r="CC32">
        <v>0</v>
      </c>
      <c r="CD32">
        <v>0</v>
      </c>
      <c r="CE32">
        <v>10001.339</v>
      </c>
      <c r="CF32">
        <v>0</v>
      </c>
      <c r="CG32">
        <v>575.42373333333296</v>
      </c>
      <c r="CH32">
        <v>1399.9939999999999</v>
      </c>
      <c r="CI32">
        <v>0.90000119999999995</v>
      </c>
      <c r="CJ32">
        <v>9.9998453333333404E-2</v>
      </c>
      <c r="CK32">
        <v>0</v>
      </c>
      <c r="CL32">
        <v>697.57853333333298</v>
      </c>
      <c r="CM32">
        <v>4.9993800000000004</v>
      </c>
      <c r="CN32">
        <v>10333.6996666667</v>
      </c>
      <c r="CO32">
        <v>11164.2866666667</v>
      </c>
      <c r="CP32">
        <v>47.793399999999998</v>
      </c>
      <c r="CQ32">
        <v>49.793399999999998</v>
      </c>
      <c r="CR32">
        <v>48.311999999999998</v>
      </c>
      <c r="CS32">
        <v>49.936999999999998</v>
      </c>
      <c r="CT32">
        <v>50.1270666666667</v>
      </c>
      <c r="CU32">
        <v>1255.4970000000001</v>
      </c>
      <c r="CV32">
        <v>139.49700000000001</v>
      </c>
      <c r="CW32">
        <v>0</v>
      </c>
      <c r="CX32">
        <v>133.40000009536701</v>
      </c>
      <c r="CY32">
        <v>0</v>
      </c>
      <c r="CZ32">
        <v>695.44856000000004</v>
      </c>
      <c r="DA32">
        <v>-138.01053846246199</v>
      </c>
      <c r="DB32">
        <v>-2317.5846163627698</v>
      </c>
      <c r="DC32">
        <v>10300.375599999999</v>
      </c>
      <c r="DD32">
        <v>15</v>
      </c>
      <c r="DE32">
        <v>1605215304.5999999</v>
      </c>
      <c r="DF32" t="s">
        <v>367</v>
      </c>
      <c r="DG32">
        <v>1605215299.5999999</v>
      </c>
      <c r="DH32">
        <v>1605215304.5999999</v>
      </c>
      <c r="DI32">
        <v>12</v>
      </c>
      <c r="DJ32">
        <v>4.7E-2</v>
      </c>
      <c r="DK32">
        <v>1.2E-2</v>
      </c>
      <c r="DL32">
        <v>1.7170000000000001</v>
      </c>
      <c r="DM32">
        <v>0.40500000000000003</v>
      </c>
      <c r="DN32">
        <v>400</v>
      </c>
      <c r="DO32">
        <v>32</v>
      </c>
      <c r="DP32">
        <v>0.23</v>
      </c>
      <c r="DQ32">
        <v>0.03</v>
      </c>
      <c r="DR32">
        <v>4.7408979442536099</v>
      </c>
      <c r="DS32">
        <v>-0.90065653330374595</v>
      </c>
      <c r="DT32">
        <v>7.2816564607115997E-2</v>
      </c>
      <c r="DU32">
        <v>0</v>
      </c>
      <c r="DV32">
        <v>-6.3759350000000001</v>
      </c>
      <c r="DW32">
        <v>0.80545575083425602</v>
      </c>
      <c r="DX32">
        <v>7.0039756127026398E-2</v>
      </c>
      <c r="DY32">
        <v>0</v>
      </c>
      <c r="DZ32">
        <v>1.7018773333333299</v>
      </c>
      <c r="EA32">
        <v>0.71610500556173595</v>
      </c>
      <c r="EB32">
        <v>5.1915948348160698E-2</v>
      </c>
      <c r="EC32">
        <v>0</v>
      </c>
      <c r="ED32">
        <v>0</v>
      </c>
      <c r="EE32">
        <v>3</v>
      </c>
      <c r="EF32" t="s">
        <v>296</v>
      </c>
      <c r="EG32">
        <v>100</v>
      </c>
      <c r="EH32">
        <v>100</v>
      </c>
      <c r="EI32">
        <v>1.7170000000000001</v>
      </c>
      <c r="EJ32">
        <v>0.4052</v>
      </c>
      <c r="EK32">
        <v>1.7175</v>
      </c>
      <c r="EL32">
        <v>0</v>
      </c>
      <c r="EM32">
        <v>0</v>
      </c>
      <c r="EN32">
        <v>0</v>
      </c>
      <c r="EO32">
        <v>0.40514999999999901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2.8</v>
      </c>
      <c r="EX32">
        <v>2.8</v>
      </c>
      <c r="EY32">
        <v>2</v>
      </c>
      <c r="EZ32">
        <v>459.55099999999999</v>
      </c>
      <c r="FA32">
        <v>546.22199999999998</v>
      </c>
      <c r="FB32">
        <v>37.260800000000003</v>
      </c>
      <c r="FC32">
        <v>34.068199999999997</v>
      </c>
      <c r="FD32">
        <v>30.000299999999999</v>
      </c>
      <c r="FE32">
        <v>33.569000000000003</v>
      </c>
      <c r="FF32">
        <v>33.614400000000003</v>
      </c>
      <c r="FG32">
        <v>20.37</v>
      </c>
      <c r="FH32">
        <v>0</v>
      </c>
      <c r="FI32">
        <v>100</v>
      </c>
      <c r="FJ32">
        <v>-999.9</v>
      </c>
      <c r="FK32">
        <v>400</v>
      </c>
      <c r="FL32">
        <v>33.310499999999998</v>
      </c>
      <c r="FM32">
        <v>101.16500000000001</v>
      </c>
      <c r="FN32">
        <v>100.477</v>
      </c>
    </row>
    <row r="33" spans="1:170" x14ac:dyDescent="0.25">
      <c r="A33">
        <v>17</v>
      </c>
      <c r="B33">
        <v>1605215642.5999999</v>
      </c>
      <c r="C33">
        <v>2969.5</v>
      </c>
      <c r="D33" t="s">
        <v>372</v>
      </c>
      <c r="E33" t="s">
        <v>373</v>
      </c>
      <c r="F33" t="s">
        <v>374</v>
      </c>
      <c r="G33" t="s">
        <v>375</v>
      </c>
      <c r="H33">
        <v>1605215634.8499999</v>
      </c>
      <c r="I33">
        <f t="shared" si="0"/>
        <v>1.5312388864445342E-3</v>
      </c>
      <c r="J33">
        <f t="shared" si="1"/>
        <v>7.3402231812624681</v>
      </c>
      <c r="K33">
        <f t="shared" si="2"/>
        <v>390.43573333333302</v>
      </c>
      <c r="L33">
        <f t="shared" si="3"/>
        <v>103.86071949982689</v>
      </c>
      <c r="M33">
        <f t="shared" si="4"/>
        <v>10.570805965522128</v>
      </c>
      <c r="N33">
        <f t="shared" si="5"/>
        <v>39.73802992073324</v>
      </c>
      <c r="O33">
        <f t="shared" si="6"/>
        <v>4.3394822277993364E-2</v>
      </c>
      <c r="P33">
        <f t="shared" si="7"/>
        <v>2.96250400641537</v>
      </c>
      <c r="Q33">
        <f t="shared" si="8"/>
        <v>4.3044759647516882E-2</v>
      </c>
      <c r="R33">
        <f t="shared" si="9"/>
        <v>2.6934190992490753E-2</v>
      </c>
      <c r="S33">
        <f t="shared" si="10"/>
        <v>231.29118658553605</v>
      </c>
      <c r="T33">
        <f t="shared" si="11"/>
        <v>39.4144285338133</v>
      </c>
      <c r="U33">
        <f t="shared" si="12"/>
        <v>38.691560000000003</v>
      </c>
      <c r="V33">
        <f t="shared" si="13"/>
        <v>6.9108672343940691</v>
      </c>
      <c r="W33">
        <f t="shared" si="14"/>
        <v>50.898038129953505</v>
      </c>
      <c r="X33">
        <f t="shared" si="15"/>
        <v>3.4750057435915553</v>
      </c>
      <c r="Y33">
        <f t="shared" si="16"/>
        <v>6.8273864205121759</v>
      </c>
      <c r="Z33">
        <f t="shared" si="17"/>
        <v>3.4358614908025138</v>
      </c>
      <c r="AA33">
        <f t="shared" si="18"/>
        <v>-67.527634892203963</v>
      </c>
      <c r="AB33">
        <f t="shared" si="19"/>
        <v>-35.966644238373433</v>
      </c>
      <c r="AC33">
        <f t="shared" si="20"/>
        <v>-2.9353278923633561</v>
      </c>
      <c r="AD33">
        <f t="shared" si="21"/>
        <v>124.86157956259531</v>
      </c>
      <c r="AE33">
        <v>4</v>
      </c>
      <c r="AF33">
        <v>1</v>
      </c>
      <c r="AG33">
        <f t="shared" si="22"/>
        <v>1</v>
      </c>
      <c r="AH33">
        <f t="shared" si="23"/>
        <v>0</v>
      </c>
      <c r="AI33">
        <f t="shared" si="24"/>
        <v>51889.060904362137</v>
      </c>
      <c r="AJ33" t="s">
        <v>286</v>
      </c>
      <c r="AK33">
        <v>715.47692307692296</v>
      </c>
      <c r="AL33">
        <v>3262.08</v>
      </c>
      <c r="AM33">
        <f t="shared" si="25"/>
        <v>2546.603076923077</v>
      </c>
      <c r="AN33">
        <f t="shared" si="26"/>
        <v>0.78066849277855754</v>
      </c>
      <c r="AO33">
        <v>-0.57774747981622299</v>
      </c>
      <c r="AP33" t="s">
        <v>376</v>
      </c>
      <c r="AQ33">
        <v>607.79857692307701</v>
      </c>
      <c r="AR33">
        <v>809.28</v>
      </c>
      <c r="AS33">
        <f t="shared" si="27"/>
        <v>0.24896379878030217</v>
      </c>
      <c r="AT33">
        <v>0.5</v>
      </c>
      <c r="AU33">
        <f t="shared" si="28"/>
        <v>1180.1861218533531</v>
      </c>
      <c r="AV33">
        <f t="shared" si="29"/>
        <v>7.3402231812624681</v>
      </c>
      <c r="AW33">
        <f t="shared" si="30"/>
        <v>146.9118100822017</v>
      </c>
      <c r="AX33">
        <f t="shared" si="31"/>
        <v>0.36538651640964803</v>
      </c>
      <c r="AY33">
        <f t="shared" si="32"/>
        <v>6.7090864012571035E-3</v>
      </c>
      <c r="AZ33">
        <f t="shared" si="33"/>
        <v>3.0308422301304865</v>
      </c>
      <c r="BA33" t="s">
        <v>377</v>
      </c>
      <c r="BB33">
        <v>513.58000000000004</v>
      </c>
      <c r="BC33">
        <f t="shared" si="34"/>
        <v>295.69999999999993</v>
      </c>
      <c r="BD33">
        <f t="shared" si="35"/>
        <v>0.68137106214718635</v>
      </c>
      <c r="BE33">
        <f t="shared" si="36"/>
        <v>0.89241404402401314</v>
      </c>
      <c r="BF33">
        <f t="shared" si="37"/>
        <v>2.1479191268123041</v>
      </c>
      <c r="BG33">
        <f t="shared" si="38"/>
        <v>0.96316541129903366</v>
      </c>
      <c r="BH33">
        <f t="shared" si="39"/>
        <v>1400.00133333333</v>
      </c>
      <c r="BI33">
        <f t="shared" si="40"/>
        <v>1180.1861218533531</v>
      </c>
      <c r="BJ33">
        <f t="shared" si="41"/>
        <v>0.84298928419117414</v>
      </c>
      <c r="BK33">
        <f t="shared" si="42"/>
        <v>0.19597856838234851</v>
      </c>
      <c r="BL33">
        <v>6</v>
      </c>
      <c r="BM33">
        <v>0.5</v>
      </c>
      <c r="BN33" t="s">
        <v>289</v>
      </c>
      <c r="BO33">
        <v>2</v>
      </c>
      <c r="BP33">
        <v>1605215634.8499999</v>
      </c>
      <c r="BQ33">
        <v>390.43573333333302</v>
      </c>
      <c r="BR33">
        <v>399.96133333333302</v>
      </c>
      <c r="BS33">
        <v>34.142769999999999</v>
      </c>
      <c r="BT33">
        <v>32.368036666666697</v>
      </c>
      <c r="BU33">
        <v>388.7013</v>
      </c>
      <c r="BV33">
        <v>33.733730000000001</v>
      </c>
      <c r="BW33">
        <v>500.004633333333</v>
      </c>
      <c r="BX33">
        <v>101.6788</v>
      </c>
      <c r="BY33">
        <v>9.9870669999999995E-2</v>
      </c>
      <c r="BZ33">
        <v>38.466366666666701</v>
      </c>
      <c r="CA33">
        <v>38.691560000000003</v>
      </c>
      <c r="CB33">
        <v>999.9</v>
      </c>
      <c r="CC33">
        <v>0</v>
      </c>
      <c r="CD33">
        <v>0</v>
      </c>
      <c r="CE33">
        <v>10020.8433333333</v>
      </c>
      <c r="CF33">
        <v>0</v>
      </c>
      <c r="CG33">
        <v>565.55313333333299</v>
      </c>
      <c r="CH33">
        <v>1400.00133333333</v>
      </c>
      <c r="CI33">
        <v>0.89999899999999999</v>
      </c>
      <c r="CJ33">
        <v>0.10000100000000001</v>
      </c>
      <c r="CK33">
        <v>0</v>
      </c>
      <c r="CL33">
        <v>607.78179999999998</v>
      </c>
      <c r="CM33">
        <v>4.9993800000000004</v>
      </c>
      <c r="CN33">
        <v>9001.7753333333294</v>
      </c>
      <c r="CO33">
        <v>11164.34</v>
      </c>
      <c r="CP33">
        <v>48.178733333333298</v>
      </c>
      <c r="CQ33">
        <v>50.25</v>
      </c>
      <c r="CR33">
        <v>48.75</v>
      </c>
      <c r="CS33">
        <v>50.245800000000003</v>
      </c>
      <c r="CT33">
        <v>50.5041333333333</v>
      </c>
      <c r="CU33">
        <v>1255.50133333333</v>
      </c>
      <c r="CV33">
        <v>139.5</v>
      </c>
      <c r="CW33">
        <v>0</v>
      </c>
      <c r="CX33">
        <v>171.299999952316</v>
      </c>
      <c r="CY33">
        <v>0</v>
      </c>
      <c r="CZ33">
        <v>607.79857692307701</v>
      </c>
      <c r="DA33">
        <v>-22.4042051431414</v>
      </c>
      <c r="DB33">
        <v>-699.789400157042</v>
      </c>
      <c r="DC33">
        <v>8998.9853846153801</v>
      </c>
      <c r="DD33">
        <v>15</v>
      </c>
      <c r="DE33">
        <v>1605215567.5999999</v>
      </c>
      <c r="DF33" t="s">
        <v>378</v>
      </c>
      <c r="DG33">
        <v>1605215555.5999999</v>
      </c>
      <c r="DH33">
        <v>1605215567.5999999</v>
      </c>
      <c r="DI33">
        <v>13</v>
      </c>
      <c r="DJ33">
        <v>1.7000000000000001E-2</v>
      </c>
      <c r="DK33">
        <v>4.0000000000000001E-3</v>
      </c>
      <c r="DL33">
        <v>1.734</v>
      </c>
      <c r="DM33">
        <v>0.40899999999999997</v>
      </c>
      <c r="DN33">
        <v>400</v>
      </c>
      <c r="DO33">
        <v>32</v>
      </c>
      <c r="DP33">
        <v>0.57999999999999996</v>
      </c>
      <c r="DQ33">
        <v>0.09</v>
      </c>
      <c r="DR33">
        <v>7.3483405550408998</v>
      </c>
      <c r="DS33">
        <v>-0.77703644553361195</v>
      </c>
      <c r="DT33">
        <v>5.7693126862526103E-2</v>
      </c>
      <c r="DU33">
        <v>0</v>
      </c>
      <c r="DV33">
        <v>-9.5255886666666694</v>
      </c>
      <c r="DW33">
        <v>0.47213953281423099</v>
      </c>
      <c r="DX33">
        <v>3.9123641764141702E-2</v>
      </c>
      <c r="DY33">
        <v>0</v>
      </c>
      <c r="DZ33">
        <v>1.7747189999999999</v>
      </c>
      <c r="EA33">
        <v>1.1787510567296999</v>
      </c>
      <c r="EB33">
        <v>8.5924672760505694E-2</v>
      </c>
      <c r="EC33">
        <v>0</v>
      </c>
      <c r="ED33">
        <v>0</v>
      </c>
      <c r="EE33">
        <v>3</v>
      </c>
      <c r="EF33" t="s">
        <v>296</v>
      </c>
      <c r="EG33">
        <v>100</v>
      </c>
      <c r="EH33">
        <v>100</v>
      </c>
      <c r="EI33">
        <v>1.7350000000000001</v>
      </c>
      <c r="EJ33">
        <v>0.40899999999999997</v>
      </c>
      <c r="EK33">
        <v>1.7343000000000199</v>
      </c>
      <c r="EL33">
        <v>0</v>
      </c>
      <c r="EM33">
        <v>0</v>
      </c>
      <c r="EN33">
        <v>0</v>
      </c>
      <c r="EO33">
        <v>0.40904499999999899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1.4</v>
      </c>
      <c r="EX33">
        <v>1.2</v>
      </c>
      <c r="EY33">
        <v>2</v>
      </c>
      <c r="EZ33">
        <v>478.35599999999999</v>
      </c>
      <c r="FA33">
        <v>544.98699999999997</v>
      </c>
      <c r="FB33">
        <v>37.409799999999997</v>
      </c>
      <c r="FC33">
        <v>34.185400000000001</v>
      </c>
      <c r="FD33">
        <v>30</v>
      </c>
      <c r="FE33">
        <v>33.658900000000003</v>
      </c>
      <c r="FF33">
        <v>33.696100000000001</v>
      </c>
      <c r="FG33">
        <v>20.369900000000001</v>
      </c>
      <c r="FH33">
        <v>0</v>
      </c>
      <c r="FI33">
        <v>100</v>
      </c>
      <c r="FJ33">
        <v>-999.9</v>
      </c>
      <c r="FK33">
        <v>400</v>
      </c>
      <c r="FL33">
        <v>33.972000000000001</v>
      </c>
      <c r="FM33">
        <v>101.142</v>
      </c>
      <c r="FN33">
        <v>100.458</v>
      </c>
    </row>
    <row r="34" spans="1:170" x14ac:dyDescent="0.25">
      <c r="A34">
        <v>18</v>
      </c>
      <c r="B34">
        <v>1605215789.0999999</v>
      </c>
      <c r="C34">
        <v>3116</v>
      </c>
      <c r="D34" t="s">
        <v>379</v>
      </c>
      <c r="E34" t="s">
        <v>380</v>
      </c>
      <c r="F34" t="s">
        <v>374</v>
      </c>
      <c r="G34" t="s">
        <v>375</v>
      </c>
      <c r="H34">
        <v>1605215781.0999999</v>
      </c>
      <c r="I34">
        <f t="shared" si="0"/>
        <v>2.8743669664190274E-3</v>
      </c>
      <c r="J34">
        <f t="shared" si="1"/>
        <v>10.670451850081182</v>
      </c>
      <c r="K34">
        <f t="shared" si="2"/>
        <v>385.84122580645197</v>
      </c>
      <c r="L34">
        <f t="shared" si="3"/>
        <v>168.42648252838288</v>
      </c>
      <c r="M34">
        <f t="shared" si="4"/>
        <v>17.142200908817959</v>
      </c>
      <c r="N34">
        <f t="shared" si="5"/>
        <v>39.270355305105831</v>
      </c>
      <c r="O34">
        <f t="shared" si="6"/>
        <v>8.5547306471891127E-2</v>
      </c>
      <c r="P34">
        <f t="shared" si="7"/>
        <v>2.9597396922739625</v>
      </c>
      <c r="Q34">
        <f t="shared" si="8"/>
        <v>8.4197020150695717E-2</v>
      </c>
      <c r="R34">
        <f t="shared" si="9"/>
        <v>5.2742680063376776E-2</v>
      </c>
      <c r="S34">
        <f t="shared" si="10"/>
        <v>231.2870747117274</v>
      </c>
      <c r="T34">
        <f t="shared" si="11"/>
        <v>39.208023442140217</v>
      </c>
      <c r="U34">
        <f t="shared" si="12"/>
        <v>38.739983870967698</v>
      </c>
      <c r="V34">
        <f t="shared" si="13"/>
        <v>6.9289335258557854</v>
      </c>
      <c r="W34">
        <f t="shared" si="14"/>
        <v>52.847041027087158</v>
      </c>
      <c r="X34">
        <f t="shared" si="15"/>
        <v>3.6346717594889086</v>
      </c>
      <c r="Y34">
        <f t="shared" si="16"/>
        <v>6.8777204718537215</v>
      </c>
      <c r="Z34">
        <f t="shared" si="17"/>
        <v>3.2942617663668767</v>
      </c>
      <c r="AA34">
        <f t="shared" si="18"/>
        <v>-126.7595832190791</v>
      </c>
      <c r="AB34">
        <f t="shared" si="19"/>
        <v>-21.949004730222089</v>
      </c>
      <c r="AC34">
        <f t="shared" si="20"/>
        <v>-1.7945790382892992</v>
      </c>
      <c r="AD34">
        <f t="shared" si="21"/>
        <v>80.78390772413691</v>
      </c>
      <c r="AE34">
        <v>0</v>
      </c>
      <c r="AF34">
        <v>0</v>
      </c>
      <c r="AG34">
        <f t="shared" si="22"/>
        <v>1</v>
      </c>
      <c r="AH34">
        <f t="shared" si="23"/>
        <v>0</v>
      </c>
      <c r="AI34">
        <f t="shared" si="24"/>
        <v>51788.524551666575</v>
      </c>
      <c r="AJ34" t="s">
        <v>286</v>
      </c>
      <c r="AK34">
        <v>715.47692307692296</v>
      </c>
      <c r="AL34">
        <v>3262.08</v>
      </c>
      <c r="AM34">
        <f t="shared" si="25"/>
        <v>2546.603076923077</v>
      </c>
      <c r="AN34">
        <f t="shared" si="26"/>
        <v>0.78066849277855754</v>
      </c>
      <c r="AO34">
        <v>-0.57774747981622299</v>
      </c>
      <c r="AP34" t="s">
        <v>381</v>
      </c>
      <c r="AQ34">
        <v>865.45619999999997</v>
      </c>
      <c r="AR34">
        <v>1195.46</v>
      </c>
      <c r="AS34">
        <f t="shared" si="27"/>
        <v>0.27604754655111841</v>
      </c>
      <c r="AT34">
        <v>0.5</v>
      </c>
      <c r="AU34">
        <f t="shared" si="28"/>
        <v>1180.1646589535965</v>
      </c>
      <c r="AV34">
        <f t="shared" si="29"/>
        <v>10.670451850081182</v>
      </c>
      <c r="AW34">
        <f t="shared" si="30"/>
        <v>162.89077931523886</v>
      </c>
      <c r="AX34">
        <f t="shared" si="31"/>
        <v>0.49182741371522259</v>
      </c>
      <c r="AY34">
        <f t="shared" si="32"/>
        <v>9.5310423376605106E-3</v>
      </c>
      <c r="AZ34">
        <f t="shared" si="33"/>
        <v>1.7287236712227927</v>
      </c>
      <c r="BA34" t="s">
        <v>382</v>
      </c>
      <c r="BB34">
        <v>607.5</v>
      </c>
      <c r="BC34">
        <f t="shared" si="34"/>
        <v>587.96</v>
      </c>
      <c r="BD34">
        <f t="shared" si="35"/>
        <v>0.56126913395469091</v>
      </c>
      <c r="BE34">
        <f t="shared" si="36"/>
        <v>0.7785111015678563</v>
      </c>
      <c r="BF34">
        <f t="shared" si="37"/>
        <v>0.68753215658244349</v>
      </c>
      <c r="BG34">
        <f t="shared" si="38"/>
        <v>0.81152026349429585</v>
      </c>
      <c r="BH34">
        <f t="shared" si="39"/>
        <v>1399.97580645161</v>
      </c>
      <c r="BI34">
        <f t="shared" si="40"/>
        <v>1180.1646589535965</v>
      </c>
      <c r="BJ34">
        <f t="shared" si="41"/>
        <v>0.8429893241832882</v>
      </c>
      <c r="BK34">
        <f t="shared" si="42"/>
        <v>0.19597864836657636</v>
      </c>
      <c r="BL34">
        <v>6</v>
      </c>
      <c r="BM34">
        <v>0.5</v>
      </c>
      <c r="BN34" t="s">
        <v>289</v>
      </c>
      <c r="BO34">
        <v>2</v>
      </c>
      <c r="BP34">
        <v>1605215781.0999999</v>
      </c>
      <c r="BQ34">
        <v>385.84122580645197</v>
      </c>
      <c r="BR34">
        <v>399.97658064516099</v>
      </c>
      <c r="BS34">
        <v>35.711574193548401</v>
      </c>
      <c r="BT34">
        <v>32.385522580645201</v>
      </c>
      <c r="BU34">
        <v>384.10696774193599</v>
      </c>
      <c r="BV34">
        <v>35.302535483870997</v>
      </c>
      <c r="BW34">
        <v>500.00164516129001</v>
      </c>
      <c r="BX34">
        <v>101.678548387097</v>
      </c>
      <c r="BY34">
        <v>9.9988167741935502E-2</v>
      </c>
      <c r="BZ34">
        <v>38.602429032258101</v>
      </c>
      <c r="CA34">
        <v>38.739983870967698</v>
      </c>
      <c r="CB34">
        <v>999.9</v>
      </c>
      <c r="CC34">
        <v>0</v>
      </c>
      <c r="CD34">
        <v>0</v>
      </c>
      <c r="CE34">
        <v>10005.1767741935</v>
      </c>
      <c r="CF34">
        <v>0</v>
      </c>
      <c r="CG34">
        <v>452.78135483871</v>
      </c>
      <c r="CH34">
        <v>1399.97580645161</v>
      </c>
      <c r="CI34">
        <v>0.89999880645161301</v>
      </c>
      <c r="CJ34">
        <v>0.100001193548387</v>
      </c>
      <c r="CK34">
        <v>0</v>
      </c>
      <c r="CL34">
        <v>867.17380645161302</v>
      </c>
      <c r="CM34">
        <v>4.9993800000000004</v>
      </c>
      <c r="CN34">
        <v>12592.2580645161</v>
      </c>
      <c r="CO34">
        <v>11164.1419354839</v>
      </c>
      <c r="CP34">
        <v>48.401000000000003</v>
      </c>
      <c r="CQ34">
        <v>50.436999999999998</v>
      </c>
      <c r="CR34">
        <v>49</v>
      </c>
      <c r="CS34">
        <v>50.377000000000002</v>
      </c>
      <c r="CT34">
        <v>50.695129032258002</v>
      </c>
      <c r="CU34">
        <v>1255.47677419355</v>
      </c>
      <c r="CV34">
        <v>139.49935483870999</v>
      </c>
      <c r="CW34">
        <v>0</v>
      </c>
      <c r="CX34">
        <v>145.40000009536701</v>
      </c>
      <c r="CY34">
        <v>0</v>
      </c>
      <c r="CZ34">
        <v>865.45619999999997</v>
      </c>
      <c r="DA34">
        <v>-187.586846160459</v>
      </c>
      <c r="DB34">
        <v>-3302.86923082972</v>
      </c>
      <c r="DC34">
        <v>12585.98</v>
      </c>
      <c r="DD34">
        <v>15</v>
      </c>
      <c r="DE34">
        <v>1605215567.5999999</v>
      </c>
      <c r="DF34" t="s">
        <v>378</v>
      </c>
      <c r="DG34">
        <v>1605215555.5999999</v>
      </c>
      <c r="DH34">
        <v>1605215567.5999999</v>
      </c>
      <c r="DI34">
        <v>13</v>
      </c>
      <c r="DJ34">
        <v>1.7000000000000001E-2</v>
      </c>
      <c r="DK34">
        <v>4.0000000000000001E-3</v>
      </c>
      <c r="DL34">
        <v>1.734</v>
      </c>
      <c r="DM34">
        <v>0.40899999999999997</v>
      </c>
      <c r="DN34">
        <v>400</v>
      </c>
      <c r="DO34">
        <v>32</v>
      </c>
      <c r="DP34">
        <v>0.57999999999999996</v>
      </c>
      <c r="DQ34">
        <v>0.09</v>
      </c>
      <c r="DR34">
        <v>10.6903022767076</v>
      </c>
      <c r="DS34">
        <v>-1.0227834514616501</v>
      </c>
      <c r="DT34">
        <v>7.9671819321953594E-2</v>
      </c>
      <c r="DU34">
        <v>0</v>
      </c>
      <c r="DV34">
        <v>-14.141453333333301</v>
      </c>
      <c r="DW34">
        <v>1.04947007786431</v>
      </c>
      <c r="DX34">
        <v>8.1273881550115806E-2</v>
      </c>
      <c r="DY34">
        <v>0</v>
      </c>
      <c r="DZ34">
        <v>3.3245696666666702</v>
      </c>
      <c r="EA34">
        <v>0.43952863181313401</v>
      </c>
      <c r="EB34">
        <v>3.2092035614602103E-2</v>
      </c>
      <c r="EC34">
        <v>0</v>
      </c>
      <c r="ED34">
        <v>0</v>
      </c>
      <c r="EE34">
        <v>3</v>
      </c>
      <c r="EF34" t="s">
        <v>296</v>
      </c>
      <c r="EG34">
        <v>100</v>
      </c>
      <c r="EH34">
        <v>100</v>
      </c>
      <c r="EI34">
        <v>1.734</v>
      </c>
      <c r="EJ34">
        <v>0.40910000000000002</v>
      </c>
      <c r="EK34">
        <v>1.7343000000000199</v>
      </c>
      <c r="EL34">
        <v>0</v>
      </c>
      <c r="EM34">
        <v>0</v>
      </c>
      <c r="EN34">
        <v>0</v>
      </c>
      <c r="EO34">
        <v>0.40904499999999899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3.9</v>
      </c>
      <c r="EX34">
        <v>3.7</v>
      </c>
      <c r="EY34">
        <v>2</v>
      </c>
      <c r="EZ34">
        <v>482.69299999999998</v>
      </c>
      <c r="FA34">
        <v>544.72</v>
      </c>
      <c r="FB34">
        <v>37.5002</v>
      </c>
      <c r="FC34">
        <v>34.157600000000002</v>
      </c>
      <c r="FD34">
        <v>30.0001</v>
      </c>
      <c r="FE34">
        <v>33.641599999999997</v>
      </c>
      <c r="FF34">
        <v>33.683999999999997</v>
      </c>
      <c r="FG34">
        <v>20.3642</v>
      </c>
      <c r="FH34">
        <v>0</v>
      </c>
      <c r="FI34">
        <v>100</v>
      </c>
      <c r="FJ34">
        <v>-999.9</v>
      </c>
      <c r="FK34">
        <v>400</v>
      </c>
      <c r="FL34">
        <v>34.168900000000001</v>
      </c>
      <c r="FM34">
        <v>101.14700000000001</v>
      </c>
      <c r="FN34">
        <v>100.46899999999999</v>
      </c>
    </row>
    <row r="35" spans="1:170" x14ac:dyDescent="0.25">
      <c r="A35">
        <v>21</v>
      </c>
      <c r="B35">
        <v>1605216424.5999999</v>
      </c>
      <c r="C35">
        <v>3751.5</v>
      </c>
      <c r="D35" t="s">
        <v>385</v>
      </c>
      <c r="E35" t="s">
        <v>386</v>
      </c>
      <c r="F35" t="s">
        <v>383</v>
      </c>
      <c r="G35" t="s">
        <v>285</v>
      </c>
      <c r="H35">
        <v>1605216416.5999999</v>
      </c>
      <c r="I35">
        <f t="shared" si="0"/>
        <v>1.2191836926364736E-3</v>
      </c>
      <c r="J35">
        <f t="shared" si="1"/>
        <v>4.1085679718260968</v>
      </c>
      <c r="K35">
        <f t="shared" si="2"/>
        <v>394.41474193548402</v>
      </c>
      <c r="L35">
        <f t="shared" si="3"/>
        <v>164.38440511826312</v>
      </c>
      <c r="M35">
        <f t="shared" si="4"/>
        <v>16.729891188555534</v>
      </c>
      <c r="N35">
        <f t="shared" si="5"/>
        <v>40.14076463637587</v>
      </c>
      <c r="O35">
        <f t="shared" si="6"/>
        <v>3.1101517613761061E-2</v>
      </c>
      <c r="P35">
        <f t="shared" si="7"/>
        <v>2.9605210312366927</v>
      </c>
      <c r="Q35">
        <f t="shared" si="8"/>
        <v>3.092113508391215E-2</v>
      </c>
      <c r="R35">
        <f t="shared" si="9"/>
        <v>1.9341828722073857E-2</v>
      </c>
      <c r="S35">
        <f t="shared" si="10"/>
        <v>231.29100733711462</v>
      </c>
      <c r="T35">
        <f t="shared" si="11"/>
        <v>40.24228377084188</v>
      </c>
      <c r="U35">
        <f t="shared" si="12"/>
        <v>39.587267741935499</v>
      </c>
      <c r="V35">
        <f t="shared" si="13"/>
        <v>7.251739770794023</v>
      </c>
      <c r="W35">
        <f t="shared" si="14"/>
        <v>48.534907260177228</v>
      </c>
      <c r="X35">
        <f t="shared" si="15"/>
        <v>3.4499287952362367</v>
      </c>
      <c r="Y35">
        <f t="shared" si="16"/>
        <v>7.1081392547892941</v>
      </c>
      <c r="Z35">
        <f t="shared" si="17"/>
        <v>3.8018109755577862</v>
      </c>
      <c r="AA35">
        <f t="shared" si="18"/>
        <v>-53.766000845268486</v>
      </c>
      <c r="AB35">
        <f t="shared" si="19"/>
        <v>-59.500172357108831</v>
      </c>
      <c r="AC35">
        <f t="shared" si="20"/>
        <v>-4.897767334046125</v>
      </c>
      <c r="AD35">
        <f t="shared" si="21"/>
        <v>113.12706680069118</v>
      </c>
      <c r="AE35">
        <v>38</v>
      </c>
      <c r="AF35">
        <v>8</v>
      </c>
      <c r="AG35">
        <f t="shared" si="22"/>
        <v>1</v>
      </c>
      <c r="AH35">
        <f t="shared" si="23"/>
        <v>0</v>
      </c>
      <c r="AI35">
        <f t="shared" si="24"/>
        <v>51708.848015902957</v>
      </c>
      <c r="AJ35" t="s">
        <v>286</v>
      </c>
      <c r="AK35">
        <v>715.47692307692296</v>
      </c>
      <c r="AL35">
        <v>3262.08</v>
      </c>
      <c r="AM35">
        <f t="shared" si="25"/>
        <v>2546.603076923077</v>
      </c>
      <c r="AN35">
        <f t="shared" si="26"/>
        <v>0.78066849277855754</v>
      </c>
      <c r="AO35">
        <v>-0.57774747981622299</v>
      </c>
      <c r="AP35" t="s">
        <v>387</v>
      </c>
      <c r="AQ35">
        <v>610.56592307692301</v>
      </c>
      <c r="AR35">
        <v>790.04</v>
      </c>
      <c r="AS35">
        <f t="shared" si="27"/>
        <v>0.22717087352928578</v>
      </c>
      <c r="AT35">
        <v>0.5</v>
      </c>
      <c r="AU35">
        <f t="shared" si="28"/>
        <v>1180.1872121968991</v>
      </c>
      <c r="AV35">
        <f t="shared" si="29"/>
        <v>4.1085679718260968</v>
      </c>
      <c r="AW35">
        <f t="shared" si="30"/>
        <v>134.05207996143105</v>
      </c>
      <c r="AX35">
        <f t="shared" si="31"/>
        <v>0.32231279428889675</v>
      </c>
      <c r="AY35">
        <f t="shared" si="32"/>
        <v>3.9708237838968112E-3</v>
      </c>
      <c r="AZ35">
        <f t="shared" si="33"/>
        <v>3.1290061262720874</v>
      </c>
      <c r="BA35" t="s">
        <v>388</v>
      </c>
      <c r="BB35">
        <v>535.4</v>
      </c>
      <c r="BC35">
        <f t="shared" si="34"/>
        <v>254.64</v>
      </c>
      <c r="BD35">
        <f t="shared" si="35"/>
        <v>0.70481494236206788</v>
      </c>
      <c r="BE35">
        <f t="shared" si="36"/>
        <v>0.90661170361025134</v>
      </c>
      <c r="BF35">
        <f t="shared" si="37"/>
        <v>2.4070100689142881</v>
      </c>
      <c r="BG35">
        <f t="shared" si="38"/>
        <v>0.97072057377187826</v>
      </c>
      <c r="BH35">
        <f t="shared" si="39"/>
        <v>1400.0029032258101</v>
      </c>
      <c r="BI35">
        <f t="shared" si="40"/>
        <v>1180.1872121968991</v>
      </c>
      <c r="BJ35">
        <f t="shared" si="41"/>
        <v>0.84298911772081064</v>
      </c>
      <c r="BK35">
        <f t="shared" si="42"/>
        <v>0.19597823544162135</v>
      </c>
      <c r="BL35">
        <v>6</v>
      </c>
      <c r="BM35">
        <v>0.5</v>
      </c>
      <c r="BN35" t="s">
        <v>289</v>
      </c>
      <c r="BO35">
        <v>2</v>
      </c>
      <c r="BP35">
        <v>1605216416.5999999</v>
      </c>
      <c r="BQ35">
        <v>394.41474193548402</v>
      </c>
      <c r="BR35">
        <v>399.92203225806401</v>
      </c>
      <c r="BS35">
        <v>33.898277419354798</v>
      </c>
      <c r="BT35">
        <v>32.484858064516096</v>
      </c>
      <c r="BU35">
        <v>392.66358064516101</v>
      </c>
      <c r="BV35">
        <v>33.489193548387099</v>
      </c>
      <c r="BW35">
        <v>500.00254838709702</v>
      </c>
      <c r="BX35">
        <v>101.673</v>
      </c>
      <c r="BY35">
        <v>9.9982519354838706E-2</v>
      </c>
      <c r="BZ35">
        <v>39.2144774193548</v>
      </c>
      <c r="CA35">
        <v>39.587267741935499</v>
      </c>
      <c r="CB35">
        <v>999.9</v>
      </c>
      <c r="CC35">
        <v>0</v>
      </c>
      <c r="CD35">
        <v>0</v>
      </c>
      <c r="CE35">
        <v>10010.1564516129</v>
      </c>
      <c r="CF35">
        <v>0</v>
      </c>
      <c r="CG35">
        <v>349.84935483870998</v>
      </c>
      <c r="CH35">
        <v>1400.0029032258101</v>
      </c>
      <c r="CI35">
        <v>0.90000574193548399</v>
      </c>
      <c r="CJ35">
        <v>9.9994493548387103E-2</v>
      </c>
      <c r="CK35">
        <v>0</v>
      </c>
      <c r="CL35">
        <v>610.573451612903</v>
      </c>
      <c r="CM35">
        <v>4.9993800000000004</v>
      </c>
      <c r="CN35">
        <v>8852.0583870967694</v>
      </c>
      <c r="CO35">
        <v>11164.3806451613</v>
      </c>
      <c r="CP35">
        <v>49.262</v>
      </c>
      <c r="CQ35">
        <v>51.25</v>
      </c>
      <c r="CR35">
        <v>49.820129032258002</v>
      </c>
      <c r="CS35">
        <v>51.375</v>
      </c>
      <c r="CT35">
        <v>51.625</v>
      </c>
      <c r="CU35">
        <v>1255.51225806452</v>
      </c>
      <c r="CV35">
        <v>139.49258064516101</v>
      </c>
      <c r="CW35">
        <v>0</v>
      </c>
      <c r="CX35">
        <v>189.299999952316</v>
      </c>
      <c r="CY35">
        <v>0</v>
      </c>
      <c r="CZ35">
        <v>610.56592307692301</v>
      </c>
      <c r="DA35">
        <v>2.5755897576785198</v>
      </c>
      <c r="DB35">
        <v>-3.3849574966051699</v>
      </c>
      <c r="DC35">
        <v>8851.9757692307703</v>
      </c>
      <c r="DD35">
        <v>15</v>
      </c>
      <c r="DE35">
        <v>1605215913.0999999</v>
      </c>
      <c r="DF35" t="s">
        <v>384</v>
      </c>
      <c r="DG35">
        <v>1605215906.0999999</v>
      </c>
      <c r="DH35">
        <v>1605215913.0999999</v>
      </c>
      <c r="DI35">
        <v>14</v>
      </c>
      <c r="DJ35">
        <v>1.7000000000000001E-2</v>
      </c>
      <c r="DK35">
        <v>0</v>
      </c>
      <c r="DL35">
        <v>1.7509999999999999</v>
      </c>
      <c r="DM35">
        <v>0.40899999999999997</v>
      </c>
      <c r="DN35">
        <v>400</v>
      </c>
      <c r="DO35">
        <v>32</v>
      </c>
      <c r="DP35">
        <v>0.24</v>
      </c>
      <c r="DQ35">
        <v>0.22</v>
      </c>
      <c r="DR35">
        <v>4.1094349358442903</v>
      </c>
      <c r="DS35">
        <v>-9.6899449104520793E-2</v>
      </c>
      <c r="DT35">
        <v>2.26281144239566E-2</v>
      </c>
      <c r="DU35">
        <v>1</v>
      </c>
      <c r="DV35">
        <v>-5.5080210000000003</v>
      </c>
      <c r="DW35">
        <v>0.17105913236930601</v>
      </c>
      <c r="DX35">
        <v>2.82611262278534E-2</v>
      </c>
      <c r="DY35">
        <v>1</v>
      </c>
      <c r="DZ35">
        <v>1.413394</v>
      </c>
      <c r="EA35">
        <v>-1.7077107897664399E-2</v>
      </c>
      <c r="EB35">
        <v>1.5748430609640401E-3</v>
      </c>
      <c r="EC35">
        <v>1</v>
      </c>
      <c r="ED35">
        <v>3</v>
      </c>
      <c r="EE35">
        <v>3</v>
      </c>
      <c r="EF35" t="s">
        <v>389</v>
      </c>
      <c r="EG35">
        <v>100</v>
      </c>
      <c r="EH35">
        <v>100</v>
      </c>
      <c r="EI35">
        <v>1.7509999999999999</v>
      </c>
      <c r="EJ35">
        <v>0.40910000000000002</v>
      </c>
      <c r="EK35">
        <v>1.7512500000000299</v>
      </c>
      <c r="EL35">
        <v>0</v>
      </c>
      <c r="EM35">
        <v>0</v>
      </c>
      <c r="EN35">
        <v>0</v>
      </c>
      <c r="EO35">
        <v>0.40907500000000901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8.6</v>
      </c>
      <c r="EX35">
        <v>8.5</v>
      </c>
      <c r="EY35">
        <v>2</v>
      </c>
      <c r="EZ35">
        <v>437.08699999999999</v>
      </c>
      <c r="FA35">
        <v>541.71699999999998</v>
      </c>
      <c r="FB35">
        <v>37.966700000000003</v>
      </c>
      <c r="FC35">
        <v>34.405999999999999</v>
      </c>
      <c r="FD35">
        <v>30.000699999999998</v>
      </c>
      <c r="FE35">
        <v>33.865299999999998</v>
      </c>
      <c r="FF35">
        <v>33.907800000000002</v>
      </c>
      <c r="FG35">
        <v>20.298500000000001</v>
      </c>
      <c r="FH35">
        <v>0</v>
      </c>
      <c r="FI35">
        <v>100</v>
      </c>
      <c r="FJ35">
        <v>-999.9</v>
      </c>
      <c r="FK35">
        <v>400</v>
      </c>
      <c r="FL35">
        <v>33.773699999999998</v>
      </c>
      <c r="FM35">
        <v>101.096</v>
      </c>
      <c r="FN35">
        <v>100.417</v>
      </c>
    </row>
    <row r="36" spans="1:170" x14ac:dyDescent="0.25">
      <c r="A36">
        <v>22</v>
      </c>
      <c r="B36">
        <v>1605216561</v>
      </c>
      <c r="C36">
        <v>3887.9000000953702</v>
      </c>
      <c r="D36" t="s">
        <v>390</v>
      </c>
      <c r="E36" t="s">
        <v>391</v>
      </c>
      <c r="F36" t="s">
        <v>383</v>
      </c>
      <c r="G36" t="s">
        <v>285</v>
      </c>
      <c r="H36">
        <v>1605216553</v>
      </c>
      <c r="I36">
        <f t="shared" si="0"/>
        <v>1.8460372510533062E-3</v>
      </c>
      <c r="J36">
        <f t="shared" si="1"/>
        <v>5.2935755377202103</v>
      </c>
      <c r="K36">
        <f t="shared" si="2"/>
        <v>392.66906451612903</v>
      </c>
      <c r="L36">
        <f t="shared" si="3"/>
        <v>201.78770254896571</v>
      </c>
      <c r="M36">
        <f t="shared" si="4"/>
        <v>20.536534978017507</v>
      </c>
      <c r="N36">
        <f t="shared" si="5"/>
        <v>39.963099219408946</v>
      </c>
      <c r="O36">
        <f t="shared" si="6"/>
        <v>4.9359413459248228E-2</v>
      </c>
      <c r="P36">
        <f t="shared" si="7"/>
        <v>2.9577219698624599</v>
      </c>
      <c r="Q36">
        <f t="shared" si="8"/>
        <v>4.8906322618922249E-2</v>
      </c>
      <c r="R36">
        <f t="shared" si="9"/>
        <v>3.0606813287494664E-2</v>
      </c>
      <c r="S36">
        <f t="shared" si="10"/>
        <v>231.2913566757141</v>
      </c>
      <c r="T36">
        <f t="shared" si="11"/>
        <v>40.001355787757191</v>
      </c>
      <c r="U36">
        <f t="shared" si="12"/>
        <v>39.319141935483898</v>
      </c>
      <c r="V36">
        <f t="shared" si="13"/>
        <v>7.1482053323106278</v>
      </c>
      <c r="W36">
        <f t="shared" si="14"/>
        <v>49.565536894865296</v>
      </c>
      <c r="X36">
        <f t="shared" si="15"/>
        <v>3.5077546607793049</v>
      </c>
      <c r="Y36">
        <f t="shared" si="16"/>
        <v>7.0770032577669664</v>
      </c>
      <c r="Z36">
        <f t="shared" si="17"/>
        <v>3.640450671531323</v>
      </c>
      <c r="AA36">
        <f t="shared" si="18"/>
        <v>-81.410242771450797</v>
      </c>
      <c r="AB36">
        <f t="shared" si="19"/>
        <v>-29.715528884203195</v>
      </c>
      <c r="AC36">
        <f t="shared" si="20"/>
        <v>-2.444243175158729</v>
      </c>
      <c r="AD36">
        <f t="shared" si="21"/>
        <v>117.72134184490136</v>
      </c>
      <c r="AE36">
        <v>3</v>
      </c>
      <c r="AF36">
        <v>1</v>
      </c>
      <c r="AG36">
        <f t="shared" si="22"/>
        <v>1</v>
      </c>
      <c r="AH36">
        <f t="shared" si="23"/>
        <v>0</v>
      </c>
      <c r="AI36">
        <f t="shared" si="24"/>
        <v>51643.701153774338</v>
      </c>
      <c r="AJ36" t="s">
        <v>286</v>
      </c>
      <c r="AK36">
        <v>715.47692307692296</v>
      </c>
      <c r="AL36">
        <v>3262.08</v>
      </c>
      <c r="AM36">
        <f t="shared" si="25"/>
        <v>2546.603076923077</v>
      </c>
      <c r="AN36">
        <f t="shared" si="26"/>
        <v>0.78066849277855754</v>
      </c>
      <c r="AO36">
        <v>-0.57774747981622299</v>
      </c>
      <c r="AP36" t="s">
        <v>392</v>
      </c>
      <c r="AQ36">
        <v>674.894038461538</v>
      </c>
      <c r="AR36">
        <v>859.3</v>
      </c>
      <c r="AS36">
        <f t="shared" si="27"/>
        <v>0.21460021126319329</v>
      </c>
      <c r="AT36">
        <v>0.5</v>
      </c>
      <c r="AU36">
        <f t="shared" si="28"/>
        <v>1180.1844744510736</v>
      </c>
      <c r="AV36">
        <f t="shared" si="29"/>
        <v>5.2935755377202103</v>
      </c>
      <c r="AW36">
        <f t="shared" si="30"/>
        <v>126.63391877337057</v>
      </c>
      <c r="AX36">
        <f t="shared" si="31"/>
        <v>0.34573490050040723</v>
      </c>
      <c r="AY36">
        <f t="shared" si="32"/>
        <v>4.9749197219928669E-3</v>
      </c>
      <c r="AZ36">
        <f t="shared" si="33"/>
        <v>2.796206214360526</v>
      </c>
      <c r="BA36" t="s">
        <v>393</v>
      </c>
      <c r="BB36">
        <v>562.21</v>
      </c>
      <c r="BC36">
        <f t="shared" si="34"/>
        <v>297.08999999999992</v>
      </c>
      <c r="BD36">
        <f t="shared" si="35"/>
        <v>0.62070740024390592</v>
      </c>
      <c r="BE36">
        <f t="shared" si="36"/>
        <v>0.88996136851033558</v>
      </c>
      <c r="BF36">
        <f t="shared" si="37"/>
        <v>1.2821722736267873</v>
      </c>
      <c r="BG36">
        <f t="shared" si="38"/>
        <v>0.94352355958948619</v>
      </c>
      <c r="BH36">
        <f t="shared" si="39"/>
        <v>1399.99903225806</v>
      </c>
      <c r="BI36">
        <f t="shared" si="40"/>
        <v>1180.1844744510736</v>
      </c>
      <c r="BJ36">
        <f t="shared" si="41"/>
        <v>0.84298949303382931</v>
      </c>
      <c r="BK36">
        <f t="shared" si="42"/>
        <v>0.19597898606765873</v>
      </c>
      <c r="BL36">
        <v>6</v>
      </c>
      <c r="BM36">
        <v>0.5</v>
      </c>
      <c r="BN36" t="s">
        <v>289</v>
      </c>
      <c r="BO36">
        <v>2</v>
      </c>
      <c r="BP36">
        <v>1605216553</v>
      </c>
      <c r="BQ36">
        <v>392.66906451612903</v>
      </c>
      <c r="BR36">
        <v>399.89122580645198</v>
      </c>
      <c r="BS36">
        <v>34.466464516129001</v>
      </c>
      <c r="BT36">
        <v>32.327567741935503</v>
      </c>
      <c r="BU36">
        <v>390.91780645161299</v>
      </c>
      <c r="BV36">
        <v>34.057396774193599</v>
      </c>
      <c r="BW36">
        <v>499.999129032258</v>
      </c>
      <c r="BX36">
        <v>101.67303225806501</v>
      </c>
      <c r="BY36">
        <v>9.9943590322580697E-2</v>
      </c>
      <c r="BZ36">
        <v>39.132787096774202</v>
      </c>
      <c r="CA36">
        <v>39.319141935483898</v>
      </c>
      <c r="CB36">
        <v>999.9</v>
      </c>
      <c r="CC36">
        <v>0</v>
      </c>
      <c r="CD36">
        <v>0</v>
      </c>
      <c r="CE36">
        <v>9994.2764516128991</v>
      </c>
      <c r="CF36">
        <v>0</v>
      </c>
      <c r="CG36">
        <v>342.86832258064499</v>
      </c>
      <c r="CH36">
        <v>1399.99903225806</v>
      </c>
      <c r="CI36">
        <v>0.89999370967741898</v>
      </c>
      <c r="CJ36">
        <v>0.10000622580645201</v>
      </c>
      <c r="CK36">
        <v>0</v>
      </c>
      <c r="CL36">
        <v>675.12038709677404</v>
      </c>
      <c r="CM36">
        <v>4.9993800000000004</v>
      </c>
      <c r="CN36">
        <v>9763.3722580645208</v>
      </c>
      <c r="CO36">
        <v>11164.3096774194</v>
      </c>
      <c r="CP36">
        <v>49.213419354838699</v>
      </c>
      <c r="CQ36">
        <v>51.179000000000002</v>
      </c>
      <c r="CR36">
        <v>49.75</v>
      </c>
      <c r="CS36">
        <v>51.237806451612897</v>
      </c>
      <c r="CT36">
        <v>51.561999999999998</v>
      </c>
      <c r="CU36">
        <v>1255.49096774194</v>
      </c>
      <c r="CV36">
        <v>139.509677419355</v>
      </c>
      <c r="CW36">
        <v>0</v>
      </c>
      <c r="CX36">
        <v>135.5</v>
      </c>
      <c r="CY36">
        <v>0</v>
      </c>
      <c r="CZ36">
        <v>674.894038461538</v>
      </c>
      <c r="DA36">
        <v>-36.776717977036903</v>
      </c>
      <c r="DB36">
        <v>-1215.23863282913</v>
      </c>
      <c r="DC36">
        <v>9757.7626923076896</v>
      </c>
      <c r="DD36">
        <v>15</v>
      </c>
      <c r="DE36">
        <v>1605215913.0999999</v>
      </c>
      <c r="DF36" t="s">
        <v>384</v>
      </c>
      <c r="DG36">
        <v>1605215906.0999999</v>
      </c>
      <c r="DH36">
        <v>1605215913.0999999</v>
      </c>
      <c r="DI36">
        <v>14</v>
      </c>
      <c r="DJ36">
        <v>1.7000000000000001E-2</v>
      </c>
      <c r="DK36">
        <v>0</v>
      </c>
      <c r="DL36">
        <v>1.7509999999999999</v>
      </c>
      <c r="DM36">
        <v>0.40899999999999997</v>
      </c>
      <c r="DN36">
        <v>400</v>
      </c>
      <c r="DO36">
        <v>32</v>
      </c>
      <c r="DP36">
        <v>0.24</v>
      </c>
      <c r="DQ36">
        <v>0.22</v>
      </c>
      <c r="DR36">
        <v>5.2941636722663903</v>
      </c>
      <c r="DS36">
        <v>-0.532588192578763</v>
      </c>
      <c r="DT36">
        <v>4.6885041744059698E-2</v>
      </c>
      <c r="DU36">
        <v>0</v>
      </c>
      <c r="DV36">
        <v>-7.2182826666666697</v>
      </c>
      <c r="DW36">
        <v>0.43091025583982601</v>
      </c>
      <c r="DX36">
        <v>4.3672769314019401E-2</v>
      </c>
      <c r="DY36">
        <v>0</v>
      </c>
      <c r="DZ36">
        <v>2.1403699999999999</v>
      </c>
      <c r="EA36">
        <v>0.28151652947719302</v>
      </c>
      <c r="EB36">
        <v>2.0489038370146401E-2</v>
      </c>
      <c r="EC36">
        <v>0</v>
      </c>
      <c r="ED36">
        <v>0</v>
      </c>
      <c r="EE36">
        <v>3</v>
      </c>
      <c r="EF36" t="s">
        <v>296</v>
      </c>
      <c r="EG36">
        <v>100</v>
      </c>
      <c r="EH36">
        <v>100</v>
      </c>
      <c r="EI36">
        <v>1.7509999999999999</v>
      </c>
      <c r="EJ36">
        <v>0.40910000000000002</v>
      </c>
      <c r="EK36">
        <v>1.7512500000000299</v>
      </c>
      <c r="EL36">
        <v>0</v>
      </c>
      <c r="EM36">
        <v>0</v>
      </c>
      <c r="EN36">
        <v>0</v>
      </c>
      <c r="EO36">
        <v>0.40907500000000901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10.9</v>
      </c>
      <c r="EX36">
        <v>10.8</v>
      </c>
      <c r="EY36">
        <v>2</v>
      </c>
      <c r="EZ36">
        <v>478.83800000000002</v>
      </c>
      <c r="FA36">
        <v>541.96299999999997</v>
      </c>
      <c r="FB36">
        <v>37.9191</v>
      </c>
      <c r="FC36">
        <v>34.461599999999997</v>
      </c>
      <c r="FD36">
        <v>29.999700000000001</v>
      </c>
      <c r="FE36">
        <v>33.912500000000001</v>
      </c>
      <c r="FF36">
        <v>33.949300000000001</v>
      </c>
      <c r="FG36">
        <v>20.233599999999999</v>
      </c>
      <c r="FH36">
        <v>0</v>
      </c>
      <c r="FI36">
        <v>100</v>
      </c>
      <c r="FJ36">
        <v>-999.9</v>
      </c>
      <c r="FK36">
        <v>400</v>
      </c>
      <c r="FL36">
        <v>33.873399999999997</v>
      </c>
      <c r="FM36">
        <v>101.096</v>
      </c>
      <c r="FN36">
        <v>100.423</v>
      </c>
    </row>
    <row r="37" spans="1:170" x14ac:dyDescent="0.25">
      <c r="A37">
        <v>23</v>
      </c>
      <c r="B37">
        <v>1605217102.5</v>
      </c>
      <c r="C37">
        <v>4429.4000000953702</v>
      </c>
      <c r="D37" t="s">
        <v>397</v>
      </c>
      <c r="E37" t="s">
        <v>398</v>
      </c>
      <c r="F37" t="s">
        <v>399</v>
      </c>
      <c r="G37" t="s">
        <v>400</v>
      </c>
      <c r="H37">
        <v>1605217094.75</v>
      </c>
      <c r="I37">
        <f t="shared" si="0"/>
        <v>3.3057276808689531E-4</v>
      </c>
      <c r="J37">
        <f t="shared" si="1"/>
        <v>0.6749902614523372</v>
      </c>
      <c r="K37">
        <f t="shared" si="2"/>
        <v>399.05593333333297</v>
      </c>
      <c r="L37">
        <f t="shared" si="3"/>
        <v>249.06856743237324</v>
      </c>
      <c r="M37">
        <f t="shared" si="4"/>
        <v>25.349663359774485</v>
      </c>
      <c r="N37">
        <f t="shared" si="5"/>
        <v>40.615055026834185</v>
      </c>
      <c r="O37">
        <f t="shared" si="6"/>
        <v>8.3544806593165329E-3</v>
      </c>
      <c r="P37">
        <f t="shared" si="7"/>
        <v>2.9594458196930562</v>
      </c>
      <c r="Q37">
        <f t="shared" si="8"/>
        <v>8.3414002571757882E-3</v>
      </c>
      <c r="R37">
        <f t="shared" si="9"/>
        <v>5.2145486514531885E-3</v>
      </c>
      <c r="S37">
        <f t="shared" si="10"/>
        <v>231.29348045873564</v>
      </c>
      <c r="T37">
        <f t="shared" si="11"/>
        <v>40.153421256101232</v>
      </c>
      <c r="U37">
        <f t="shared" si="12"/>
        <v>39.261286666666699</v>
      </c>
      <c r="V37">
        <f t="shared" si="13"/>
        <v>7.1260339227252825</v>
      </c>
      <c r="W37">
        <f t="shared" si="14"/>
        <v>47.209986612963789</v>
      </c>
      <c r="X37">
        <f t="shared" si="15"/>
        <v>3.299116463468311</v>
      </c>
      <c r="Y37">
        <f t="shared" si="16"/>
        <v>6.988174960766413</v>
      </c>
      <c r="Z37">
        <f t="shared" si="17"/>
        <v>3.8269174592569715</v>
      </c>
      <c r="AA37">
        <f t="shared" si="18"/>
        <v>-14.578259072632083</v>
      </c>
      <c r="AB37">
        <f t="shared" si="19"/>
        <v>-57.961194320407145</v>
      </c>
      <c r="AC37">
        <f t="shared" si="20"/>
        <v>-4.7581115992220964</v>
      </c>
      <c r="AD37">
        <f t="shared" si="21"/>
        <v>153.99591546647432</v>
      </c>
      <c r="AE37">
        <v>0</v>
      </c>
      <c r="AF37">
        <v>0</v>
      </c>
      <c r="AG37">
        <f t="shared" si="22"/>
        <v>1</v>
      </c>
      <c r="AH37">
        <f t="shared" si="23"/>
        <v>0</v>
      </c>
      <c r="AI37">
        <f t="shared" si="24"/>
        <v>51731.163109351226</v>
      </c>
      <c r="AJ37" t="s">
        <v>286</v>
      </c>
      <c r="AK37">
        <v>715.47692307692296</v>
      </c>
      <c r="AL37">
        <v>3262.08</v>
      </c>
      <c r="AM37">
        <f t="shared" si="25"/>
        <v>2546.603076923077</v>
      </c>
      <c r="AN37">
        <f t="shared" si="26"/>
        <v>0.78066849277855754</v>
      </c>
      <c r="AO37">
        <v>-0.57774747981622299</v>
      </c>
      <c r="AP37" t="s">
        <v>401</v>
      </c>
      <c r="AQ37">
        <v>671.98580769230796</v>
      </c>
      <c r="AR37">
        <v>736.51</v>
      </c>
      <c r="AS37">
        <f t="shared" si="27"/>
        <v>8.7608032895265531E-2</v>
      </c>
      <c r="AT37">
        <v>0.5</v>
      </c>
      <c r="AU37">
        <f t="shared" si="28"/>
        <v>1180.1976618533649</v>
      </c>
      <c r="AV37">
        <f t="shared" si="29"/>
        <v>0.6749902614523372</v>
      </c>
      <c r="AW37">
        <f t="shared" si="30"/>
        <v>51.697397791282533</v>
      </c>
      <c r="AX37">
        <f t="shared" si="31"/>
        <v>0.33197105266730936</v>
      </c>
      <c r="AY37">
        <f t="shared" si="32"/>
        <v>1.0614643476765404E-3</v>
      </c>
      <c r="AZ37">
        <f t="shared" si="33"/>
        <v>3.4291048322493922</v>
      </c>
      <c r="BA37" t="s">
        <v>402</v>
      </c>
      <c r="BB37">
        <v>492.01</v>
      </c>
      <c r="BC37">
        <f t="shared" si="34"/>
        <v>244.5</v>
      </c>
      <c r="BD37">
        <f t="shared" si="35"/>
        <v>0.2639026270253253</v>
      </c>
      <c r="BE37">
        <f t="shared" si="36"/>
        <v>0.91173508250694024</v>
      </c>
      <c r="BF37">
        <f t="shared" si="37"/>
        <v>3.0677486011044586</v>
      </c>
      <c r="BG37">
        <f t="shared" si="38"/>
        <v>0.99174073214876879</v>
      </c>
      <c r="BH37">
        <f t="shared" si="39"/>
        <v>1400.0150000000001</v>
      </c>
      <c r="BI37">
        <f t="shared" si="40"/>
        <v>1180.1976618533649</v>
      </c>
      <c r="BJ37">
        <f t="shared" si="41"/>
        <v>0.84298929786706911</v>
      </c>
      <c r="BK37">
        <f t="shared" si="42"/>
        <v>0.19597859573413812</v>
      </c>
      <c r="BL37">
        <v>6</v>
      </c>
      <c r="BM37">
        <v>0.5</v>
      </c>
      <c r="BN37" t="s">
        <v>289</v>
      </c>
      <c r="BO37">
        <v>2</v>
      </c>
      <c r="BP37">
        <v>1605217094.75</v>
      </c>
      <c r="BQ37">
        <v>399.05593333333297</v>
      </c>
      <c r="BR37">
        <v>400.02420000000001</v>
      </c>
      <c r="BS37">
        <v>32.4148766666667</v>
      </c>
      <c r="BT37">
        <v>32.0310566666667</v>
      </c>
      <c r="BU37">
        <v>397.27676666666702</v>
      </c>
      <c r="BV37">
        <v>32.012329999999999</v>
      </c>
      <c r="BW37">
        <v>500.01139999999998</v>
      </c>
      <c r="BX37">
        <v>101.677833333333</v>
      </c>
      <c r="BY37">
        <v>0.10001692333333299</v>
      </c>
      <c r="BZ37">
        <v>38.898006666666703</v>
      </c>
      <c r="CA37">
        <v>39.261286666666699</v>
      </c>
      <c r="CB37">
        <v>999.9</v>
      </c>
      <c r="CC37">
        <v>0</v>
      </c>
      <c r="CD37">
        <v>0</v>
      </c>
      <c r="CE37">
        <v>10003.58</v>
      </c>
      <c r="CF37">
        <v>0</v>
      </c>
      <c r="CG37">
        <v>633.85476666666705</v>
      </c>
      <c r="CH37">
        <v>1400.0150000000001</v>
      </c>
      <c r="CI37">
        <v>0.89999960000000001</v>
      </c>
      <c r="CJ37">
        <v>0.10000064</v>
      </c>
      <c r="CK37">
        <v>0</v>
      </c>
      <c r="CL37">
        <v>671.98143333333303</v>
      </c>
      <c r="CM37">
        <v>4.9993800000000004</v>
      </c>
      <c r="CN37">
        <v>9503.1323333333294</v>
      </c>
      <c r="CO37">
        <v>11164.46</v>
      </c>
      <c r="CP37">
        <v>48.689100000000003</v>
      </c>
      <c r="CQ37">
        <v>50.697499999999998</v>
      </c>
      <c r="CR37">
        <v>49.186999999999998</v>
      </c>
      <c r="CS37">
        <v>50.875</v>
      </c>
      <c r="CT37">
        <v>51.0809</v>
      </c>
      <c r="CU37">
        <v>1255.5129999999999</v>
      </c>
      <c r="CV37">
        <v>139.50200000000001</v>
      </c>
      <c r="CW37">
        <v>0</v>
      </c>
      <c r="CX37">
        <v>540.79999995231606</v>
      </c>
      <c r="CY37">
        <v>0</v>
      </c>
      <c r="CZ37">
        <v>671.98580769230796</v>
      </c>
      <c r="DA37">
        <v>1.1025983006143201</v>
      </c>
      <c r="DB37">
        <v>13.2642736800574</v>
      </c>
      <c r="DC37">
        <v>9503.0723076923096</v>
      </c>
      <c r="DD37">
        <v>15</v>
      </c>
      <c r="DE37">
        <v>1605216693.5</v>
      </c>
      <c r="DF37" t="s">
        <v>403</v>
      </c>
      <c r="DG37">
        <v>1605216693.5</v>
      </c>
      <c r="DH37">
        <v>1605216691.5</v>
      </c>
      <c r="DI37">
        <v>15</v>
      </c>
      <c r="DJ37">
        <v>2.8000000000000001E-2</v>
      </c>
      <c r="DK37">
        <v>-7.0000000000000001E-3</v>
      </c>
      <c r="DL37">
        <v>1.7789999999999999</v>
      </c>
      <c r="DM37">
        <v>0.40300000000000002</v>
      </c>
      <c r="DN37">
        <v>400</v>
      </c>
      <c r="DO37">
        <v>32</v>
      </c>
      <c r="DP37">
        <v>0.34</v>
      </c>
      <c r="DQ37">
        <v>0.22</v>
      </c>
      <c r="DR37">
        <v>0.67699542060440698</v>
      </c>
      <c r="DS37">
        <v>-0.31434730085381701</v>
      </c>
      <c r="DT37">
        <v>4.1710889390638599E-2</v>
      </c>
      <c r="DU37">
        <v>1</v>
      </c>
      <c r="DV37">
        <v>-0.96923286666666697</v>
      </c>
      <c r="DW37">
        <v>0.450895715239155</v>
      </c>
      <c r="DX37">
        <v>5.1476102113979898E-2</v>
      </c>
      <c r="DY37">
        <v>0</v>
      </c>
      <c r="DZ37">
        <v>0.3840094</v>
      </c>
      <c r="EA37">
        <v>-9.5644404894329998E-3</v>
      </c>
      <c r="EB37">
        <v>1.06181660688966E-3</v>
      </c>
      <c r="EC37">
        <v>1</v>
      </c>
      <c r="ED37">
        <v>2</v>
      </c>
      <c r="EE37">
        <v>3</v>
      </c>
      <c r="EF37" t="s">
        <v>291</v>
      </c>
      <c r="EG37">
        <v>100</v>
      </c>
      <c r="EH37">
        <v>100</v>
      </c>
      <c r="EI37">
        <v>1.7789999999999999</v>
      </c>
      <c r="EJ37">
        <v>0.40260000000000001</v>
      </c>
      <c r="EK37">
        <v>1.7791499999999001</v>
      </c>
      <c r="EL37">
        <v>0</v>
      </c>
      <c r="EM37">
        <v>0</v>
      </c>
      <c r="EN37">
        <v>0</v>
      </c>
      <c r="EO37">
        <v>0.402555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6.8</v>
      </c>
      <c r="EX37">
        <v>6.8</v>
      </c>
      <c r="EY37">
        <v>2</v>
      </c>
      <c r="EZ37">
        <v>487.93799999999999</v>
      </c>
      <c r="FA37">
        <v>541.31299999999999</v>
      </c>
      <c r="FB37">
        <v>37.895499999999998</v>
      </c>
      <c r="FC37">
        <v>34.681199999999997</v>
      </c>
      <c r="FD37">
        <v>29.999700000000001</v>
      </c>
      <c r="FE37">
        <v>34.150199999999998</v>
      </c>
      <c r="FF37">
        <v>34.1937</v>
      </c>
      <c r="FG37">
        <v>20.1463</v>
      </c>
      <c r="FH37">
        <v>0</v>
      </c>
      <c r="FI37">
        <v>100</v>
      </c>
      <c r="FJ37">
        <v>-999.9</v>
      </c>
      <c r="FK37">
        <v>400</v>
      </c>
      <c r="FL37">
        <v>34.433</v>
      </c>
      <c r="FM37">
        <v>101.072</v>
      </c>
      <c r="FN37">
        <v>100.40900000000001</v>
      </c>
    </row>
    <row r="38" spans="1:170" x14ac:dyDescent="0.25">
      <c r="A38">
        <v>24</v>
      </c>
      <c r="B38">
        <v>1605217322.5</v>
      </c>
      <c r="C38">
        <v>4649.4000000953702</v>
      </c>
      <c r="D38" t="s">
        <v>404</v>
      </c>
      <c r="E38" t="s">
        <v>405</v>
      </c>
      <c r="F38" t="s">
        <v>399</v>
      </c>
      <c r="G38" t="s">
        <v>400</v>
      </c>
      <c r="H38">
        <v>1605217314.5</v>
      </c>
      <c r="I38">
        <f t="shared" si="0"/>
        <v>2.7557310941942587E-4</v>
      </c>
      <c r="J38">
        <f t="shared" si="1"/>
        <v>0.37313851182573377</v>
      </c>
      <c r="K38">
        <f t="shared" si="2"/>
        <v>399.39990322580599</v>
      </c>
      <c r="L38">
        <f t="shared" si="3"/>
        <v>290.32546066098621</v>
      </c>
      <c r="M38">
        <f t="shared" si="4"/>
        <v>29.54801278439664</v>
      </c>
      <c r="N38">
        <f t="shared" si="5"/>
        <v>40.649116407959504</v>
      </c>
      <c r="O38">
        <f t="shared" si="6"/>
        <v>6.8751674198994205E-3</v>
      </c>
      <c r="P38">
        <f t="shared" si="7"/>
        <v>2.959827641589968</v>
      </c>
      <c r="Q38">
        <f t="shared" si="8"/>
        <v>6.8663076423416732E-3</v>
      </c>
      <c r="R38">
        <f t="shared" si="9"/>
        <v>4.2922373234534393E-3</v>
      </c>
      <c r="S38">
        <f t="shared" si="10"/>
        <v>231.29319201505018</v>
      </c>
      <c r="T38">
        <f t="shared" si="11"/>
        <v>40.310031696166355</v>
      </c>
      <c r="U38">
        <f t="shared" si="12"/>
        <v>39.403754838709702</v>
      </c>
      <c r="V38">
        <f t="shared" si="13"/>
        <v>7.1807385532075081</v>
      </c>
      <c r="W38">
        <f t="shared" si="14"/>
        <v>46.953570243304441</v>
      </c>
      <c r="X38">
        <f t="shared" si="15"/>
        <v>3.3065191843571897</v>
      </c>
      <c r="Y38">
        <f t="shared" si="16"/>
        <v>7.0421038639307687</v>
      </c>
      <c r="Z38">
        <f t="shared" si="17"/>
        <v>3.8742193688503184</v>
      </c>
      <c r="AA38">
        <f t="shared" si="18"/>
        <v>-12.152774125396681</v>
      </c>
      <c r="AB38">
        <f t="shared" si="19"/>
        <v>-57.908550416161191</v>
      </c>
      <c r="AC38">
        <f t="shared" si="20"/>
        <v>-4.7596979783057227</v>
      </c>
      <c r="AD38">
        <f t="shared" si="21"/>
        <v>156.47216949518656</v>
      </c>
      <c r="AE38">
        <v>0</v>
      </c>
      <c r="AF38">
        <v>0</v>
      </c>
      <c r="AG38">
        <f t="shared" si="22"/>
        <v>1</v>
      </c>
      <c r="AH38">
        <f t="shared" si="23"/>
        <v>0</v>
      </c>
      <c r="AI38">
        <f t="shared" si="24"/>
        <v>51718.171600797134</v>
      </c>
      <c r="AJ38" t="s">
        <v>286</v>
      </c>
      <c r="AK38">
        <v>715.47692307692296</v>
      </c>
      <c r="AL38">
        <v>3262.08</v>
      </c>
      <c r="AM38">
        <f t="shared" si="25"/>
        <v>2546.603076923077</v>
      </c>
      <c r="AN38">
        <f t="shared" si="26"/>
        <v>0.78066849277855754</v>
      </c>
      <c r="AO38">
        <v>-0.57774747981622299</v>
      </c>
      <c r="AP38" t="s">
        <v>406</v>
      </c>
      <c r="AQ38">
        <v>573.36073076923105</v>
      </c>
      <c r="AR38">
        <v>622.03</v>
      </c>
      <c r="AS38">
        <f t="shared" si="27"/>
        <v>7.8242639793529078E-2</v>
      </c>
      <c r="AT38">
        <v>0.5</v>
      </c>
      <c r="AU38">
        <f t="shared" si="28"/>
        <v>1180.1934889502741</v>
      </c>
      <c r="AV38">
        <f t="shared" si="29"/>
        <v>0.37313851182573377</v>
      </c>
      <c r="AW38">
        <f t="shared" si="30"/>
        <v>46.170727021302319</v>
      </c>
      <c r="AX38">
        <f t="shared" si="31"/>
        <v>0.2938282719482983</v>
      </c>
      <c r="AY38">
        <f t="shared" si="32"/>
        <v>8.0570347196858765E-4</v>
      </c>
      <c r="AZ38">
        <f t="shared" si="33"/>
        <v>4.2442486696783117</v>
      </c>
      <c r="BA38" t="s">
        <v>407</v>
      </c>
      <c r="BB38">
        <v>439.26</v>
      </c>
      <c r="BC38">
        <f t="shared" si="34"/>
        <v>182.76999999999998</v>
      </c>
      <c r="BD38">
        <f t="shared" si="35"/>
        <v>0.2662869684891882</v>
      </c>
      <c r="BE38">
        <f t="shared" si="36"/>
        <v>0.93525269057183968</v>
      </c>
      <c r="BF38">
        <f t="shared" si="37"/>
        <v>-0.52082259777248829</v>
      </c>
      <c r="BG38">
        <f t="shared" si="38"/>
        <v>1.0366947342221191</v>
      </c>
      <c r="BH38">
        <f t="shared" si="39"/>
        <v>1400.0096774193501</v>
      </c>
      <c r="BI38">
        <f t="shared" si="40"/>
        <v>1180.1934889502741</v>
      </c>
      <c r="BJ38">
        <f t="shared" si="41"/>
        <v>0.84298952213368616</v>
      </c>
      <c r="BK38">
        <f t="shared" si="42"/>
        <v>0.19597904426737217</v>
      </c>
      <c r="BL38">
        <v>6</v>
      </c>
      <c r="BM38">
        <v>0.5</v>
      </c>
      <c r="BN38" t="s">
        <v>289</v>
      </c>
      <c r="BO38">
        <v>2</v>
      </c>
      <c r="BP38">
        <v>1605217314.5</v>
      </c>
      <c r="BQ38">
        <v>399.39990322580599</v>
      </c>
      <c r="BR38">
        <v>399.97974193548401</v>
      </c>
      <c r="BS38">
        <v>32.488367741935498</v>
      </c>
      <c r="BT38">
        <v>32.168425806451602</v>
      </c>
      <c r="BU38">
        <v>397.62080645161302</v>
      </c>
      <c r="BV38">
        <v>32.085806451612903</v>
      </c>
      <c r="BW38">
        <v>500.00358064516098</v>
      </c>
      <c r="BX38">
        <v>101.675548387097</v>
      </c>
      <c r="BY38">
        <v>9.9930474193548405E-2</v>
      </c>
      <c r="BZ38">
        <v>39.040851612903197</v>
      </c>
      <c r="CA38">
        <v>39.403754838709702</v>
      </c>
      <c r="CB38">
        <v>999.9</v>
      </c>
      <c r="CC38">
        <v>0</v>
      </c>
      <c r="CD38">
        <v>0</v>
      </c>
      <c r="CE38">
        <v>10005.9709677419</v>
      </c>
      <c r="CF38">
        <v>0</v>
      </c>
      <c r="CG38">
        <v>879.19032258064499</v>
      </c>
      <c r="CH38">
        <v>1400.0096774193501</v>
      </c>
      <c r="CI38">
        <v>0.89999396774193596</v>
      </c>
      <c r="CJ38">
        <v>0.1000061</v>
      </c>
      <c r="CK38">
        <v>0</v>
      </c>
      <c r="CL38">
        <v>573.38635483870996</v>
      </c>
      <c r="CM38">
        <v>4.9993800000000004</v>
      </c>
      <c r="CN38">
        <v>8188.05064516129</v>
      </c>
      <c r="CO38">
        <v>11164.4032258064</v>
      </c>
      <c r="CP38">
        <v>48.811999999999998</v>
      </c>
      <c r="CQ38">
        <v>50.625</v>
      </c>
      <c r="CR38">
        <v>49.186999999999998</v>
      </c>
      <c r="CS38">
        <v>51.125</v>
      </c>
      <c r="CT38">
        <v>51.186999999999998</v>
      </c>
      <c r="CU38">
        <v>1255.49774193548</v>
      </c>
      <c r="CV38">
        <v>139.51193548387101</v>
      </c>
      <c r="CW38">
        <v>0</v>
      </c>
      <c r="CX38">
        <v>219.200000047684</v>
      </c>
      <c r="CY38">
        <v>0</v>
      </c>
      <c r="CZ38">
        <v>573.36073076923105</v>
      </c>
      <c r="DA38">
        <v>-4.41603418370208</v>
      </c>
      <c r="DB38">
        <v>-40.912820400566702</v>
      </c>
      <c r="DC38">
        <v>8187.3361538461504</v>
      </c>
      <c r="DD38">
        <v>15</v>
      </c>
      <c r="DE38">
        <v>1605216693.5</v>
      </c>
      <c r="DF38" t="s">
        <v>403</v>
      </c>
      <c r="DG38">
        <v>1605216693.5</v>
      </c>
      <c r="DH38">
        <v>1605216691.5</v>
      </c>
      <c r="DI38">
        <v>15</v>
      </c>
      <c r="DJ38">
        <v>2.8000000000000001E-2</v>
      </c>
      <c r="DK38">
        <v>-7.0000000000000001E-3</v>
      </c>
      <c r="DL38">
        <v>1.7789999999999999</v>
      </c>
      <c r="DM38">
        <v>0.40300000000000002</v>
      </c>
      <c r="DN38">
        <v>400</v>
      </c>
      <c r="DO38">
        <v>32</v>
      </c>
      <c r="DP38">
        <v>0.34</v>
      </c>
      <c r="DQ38">
        <v>0.22</v>
      </c>
      <c r="DR38">
        <v>0.36813321566582202</v>
      </c>
      <c r="DS38">
        <v>6.8826535207385006E-2</v>
      </c>
      <c r="DT38">
        <v>2.27097494208276E-2</v>
      </c>
      <c r="DU38">
        <v>1</v>
      </c>
      <c r="DV38">
        <v>-0.57727759999999995</v>
      </c>
      <c r="DW38">
        <v>-0.12102722135706299</v>
      </c>
      <c r="DX38">
        <v>2.96231384153221E-2</v>
      </c>
      <c r="DY38">
        <v>1</v>
      </c>
      <c r="DZ38">
        <v>0.3196948</v>
      </c>
      <c r="EA38">
        <v>5.3602598442713402E-2</v>
      </c>
      <c r="EB38">
        <v>4.0089901338533299E-3</v>
      </c>
      <c r="EC38">
        <v>1</v>
      </c>
      <c r="ED38">
        <v>3</v>
      </c>
      <c r="EE38">
        <v>3</v>
      </c>
      <c r="EF38" t="s">
        <v>389</v>
      </c>
      <c r="EG38">
        <v>100</v>
      </c>
      <c r="EH38">
        <v>100</v>
      </c>
      <c r="EI38">
        <v>1.78</v>
      </c>
      <c r="EJ38">
        <v>0.40250000000000002</v>
      </c>
      <c r="EK38">
        <v>1.7791499999999001</v>
      </c>
      <c r="EL38">
        <v>0</v>
      </c>
      <c r="EM38">
        <v>0</v>
      </c>
      <c r="EN38">
        <v>0</v>
      </c>
      <c r="EO38">
        <v>0.402555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10.5</v>
      </c>
      <c r="EX38">
        <v>10.5</v>
      </c>
      <c r="EY38">
        <v>2</v>
      </c>
      <c r="EZ38">
        <v>488.70499999999998</v>
      </c>
      <c r="FA38">
        <v>540.01300000000003</v>
      </c>
      <c r="FB38">
        <v>37.980499999999999</v>
      </c>
      <c r="FC38">
        <v>34.816499999999998</v>
      </c>
      <c r="FD38">
        <v>30.0001</v>
      </c>
      <c r="FE38">
        <v>34.277299999999997</v>
      </c>
      <c r="FF38">
        <v>34.3262</v>
      </c>
      <c r="FG38">
        <v>20.1615</v>
      </c>
      <c r="FH38">
        <v>0</v>
      </c>
      <c r="FI38">
        <v>100</v>
      </c>
      <c r="FJ38">
        <v>-999.9</v>
      </c>
      <c r="FK38">
        <v>400</v>
      </c>
      <c r="FL38">
        <v>32.401600000000002</v>
      </c>
      <c r="FM38">
        <v>101.029</v>
      </c>
      <c r="FN38">
        <v>100.36499999999999</v>
      </c>
    </row>
    <row r="39" spans="1:170" x14ac:dyDescent="0.25">
      <c r="A39">
        <v>25</v>
      </c>
      <c r="B39">
        <v>1605218110.5</v>
      </c>
      <c r="C39">
        <v>5437.4000000953702</v>
      </c>
      <c r="D39" t="s">
        <v>408</v>
      </c>
      <c r="E39" t="s">
        <v>409</v>
      </c>
      <c r="F39" t="s">
        <v>410</v>
      </c>
      <c r="G39" t="s">
        <v>375</v>
      </c>
      <c r="H39">
        <v>1605218102.75</v>
      </c>
      <c r="I39">
        <f t="shared" si="0"/>
        <v>4.1405336356068511E-3</v>
      </c>
      <c r="J39">
        <f t="shared" si="1"/>
        <v>12.677033131373559</v>
      </c>
      <c r="K39">
        <f t="shared" si="2"/>
        <v>382.7783</v>
      </c>
      <c r="L39">
        <f t="shared" si="3"/>
        <v>222.89299252145099</v>
      </c>
      <c r="M39">
        <f t="shared" si="4"/>
        <v>22.684039376959451</v>
      </c>
      <c r="N39">
        <f t="shared" si="5"/>
        <v>38.955724590623731</v>
      </c>
      <c r="O39">
        <f t="shared" si="6"/>
        <v>0.14258850476990001</v>
      </c>
      <c r="P39">
        <f t="shared" si="7"/>
        <v>2.9689455126993094</v>
      </c>
      <c r="Q39">
        <f t="shared" si="8"/>
        <v>0.13889044798363911</v>
      </c>
      <c r="R39">
        <f t="shared" si="9"/>
        <v>8.7130797260066395E-2</v>
      </c>
      <c r="S39">
        <f t="shared" si="10"/>
        <v>231.29247303664135</v>
      </c>
      <c r="T39">
        <f t="shared" si="11"/>
        <v>38.082695064147167</v>
      </c>
      <c r="U39">
        <f t="shared" si="12"/>
        <v>37.651106666666699</v>
      </c>
      <c r="V39">
        <f t="shared" si="13"/>
        <v>6.5324353702013243</v>
      </c>
      <c r="W39">
        <f t="shared" si="14"/>
        <v>55.425539760292288</v>
      </c>
      <c r="X39">
        <f t="shared" si="15"/>
        <v>3.6502697833104714</v>
      </c>
      <c r="Y39">
        <f t="shared" si="16"/>
        <v>6.5858984848814792</v>
      </c>
      <c r="Z39">
        <f t="shared" si="17"/>
        <v>2.8821655868908529</v>
      </c>
      <c r="AA39">
        <f t="shared" si="18"/>
        <v>-182.59753333026214</v>
      </c>
      <c r="AB39">
        <f t="shared" si="19"/>
        <v>24.027408908346167</v>
      </c>
      <c r="AC39">
        <f t="shared" si="20"/>
        <v>1.9406598157824091</v>
      </c>
      <c r="AD39">
        <f t="shared" si="21"/>
        <v>74.663008430507773</v>
      </c>
      <c r="AE39">
        <v>0</v>
      </c>
      <c r="AF39">
        <v>0</v>
      </c>
      <c r="AG39">
        <f t="shared" si="22"/>
        <v>1</v>
      </c>
      <c r="AH39">
        <f t="shared" si="23"/>
        <v>0</v>
      </c>
      <c r="AI39">
        <f t="shared" si="24"/>
        <v>52182.067926705255</v>
      </c>
      <c r="AJ39" t="s">
        <v>286</v>
      </c>
      <c r="AK39">
        <v>715.47692307692296</v>
      </c>
      <c r="AL39">
        <v>3262.08</v>
      </c>
      <c r="AM39">
        <f t="shared" si="25"/>
        <v>2546.603076923077</v>
      </c>
      <c r="AN39">
        <f t="shared" si="26"/>
        <v>0.78066849277855754</v>
      </c>
      <c r="AO39">
        <v>-0.57774747981622299</v>
      </c>
      <c r="AP39" t="s">
        <v>411</v>
      </c>
      <c r="AQ39">
        <v>1066.2324000000001</v>
      </c>
      <c r="AR39">
        <v>1450.04</v>
      </c>
      <c r="AS39">
        <f t="shared" si="27"/>
        <v>0.26468759482497028</v>
      </c>
      <c r="AT39">
        <v>0.5</v>
      </c>
      <c r="AU39">
        <f t="shared" si="28"/>
        <v>1180.192091853384</v>
      </c>
      <c r="AV39">
        <f t="shared" si="29"/>
        <v>12.677033131373559</v>
      </c>
      <c r="AW39">
        <f t="shared" si="30"/>
        <v>156.19110311206131</v>
      </c>
      <c r="AX39">
        <f t="shared" si="31"/>
        <v>0.57101183415629919</v>
      </c>
      <c r="AY39">
        <f t="shared" si="32"/>
        <v>1.123103662758353E-2</v>
      </c>
      <c r="AZ39">
        <f t="shared" si="33"/>
        <v>1.2496482855645361</v>
      </c>
      <c r="BA39" t="s">
        <v>412</v>
      </c>
      <c r="BB39">
        <v>622.04999999999995</v>
      </c>
      <c r="BC39">
        <f t="shared" si="34"/>
        <v>827.99</v>
      </c>
      <c r="BD39">
        <f t="shared" si="35"/>
        <v>0.46354134711771866</v>
      </c>
      <c r="BE39">
        <f t="shared" si="36"/>
        <v>0.68637098820846743</v>
      </c>
      <c r="BF39">
        <f t="shared" si="37"/>
        <v>0.52249781136248419</v>
      </c>
      <c r="BG39">
        <f t="shared" si="38"/>
        <v>0.71155179871587604</v>
      </c>
      <c r="BH39">
        <f t="shared" si="39"/>
        <v>1400.00833333333</v>
      </c>
      <c r="BI39">
        <f t="shared" si="40"/>
        <v>1180.192091853384</v>
      </c>
      <c r="BJ39">
        <f t="shared" si="41"/>
        <v>0.84298933353019567</v>
      </c>
      <c r="BK39">
        <f t="shared" si="42"/>
        <v>0.19597866706039152</v>
      </c>
      <c r="BL39">
        <v>6</v>
      </c>
      <c r="BM39">
        <v>0.5</v>
      </c>
      <c r="BN39" t="s">
        <v>289</v>
      </c>
      <c r="BO39">
        <v>2</v>
      </c>
      <c r="BP39">
        <v>1605218102.75</v>
      </c>
      <c r="BQ39">
        <v>382.7783</v>
      </c>
      <c r="BR39">
        <v>399.892766666667</v>
      </c>
      <c r="BS39">
        <v>35.867489999999997</v>
      </c>
      <c r="BT39">
        <v>31.077023333333301</v>
      </c>
      <c r="BU39">
        <v>380.99773333333297</v>
      </c>
      <c r="BV39">
        <v>35.486993333333302</v>
      </c>
      <c r="BW39">
        <v>499.99593333333303</v>
      </c>
      <c r="BX39">
        <v>101.671066666667</v>
      </c>
      <c r="BY39">
        <v>9.9918236666666702E-2</v>
      </c>
      <c r="BZ39">
        <v>37.801220000000001</v>
      </c>
      <c r="CA39">
        <v>37.651106666666699</v>
      </c>
      <c r="CB39">
        <v>999.9</v>
      </c>
      <c r="CC39">
        <v>0</v>
      </c>
      <c r="CD39">
        <v>0</v>
      </c>
      <c r="CE39">
        <v>10058.24</v>
      </c>
      <c r="CF39">
        <v>0</v>
      </c>
      <c r="CG39">
        <v>826.40053333333299</v>
      </c>
      <c r="CH39">
        <v>1400.00833333333</v>
      </c>
      <c r="CI39">
        <v>0.89999790000000002</v>
      </c>
      <c r="CJ39">
        <v>0.10000205333333299</v>
      </c>
      <c r="CK39">
        <v>0</v>
      </c>
      <c r="CL39">
        <v>1066.0920000000001</v>
      </c>
      <c r="CM39">
        <v>4.9993800000000004</v>
      </c>
      <c r="CN39">
        <v>15060.446666666699</v>
      </c>
      <c r="CO39">
        <v>11164.3866666667</v>
      </c>
      <c r="CP39">
        <v>46.936999999999998</v>
      </c>
      <c r="CQ39">
        <v>48.561999999999998</v>
      </c>
      <c r="CR39">
        <v>47.451700000000002</v>
      </c>
      <c r="CS39">
        <v>48.686999999999998</v>
      </c>
      <c r="CT39">
        <v>49.314100000000003</v>
      </c>
      <c r="CU39">
        <v>1255.5053333333301</v>
      </c>
      <c r="CV39">
        <v>139.50299999999999</v>
      </c>
      <c r="CW39">
        <v>0</v>
      </c>
      <c r="CX39">
        <v>787.40000009536698</v>
      </c>
      <c r="CY39">
        <v>0</v>
      </c>
      <c r="CZ39">
        <v>1066.2324000000001</v>
      </c>
      <c r="DA39">
        <v>10.3261538392474</v>
      </c>
      <c r="DB39">
        <v>141.37692147037899</v>
      </c>
      <c r="DC39">
        <v>15059.98</v>
      </c>
      <c r="DD39">
        <v>15</v>
      </c>
      <c r="DE39">
        <v>1605218052.5</v>
      </c>
      <c r="DF39" t="s">
        <v>413</v>
      </c>
      <c r="DG39">
        <v>1605218047.5</v>
      </c>
      <c r="DH39">
        <v>1605218052.5</v>
      </c>
      <c r="DI39">
        <v>16</v>
      </c>
      <c r="DJ39">
        <v>1E-3</v>
      </c>
      <c r="DK39">
        <v>-2.1999999999999999E-2</v>
      </c>
      <c r="DL39">
        <v>1.78</v>
      </c>
      <c r="DM39">
        <v>0.38</v>
      </c>
      <c r="DN39">
        <v>398</v>
      </c>
      <c r="DO39">
        <v>31</v>
      </c>
      <c r="DP39">
        <v>0.18</v>
      </c>
      <c r="DQ39">
        <v>0.05</v>
      </c>
      <c r="DR39">
        <v>12.674573337624601</v>
      </c>
      <c r="DS39">
        <v>8.4255354163286306E-2</v>
      </c>
      <c r="DT39">
        <v>1.93051241977483E-2</v>
      </c>
      <c r="DU39">
        <v>1</v>
      </c>
      <c r="DV39">
        <v>-17.112439999999999</v>
      </c>
      <c r="DW39">
        <v>-0.20720088987763399</v>
      </c>
      <c r="DX39">
        <v>2.7594608168988202E-2</v>
      </c>
      <c r="DY39">
        <v>0</v>
      </c>
      <c r="DZ39">
        <v>4.7886990000000003</v>
      </c>
      <c r="EA39">
        <v>0.231897397107899</v>
      </c>
      <c r="EB39">
        <v>1.6934722584087399E-2</v>
      </c>
      <c r="EC39">
        <v>0</v>
      </c>
      <c r="ED39">
        <v>1</v>
      </c>
      <c r="EE39">
        <v>3</v>
      </c>
      <c r="EF39" t="s">
        <v>304</v>
      </c>
      <c r="EG39">
        <v>100</v>
      </c>
      <c r="EH39">
        <v>100</v>
      </c>
      <c r="EI39">
        <v>1.78</v>
      </c>
      <c r="EJ39">
        <v>0.3805</v>
      </c>
      <c r="EK39">
        <v>1.7804500000000301</v>
      </c>
      <c r="EL39">
        <v>0</v>
      </c>
      <c r="EM39">
        <v>0</v>
      </c>
      <c r="EN39">
        <v>0</v>
      </c>
      <c r="EO39">
        <v>0.38049499999999598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1.1000000000000001</v>
      </c>
      <c r="EX39">
        <v>1</v>
      </c>
      <c r="EY39">
        <v>2</v>
      </c>
      <c r="EZ39">
        <v>484.24200000000002</v>
      </c>
      <c r="FA39">
        <v>542.65099999999995</v>
      </c>
      <c r="FB39">
        <v>37.003500000000003</v>
      </c>
      <c r="FC39">
        <v>33.411799999999999</v>
      </c>
      <c r="FD39">
        <v>29.998999999999999</v>
      </c>
      <c r="FE39">
        <v>33.086799999999997</v>
      </c>
      <c r="FF39">
        <v>33.140799999999999</v>
      </c>
      <c r="FG39">
        <v>19.905899999999999</v>
      </c>
      <c r="FH39">
        <v>0</v>
      </c>
      <c r="FI39">
        <v>100</v>
      </c>
      <c r="FJ39">
        <v>-999.9</v>
      </c>
      <c r="FK39">
        <v>400</v>
      </c>
      <c r="FL39">
        <v>32.485599999999998</v>
      </c>
      <c r="FM39">
        <v>101.25700000000001</v>
      </c>
      <c r="FN39">
        <v>100.59099999999999</v>
      </c>
    </row>
    <row r="40" spans="1:170" x14ac:dyDescent="0.25">
      <c r="A40">
        <v>26</v>
      </c>
      <c r="B40">
        <v>1605218472.5999999</v>
      </c>
      <c r="C40">
        <v>5799.5</v>
      </c>
      <c r="D40" t="s">
        <v>414</v>
      </c>
      <c r="E40" t="s">
        <v>415</v>
      </c>
      <c r="F40" t="s">
        <v>410</v>
      </c>
      <c r="G40" t="s">
        <v>375</v>
      </c>
      <c r="H40">
        <v>1605218464.8499999</v>
      </c>
      <c r="I40">
        <f t="shared" si="0"/>
        <v>2.4327594219773546E-3</v>
      </c>
      <c r="J40">
        <f t="shared" si="1"/>
        <v>9.6410492175784395</v>
      </c>
      <c r="K40">
        <f t="shared" si="2"/>
        <v>387.12703333333297</v>
      </c>
      <c r="L40">
        <f t="shared" si="3"/>
        <v>177.38256413478396</v>
      </c>
      <c r="M40">
        <f t="shared" si="4"/>
        <v>18.050158476010871</v>
      </c>
      <c r="N40">
        <f t="shared" si="5"/>
        <v>39.393411275219826</v>
      </c>
      <c r="O40">
        <f t="shared" si="6"/>
        <v>7.9793942055166767E-2</v>
      </c>
      <c r="P40">
        <f t="shared" si="7"/>
        <v>2.955499902854144</v>
      </c>
      <c r="Q40">
        <f t="shared" si="8"/>
        <v>7.8616165049388231E-2</v>
      </c>
      <c r="R40">
        <f t="shared" si="9"/>
        <v>4.9239473527288066E-2</v>
      </c>
      <c r="S40">
        <f t="shared" si="10"/>
        <v>231.29567773796637</v>
      </c>
      <c r="T40">
        <f t="shared" si="11"/>
        <v>38.309806589188561</v>
      </c>
      <c r="U40">
        <f t="shared" si="12"/>
        <v>37.367713333333299</v>
      </c>
      <c r="V40">
        <f t="shared" si="13"/>
        <v>6.4325304212698313</v>
      </c>
      <c r="W40">
        <f t="shared" si="14"/>
        <v>52.779603733060043</v>
      </c>
      <c r="X40">
        <f t="shared" si="15"/>
        <v>3.4363359958173758</v>
      </c>
      <c r="Y40">
        <f t="shared" si="16"/>
        <v>6.5107271611911068</v>
      </c>
      <c r="Z40">
        <f t="shared" si="17"/>
        <v>2.9961944254524555</v>
      </c>
      <c r="AA40">
        <f t="shared" si="18"/>
        <v>-107.28469050920134</v>
      </c>
      <c r="AB40">
        <f t="shared" si="19"/>
        <v>35.394570233789459</v>
      </c>
      <c r="AC40">
        <f t="shared" si="20"/>
        <v>2.8649215488987463</v>
      </c>
      <c r="AD40">
        <f t="shared" si="21"/>
        <v>162.27047901145323</v>
      </c>
      <c r="AE40">
        <v>12</v>
      </c>
      <c r="AF40">
        <v>2</v>
      </c>
      <c r="AG40">
        <f t="shared" si="22"/>
        <v>1</v>
      </c>
      <c r="AH40">
        <f t="shared" si="23"/>
        <v>0</v>
      </c>
      <c r="AI40">
        <f t="shared" si="24"/>
        <v>51837.217085769815</v>
      </c>
      <c r="AJ40" t="s">
        <v>286</v>
      </c>
      <c r="AK40">
        <v>715.47692307692296</v>
      </c>
      <c r="AL40">
        <v>3262.08</v>
      </c>
      <c r="AM40">
        <f t="shared" si="25"/>
        <v>2546.603076923077</v>
      </c>
      <c r="AN40">
        <f t="shared" si="26"/>
        <v>0.78066849277855754</v>
      </c>
      <c r="AO40">
        <v>-0.57774747981622299</v>
      </c>
      <c r="AP40" t="s">
        <v>416</v>
      </c>
      <c r="AQ40">
        <v>802.65011538461499</v>
      </c>
      <c r="AR40">
        <v>1164.24</v>
      </c>
      <c r="AS40">
        <f t="shared" si="27"/>
        <v>0.31058019361590827</v>
      </c>
      <c r="AT40">
        <v>0.5</v>
      </c>
      <c r="AU40">
        <f t="shared" si="28"/>
        <v>1180.2078918534153</v>
      </c>
      <c r="AV40">
        <f t="shared" si="29"/>
        <v>9.6410492175784395</v>
      </c>
      <c r="AW40">
        <f t="shared" si="30"/>
        <v>183.27459777942832</v>
      </c>
      <c r="AX40">
        <f t="shared" si="31"/>
        <v>0.46192365835222976</v>
      </c>
      <c r="AY40">
        <f t="shared" si="32"/>
        <v>8.6584717556386775E-3</v>
      </c>
      <c r="AZ40">
        <f t="shared" si="33"/>
        <v>1.8018965161822307</v>
      </c>
      <c r="BA40" t="s">
        <v>417</v>
      </c>
      <c r="BB40">
        <v>626.45000000000005</v>
      </c>
      <c r="BC40">
        <f t="shared" si="34"/>
        <v>537.79</v>
      </c>
      <c r="BD40">
        <f t="shared" si="35"/>
        <v>0.67236260364712075</v>
      </c>
      <c r="BE40">
        <f t="shared" si="36"/>
        <v>0.79595390855317327</v>
      </c>
      <c r="BF40">
        <f t="shared" si="37"/>
        <v>0.80574785050189301</v>
      </c>
      <c r="BG40">
        <f t="shared" si="38"/>
        <v>0.82377973191436926</v>
      </c>
      <c r="BH40">
        <f t="shared" si="39"/>
        <v>1400.027</v>
      </c>
      <c r="BI40">
        <f t="shared" si="40"/>
        <v>1180.2078918534153</v>
      </c>
      <c r="BJ40">
        <f t="shared" si="41"/>
        <v>0.84298937938583696</v>
      </c>
      <c r="BK40">
        <f t="shared" si="42"/>
        <v>0.19597875877167398</v>
      </c>
      <c r="BL40">
        <v>6</v>
      </c>
      <c r="BM40">
        <v>0.5</v>
      </c>
      <c r="BN40" t="s">
        <v>289</v>
      </c>
      <c r="BO40">
        <v>2</v>
      </c>
      <c r="BP40">
        <v>1605218464.8499999</v>
      </c>
      <c r="BQ40">
        <v>387.12703333333297</v>
      </c>
      <c r="BR40">
        <v>399.826433333333</v>
      </c>
      <c r="BS40">
        <v>33.769570000000002</v>
      </c>
      <c r="BT40">
        <v>30.948843333333301</v>
      </c>
      <c r="BU40">
        <v>385.346566666667</v>
      </c>
      <c r="BV40">
        <v>33.389069999999997</v>
      </c>
      <c r="BW40">
        <v>500.000133333333</v>
      </c>
      <c r="BX40">
        <v>101.65836666666701</v>
      </c>
      <c r="BY40">
        <v>9.9991399999999994E-2</v>
      </c>
      <c r="BZ40">
        <v>37.589849999999998</v>
      </c>
      <c r="CA40">
        <v>37.367713333333299</v>
      </c>
      <c r="CB40">
        <v>999.9</v>
      </c>
      <c r="CC40">
        <v>0</v>
      </c>
      <c r="CD40">
        <v>0</v>
      </c>
      <c r="CE40">
        <v>9983.125</v>
      </c>
      <c r="CF40">
        <v>0</v>
      </c>
      <c r="CG40">
        <v>802.72373333333303</v>
      </c>
      <c r="CH40">
        <v>1400.027</v>
      </c>
      <c r="CI40">
        <v>0.89999713333333298</v>
      </c>
      <c r="CJ40">
        <v>0.10000302</v>
      </c>
      <c r="CK40">
        <v>0</v>
      </c>
      <c r="CL40">
        <v>802.63716666666699</v>
      </c>
      <c r="CM40">
        <v>4.9993800000000004</v>
      </c>
      <c r="CN40">
        <v>11298.09</v>
      </c>
      <c r="CO40">
        <v>11164.55</v>
      </c>
      <c r="CP40">
        <v>46.936999999999998</v>
      </c>
      <c r="CQ40">
        <v>48.801666666666698</v>
      </c>
      <c r="CR40">
        <v>47.545466666666698</v>
      </c>
      <c r="CS40">
        <v>48.868699999999997</v>
      </c>
      <c r="CT40">
        <v>49.311999999999998</v>
      </c>
      <c r="CU40">
        <v>1255.52</v>
      </c>
      <c r="CV40">
        <v>139.50700000000001</v>
      </c>
      <c r="CW40">
        <v>0</v>
      </c>
      <c r="CX40">
        <v>361.200000047684</v>
      </c>
      <c r="CY40">
        <v>0</v>
      </c>
      <c r="CZ40">
        <v>802.65011538461499</v>
      </c>
      <c r="DA40">
        <v>0.68290597089098104</v>
      </c>
      <c r="DB40">
        <v>70.618803348648001</v>
      </c>
      <c r="DC40">
        <v>11298.2307692308</v>
      </c>
      <c r="DD40">
        <v>15</v>
      </c>
      <c r="DE40">
        <v>1605218052.5</v>
      </c>
      <c r="DF40" t="s">
        <v>413</v>
      </c>
      <c r="DG40">
        <v>1605218047.5</v>
      </c>
      <c r="DH40">
        <v>1605218052.5</v>
      </c>
      <c r="DI40">
        <v>16</v>
      </c>
      <c r="DJ40">
        <v>1E-3</v>
      </c>
      <c r="DK40">
        <v>-2.1999999999999999E-2</v>
      </c>
      <c r="DL40">
        <v>1.78</v>
      </c>
      <c r="DM40">
        <v>0.38</v>
      </c>
      <c r="DN40">
        <v>398</v>
      </c>
      <c r="DO40">
        <v>31</v>
      </c>
      <c r="DP40">
        <v>0.18</v>
      </c>
      <c r="DQ40">
        <v>0.05</v>
      </c>
      <c r="DR40">
        <v>9.6328745611257194</v>
      </c>
      <c r="DS40">
        <v>0.84810297586275796</v>
      </c>
      <c r="DT40">
        <v>0.106478775653417</v>
      </c>
      <c r="DU40">
        <v>0</v>
      </c>
      <c r="DV40">
        <v>-12.6899290322581</v>
      </c>
      <c r="DW40">
        <v>-0.94374677419349795</v>
      </c>
      <c r="DX40">
        <v>0.125387320431014</v>
      </c>
      <c r="DY40">
        <v>0</v>
      </c>
      <c r="DZ40">
        <v>2.8201864516129</v>
      </c>
      <c r="EA40">
        <v>4.5929032258060498E-2</v>
      </c>
      <c r="EB40">
        <v>4.1204357336033903E-3</v>
      </c>
      <c r="EC40">
        <v>1</v>
      </c>
      <c r="ED40">
        <v>1</v>
      </c>
      <c r="EE40">
        <v>3</v>
      </c>
      <c r="EF40" t="s">
        <v>304</v>
      </c>
      <c r="EG40">
        <v>100</v>
      </c>
      <c r="EH40">
        <v>100</v>
      </c>
      <c r="EI40">
        <v>1.7809999999999999</v>
      </c>
      <c r="EJ40">
        <v>0.3805</v>
      </c>
      <c r="EK40">
        <v>1.7804500000000301</v>
      </c>
      <c r="EL40">
        <v>0</v>
      </c>
      <c r="EM40">
        <v>0</v>
      </c>
      <c r="EN40">
        <v>0</v>
      </c>
      <c r="EO40">
        <v>0.38049499999999598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7.1</v>
      </c>
      <c r="EX40">
        <v>7</v>
      </c>
      <c r="EY40">
        <v>2</v>
      </c>
      <c r="EZ40">
        <v>468.649</v>
      </c>
      <c r="FA40">
        <v>540.16999999999996</v>
      </c>
      <c r="FB40">
        <v>36.660699999999999</v>
      </c>
      <c r="FC40">
        <v>33.284799999999997</v>
      </c>
      <c r="FD40">
        <v>29.999300000000002</v>
      </c>
      <c r="FE40">
        <v>32.861600000000003</v>
      </c>
      <c r="FF40">
        <v>32.910299999999999</v>
      </c>
      <c r="FG40">
        <v>19.787800000000001</v>
      </c>
      <c r="FH40">
        <v>0</v>
      </c>
      <c r="FI40">
        <v>100</v>
      </c>
      <c r="FJ40">
        <v>-999.9</v>
      </c>
      <c r="FK40">
        <v>400</v>
      </c>
      <c r="FL40">
        <v>35.637900000000002</v>
      </c>
      <c r="FM40">
        <v>101.25</v>
      </c>
      <c r="FN40">
        <v>100.57899999999999</v>
      </c>
    </row>
    <row r="41" spans="1:170" x14ac:dyDescent="0.25">
      <c r="A41">
        <v>27</v>
      </c>
      <c r="B41">
        <v>1605218731.5999999</v>
      </c>
      <c r="C41">
        <v>6058.5</v>
      </c>
      <c r="D41" t="s">
        <v>418</v>
      </c>
      <c r="E41" t="s">
        <v>419</v>
      </c>
      <c r="F41" t="s">
        <v>420</v>
      </c>
      <c r="G41" t="s">
        <v>344</v>
      </c>
      <c r="H41">
        <v>1605218723.8499999</v>
      </c>
      <c r="I41">
        <f t="shared" si="0"/>
        <v>1.6423512401768847E-3</v>
      </c>
      <c r="J41">
        <f t="shared" si="1"/>
        <v>6.0342160199939654</v>
      </c>
      <c r="K41">
        <f t="shared" si="2"/>
        <v>392.016433333333</v>
      </c>
      <c r="L41">
        <f t="shared" si="3"/>
        <v>188.00571362262812</v>
      </c>
      <c r="M41">
        <f t="shared" si="4"/>
        <v>19.12784099722483</v>
      </c>
      <c r="N41">
        <f t="shared" si="5"/>
        <v>39.88404320599691</v>
      </c>
      <c r="O41">
        <f t="shared" si="6"/>
        <v>5.1482174634275256E-2</v>
      </c>
      <c r="P41">
        <f t="shared" si="7"/>
        <v>2.9613051514586184</v>
      </c>
      <c r="Q41">
        <f t="shared" si="8"/>
        <v>5.0990074207926013E-2</v>
      </c>
      <c r="R41">
        <f t="shared" si="9"/>
        <v>3.1912617510578473E-2</v>
      </c>
      <c r="S41">
        <f t="shared" si="10"/>
        <v>231.289033892677</v>
      </c>
      <c r="T41">
        <f t="shared" si="11"/>
        <v>38.142158939279071</v>
      </c>
      <c r="U41">
        <f t="shared" si="12"/>
        <v>37.361609999999999</v>
      </c>
      <c r="V41">
        <f t="shared" si="13"/>
        <v>6.4303934786513759</v>
      </c>
      <c r="W41">
        <f t="shared" si="14"/>
        <v>51.873445864529266</v>
      </c>
      <c r="X41">
        <f t="shared" si="15"/>
        <v>3.3102717461040516</v>
      </c>
      <c r="Y41">
        <f t="shared" si="16"/>
        <v>6.3814379224951283</v>
      </c>
      <c r="Z41">
        <f t="shared" si="17"/>
        <v>3.1201217325473243</v>
      </c>
      <c r="AA41">
        <f t="shared" si="18"/>
        <v>-72.427689691800609</v>
      </c>
      <c r="AB41">
        <f t="shared" si="19"/>
        <v>-22.399942963118988</v>
      </c>
      <c r="AC41">
        <f t="shared" si="20"/>
        <v>-1.8062773455297927</v>
      </c>
      <c r="AD41">
        <f t="shared" si="21"/>
        <v>134.65512389222761</v>
      </c>
      <c r="AE41">
        <v>63</v>
      </c>
      <c r="AF41">
        <v>13</v>
      </c>
      <c r="AG41">
        <f t="shared" si="22"/>
        <v>1</v>
      </c>
      <c r="AH41">
        <f t="shared" si="23"/>
        <v>0</v>
      </c>
      <c r="AI41">
        <f t="shared" si="24"/>
        <v>52062.584343544535</v>
      </c>
      <c r="AJ41" t="s">
        <v>286</v>
      </c>
      <c r="AK41">
        <v>715.47692307692296</v>
      </c>
      <c r="AL41">
        <v>3262.08</v>
      </c>
      <c r="AM41">
        <f t="shared" si="25"/>
        <v>2546.603076923077</v>
      </c>
      <c r="AN41">
        <f t="shared" si="26"/>
        <v>0.78066849277855754</v>
      </c>
      <c r="AO41">
        <v>-0.57774747981622299</v>
      </c>
      <c r="AP41" t="s">
        <v>421</v>
      </c>
      <c r="AQ41">
        <v>758.63764000000003</v>
      </c>
      <c r="AR41">
        <v>931.28</v>
      </c>
      <c r="AS41">
        <f t="shared" si="27"/>
        <v>0.18538179709646929</v>
      </c>
      <c r="AT41">
        <v>0.5</v>
      </c>
      <c r="AU41">
        <f t="shared" si="28"/>
        <v>1180.1746568711769</v>
      </c>
      <c r="AV41">
        <f t="shared" si="29"/>
        <v>6.0342160199939654</v>
      </c>
      <c r="AW41">
        <f t="shared" si="30"/>
        <v>109.39144938924389</v>
      </c>
      <c r="AX41">
        <f t="shared" si="31"/>
        <v>0.3775341465509835</v>
      </c>
      <c r="AY41">
        <f t="shared" si="32"/>
        <v>5.6025296436541961E-3</v>
      </c>
      <c r="AZ41">
        <f t="shared" si="33"/>
        <v>2.5027918563697278</v>
      </c>
      <c r="BA41" t="s">
        <v>422</v>
      </c>
      <c r="BB41">
        <v>579.69000000000005</v>
      </c>
      <c r="BC41">
        <f t="shared" si="34"/>
        <v>351.58999999999992</v>
      </c>
      <c r="BD41">
        <f t="shared" si="35"/>
        <v>0.4910331920703091</v>
      </c>
      <c r="BE41">
        <f t="shared" si="36"/>
        <v>0.8689265915843708</v>
      </c>
      <c r="BF41">
        <f t="shared" si="37"/>
        <v>0.79999952948557029</v>
      </c>
      <c r="BG41">
        <f t="shared" si="38"/>
        <v>0.91525845590989385</v>
      </c>
      <c r="BH41">
        <f t="shared" si="39"/>
        <v>1399.9876666666701</v>
      </c>
      <c r="BI41">
        <f t="shared" si="40"/>
        <v>1180.1746568711769</v>
      </c>
      <c r="BJ41">
        <f t="shared" si="41"/>
        <v>0.84298932409964611</v>
      </c>
      <c r="BK41">
        <f t="shared" si="42"/>
        <v>0.19597864819929239</v>
      </c>
      <c r="BL41">
        <v>6</v>
      </c>
      <c r="BM41">
        <v>0.5</v>
      </c>
      <c r="BN41" t="s">
        <v>289</v>
      </c>
      <c r="BO41">
        <v>2</v>
      </c>
      <c r="BP41">
        <v>1605218723.8499999</v>
      </c>
      <c r="BQ41">
        <v>392.016433333333</v>
      </c>
      <c r="BR41">
        <v>400.03006666666698</v>
      </c>
      <c r="BS41">
        <v>32.536343333333299</v>
      </c>
      <c r="BT41">
        <v>30.629650000000002</v>
      </c>
      <c r="BU41">
        <v>390.23599999999999</v>
      </c>
      <c r="BV41">
        <v>32.155853333333297</v>
      </c>
      <c r="BW41">
        <v>500.00126666666699</v>
      </c>
      <c r="BX41">
        <v>101.64083333333301</v>
      </c>
      <c r="BY41">
        <v>9.9909693333333299E-2</v>
      </c>
      <c r="BZ41">
        <v>37.221303333333303</v>
      </c>
      <c r="CA41">
        <v>37.361609999999999</v>
      </c>
      <c r="CB41">
        <v>999.9</v>
      </c>
      <c r="CC41">
        <v>0</v>
      </c>
      <c r="CD41">
        <v>0</v>
      </c>
      <c r="CE41">
        <v>10017.776666666699</v>
      </c>
      <c r="CF41">
        <v>0</v>
      </c>
      <c r="CG41">
        <v>252.7072</v>
      </c>
      <c r="CH41">
        <v>1399.9876666666701</v>
      </c>
      <c r="CI41">
        <v>0.89999943333333299</v>
      </c>
      <c r="CJ41">
        <v>0.10000066000000001</v>
      </c>
      <c r="CK41">
        <v>0</v>
      </c>
      <c r="CL41">
        <v>758.82553333333306</v>
      </c>
      <c r="CM41">
        <v>4.9993800000000004</v>
      </c>
      <c r="CN41">
        <v>10668.39</v>
      </c>
      <c r="CO41">
        <v>11164.2166666667</v>
      </c>
      <c r="CP41">
        <v>46.686999999999998</v>
      </c>
      <c r="CQ41">
        <v>48.375</v>
      </c>
      <c r="CR41">
        <v>47.25</v>
      </c>
      <c r="CS41">
        <v>48.462200000000003</v>
      </c>
      <c r="CT41">
        <v>48.949599999999997</v>
      </c>
      <c r="CU41">
        <v>1255.48866666667</v>
      </c>
      <c r="CV41">
        <v>139.500666666667</v>
      </c>
      <c r="CW41">
        <v>0</v>
      </c>
      <c r="CX41">
        <v>258.19999980926502</v>
      </c>
      <c r="CY41">
        <v>0</v>
      </c>
      <c r="CZ41">
        <v>758.63764000000003</v>
      </c>
      <c r="DA41">
        <v>-17.025769255962601</v>
      </c>
      <c r="DB41">
        <v>-203.55384630531</v>
      </c>
      <c r="DC41">
        <v>10666.412</v>
      </c>
      <c r="DD41">
        <v>15</v>
      </c>
      <c r="DE41">
        <v>1605218052.5</v>
      </c>
      <c r="DF41" t="s">
        <v>413</v>
      </c>
      <c r="DG41">
        <v>1605218047.5</v>
      </c>
      <c r="DH41">
        <v>1605218052.5</v>
      </c>
      <c r="DI41">
        <v>16</v>
      </c>
      <c r="DJ41">
        <v>1E-3</v>
      </c>
      <c r="DK41">
        <v>-2.1999999999999999E-2</v>
      </c>
      <c r="DL41">
        <v>1.78</v>
      </c>
      <c r="DM41">
        <v>0.38</v>
      </c>
      <c r="DN41">
        <v>398</v>
      </c>
      <c r="DO41">
        <v>31</v>
      </c>
      <c r="DP41">
        <v>0.18</v>
      </c>
      <c r="DQ41">
        <v>0.05</v>
      </c>
      <c r="DR41">
        <v>6.0428751389357398</v>
      </c>
      <c r="DS41">
        <v>-0.54131994933806604</v>
      </c>
      <c r="DT41">
        <v>4.34003209608795E-2</v>
      </c>
      <c r="DU41">
        <v>0</v>
      </c>
      <c r="DV41">
        <v>-8.0210096774193502</v>
      </c>
      <c r="DW41">
        <v>0.72824612903228403</v>
      </c>
      <c r="DX41">
        <v>5.89649495933059E-2</v>
      </c>
      <c r="DY41">
        <v>0</v>
      </c>
      <c r="DZ41">
        <v>1.9085693548387099</v>
      </c>
      <c r="EA41">
        <v>-0.13969161290322901</v>
      </c>
      <c r="EB41">
        <v>1.04518761814709E-2</v>
      </c>
      <c r="EC41">
        <v>1</v>
      </c>
      <c r="ED41">
        <v>1</v>
      </c>
      <c r="EE41">
        <v>3</v>
      </c>
      <c r="EF41" t="s">
        <v>304</v>
      </c>
      <c r="EG41">
        <v>100</v>
      </c>
      <c r="EH41">
        <v>100</v>
      </c>
      <c r="EI41">
        <v>1.78</v>
      </c>
      <c r="EJ41">
        <v>0.3805</v>
      </c>
      <c r="EK41">
        <v>1.7804500000000301</v>
      </c>
      <c r="EL41">
        <v>0</v>
      </c>
      <c r="EM41">
        <v>0</v>
      </c>
      <c r="EN41">
        <v>0</v>
      </c>
      <c r="EO41">
        <v>0.38049499999999598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11.4</v>
      </c>
      <c r="EX41">
        <v>11.3</v>
      </c>
      <c r="EY41">
        <v>2</v>
      </c>
      <c r="EZ41">
        <v>407.459</v>
      </c>
      <c r="FA41">
        <v>540.15599999999995</v>
      </c>
      <c r="FB41">
        <v>36.190300000000001</v>
      </c>
      <c r="FC41">
        <v>32.725900000000003</v>
      </c>
      <c r="FD41">
        <v>30.0001</v>
      </c>
      <c r="FE41">
        <v>32.379600000000003</v>
      </c>
      <c r="FF41">
        <v>32.438600000000001</v>
      </c>
      <c r="FG41">
        <v>19.856100000000001</v>
      </c>
      <c r="FH41">
        <v>0</v>
      </c>
      <c r="FI41">
        <v>100</v>
      </c>
      <c r="FJ41">
        <v>-999.9</v>
      </c>
      <c r="FK41">
        <v>400</v>
      </c>
      <c r="FL41">
        <v>33.619700000000002</v>
      </c>
      <c r="FM41">
        <v>101.34099999999999</v>
      </c>
      <c r="FN41">
        <v>100.654</v>
      </c>
    </row>
    <row r="42" spans="1:170" x14ac:dyDescent="0.25">
      <c r="A42">
        <v>28</v>
      </c>
      <c r="B42">
        <v>1605218969.5999999</v>
      </c>
      <c r="C42">
        <v>6296.5</v>
      </c>
      <c r="D42" t="s">
        <v>423</v>
      </c>
      <c r="E42" t="s">
        <v>424</v>
      </c>
      <c r="F42" t="s">
        <v>420</v>
      </c>
      <c r="G42" t="s">
        <v>344</v>
      </c>
      <c r="H42">
        <v>1605218961.8499999</v>
      </c>
      <c r="I42">
        <f t="shared" si="0"/>
        <v>3.224508002701167E-3</v>
      </c>
      <c r="J42">
        <f t="shared" si="1"/>
        <v>12.30158309421055</v>
      </c>
      <c r="K42">
        <f t="shared" si="2"/>
        <v>383.64850000000001</v>
      </c>
      <c r="L42">
        <f t="shared" si="3"/>
        <v>200.75312276145459</v>
      </c>
      <c r="M42">
        <f t="shared" si="4"/>
        <v>20.420916538095028</v>
      </c>
      <c r="N42">
        <f t="shared" si="5"/>
        <v>39.025315724601008</v>
      </c>
      <c r="O42">
        <f t="shared" si="6"/>
        <v>0.11805920060071322</v>
      </c>
      <c r="P42">
        <f t="shared" si="7"/>
        <v>2.9527453400291259</v>
      </c>
      <c r="Q42">
        <f t="shared" si="8"/>
        <v>0.115498154195951</v>
      </c>
      <c r="R42">
        <f t="shared" si="9"/>
        <v>7.2411818980148257E-2</v>
      </c>
      <c r="S42">
        <f t="shared" si="10"/>
        <v>231.28771653503173</v>
      </c>
      <c r="T42">
        <f t="shared" si="11"/>
        <v>37.353977016217812</v>
      </c>
      <c r="U42">
        <f t="shared" si="12"/>
        <v>36.695399999999999</v>
      </c>
      <c r="V42">
        <f t="shared" si="13"/>
        <v>6.2008080383865281</v>
      </c>
      <c r="W42">
        <f t="shared" si="14"/>
        <v>55.952377055960689</v>
      </c>
      <c r="X42">
        <f t="shared" si="15"/>
        <v>3.4962821946521125</v>
      </c>
      <c r="Y42">
        <f t="shared" si="16"/>
        <v>6.2486749958010019</v>
      </c>
      <c r="Z42">
        <f t="shared" si="17"/>
        <v>2.7045258437344155</v>
      </c>
      <c r="AA42">
        <f t="shared" si="18"/>
        <v>-142.20080291912146</v>
      </c>
      <c r="AB42">
        <f t="shared" si="19"/>
        <v>22.3893187844149</v>
      </c>
      <c r="AC42">
        <f t="shared" si="20"/>
        <v>1.8014665272837327</v>
      </c>
      <c r="AD42">
        <f t="shared" si="21"/>
        <v>113.27769892760891</v>
      </c>
      <c r="AE42">
        <v>37</v>
      </c>
      <c r="AF42">
        <v>7</v>
      </c>
      <c r="AG42">
        <f t="shared" si="22"/>
        <v>1</v>
      </c>
      <c r="AH42">
        <f t="shared" si="23"/>
        <v>0</v>
      </c>
      <c r="AI42">
        <f t="shared" si="24"/>
        <v>51884.666704134164</v>
      </c>
      <c r="AJ42" t="s">
        <v>286</v>
      </c>
      <c r="AK42">
        <v>715.47692307692296</v>
      </c>
      <c r="AL42">
        <v>3262.08</v>
      </c>
      <c r="AM42">
        <f t="shared" si="25"/>
        <v>2546.603076923077</v>
      </c>
      <c r="AN42">
        <f t="shared" si="26"/>
        <v>0.78066849277855754</v>
      </c>
      <c r="AO42">
        <v>-0.57774747981622299</v>
      </c>
      <c r="AP42" t="s">
        <v>425</v>
      </c>
      <c r="AQ42">
        <v>683.80776923076905</v>
      </c>
      <c r="AR42">
        <v>1002.72</v>
      </c>
      <c r="AS42">
        <f t="shared" si="27"/>
        <v>0.318047142541518</v>
      </c>
      <c r="AT42">
        <v>0.5</v>
      </c>
      <c r="AU42">
        <f t="shared" si="28"/>
        <v>1180.1701808568889</v>
      </c>
      <c r="AV42">
        <f t="shared" si="29"/>
        <v>12.30158309421055</v>
      </c>
      <c r="AW42">
        <f t="shared" si="30"/>
        <v>187.67487686712002</v>
      </c>
      <c r="AX42">
        <f t="shared" si="31"/>
        <v>0.47242500398914955</v>
      </c>
      <c r="AY42">
        <f t="shared" si="32"/>
        <v>1.0913113026356459E-2</v>
      </c>
      <c r="AZ42">
        <f t="shared" si="33"/>
        <v>2.2532312111057919</v>
      </c>
      <c r="BA42" t="s">
        <v>426</v>
      </c>
      <c r="BB42">
        <v>529.01</v>
      </c>
      <c r="BC42">
        <f t="shared" si="34"/>
        <v>473.71000000000004</v>
      </c>
      <c r="BD42">
        <f t="shared" si="35"/>
        <v>0.67322250062112043</v>
      </c>
      <c r="BE42">
        <f t="shared" si="36"/>
        <v>0.82667476500784831</v>
      </c>
      <c r="BF42">
        <f t="shared" si="37"/>
        <v>1.1102521048910601</v>
      </c>
      <c r="BG42">
        <f t="shared" si="38"/>
        <v>0.88720539940989251</v>
      </c>
      <c r="BH42">
        <f t="shared" si="39"/>
        <v>1399.98266666667</v>
      </c>
      <c r="BI42">
        <f t="shared" si="40"/>
        <v>1180.1701808568889</v>
      </c>
      <c r="BJ42">
        <f t="shared" si="41"/>
        <v>0.84298913762043204</v>
      </c>
      <c r="BK42">
        <f t="shared" si="42"/>
        <v>0.19597827524086409</v>
      </c>
      <c r="BL42">
        <v>6</v>
      </c>
      <c r="BM42">
        <v>0.5</v>
      </c>
      <c r="BN42" t="s">
        <v>289</v>
      </c>
      <c r="BO42">
        <v>2</v>
      </c>
      <c r="BP42">
        <v>1605218961.8499999</v>
      </c>
      <c r="BQ42">
        <v>383.64850000000001</v>
      </c>
      <c r="BR42">
        <v>399.894833333333</v>
      </c>
      <c r="BS42">
        <v>34.371110000000002</v>
      </c>
      <c r="BT42">
        <v>30.634709999999998</v>
      </c>
      <c r="BU42">
        <v>381.91149999999999</v>
      </c>
      <c r="BV42">
        <v>33.982053333333297</v>
      </c>
      <c r="BW42">
        <v>500.00183333333302</v>
      </c>
      <c r="BX42">
        <v>101.6215</v>
      </c>
      <c r="BY42">
        <v>0.10003866</v>
      </c>
      <c r="BZ42">
        <v>36.836046666666697</v>
      </c>
      <c r="CA42">
        <v>36.695399999999999</v>
      </c>
      <c r="CB42">
        <v>999.9</v>
      </c>
      <c r="CC42">
        <v>0</v>
      </c>
      <c r="CD42">
        <v>0</v>
      </c>
      <c r="CE42">
        <v>9971.1453333333302</v>
      </c>
      <c r="CF42">
        <v>0</v>
      </c>
      <c r="CG42">
        <v>281.97006666666698</v>
      </c>
      <c r="CH42">
        <v>1399.98266666667</v>
      </c>
      <c r="CI42">
        <v>0.90000480000000005</v>
      </c>
      <c r="CJ42">
        <v>9.9995056666666707E-2</v>
      </c>
      <c r="CK42">
        <v>0</v>
      </c>
      <c r="CL42">
        <v>683.97036666666702</v>
      </c>
      <c r="CM42">
        <v>4.9993800000000004</v>
      </c>
      <c r="CN42">
        <v>9577.7459999999992</v>
      </c>
      <c r="CO42">
        <v>11164.2066666667</v>
      </c>
      <c r="CP42">
        <v>46.601900000000001</v>
      </c>
      <c r="CQ42">
        <v>48.25</v>
      </c>
      <c r="CR42">
        <v>47.120800000000003</v>
      </c>
      <c r="CS42">
        <v>48.436999999999998</v>
      </c>
      <c r="CT42">
        <v>48.932866666666598</v>
      </c>
      <c r="CU42">
        <v>1255.49166666667</v>
      </c>
      <c r="CV42">
        <v>139.49133333333299</v>
      </c>
      <c r="CW42">
        <v>0</v>
      </c>
      <c r="CX42">
        <v>237.19999980926499</v>
      </c>
      <c r="CY42">
        <v>0</v>
      </c>
      <c r="CZ42">
        <v>683.80776923076905</v>
      </c>
      <c r="DA42">
        <v>-35.964786334751899</v>
      </c>
      <c r="DB42">
        <v>-270.82017134118001</v>
      </c>
      <c r="DC42">
        <v>9577.2926923076902</v>
      </c>
      <c r="DD42">
        <v>15</v>
      </c>
      <c r="DE42">
        <v>1605218799.5999999</v>
      </c>
      <c r="DF42" t="s">
        <v>427</v>
      </c>
      <c r="DG42">
        <v>1605218789.5999999</v>
      </c>
      <c r="DH42">
        <v>1605218799.5999999</v>
      </c>
      <c r="DI42">
        <v>17</v>
      </c>
      <c r="DJ42">
        <v>-4.2999999999999997E-2</v>
      </c>
      <c r="DK42">
        <v>8.9999999999999993E-3</v>
      </c>
      <c r="DL42">
        <v>1.7370000000000001</v>
      </c>
      <c r="DM42">
        <v>0.38900000000000001</v>
      </c>
      <c r="DN42">
        <v>400</v>
      </c>
      <c r="DO42">
        <v>31</v>
      </c>
      <c r="DP42">
        <v>0.15</v>
      </c>
      <c r="DQ42">
        <v>0.06</v>
      </c>
      <c r="DR42">
        <v>12.313239292493201</v>
      </c>
      <c r="DS42">
        <v>-0.65690117738581699</v>
      </c>
      <c r="DT42">
        <v>5.1757954360187798E-2</v>
      </c>
      <c r="DU42">
        <v>0</v>
      </c>
      <c r="DV42">
        <v>-16.2579806451613</v>
      </c>
      <c r="DW42">
        <v>0.78865161290324304</v>
      </c>
      <c r="DX42">
        <v>6.3870521340896699E-2</v>
      </c>
      <c r="DY42">
        <v>0</v>
      </c>
      <c r="DZ42">
        <v>3.7372158064516099</v>
      </c>
      <c r="EA42">
        <v>-5.55435483871086E-2</v>
      </c>
      <c r="EB42">
        <v>4.3911904287896502E-3</v>
      </c>
      <c r="EC42">
        <v>1</v>
      </c>
      <c r="ED42">
        <v>1</v>
      </c>
      <c r="EE42">
        <v>3</v>
      </c>
      <c r="EF42" t="s">
        <v>304</v>
      </c>
      <c r="EG42">
        <v>100</v>
      </c>
      <c r="EH42">
        <v>100</v>
      </c>
      <c r="EI42">
        <v>1.7370000000000001</v>
      </c>
      <c r="EJ42">
        <v>0.3891</v>
      </c>
      <c r="EK42">
        <v>1.7369999999999699</v>
      </c>
      <c r="EL42">
        <v>0</v>
      </c>
      <c r="EM42">
        <v>0</v>
      </c>
      <c r="EN42">
        <v>0</v>
      </c>
      <c r="EO42">
        <v>0.38906499999999899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3</v>
      </c>
      <c r="EX42">
        <v>2.8</v>
      </c>
      <c r="EY42">
        <v>2</v>
      </c>
      <c r="EZ42">
        <v>438.774</v>
      </c>
      <c r="FA42">
        <v>539.54899999999998</v>
      </c>
      <c r="FB42">
        <v>35.912100000000002</v>
      </c>
      <c r="FC42">
        <v>32.706299999999999</v>
      </c>
      <c r="FD42">
        <v>29.999500000000001</v>
      </c>
      <c r="FE42">
        <v>32.3035</v>
      </c>
      <c r="FF42">
        <v>32.350499999999997</v>
      </c>
      <c r="FG42">
        <v>19.7361</v>
      </c>
      <c r="FH42">
        <v>0</v>
      </c>
      <c r="FI42">
        <v>100</v>
      </c>
      <c r="FJ42">
        <v>-999.9</v>
      </c>
      <c r="FK42">
        <v>400</v>
      </c>
      <c r="FL42">
        <v>32.463700000000003</v>
      </c>
      <c r="FM42">
        <v>101.328</v>
      </c>
      <c r="FN42">
        <v>100.655</v>
      </c>
    </row>
    <row r="43" spans="1:170" x14ac:dyDescent="0.25">
      <c r="A43">
        <v>29</v>
      </c>
      <c r="B43">
        <v>1605219177.5999999</v>
      </c>
      <c r="C43">
        <v>6504.5</v>
      </c>
      <c r="D43" t="s">
        <v>428</v>
      </c>
      <c r="E43" t="s">
        <v>429</v>
      </c>
      <c r="F43" t="s">
        <v>399</v>
      </c>
      <c r="G43" t="s">
        <v>430</v>
      </c>
      <c r="H43">
        <v>1605219169.5999999</v>
      </c>
      <c r="I43">
        <f t="shared" si="0"/>
        <v>1.4237231292149843E-4</v>
      </c>
      <c r="J43">
        <f t="shared" si="1"/>
        <v>0.38501911269178773</v>
      </c>
      <c r="K43">
        <f t="shared" si="2"/>
        <v>399.46580645161299</v>
      </c>
      <c r="L43">
        <f t="shared" si="3"/>
        <v>238.31004279842134</v>
      </c>
      <c r="M43">
        <f t="shared" si="4"/>
        <v>24.238486365498193</v>
      </c>
      <c r="N43">
        <f t="shared" si="5"/>
        <v>40.629620092638007</v>
      </c>
      <c r="O43">
        <f t="shared" si="6"/>
        <v>4.2762716636081414E-3</v>
      </c>
      <c r="P43">
        <f t="shared" si="7"/>
        <v>2.9556433953219381</v>
      </c>
      <c r="Q43">
        <f t="shared" si="8"/>
        <v>4.2728374349466939E-3</v>
      </c>
      <c r="R43">
        <f t="shared" si="9"/>
        <v>2.670831711670298E-3</v>
      </c>
      <c r="S43">
        <f t="shared" si="10"/>
        <v>231.28757458286967</v>
      </c>
      <c r="T43">
        <f t="shared" si="11"/>
        <v>38.172849930226555</v>
      </c>
      <c r="U43">
        <f t="shared" si="12"/>
        <v>37.153822580645198</v>
      </c>
      <c r="V43">
        <f t="shared" si="13"/>
        <v>6.3580081056206206</v>
      </c>
      <c r="W43">
        <f t="shared" si="14"/>
        <v>49.961390642157397</v>
      </c>
      <c r="X43">
        <f t="shared" si="15"/>
        <v>3.1270243928594597</v>
      </c>
      <c r="Y43">
        <f t="shared" si="16"/>
        <v>6.2588818138718461</v>
      </c>
      <c r="Z43">
        <f t="shared" si="17"/>
        <v>3.2309837127611609</v>
      </c>
      <c r="AA43">
        <f t="shared" si="18"/>
        <v>-6.2786189998380806</v>
      </c>
      <c r="AB43">
        <f t="shared" si="19"/>
        <v>-45.876351823140915</v>
      </c>
      <c r="AC43">
        <f t="shared" si="20"/>
        <v>-3.6963637461502747</v>
      </c>
      <c r="AD43">
        <f t="shared" si="21"/>
        <v>175.43624001374042</v>
      </c>
      <c r="AE43">
        <v>1</v>
      </c>
      <c r="AF43">
        <v>0</v>
      </c>
      <c r="AG43">
        <f t="shared" si="22"/>
        <v>1</v>
      </c>
      <c r="AH43">
        <f t="shared" si="23"/>
        <v>0</v>
      </c>
      <c r="AI43">
        <f t="shared" si="24"/>
        <v>51961.37701864128</v>
      </c>
      <c r="AJ43" t="s">
        <v>286</v>
      </c>
      <c r="AK43">
        <v>715.47692307692296</v>
      </c>
      <c r="AL43">
        <v>3262.08</v>
      </c>
      <c r="AM43">
        <f t="shared" si="25"/>
        <v>2546.603076923077</v>
      </c>
      <c r="AN43">
        <f t="shared" si="26"/>
        <v>0.78066849277855754</v>
      </c>
      <c r="AO43">
        <v>-0.57774747981622299</v>
      </c>
      <c r="AP43" t="s">
        <v>431</v>
      </c>
      <c r="AQ43">
        <v>709.33811538461498</v>
      </c>
      <c r="AR43">
        <v>762.12</v>
      </c>
      <c r="AS43">
        <f t="shared" si="27"/>
        <v>6.9256658551651973E-2</v>
      </c>
      <c r="AT43">
        <v>0.5</v>
      </c>
      <c r="AU43">
        <f t="shared" si="28"/>
        <v>1180.1644373373924</v>
      </c>
      <c r="AV43">
        <f t="shared" si="29"/>
        <v>0.38501911269178773</v>
      </c>
      <c r="AW43">
        <f t="shared" si="30"/>
        <v>40.86712273573913</v>
      </c>
      <c r="AX43">
        <f t="shared" si="31"/>
        <v>0.27519288301054956</v>
      </c>
      <c r="AY43">
        <f t="shared" si="32"/>
        <v>8.1579020859172803E-4</v>
      </c>
      <c r="AZ43">
        <f t="shared" si="33"/>
        <v>3.2802708234923634</v>
      </c>
      <c r="BA43" t="s">
        <v>432</v>
      </c>
      <c r="BB43">
        <v>552.39</v>
      </c>
      <c r="BC43">
        <f t="shared" si="34"/>
        <v>209.73000000000002</v>
      </c>
      <c r="BD43">
        <f t="shared" si="35"/>
        <v>0.25166587810701863</v>
      </c>
      <c r="BE43">
        <f t="shared" si="36"/>
        <v>0.92260000221427541</v>
      </c>
      <c r="BF43">
        <f t="shared" si="37"/>
        <v>1.1316124084702215</v>
      </c>
      <c r="BG43">
        <f t="shared" si="38"/>
        <v>0.98168419831667164</v>
      </c>
      <c r="BH43">
        <f t="shared" si="39"/>
        <v>1399.9751612903201</v>
      </c>
      <c r="BI43">
        <f t="shared" si="40"/>
        <v>1180.1644373373924</v>
      </c>
      <c r="BJ43">
        <f t="shared" si="41"/>
        <v>0.84298955436442613</v>
      </c>
      <c r="BK43">
        <f t="shared" si="42"/>
        <v>0.19597910872885232</v>
      </c>
      <c r="BL43">
        <v>6</v>
      </c>
      <c r="BM43">
        <v>0.5</v>
      </c>
      <c r="BN43" t="s">
        <v>289</v>
      </c>
      <c r="BO43">
        <v>2</v>
      </c>
      <c r="BP43">
        <v>1605219169.5999999</v>
      </c>
      <c r="BQ43">
        <v>399.46580645161299</v>
      </c>
      <c r="BR43">
        <v>399.99606451612902</v>
      </c>
      <c r="BS43">
        <v>30.744548387096799</v>
      </c>
      <c r="BT43">
        <v>30.578958064516101</v>
      </c>
      <c r="BU43">
        <v>397.72880645161302</v>
      </c>
      <c r="BV43">
        <v>30.3554741935484</v>
      </c>
      <c r="BW43">
        <v>500.01161290322602</v>
      </c>
      <c r="BX43">
        <v>101.60983870967701</v>
      </c>
      <c r="BY43">
        <v>0.100043429032258</v>
      </c>
      <c r="BZ43">
        <v>36.8659161290323</v>
      </c>
      <c r="CA43">
        <v>37.153822580645198</v>
      </c>
      <c r="CB43">
        <v>999.9</v>
      </c>
      <c r="CC43">
        <v>0</v>
      </c>
      <c r="CD43">
        <v>0</v>
      </c>
      <c r="CE43">
        <v>9988.7061290322599</v>
      </c>
      <c r="CF43">
        <v>0</v>
      </c>
      <c r="CG43">
        <v>404.33819354838698</v>
      </c>
      <c r="CH43">
        <v>1399.9751612903201</v>
      </c>
      <c r="CI43">
        <v>0.89999070967741901</v>
      </c>
      <c r="CJ43">
        <v>0.100009251612903</v>
      </c>
      <c r="CK43">
        <v>0</v>
      </c>
      <c r="CL43">
        <v>709.343161290323</v>
      </c>
      <c r="CM43">
        <v>4.9993800000000004</v>
      </c>
      <c r="CN43">
        <v>10027.3129032258</v>
      </c>
      <c r="CO43">
        <v>11164.109677419399</v>
      </c>
      <c r="CP43">
        <v>46.561999999999998</v>
      </c>
      <c r="CQ43">
        <v>48.302</v>
      </c>
      <c r="CR43">
        <v>46.985774193548401</v>
      </c>
      <c r="CS43">
        <v>48.4898387096774</v>
      </c>
      <c r="CT43">
        <v>48.840451612903202</v>
      </c>
      <c r="CU43">
        <v>1255.4651612903201</v>
      </c>
      <c r="CV43">
        <v>139.51</v>
      </c>
      <c r="CW43">
        <v>0</v>
      </c>
      <c r="CX43">
        <v>207.09999990463299</v>
      </c>
      <c r="CY43">
        <v>0</v>
      </c>
      <c r="CZ43">
        <v>709.33811538461498</v>
      </c>
      <c r="DA43">
        <v>-0.26184614831368003</v>
      </c>
      <c r="DB43">
        <v>1.98290601528254</v>
      </c>
      <c r="DC43">
        <v>10027.430769230799</v>
      </c>
      <c r="DD43">
        <v>15</v>
      </c>
      <c r="DE43">
        <v>1605218799.5999999</v>
      </c>
      <c r="DF43" t="s">
        <v>427</v>
      </c>
      <c r="DG43">
        <v>1605218789.5999999</v>
      </c>
      <c r="DH43">
        <v>1605218799.5999999</v>
      </c>
      <c r="DI43">
        <v>17</v>
      </c>
      <c r="DJ43">
        <v>-4.2999999999999997E-2</v>
      </c>
      <c r="DK43">
        <v>8.9999999999999993E-3</v>
      </c>
      <c r="DL43">
        <v>1.7370000000000001</v>
      </c>
      <c r="DM43">
        <v>0.38900000000000001</v>
      </c>
      <c r="DN43">
        <v>400</v>
      </c>
      <c r="DO43">
        <v>31</v>
      </c>
      <c r="DP43">
        <v>0.15</v>
      </c>
      <c r="DQ43">
        <v>0.06</v>
      </c>
      <c r="DR43">
        <v>0.38266081805415098</v>
      </c>
      <c r="DS43">
        <v>-0.16010499697427499</v>
      </c>
      <c r="DT43">
        <v>2.24790847629446E-2</v>
      </c>
      <c r="DU43">
        <v>1</v>
      </c>
      <c r="DV43">
        <v>-0.52901529032258099</v>
      </c>
      <c r="DW43">
        <v>0.14225598387096899</v>
      </c>
      <c r="DX43">
        <v>2.63910491145639E-2</v>
      </c>
      <c r="DY43">
        <v>1</v>
      </c>
      <c r="DZ43">
        <v>0.16497467741935501</v>
      </c>
      <c r="EA43">
        <v>7.9266435483870704E-2</v>
      </c>
      <c r="EB43">
        <v>5.9775151077754397E-3</v>
      </c>
      <c r="EC43">
        <v>1</v>
      </c>
      <c r="ED43">
        <v>3</v>
      </c>
      <c r="EE43">
        <v>3</v>
      </c>
      <c r="EF43" t="s">
        <v>389</v>
      </c>
      <c r="EG43">
        <v>100</v>
      </c>
      <c r="EH43">
        <v>100</v>
      </c>
      <c r="EI43">
        <v>1.7370000000000001</v>
      </c>
      <c r="EJ43">
        <v>0.3891</v>
      </c>
      <c r="EK43">
        <v>1.7369999999999699</v>
      </c>
      <c r="EL43">
        <v>0</v>
      </c>
      <c r="EM43">
        <v>0</v>
      </c>
      <c r="EN43">
        <v>0</v>
      </c>
      <c r="EO43">
        <v>0.38906499999999899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6.5</v>
      </c>
      <c r="EX43">
        <v>6.3</v>
      </c>
      <c r="EY43">
        <v>2</v>
      </c>
      <c r="EZ43">
        <v>482.24299999999999</v>
      </c>
      <c r="FA43">
        <v>538.13900000000001</v>
      </c>
      <c r="FB43">
        <v>35.731099999999998</v>
      </c>
      <c r="FC43">
        <v>32.648000000000003</v>
      </c>
      <c r="FD43">
        <v>30.001000000000001</v>
      </c>
      <c r="FE43">
        <v>32.219099999999997</v>
      </c>
      <c r="FF43">
        <v>32.285200000000003</v>
      </c>
      <c r="FG43">
        <v>19.8094</v>
      </c>
      <c r="FH43">
        <v>0</v>
      </c>
      <c r="FI43">
        <v>100</v>
      </c>
      <c r="FJ43">
        <v>-999.9</v>
      </c>
      <c r="FK43">
        <v>400</v>
      </c>
      <c r="FL43">
        <v>34.216099999999997</v>
      </c>
      <c r="FM43">
        <v>101.336</v>
      </c>
      <c r="FN43">
        <v>100.646</v>
      </c>
    </row>
    <row r="44" spans="1:170" x14ac:dyDescent="0.25">
      <c r="A44">
        <v>30</v>
      </c>
      <c r="B44">
        <v>1605219455.0999999</v>
      </c>
      <c r="C44">
        <v>6782</v>
      </c>
      <c r="D44" t="s">
        <v>433</v>
      </c>
      <c r="E44" t="s">
        <v>434</v>
      </c>
      <c r="F44" t="s">
        <v>399</v>
      </c>
      <c r="G44" t="s">
        <v>430</v>
      </c>
      <c r="H44">
        <v>1605219447.3499999</v>
      </c>
      <c r="I44">
        <f t="shared" si="0"/>
        <v>3.8898469378623136E-4</v>
      </c>
      <c r="J44">
        <f t="shared" si="1"/>
        <v>1.7058424771077907</v>
      </c>
      <c r="K44">
        <f t="shared" si="2"/>
        <v>397.76753333333301</v>
      </c>
      <c r="L44">
        <f t="shared" si="3"/>
        <v>152.82848959655792</v>
      </c>
      <c r="M44">
        <f t="shared" si="4"/>
        <v>15.543284892503138</v>
      </c>
      <c r="N44">
        <f t="shared" si="5"/>
        <v>40.454591339018776</v>
      </c>
      <c r="O44">
        <f t="shared" si="6"/>
        <v>1.1865071098526787E-2</v>
      </c>
      <c r="P44">
        <f t="shared" si="7"/>
        <v>2.9587916736898121</v>
      </c>
      <c r="Q44">
        <f t="shared" si="8"/>
        <v>1.1838701092121283E-2</v>
      </c>
      <c r="R44">
        <f t="shared" si="9"/>
        <v>7.4015524929774527E-3</v>
      </c>
      <c r="S44">
        <f t="shared" si="10"/>
        <v>231.28702196318559</v>
      </c>
      <c r="T44">
        <f t="shared" si="11"/>
        <v>38.032347651513554</v>
      </c>
      <c r="U44">
        <f t="shared" si="12"/>
        <v>37.025486666666701</v>
      </c>
      <c r="V44">
        <f t="shared" si="13"/>
        <v>6.3136549242485103</v>
      </c>
      <c r="W44">
        <f t="shared" si="14"/>
        <v>50.170310852274234</v>
      </c>
      <c r="X44">
        <f t="shared" si="15"/>
        <v>3.1270558018885874</v>
      </c>
      <c r="Y44">
        <f t="shared" si="16"/>
        <v>6.2328810580746818</v>
      </c>
      <c r="Z44">
        <f t="shared" si="17"/>
        <v>3.1865991223599228</v>
      </c>
      <c r="AA44">
        <f t="shared" si="18"/>
        <v>-17.154224995972804</v>
      </c>
      <c r="AB44">
        <f t="shared" si="19"/>
        <v>-37.604450880678804</v>
      </c>
      <c r="AC44">
        <f t="shared" si="20"/>
        <v>-3.0236594617876418</v>
      </c>
      <c r="AD44">
        <f t="shared" si="21"/>
        <v>173.50468662474634</v>
      </c>
      <c r="AE44">
        <v>0</v>
      </c>
      <c r="AF44">
        <v>0</v>
      </c>
      <c r="AG44">
        <f t="shared" si="22"/>
        <v>1</v>
      </c>
      <c r="AH44">
        <f t="shared" si="23"/>
        <v>0</v>
      </c>
      <c r="AI44">
        <f t="shared" si="24"/>
        <v>52063.145133768609</v>
      </c>
      <c r="AJ44" t="s">
        <v>286</v>
      </c>
      <c r="AK44">
        <v>715.47692307692296</v>
      </c>
      <c r="AL44">
        <v>3262.08</v>
      </c>
      <c r="AM44">
        <f t="shared" si="25"/>
        <v>2546.603076923077</v>
      </c>
      <c r="AN44">
        <f t="shared" si="26"/>
        <v>0.78066849277855754</v>
      </c>
      <c r="AO44">
        <v>-0.57774747981622299</v>
      </c>
      <c r="AP44" t="s">
        <v>435</v>
      </c>
      <c r="AQ44">
        <v>655.74315999999999</v>
      </c>
      <c r="AR44">
        <v>772.91</v>
      </c>
      <c r="AS44">
        <f t="shared" si="27"/>
        <v>0.15159182828531137</v>
      </c>
      <c r="AT44">
        <v>0.5</v>
      </c>
      <c r="AU44">
        <f t="shared" si="28"/>
        <v>1180.1650288283113</v>
      </c>
      <c r="AV44">
        <f t="shared" si="29"/>
        <v>1.7058424771077907</v>
      </c>
      <c r="AW44">
        <f t="shared" si="30"/>
        <v>89.451687199235451</v>
      </c>
      <c r="AX44">
        <f t="shared" si="31"/>
        <v>0.35397394263238924</v>
      </c>
      <c r="AY44">
        <f t="shared" si="32"/>
        <v>1.934975110380285E-3</v>
      </c>
      <c r="AZ44">
        <f t="shared" si="33"/>
        <v>3.2205172659171186</v>
      </c>
      <c r="BA44" t="s">
        <v>436</v>
      </c>
      <c r="BB44">
        <v>499.32</v>
      </c>
      <c r="BC44">
        <f t="shared" si="34"/>
        <v>273.58999999999997</v>
      </c>
      <c r="BD44">
        <f t="shared" si="35"/>
        <v>0.42825702693811907</v>
      </c>
      <c r="BE44">
        <f t="shared" si="36"/>
        <v>0.90097221618960754</v>
      </c>
      <c r="BF44">
        <f t="shared" si="37"/>
        <v>2.0400585564469651</v>
      </c>
      <c r="BG44">
        <f t="shared" si="38"/>
        <v>0.97744718152446819</v>
      </c>
      <c r="BH44">
        <f t="shared" si="39"/>
        <v>1399.9763333333301</v>
      </c>
      <c r="BI44">
        <f t="shared" si="40"/>
        <v>1180.1650288283113</v>
      </c>
      <c r="BJ44">
        <f t="shared" si="41"/>
        <v>0.84298927112456945</v>
      </c>
      <c r="BK44">
        <f t="shared" si="42"/>
        <v>0.19597854224913905</v>
      </c>
      <c r="BL44">
        <v>6</v>
      </c>
      <c r="BM44">
        <v>0.5</v>
      </c>
      <c r="BN44" t="s">
        <v>289</v>
      </c>
      <c r="BO44">
        <v>2</v>
      </c>
      <c r="BP44">
        <v>1605219447.3499999</v>
      </c>
      <c r="BQ44">
        <v>397.76753333333301</v>
      </c>
      <c r="BR44">
        <v>400.00020000000001</v>
      </c>
      <c r="BS44">
        <v>30.746603333333301</v>
      </c>
      <c r="BT44">
        <v>30.294176666666701</v>
      </c>
      <c r="BU44">
        <v>396.03053333333298</v>
      </c>
      <c r="BV44">
        <v>30.3575366666667</v>
      </c>
      <c r="BW44">
        <v>500.00333333333299</v>
      </c>
      <c r="BX44">
        <v>101.604166666667</v>
      </c>
      <c r="BY44">
        <v>9.9939246666666703E-2</v>
      </c>
      <c r="BZ44">
        <v>36.789743333333298</v>
      </c>
      <c r="CA44">
        <v>37.025486666666701</v>
      </c>
      <c r="CB44">
        <v>999.9</v>
      </c>
      <c r="CC44">
        <v>0</v>
      </c>
      <c r="CD44">
        <v>0</v>
      </c>
      <c r="CE44">
        <v>10007.120000000001</v>
      </c>
      <c r="CF44">
        <v>0</v>
      </c>
      <c r="CG44">
        <v>705.60180000000003</v>
      </c>
      <c r="CH44">
        <v>1399.9763333333301</v>
      </c>
      <c r="CI44">
        <v>0.90000020000000003</v>
      </c>
      <c r="CJ44">
        <v>9.9999713333333295E-2</v>
      </c>
      <c r="CK44">
        <v>0</v>
      </c>
      <c r="CL44">
        <v>655.82293333333303</v>
      </c>
      <c r="CM44">
        <v>4.9993800000000004</v>
      </c>
      <c r="CN44">
        <v>9259.9853333333303</v>
      </c>
      <c r="CO44">
        <v>11164.1333333333</v>
      </c>
      <c r="CP44">
        <v>46.625</v>
      </c>
      <c r="CQ44">
        <v>48.618699999999997</v>
      </c>
      <c r="CR44">
        <v>47</v>
      </c>
      <c r="CS44">
        <v>48.75</v>
      </c>
      <c r="CT44">
        <v>48.9895</v>
      </c>
      <c r="CU44">
        <v>1255.4773333333301</v>
      </c>
      <c r="CV44">
        <v>139.49666666666701</v>
      </c>
      <c r="CW44">
        <v>0</v>
      </c>
      <c r="CX44">
        <v>276.5</v>
      </c>
      <c r="CY44">
        <v>0</v>
      </c>
      <c r="CZ44">
        <v>655.74315999999999</v>
      </c>
      <c r="DA44">
        <v>-13.530230749177701</v>
      </c>
      <c r="DB44">
        <v>-153.80384580390401</v>
      </c>
      <c r="DC44">
        <v>9259.1396000000004</v>
      </c>
      <c r="DD44">
        <v>15</v>
      </c>
      <c r="DE44">
        <v>1605218799.5999999</v>
      </c>
      <c r="DF44" t="s">
        <v>427</v>
      </c>
      <c r="DG44">
        <v>1605218789.5999999</v>
      </c>
      <c r="DH44">
        <v>1605218799.5999999</v>
      </c>
      <c r="DI44">
        <v>17</v>
      </c>
      <c r="DJ44">
        <v>-4.2999999999999997E-2</v>
      </c>
      <c r="DK44">
        <v>8.9999999999999993E-3</v>
      </c>
      <c r="DL44">
        <v>1.7370000000000001</v>
      </c>
      <c r="DM44">
        <v>0.38900000000000001</v>
      </c>
      <c r="DN44">
        <v>400</v>
      </c>
      <c r="DO44">
        <v>31</v>
      </c>
      <c r="DP44">
        <v>0.15</v>
      </c>
      <c r="DQ44">
        <v>0.06</v>
      </c>
      <c r="DR44">
        <v>1.7083851260780001</v>
      </c>
      <c r="DS44">
        <v>-0.19010255912218799</v>
      </c>
      <c r="DT44">
        <v>2.8456170931326501E-2</v>
      </c>
      <c r="DU44">
        <v>1</v>
      </c>
      <c r="DV44">
        <v>-2.2333835483871001</v>
      </c>
      <c r="DW44">
        <v>0.297941129032263</v>
      </c>
      <c r="DX44">
        <v>3.6984789510701298E-2</v>
      </c>
      <c r="DY44">
        <v>0</v>
      </c>
      <c r="DZ44">
        <v>0.45268932258064498</v>
      </c>
      <c r="EA44">
        <v>-7.2356709677420999E-2</v>
      </c>
      <c r="EB44">
        <v>5.5624258074767801E-3</v>
      </c>
      <c r="EC44">
        <v>1</v>
      </c>
      <c r="ED44">
        <v>2</v>
      </c>
      <c r="EE44">
        <v>3</v>
      </c>
      <c r="EF44" t="s">
        <v>291</v>
      </c>
      <c r="EG44">
        <v>100</v>
      </c>
      <c r="EH44">
        <v>100</v>
      </c>
      <c r="EI44">
        <v>1.7370000000000001</v>
      </c>
      <c r="EJ44">
        <v>0.3891</v>
      </c>
      <c r="EK44">
        <v>1.7369999999999699</v>
      </c>
      <c r="EL44">
        <v>0</v>
      </c>
      <c r="EM44">
        <v>0</v>
      </c>
      <c r="EN44">
        <v>0</v>
      </c>
      <c r="EO44">
        <v>0.38906499999999899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11.1</v>
      </c>
      <c r="EX44">
        <v>10.9</v>
      </c>
      <c r="EY44">
        <v>2</v>
      </c>
      <c r="EZ44">
        <v>485.87900000000002</v>
      </c>
      <c r="FA44">
        <v>536.62300000000005</v>
      </c>
      <c r="FB44">
        <v>35.724699999999999</v>
      </c>
      <c r="FC44">
        <v>32.946100000000001</v>
      </c>
      <c r="FD44">
        <v>29.9998</v>
      </c>
      <c r="FE44">
        <v>32.429000000000002</v>
      </c>
      <c r="FF44">
        <v>32.471499999999999</v>
      </c>
      <c r="FG44">
        <v>19.813300000000002</v>
      </c>
      <c r="FH44">
        <v>0</v>
      </c>
      <c r="FI44">
        <v>100</v>
      </c>
      <c r="FJ44">
        <v>-999.9</v>
      </c>
      <c r="FK44">
        <v>400</v>
      </c>
      <c r="FL44">
        <v>30.746700000000001</v>
      </c>
      <c r="FM44">
        <v>101.29</v>
      </c>
      <c r="FN44">
        <v>100.613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  <row r="15" spans="1:2" x14ac:dyDescent="0.25">
      <c r="A15" t="s">
        <v>394</v>
      </c>
      <c r="B15" t="s">
        <v>395</v>
      </c>
    </row>
    <row r="16" spans="1:2" x14ac:dyDescent="0.25">
      <c r="A16" t="s">
        <v>396</v>
      </c>
      <c r="B16" t="s">
        <v>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2020-11-12T14:18:31Z</dcterms:created>
  <dcterms:modified xsi:type="dcterms:W3CDTF">2021-05-13T19:01:20Z</dcterms:modified>
</cp:coreProperties>
</file>