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47CCCCF3-BAE5-4F9E-B43A-D84908EDC36F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0" i="1" l="1"/>
  <c r="BJ40" i="1"/>
  <c r="BH40" i="1"/>
  <c r="BI40" i="1" s="1"/>
  <c r="BG40" i="1"/>
  <c r="BF40" i="1"/>
  <c r="BE40" i="1"/>
  <c r="BD40" i="1"/>
  <c r="BC40" i="1"/>
  <c r="AX40" i="1" s="1"/>
  <c r="AZ40" i="1"/>
  <c r="AS40" i="1"/>
  <c r="AM40" i="1"/>
  <c r="AN40" i="1" s="1"/>
  <c r="AI40" i="1"/>
  <c r="AH40" i="1"/>
  <c r="AG40" i="1"/>
  <c r="K40" i="1" s="1"/>
  <c r="Y40" i="1"/>
  <c r="X40" i="1"/>
  <c r="W40" i="1" s="1"/>
  <c r="P40" i="1"/>
  <c r="J40" i="1"/>
  <c r="AV40" i="1" s="1"/>
  <c r="BK39" i="1"/>
  <c r="BJ39" i="1"/>
  <c r="BH39" i="1"/>
  <c r="BI39" i="1" s="1"/>
  <c r="AU39" i="1" s="1"/>
  <c r="AW39" i="1" s="1"/>
  <c r="BG39" i="1"/>
  <c r="BF39" i="1"/>
  <c r="BE39" i="1"/>
  <c r="BD39" i="1"/>
  <c r="BC39" i="1"/>
  <c r="AX39" i="1" s="1"/>
  <c r="AZ39" i="1"/>
  <c r="AS39" i="1"/>
  <c r="AN39" i="1"/>
  <c r="AM39" i="1"/>
  <c r="AI39" i="1"/>
  <c r="AG39" i="1"/>
  <c r="Y39" i="1"/>
  <c r="X39" i="1"/>
  <c r="W39" i="1"/>
  <c r="S39" i="1"/>
  <c r="P39" i="1"/>
  <c r="K39" i="1"/>
  <c r="BK38" i="1"/>
  <c r="BJ38" i="1"/>
  <c r="BH38" i="1"/>
  <c r="BG38" i="1"/>
  <c r="BF38" i="1"/>
  <c r="BE38" i="1"/>
  <c r="BD38" i="1"/>
  <c r="BC38" i="1"/>
  <c r="AX38" i="1" s="1"/>
  <c r="AZ38" i="1"/>
  <c r="AS38" i="1"/>
  <c r="AM38" i="1"/>
  <c r="AN38" i="1" s="1"/>
  <c r="AI38" i="1"/>
  <c r="AH38" i="1"/>
  <c r="AG38" i="1"/>
  <c r="I38" i="1" s="1"/>
  <c r="Y38" i="1"/>
  <c r="X38" i="1"/>
  <c r="W38" i="1" s="1"/>
  <c r="P38" i="1"/>
  <c r="N38" i="1"/>
  <c r="K38" i="1"/>
  <c r="J38" i="1"/>
  <c r="AV38" i="1" s="1"/>
  <c r="BK37" i="1"/>
  <c r="BJ37" i="1"/>
  <c r="BI37" i="1"/>
  <c r="S37" i="1" s="1"/>
  <c r="BH37" i="1"/>
  <c r="BG37" i="1"/>
  <c r="BF37" i="1"/>
  <c r="BE37" i="1"/>
  <c r="BD37" i="1"/>
  <c r="BC37" i="1"/>
  <c r="AX37" i="1" s="1"/>
  <c r="AZ37" i="1"/>
  <c r="AU37" i="1"/>
  <c r="AW37" i="1" s="1"/>
  <c r="AS37" i="1"/>
  <c r="AN37" i="1"/>
  <c r="AM37" i="1"/>
  <c r="AI37" i="1"/>
  <c r="AG37" i="1" s="1"/>
  <c r="Y37" i="1"/>
  <c r="X37" i="1"/>
  <c r="W37" i="1" s="1"/>
  <c r="P37" i="1"/>
  <c r="I37" i="1"/>
  <c r="AA37" i="1" s="1"/>
  <c r="BK36" i="1"/>
  <c r="BJ36" i="1"/>
  <c r="BH36" i="1"/>
  <c r="BI36" i="1" s="1"/>
  <c r="BG36" i="1"/>
  <c r="BF36" i="1"/>
  <c r="BE36" i="1"/>
  <c r="BD36" i="1"/>
  <c r="BC36" i="1"/>
  <c r="AZ36" i="1"/>
  <c r="AX36" i="1"/>
  <c r="AS36" i="1"/>
  <c r="AN36" i="1"/>
  <c r="AM36" i="1"/>
  <c r="AI36" i="1"/>
  <c r="AG36" i="1" s="1"/>
  <c r="AH36" i="1" s="1"/>
  <c r="Y36" i="1"/>
  <c r="X36" i="1"/>
  <c r="W36" i="1" s="1"/>
  <c r="P36" i="1"/>
  <c r="BK35" i="1"/>
  <c r="S35" i="1" s="1"/>
  <c r="BJ35" i="1"/>
  <c r="BI35" i="1"/>
  <c r="AU35" i="1" s="1"/>
  <c r="BH35" i="1"/>
  <c r="BG35" i="1"/>
  <c r="BF35" i="1"/>
  <c r="BE35" i="1"/>
  <c r="BD35" i="1"/>
  <c r="BC35" i="1"/>
  <c r="AX35" i="1" s="1"/>
  <c r="AZ35" i="1"/>
  <c r="AW35" i="1"/>
  <c r="AS35" i="1"/>
  <c r="AN35" i="1"/>
  <c r="AM35" i="1"/>
  <c r="AI35" i="1"/>
  <c r="AG35" i="1"/>
  <c r="Y35" i="1"/>
  <c r="X35" i="1"/>
  <c r="W35" i="1"/>
  <c r="P35" i="1"/>
  <c r="K35" i="1"/>
  <c r="BK34" i="1"/>
  <c r="BJ34" i="1"/>
  <c r="BI34" i="1" s="1"/>
  <c r="BH34" i="1"/>
  <c r="BG34" i="1"/>
  <c r="BF34" i="1"/>
  <c r="BE34" i="1"/>
  <c r="BD34" i="1"/>
  <c r="BC34" i="1"/>
  <c r="AX34" i="1" s="1"/>
  <c r="AZ34" i="1"/>
  <c r="AV34" i="1"/>
  <c r="AS34" i="1"/>
  <c r="AM34" i="1"/>
  <c r="AN34" i="1" s="1"/>
  <c r="AI34" i="1"/>
  <c r="AG34" i="1"/>
  <c r="K34" i="1" s="1"/>
  <c r="Y34" i="1"/>
  <c r="X34" i="1"/>
  <c r="W34" i="1"/>
  <c r="P34" i="1"/>
  <c r="N34" i="1"/>
  <c r="J34" i="1"/>
  <c r="BK33" i="1"/>
  <c r="BJ33" i="1"/>
  <c r="BI33" i="1"/>
  <c r="S33" i="1" s="1"/>
  <c r="BH33" i="1"/>
  <c r="BG33" i="1"/>
  <c r="BF33" i="1"/>
  <c r="BE33" i="1"/>
  <c r="BD33" i="1"/>
  <c r="BC33" i="1"/>
  <c r="AX33" i="1" s="1"/>
  <c r="AZ33" i="1"/>
  <c r="AS33" i="1"/>
  <c r="AM33" i="1"/>
  <c r="AN33" i="1" s="1"/>
  <c r="AI33" i="1"/>
  <c r="AG33" i="1" s="1"/>
  <c r="Y33" i="1"/>
  <c r="W33" i="1" s="1"/>
  <c r="X33" i="1"/>
  <c r="P33" i="1"/>
  <c r="BK32" i="1"/>
  <c r="BJ32" i="1"/>
  <c r="BH32" i="1"/>
  <c r="BI32" i="1" s="1"/>
  <c r="BG32" i="1"/>
  <c r="BF32" i="1"/>
  <c r="BE32" i="1"/>
  <c r="BD32" i="1"/>
  <c r="BC32" i="1"/>
  <c r="AZ32" i="1"/>
  <c r="AX32" i="1"/>
  <c r="AS32" i="1"/>
  <c r="AM32" i="1"/>
  <c r="AN32" i="1" s="1"/>
  <c r="AI32" i="1"/>
  <c r="AH32" i="1"/>
  <c r="AG32" i="1"/>
  <c r="K32" i="1" s="1"/>
  <c r="Y32" i="1"/>
  <c r="X32" i="1"/>
  <c r="W32" i="1" s="1"/>
  <c r="P32" i="1"/>
  <c r="J32" i="1"/>
  <c r="AV32" i="1" s="1"/>
  <c r="BK31" i="1"/>
  <c r="BJ31" i="1"/>
  <c r="BH31" i="1"/>
  <c r="BI31" i="1" s="1"/>
  <c r="AU31" i="1" s="1"/>
  <c r="BG31" i="1"/>
  <c r="BF31" i="1"/>
  <c r="BE31" i="1"/>
  <c r="BD31" i="1"/>
  <c r="BC31" i="1"/>
  <c r="AX31" i="1" s="1"/>
  <c r="AZ31" i="1"/>
  <c r="AW31" i="1"/>
  <c r="AS31" i="1"/>
  <c r="AN31" i="1"/>
  <c r="AM31" i="1"/>
  <c r="AI31" i="1"/>
  <c r="AG31" i="1"/>
  <c r="Y31" i="1"/>
  <c r="X31" i="1"/>
  <c r="W31" i="1"/>
  <c r="S31" i="1"/>
  <c r="P31" i="1"/>
  <c r="K31" i="1"/>
  <c r="BK30" i="1"/>
  <c r="BJ30" i="1"/>
  <c r="BH30" i="1"/>
  <c r="BI30" i="1" s="1"/>
  <c r="BG30" i="1"/>
  <c r="BF30" i="1"/>
  <c r="BE30" i="1"/>
  <c r="BD30" i="1"/>
  <c r="BC30" i="1"/>
  <c r="AZ30" i="1"/>
  <c r="AX30" i="1"/>
  <c r="AV30" i="1"/>
  <c r="AS30" i="1"/>
  <c r="AM30" i="1"/>
  <c r="AN30" i="1" s="1"/>
  <c r="AI30" i="1"/>
  <c r="AH30" i="1"/>
  <c r="AG30" i="1"/>
  <c r="I30" i="1" s="1"/>
  <c r="Y30" i="1"/>
  <c r="X30" i="1"/>
  <c r="W30" i="1" s="1"/>
  <c r="P30" i="1"/>
  <c r="N30" i="1"/>
  <c r="K30" i="1"/>
  <c r="J30" i="1"/>
  <c r="BK29" i="1"/>
  <c r="BJ29" i="1"/>
  <c r="BI29" i="1"/>
  <c r="S29" i="1" s="1"/>
  <c r="BH29" i="1"/>
  <c r="BG29" i="1"/>
  <c r="BF29" i="1"/>
  <c r="BE29" i="1"/>
  <c r="BD29" i="1"/>
  <c r="BC29" i="1"/>
  <c r="AX29" i="1" s="1"/>
  <c r="AZ29" i="1"/>
  <c r="AS29" i="1"/>
  <c r="AN29" i="1"/>
  <c r="AM29" i="1"/>
  <c r="AI29" i="1"/>
  <c r="AG29" i="1" s="1"/>
  <c r="Y29" i="1"/>
  <c r="X29" i="1"/>
  <c r="W29" i="1" s="1"/>
  <c r="P29" i="1"/>
  <c r="I29" i="1"/>
  <c r="AA29" i="1" s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AH28" i="1" s="1"/>
  <c r="Y28" i="1"/>
  <c r="X28" i="1"/>
  <c r="W28" i="1" s="1"/>
  <c r="P28" i="1"/>
  <c r="BK27" i="1"/>
  <c r="S27" i="1" s="1"/>
  <c r="BJ27" i="1"/>
  <c r="BI27" i="1"/>
  <c r="AU27" i="1" s="1"/>
  <c r="BH27" i="1"/>
  <c r="BG27" i="1"/>
  <c r="BF27" i="1"/>
  <c r="BE27" i="1"/>
  <c r="BD27" i="1"/>
  <c r="BC27" i="1"/>
  <c r="AX27" i="1" s="1"/>
  <c r="AZ27" i="1"/>
  <c r="AW27" i="1"/>
  <c r="AS27" i="1"/>
  <c r="AN27" i="1"/>
  <c r="AM27" i="1"/>
  <c r="AI27" i="1"/>
  <c r="AG27" i="1"/>
  <c r="K27" i="1" s="1"/>
  <c r="Y27" i="1"/>
  <c r="X27" i="1"/>
  <c r="W27" i="1"/>
  <c r="P27" i="1"/>
  <c r="BK26" i="1"/>
  <c r="BJ26" i="1"/>
  <c r="BI26" i="1" s="1"/>
  <c r="BH26" i="1"/>
  <c r="BG26" i="1"/>
  <c r="BF26" i="1"/>
  <c r="BE26" i="1"/>
  <c r="BD26" i="1"/>
  <c r="BC26" i="1"/>
  <c r="AX26" i="1" s="1"/>
  <c r="AZ26" i="1"/>
  <c r="AV26" i="1"/>
  <c r="AS26" i="1"/>
  <c r="AM26" i="1"/>
  <c r="AN26" i="1" s="1"/>
  <c r="AI26" i="1"/>
  <c r="AG26" i="1"/>
  <c r="K26" i="1" s="1"/>
  <c r="Y26" i="1"/>
  <c r="X26" i="1"/>
  <c r="W26" i="1"/>
  <c r="P26" i="1"/>
  <c r="N26" i="1"/>
  <c r="J26" i="1"/>
  <c r="BK25" i="1"/>
  <c r="BJ25" i="1"/>
  <c r="BI25" i="1"/>
  <c r="S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I25" i="1" s="1"/>
  <c r="Y25" i="1"/>
  <c r="W25" i="1" s="1"/>
  <c r="X25" i="1"/>
  <c r="P25" i="1"/>
  <c r="J25" i="1"/>
  <c r="AV25" i="1" s="1"/>
  <c r="BK24" i="1"/>
  <c r="BJ24" i="1"/>
  <c r="BH24" i="1"/>
  <c r="BI24" i="1" s="1"/>
  <c r="S24" i="1" s="1"/>
  <c r="BG24" i="1"/>
  <c r="BF24" i="1"/>
  <c r="BE24" i="1"/>
  <c r="BD24" i="1"/>
  <c r="BC24" i="1"/>
  <c r="AZ24" i="1"/>
  <c r="AX24" i="1"/>
  <c r="AS24" i="1"/>
  <c r="AM24" i="1"/>
  <c r="AN24" i="1" s="1"/>
  <c r="AI24" i="1"/>
  <c r="AH24" i="1"/>
  <c r="AG24" i="1"/>
  <c r="K24" i="1" s="1"/>
  <c r="Y24" i="1"/>
  <c r="X24" i="1"/>
  <c r="W24" i="1" s="1"/>
  <c r="P24" i="1"/>
  <c r="J24" i="1"/>
  <c r="AV24" i="1" s="1"/>
  <c r="BK23" i="1"/>
  <c r="BJ23" i="1"/>
  <c r="BH23" i="1"/>
  <c r="BI23" i="1" s="1"/>
  <c r="S23" i="1" s="1"/>
  <c r="BG23" i="1"/>
  <c r="BF23" i="1"/>
  <c r="BE23" i="1"/>
  <c r="BD23" i="1"/>
  <c r="BC23" i="1"/>
  <c r="AZ23" i="1"/>
  <c r="AX23" i="1"/>
  <c r="AS23" i="1"/>
  <c r="AN23" i="1"/>
  <c r="AM23" i="1"/>
  <c r="AI23" i="1"/>
  <c r="AH23" i="1"/>
  <c r="AG23" i="1"/>
  <c r="K23" i="1" s="1"/>
  <c r="Y23" i="1"/>
  <c r="X23" i="1"/>
  <c r="W23" i="1"/>
  <c r="P23" i="1"/>
  <c r="BK22" i="1"/>
  <c r="BJ22" i="1"/>
  <c r="BH22" i="1"/>
  <c r="BG22" i="1"/>
  <c r="BF22" i="1"/>
  <c r="BE22" i="1"/>
  <c r="BD22" i="1"/>
  <c r="BC22" i="1"/>
  <c r="AZ22" i="1"/>
  <c r="AX22" i="1"/>
  <c r="AS22" i="1"/>
  <c r="AM22" i="1"/>
  <c r="AN22" i="1" s="1"/>
  <c r="AI22" i="1"/>
  <c r="AH22" i="1"/>
  <c r="AG22" i="1"/>
  <c r="I22" i="1" s="1"/>
  <c r="Y22" i="1"/>
  <c r="X22" i="1"/>
  <c r="W22" i="1" s="1"/>
  <c r="P22" i="1"/>
  <c r="N22" i="1"/>
  <c r="K22" i="1"/>
  <c r="J22" i="1"/>
  <c r="AV22" i="1" s="1"/>
  <c r="BK21" i="1"/>
  <c r="S21" i="1" s="1"/>
  <c r="BJ21" i="1"/>
  <c r="BI21" i="1"/>
  <c r="BH21" i="1"/>
  <c r="BG21" i="1"/>
  <c r="BF21" i="1"/>
  <c r="BE21" i="1"/>
  <c r="BD21" i="1"/>
  <c r="BC21" i="1"/>
  <c r="AX21" i="1" s="1"/>
  <c r="AZ21" i="1"/>
  <c r="AU21" i="1"/>
  <c r="AS21" i="1"/>
  <c r="AN21" i="1"/>
  <c r="AM21" i="1"/>
  <c r="AI21" i="1"/>
  <c r="AG21" i="1" s="1"/>
  <c r="N21" i="1" s="1"/>
  <c r="Y21" i="1"/>
  <c r="X21" i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N20" i="1" s="1"/>
  <c r="AH20" i="1"/>
  <c r="Y20" i="1"/>
  <c r="X20" i="1"/>
  <c r="W20" i="1" s="1"/>
  <c r="P20" i="1"/>
  <c r="I20" i="1"/>
  <c r="AA20" i="1" s="1"/>
  <c r="BK19" i="1"/>
  <c r="S19" i="1" s="1"/>
  <c r="BJ19" i="1"/>
  <c r="BI19" i="1"/>
  <c r="AU19" i="1" s="1"/>
  <c r="BH19" i="1"/>
  <c r="BG19" i="1"/>
  <c r="BF19" i="1"/>
  <c r="BE19" i="1"/>
  <c r="BD19" i="1"/>
  <c r="BC19" i="1"/>
  <c r="AX19" i="1" s="1"/>
  <c r="AZ19" i="1"/>
  <c r="AS19" i="1"/>
  <c r="AW19" i="1" s="1"/>
  <c r="AN19" i="1"/>
  <c r="AM19" i="1"/>
  <c r="AI19" i="1"/>
  <c r="AG19" i="1"/>
  <c r="Y19" i="1"/>
  <c r="W19" i="1" s="1"/>
  <c r="X19" i="1"/>
  <c r="P19" i="1"/>
  <c r="BK18" i="1"/>
  <c r="BJ18" i="1"/>
  <c r="BI18" i="1" s="1"/>
  <c r="BH18" i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/>
  <c r="Y18" i="1"/>
  <c r="X18" i="1"/>
  <c r="W18" i="1"/>
  <c r="P18" i="1"/>
  <c r="N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W17" i="1" s="1"/>
  <c r="X17" i="1"/>
  <c r="P17" i="1"/>
  <c r="AA25" i="1" l="1"/>
  <c r="T19" i="1"/>
  <c r="U19" i="1" s="1"/>
  <c r="AH17" i="1"/>
  <c r="N17" i="1"/>
  <c r="K17" i="1"/>
  <c r="J17" i="1"/>
  <c r="AV17" i="1" s="1"/>
  <c r="AY17" i="1" s="1"/>
  <c r="I17" i="1"/>
  <c r="AU20" i="1"/>
  <c r="S20" i="1"/>
  <c r="AY25" i="1"/>
  <c r="AW17" i="1"/>
  <c r="S17" i="1"/>
  <c r="AU17" i="1"/>
  <c r="AU26" i="1"/>
  <c r="AY26" i="1" s="1"/>
  <c r="S26" i="1"/>
  <c r="AH33" i="1"/>
  <c r="N33" i="1"/>
  <c r="K33" i="1"/>
  <c r="J33" i="1"/>
  <c r="AV33" i="1" s="1"/>
  <c r="K29" i="1"/>
  <c r="J29" i="1"/>
  <c r="AV29" i="1" s="1"/>
  <c r="AY29" i="1" s="1"/>
  <c r="AH29" i="1"/>
  <c r="N29" i="1"/>
  <c r="AU36" i="1"/>
  <c r="AW36" i="1" s="1"/>
  <c r="S36" i="1"/>
  <c r="T37" i="1"/>
  <c r="U37" i="1" s="1"/>
  <c r="AU25" i="1"/>
  <c r="AW25" i="1" s="1"/>
  <c r="I27" i="1"/>
  <c r="T27" i="1" s="1"/>
  <c r="U27" i="1" s="1"/>
  <c r="BI38" i="1"/>
  <c r="J19" i="1"/>
  <c r="AV19" i="1" s="1"/>
  <c r="AY19" i="1" s="1"/>
  <c r="AH19" i="1"/>
  <c r="N19" i="1"/>
  <c r="AU24" i="1"/>
  <c r="AU30" i="1"/>
  <c r="AW30" i="1" s="1"/>
  <c r="S30" i="1"/>
  <c r="I33" i="1"/>
  <c r="AU18" i="1"/>
  <c r="AW18" i="1" s="1"/>
  <c r="S18" i="1"/>
  <c r="I19" i="1"/>
  <c r="AU23" i="1"/>
  <c r="AW23" i="1" s="1"/>
  <c r="N28" i="1"/>
  <c r="K28" i="1"/>
  <c r="J28" i="1"/>
  <c r="AV28" i="1" s="1"/>
  <c r="AY28" i="1" s="1"/>
  <c r="I28" i="1"/>
  <c r="AA30" i="1"/>
  <c r="N31" i="1"/>
  <c r="J31" i="1"/>
  <c r="AV31" i="1" s="1"/>
  <c r="AY31" i="1" s="1"/>
  <c r="I31" i="1"/>
  <c r="T31" i="1" s="1"/>
  <c r="U31" i="1" s="1"/>
  <c r="AH31" i="1"/>
  <c r="AU33" i="1"/>
  <c r="AW33" i="1" s="1"/>
  <c r="J21" i="1"/>
  <c r="AV21" i="1" s="1"/>
  <c r="AY21" i="1" s="1"/>
  <c r="AH21" i="1"/>
  <c r="T25" i="1"/>
  <c r="U25" i="1" s="1"/>
  <c r="T33" i="1"/>
  <c r="U33" i="1" s="1"/>
  <c r="K37" i="1"/>
  <c r="J37" i="1"/>
  <c r="AV37" i="1" s="1"/>
  <c r="AY37" i="1" s="1"/>
  <c r="AH37" i="1"/>
  <c r="N37" i="1"/>
  <c r="J27" i="1"/>
  <c r="AV27" i="1" s="1"/>
  <c r="AY27" i="1" s="1"/>
  <c r="AH27" i="1"/>
  <c r="N27" i="1"/>
  <c r="K20" i="1"/>
  <c r="J20" i="1"/>
  <c r="AV20" i="1" s="1"/>
  <c r="N23" i="1"/>
  <c r="J23" i="1"/>
  <c r="AV23" i="1" s="1"/>
  <c r="AY23" i="1" s="1"/>
  <c r="I23" i="1"/>
  <c r="T23" i="1" s="1"/>
  <c r="U23" i="1" s="1"/>
  <c r="AU29" i="1"/>
  <c r="AW29" i="1" s="1"/>
  <c r="AW32" i="1"/>
  <c r="S32" i="1"/>
  <c r="AU32" i="1"/>
  <c r="AY32" i="1" s="1"/>
  <c r="AU34" i="1"/>
  <c r="AY34" i="1" s="1"/>
  <c r="S34" i="1"/>
  <c r="N39" i="1"/>
  <c r="J39" i="1"/>
  <c r="AV39" i="1" s="1"/>
  <c r="AY39" i="1" s="1"/>
  <c r="I39" i="1"/>
  <c r="AH39" i="1"/>
  <c r="S40" i="1"/>
  <c r="AU40" i="1"/>
  <c r="AY40" i="1" s="1"/>
  <c r="K18" i="1"/>
  <c r="I18" i="1"/>
  <c r="AH18" i="1"/>
  <c r="K19" i="1"/>
  <c r="J18" i="1"/>
  <c r="AV18" i="1" s="1"/>
  <c r="AY18" i="1" s="1"/>
  <c r="I21" i="1"/>
  <c r="AH25" i="1"/>
  <c r="N25" i="1"/>
  <c r="K25" i="1"/>
  <c r="AW28" i="1"/>
  <c r="AU28" i="1"/>
  <c r="S28" i="1"/>
  <c r="T29" i="1"/>
  <c r="U29" i="1" s="1"/>
  <c r="N36" i="1"/>
  <c r="K36" i="1"/>
  <c r="J36" i="1"/>
  <c r="AV36" i="1" s="1"/>
  <c r="I36" i="1"/>
  <c r="AB37" i="1"/>
  <c r="AA38" i="1"/>
  <c r="AW40" i="1"/>
  <c r="AW20" i="1"/>
  <c r="K21" i="1"/>
  <c r="W21" i="1"/>
  <c r="AW21" i="1"/>
  <c r="AA22" i="1"/>
  <c r="BI22" i="1"/>
  <c r="AY24" i="1"/>
  <c r="AW24" i="1"/>
  <c r="AW26" i="1"/>
  <c r="J35" i="1"/>
  <c r="AV35" i="1" s="1"/>
  <c r="AY35" i="1" s="1"/>
  <c r="I35" i="1"/>
  <c r="AH35" i="1"/>
  <c r="N35" i="1"/>
  <c r="Q37" i="1"/>
  <c r="O37" i="1" s="1"/>
  <c r="R37" i="1" s="1"/>
  <c r="L37" i="1" s="1"/>
  <c r="M37" i="1" s="1"/>
  <c r="N24" i="1"/>
  <c r="AH26" i="1"/>
  <c r="N32" i="1"/>
  <c r="AH34" i="1"/>
  <c r="N40" i="1"/>
  <c r="I26" i="1"/>
  <c r="I34" i="1"/>
  <c r="I24" i="1"/>
  <c r="T24" i="1" s="1"/>
  <c r="U24" i="1" s="1"/>
  <c r="I32" i="1"/>
  <c r="I40" i="1"/>
  <c r="V31" i="1" l="1"/>
  <c r="Z31" i="1" s="1"/>
  <c r="AC31" i="1"/>
  <c r="AB31" i="1"/>
  <c r="V24" i="1"/>
  <c r="Z24" i="1" s="1"/>
  <c r="AC24" i="1"/>
  <c r="AD24" i="1" s="1"/>
  <c r="AB24" i="1"/>
  <c r="V23" i="1"/>
  <c r="Z23" i="1" s="1"/>
  <c r="AC23" i="1"/>
  <c r="AB23" i="1"/>
  <c r="V27" i="1"/>
  <c r="Z27" i="1" s="1"/>
  <c r="AC27" i="1"/>
  <c r="AB27" i="1"/>
  <c r="Q35" i="1"/>
  <c r="O35" i="1" s="1"/>
  <c r="R35" i="1" s="1"/>
  <c r="L35" i="1" s="1"/>
  <c r="M35" i="1" s="1"/>
  <c r="AA35" i="1"/>
  <c r="V29" i="1"/>
  <c r="Z29" i="1" s="1"/>
  <c r="Q29" i="1"/>
  <c r="O29" i="1" s="1"/>
  <c r="R29" i="1" s="1"/>
  <c r="L29" i="1" s="1"/>
  <c r="M29" i="1" s="1"/>
  <c r="AC29" i="1"/>
  <c r="AA39" i="1"/>
  <c r="T18" i="1"/>
  <c r="U18" i="1" s="1"/>
  <c r="Q18" i="1" s="1"/>
  <c r="O18" i="1" s="1"/>
  <c r="R18" i="1" s="1"/>
  <c r="L18" i="1" s="1"/>
  <c r="M18" i="1" s="1"/>
  <c r="T17" i="1"/>
  <c r="U17" i="1" s="1"/>
  <c r="AA36" i="1"/>
  <c r="T28" i="1"/>
  <c r="U28" i="1" s="1"/>
  <c r="AB29" i="1"/>
  <c r="AY30" i="1"/>
  <c r="AA40" i="1"/>
  <c r="AA32" i="1"/>
  <c r="AY36" i="1"/>
  <c r="AW34" i="1"/>
  <c r="AA28" i="1"/>
  <c r="Q28" i="1"/>
  <c r="O28" i="1" s="1"/>
  <c r="R28" i="1" s="1"/>
  <c r="L28" i="1" s="1"/>
  <c r="M28" i="1" s="1"/>
  <c r="T39" i="1"/>
  <c r="U39" i="1" s="1"/>
  <c r="V33" i="1"/>
  <c r="Z33" i="1" s="1"/>
  <c r="AB33" i="1"/>
  <c r="AC33" i="1"/>
  <c r="T26" i="1"/>
  <c r="U26" i="1" s="1"/>
  <c r="AA33" i="1"/>
  <c r="Q33" i="1"/>
  <c r="O33" i="1" s="1"/>
  <c r="R33" i="1" s="1"/>
  <c r="L33" i="1" s="1"/>
  <c r="M33" i="1" s="1"/>
  <c r="V19" i="1"/>
  <c r="Z19" i="1" s="1"/>
  <c r="AC19" i="1"/>
  <c r="AB19" i="1"/>
  <c r="T35" i="1"/>
  <c r="U35" i="1" s="1"/>
  <c r="T34" i="1"/>
  <c r="U34" i="1" s="1"/>
  <c r="AU22" i="1"/>
  <c r="S22" i="1"/>
  <c r="T30" i="1"/>
  <c r="U30" i="1" s="1"/>
  <c r="T20" i="1"/>
  <c r="U20" i="1" s="1"/>
  <c r="AA24" i="1"/>
  <c r="Q24" i="1"/>
  <c r="O24" i="1" s="1"/>
  <c r="R24" i="1" s="1"/>
  <c r="L24" i="1" s="1"/>
  <c r="M24" i="1" s="1"/>
  <c r="Q23" i="1"/>
  <c r="O23" i="1" s="1"/>
  <c r="R23" i="1" s="1"/>
  <c r="L23" i="1" s="1"/>
  <c r="M23" i="1" s="1"/>
  <c r="AA23" i="1"/>
  <c r="AU38" i="1"/>
  <c r="S38" i="1"/>
  <c r="AA34" i="1"/>
  <c r="Q31" i="1"/>
  <c r="O31" i="1" s="1"/>
  <c r="R31" i="1" s="1"/>
  <c r="L31" i="1" s="1"/>
  <c r="M31" i="1" s="1"/>
  <c r="AA31" i="1"/>
  <c r="T40" i="1"/>
  <c r="U40" i="1" s="1"/>
  <c r="Q40" i="1" s="1"/>
  <c r="O40" i="1" s="1"/>
  <c r="R40" i="1" s="1"/>
  <c r="L40" i="1" s="1"/>
  <c r="M40" i="1" s="1"/>
  <c r="V25" i="1"/>
  <c r="Z25" i="1" s="1"/>
  <c r="AB25" i="1"/>
  <c r="AC25" i="1"/>
  <c r="AD25" i="1" s="1"/>
  <c r="Q27" i="1"/>
  <c r="O27" i="1" s="1"/>
  <c r="R27" i="1" s="1"/>
  <c r="L27" i="1" s="1"/>
  <c r="M27" i="1" s="1"/>
  <c r="AA27" i="1"/>
  <c r="V37" i="1"/>
  <c r="Z37" i="1" s="1"/>
  <c r="AC37" i="1"/>
  <c r="AD37" i="1" s="1"/>
  <c r="AA18" i="1"/>
  <c r="AA26" i="1"/>
  <c r="Q26" i="1"/>
  <c r="O26" i="1" s="1"/>
  <c r="R26" i="1" s="1"/>
  <c r="L26" i="1" s="1"/>
  <c r="M26" i="1" s="1"/>
  <c r="Q21" i="1"/>
  <c r="O21" i="1" s="1"/>
  <c r="R21" i="1" s="1"/>
  <c r="L21" i="1" s="1"/>
  <c r="M21" i="1" s="1"/>
  <c r="AA21" i="1"/>
  <c r="T32" i="1"/>
  <c r="U32" i="1" s="1"/>
  <c r="AY20" i="1"/>
  <c r="AA19" i="1"/>
  <c r="Q19" i="1"/>
  <c r="O19" i="1" s="1"/>
  <c r="R19" i="1" s="1"/>
  <c r="L19" i="1" s="1"/>
  <c r="M19" i="1" s="1"/>
  <c r="T36" i="1"/>
  <c r="U36" i="1" s="1"/>
  <c r="AY33" i="1"/>
  <c r="AA17" i="1"/>
  <c r="Q17" i="1"/>
  <c r="O17" i="1" s="1"/>
  <c r="R17" i="1" s="1"/>
  <c r="L17" i="1" s="1"/>
  <c r="M17" i="1" s="1"/>
  <c r="Q25" i="1"/>
  <c r="O25" i="1" s="1"/>
  <c r="R25" i="1" s="1"/>
  <c r="L25" i="1" s="1"/>
  <c r="M25" i="1" s="1"/>
  <c r="T21" i="1"/>
  <c r="U21" i="1" s="1"/>
  <c r="AC20" i="1" l="1"/>
  <c r="V20" i="1"/>
  <c r="Z20" i="1" s="1"/>
  <c r="AB20" i="1"/>
  <c r="Q20" i="1"/>
  <c r="O20" i="1" s="1"/>
  <c r="R20" i="1" s="1"/>
  <c r="L20" i="1" s="1"/>
  <c r="M20" i="1" s="1"/>
  <c r="T38" i="1"/>
  <c r="U38" i="1" s="1"/>
  <c r="AD19" i="1"/>
  <c r="V17" i="1"/>
  <c r="Z17" i="1" s="1"/>
  <c r="AC17" i="1"/>
  <c r="AD17" i="1" s="1"/>
  <c r="AB17" i="1"/>
  <c r="AD23" i="1"/>
  <c r="V21" i="1"/>
  <c r="Z21" i="1" s="1"/>
  <c r="AC21" i="1"/>
  <c r="AD21" i="1" s="1"/>
  <c r="AB21" i="1"/>
  <c r="AW38" i="1"/>
  <c r="AY38" i="1"/>
  <c r="AC30" i="1"/>
  <c r="AD30" i="1" s="1"/>
  <c r="V30" i="1"/>
  <c r="Z30" i="1" s="1"/>
  <c r="AB30" i="1"/>
  <c r="Q30" i="1"/>
  <c r="O30" i="1" s="1"/>
  <c r="R30" i="1" s="1"/>
  <c r="L30" i="1" s="1"/>
  <c r="M30" i="1" s="1"/>
  <c r="V39" i="1"/>
  <c r="Z39" i="1" s="1"/>
  <c r="AC39" i="1"/>
  <c r="AD39" i="1" s="1"/>
  <c r="AB39" i="1"/>
  <c r="V32" i="1"/>
  <c r="Z32" i="1" s="1"/>
  <c r="AC32" i="1"/>
  <c r="AD32" i="1" s="1"/>
  <c r="AB32" i="1"/>
  <c r="AW22" i="1"/>
  <c r="AY22" i="1"/>
  <c r="AC18" i="1"/>
  <c r="AD18" i="1" s="1"/>
  <c r="V18" i="1"/>
  <c r="Z18" i="1" s="1"/>
  <c r="AB18" i="1"/>
  <c r="V28" i="1"/>
  <c r="Z28" i="1" s="1"/>
  <c r="AC28" i="1"/>
  <c r="AD28" i="1" s="1"/>
  <c r="AB28" i="1"/>
  <c r="AD27" i="1"/>
  <c r="AC34" i="1"/>
  <c r="AB34" i="1"/>
  <c r="V34" i="1"/>
  <c r="Z34" i="1" s="1"/>
  <c r="AC26" i="1"/>
  <c r="AD26" i="1" s="1"/>
  <c r="V26" i="1"/>
  <c r="Z26" i="1" s="1"/>
  <c r="AB26" i="1"/>
  <c r="Q39" i="1"/>
  <c r="O39" i="1" s="1"/>
  <c r="R39" i="1" s="1"/>
  <c r="L39" i="1" s="1"/>
  <c r="M39" i="1" s="1"/>
  <c r="AD31" i="1"/>
  <c r="V40" i="1"/>
  <c r="Z40" i="1" s="1"/>
  <c r="AC40" i="1"/>
  <c r="AD40" i="1" s="1"/>
  <c r="AB40" i="1"/>
  <c r="T22" i="1"/>
  <c r="U22" i="1" s="1"/>
  <c r="V36" i="1"/>
  <c r="Z36" i="1" s="1"/>
  <c r="AC36" i="1"/>
  <c r="AD36" i="1" s="1"/>
  <c r="AB36" i="1"/>
  <c r="Q34" i="1"/>
  <c r="O34" i="1" s="1"/>
  <c r="R34" i="1" s="1"/>
  <c r="L34" i="1" s="1"/>
  <c r="M34" i="1" s="1"/>
  <c r="V35" i="1"/>
  <c r="Z35" i="1" s="1"/>
  <c r="AC35" i="1"/>
  <c r="AB35" i="1"/>
  <c r="AD33" i="1"/>
  <c r="Q32" i="1"/>
  <c r="O32" i="1" s="1"/>
  <c r="R32" i="1" s="1"/>
  <c r="L32" i="1" s="1"/>
  <c r="M32" i="1" s="1"/>
  <c r="Q36" i="1"/>
  <c r="O36" i="1" s="1"/>
  <c r="R36" i="1" s="1"/>
  <c r="L36" i="1" s="1"/>
  <c r="M36" i="1" s="1"/>
  <c r="AD29" i="1"/>
  <c r="AC22" i="1" l="1"/>
  <c r="V22" i="1"/>
  <c r="Z22" i="1" s="1"/>
  <c r="Q22" i="1"/>
  <c r="O22" i="1" s="1"/>
  <c r="R22" i="1" s="1"/>
  <c r="L22" i="1" s="1"/>
  <c r="M22" i="1" s="1"/>
  <c r="AB22" i="1"/>
  <c r="AC38" i="1"/>
  <c r="V38" i="1"/>
  <c r="Z38" i="1" s="1"/>
  <c r="Q38" i="1"/>
  <c r="O38" i="1" s="1"/>
  <c r="R38" i="1" s="1"/>
  <c r="L38" i="1" s="1"/>
  <c r="M38" i="1" s="1"/>
  <c r="AB38" i="1"/>
  <c r="AD35" i="1"/>
  <c r="AD34" i="1"/>
  <c r="AD20" i="1"/>
  <c r="AD38" i="1" l="1"/>
  <c r="AD22" i="1"/>
</calcChain>
</file>

<file path=xl/sharedStrings.xml><?xml version="1.0" encoding="utf-8"?>
<sst xmlns="http://schemas.openxmlformats.org/spreadsheetml/2006/main" count="783" uniqueCount="407">
  <si>
    <t>File opened</t>
  </si>
  <si>
    <t>2020-11-13 11:53:05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</si>
  <si>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</si>
  <si>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</si>
  <si>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</si>
  <si>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</si>
  <si>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</si>
  <si>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</si>
  <si>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</si>
  <si>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</si>
  <si>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</si>
  <si>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</si>
  <si>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</si>
  <si>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{"h2obspan2b": "0.0756432", "h2oazero": "1.06897", "flowbzero": "0.21903", "co2aspan2a": "0.183186", "h2obspan2a": "0.0741299", "co2bspan2": "0", "h2obspan1": "1.02041", "co2aspanconc1": "995.1", "ssb_ref": "34304.3", "h2obspan2": "0", "tbzero": "-0.0452194", "tazero": "-0.045269", "co2bspan2b": "0.180987", "co2aspan2": "0", "h2oaspan1": "1.01106", "h2oaspan2b": "0.0752776", "co2bzero": "0.945393", "h2obzero": "1.0713", "co2aspanconc2": "0", "h2oaspanconc1": "13.51", "h2oaspan2a": "0.0744543", "co2aspan2b": "0.182023", "h2obspanconc2": "0", "co2bspan2a": "0.182058", "flowazero": "0.42501", "co2bspan1": "0.994117", "co2bspanconc1": "995.1", "ssa_ref": "31243.3", "co2bspanconc2": "0", "h2oaspan2": "0", "oxygen": "21", "chamberpressurezero": "2.56567", "flowmeterzero": "0.990522", "co2azero": "0.968485", "h2oaspanconc2": "0", "co2aspan1": "0.993652", "h2obspanconc1": "13.5"}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</si>
  <si>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</si>
  <si>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</si>
  <si>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</si>
  <si>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</si>
  <si>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</si>
  <si>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</si>
  <si>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</si>
  <si>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</si>
  <si>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</si>
  <si>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11:53:06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</si>
  <si>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</si>
  <si>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</si>
  <si>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</si>
  <si>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</si>
  <si>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</si>
  <si>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</si>
  <si>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</si>
  <si>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</si>
  <si>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</si>
  <si>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</si>
  <si>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</si>
  <si>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</si>
  <si>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</si>
  <si>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</si>
  <si>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</si>
  <si>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</si>
  <si>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</si>
  <si>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</si>
  <si>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</si>
  <si>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</si>
  <si>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</si>
  <si>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</si>
  <si>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</si>
  <si>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</si>
  <si>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</si>
  <si>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</si>
  <si>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</si>
  <si>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</si>
  <si>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</si>
  <si>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</si>
  <si>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</si>
  <si>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</si>
  <si>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</si>
  <si>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</si>
  <si>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</si>
  <si>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</si>
  <si>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</si>
  <si>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</si>
  <si>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</si>
  <si>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</si>
  <si>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</si>
  <si>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</si>
  <si>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</si>
  <si>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</si>
  <si>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</si>
  <si>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</si>
  <si>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</si>
  <si>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</si>
  <si>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</si>
  <si>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</si>
  <si>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</si>
  <si>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</si>
  <si>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</si>
  <si>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1.76384 70.3382 365.291 599.567 841.341 1011.99 1176.2 1284.38</t>
  </si>
  <si>
    <t>Fs_true</t>
  </si>
  <si>
    <t>0.375976 101.376 404.308 601.269 801.813 1001.67 1200.33 1400.52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</si>
  <si>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</si>
  <si>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</si>
  <si>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</si>
  <si>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</si>
  <si>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</si>
  <si>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</si>
  <si>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</si>
  <si>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</si>
  <si>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</si>
  <si>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</si>
  <si>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</si>
  <si>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</si>
  <si>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</si>
  <si>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</si>
  <si>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</si>
  <si>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</si>
  <si>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</si>
  <si>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</si>
  <si>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</si>
  <si>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</si>
  <si>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</si>
  <si>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</si>
  <si>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</si>
  <si>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</si>
  <si>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</si>
  <si>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</si>
  <si>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</si>
  <si>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</si>
  <si>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</si>
  <si>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</si>
  <si>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</si>
  <si>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</si>
  <si>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</si>
  <si>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</si>
  <si>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</si>
  <si>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</si>
  <si>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</si>
  <si>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</si>
  <si>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</si>
  <si>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</si>
  <si>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</si>
  <si>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</si>
  <si>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</si>
  <si>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</si>
  <si>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</si>
  <si>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</si>
  <si>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</si>
  <si>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</si>
  <si>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</si>
  <si>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</si>
  <si>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</si>
  <si>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</si>
  <si>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</si>
  <si>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</si>
  <si>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</si>
  <si>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</si>
  <si>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</si>
  <si>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</si>
  <si>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</si>
  <si>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</si>
  <si>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</si>
  <si>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</si>
  <si>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</si>
  <si>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</si>
  <si>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</si>
  <si>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</si>
  <si>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</si>
  <si>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</si>
  <si>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</si>
  <si>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</si>
  <si>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</si>
  <si>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</si>
  <si>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</si>
  <si>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</si>
  <si>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</si>
  <si>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</si>
  <si>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</si>
  <si>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</si>
  <si>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</si>
  <si>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</si>
  <si>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</si>
  <si>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</si>
  <si>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</si>
  <si>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</si>
  <si>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</si>
  <si>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</si>
  <si>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</si>
  <si>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</si>
  <si>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</si>
  <si>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</si>
  <si>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</si>
  <si>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</si>
  <si>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</si>
  <si>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</si>
  <si>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</si>
  <si>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</si>
  <si>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</si>
  <si>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</si>
  <si>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</si>
  <si>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</si>
  <si>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</si>
  <si>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</si>
  <si>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</si>
  <si>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</si>
  <si>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</si>
  <si>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</si>
  <si>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</si>
  <si>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</si>
  <si>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</si>
  <si>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</si>
  <si>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</si>
  <si>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</si>
  <si>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</si>
  <si>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</si>
  <si>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</si>
  <si>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</si>
  <si>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</si>
  <si>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</si>
  <si>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</si>
  <si>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</si>
  <si>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</si>
  <si>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</si>
  <si>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</si>
  <si>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</si>
  <si>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</si>
  <si>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</si>
  <si>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</si>
  <si>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</si>
  <si>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</si>
  <si>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</si>
  <si>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</si>
  <si>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</si>
  <si>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</si>
  <si>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</si>
  <si>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</si>
  <si>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</si>
  <si>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</si>
  <si>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</si>
  <si>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</si>
  <si>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</si>
  <si>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</si>
  <si>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</si>
  <si>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</si>
  <si>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</si>
  <si>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</si>
  <si>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</si>
  <si>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</si>
  <si>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</si>
  <si>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</si>
  <si>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</si>
  <si>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</si>
  <si>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</si>
  <si>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</si>
  <si>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</si>
  <si>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</si>
  <si>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</si>
  <si>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</si>
  <si>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</si>
  <si>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</si>
  <si>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</si>
  <si>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</si>
  <si>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</si>
  <si>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</si>
  <si>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</si>
  <si>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</si>
  <si>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</si>
  <si>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</si>
  <si>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</si>
  <si>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</si>
  <si>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</si>
  <si>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</si>
  <si>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</si>
  <si>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</si>
  <si>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</si>
  <si>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</si>
  <si>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</si>
  <si>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</si>
  <si>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</si>
  <si>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</si>
  <si>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</si>
  <si>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</si>
  <si>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</si>
  <si>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</si>
  <si>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</si>
  <si>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</si>
  <si>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</si>
  <si>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</si>
  <si>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</si>
  <si>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</si>
  <si>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</si>
  <si>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</si>
  <si>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</si>
  <si>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</si>
  <si>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</si>
  <si>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</si>
  <si>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</si>
  <si>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</si>
  <si>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</si>
  <si>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</si>
  <si>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</si>
  <si>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</si>
  <si>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</si>
  <si>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</si>
  <si>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20201113 11:56:38</t>
  </si>
  <si>
    <t>11:56:38</t>
  </si>
  <si>
    <t>b42-34</t>
  </si>
  <si>
    <t>_1</t>
  </si>
  <si>
    <t>RECT-4143-20200907-06_33_50</t>
  </si>
  <si>
    <t>RECT-400-20201113-11_56_39</t>
  </si>
  <si>
    <t>DARK-401-20201113-11_56_42</t>
  </si>
  <si>
    <t>0: Broadleaf</t>
  </si>
  <si>
    <t>11:49:33</t>
  </si>
  <si>
    <t>0/3</t>
  </si>
  <si>
    <t>20201113 12:00:24</t>
  </si>
  <si>
    <t>12:00:24</t>
  </si>
  <si>
    <t>RECT-402-20201113-12_00_25</t>
  </si>
  <si>
    <t>DARK-403-20201113-12_00_27</t>
  </si>
  <si>
    <t>20201113 12:04:15</t>
  </si>
  <si>
    <t>12:04:15</t>
  </si>
  <si>
    <t>Haines2</t>
  </si>
  <si>
    <t>_10</t>
  </si>
  <si>
    <t>RECT-404-20201113-12_04_16</t>
  </si>
  <si>
    <t>DARK-405-20201113-12_04_18</t>
  </si>
  <si>
    <t>1/3</t>
  </si>
  <si>
    <t>20201113 12:08:33</t>
  </si>
  <si>
    <t>12:08:33</t>
  </si>
  <si>
    <t>RECT-406-20201113-12_08_35</t>
  </si>
  <si>
    <t>DARK-407-20201113-12_08_37</t>
  </si>
  <si>
    <t>20201113 12:15:17</t>
  </si>
  <si>
    <t>12:15:17</t>
  </si>
  <si>
    <t>TX6704</t>
  </si>
  <si>
    <t>_9</t>
  </si>
  <si>
    <t>RECT-408-20201113-12_15_19</t>
  </si>
  <si>
    <t>DARK-409-20201113-12_15_21</t>
  </si>
  <si>
    <t>12:13:05</t>
  </si>
  <si>
    <t>20201113 12:17:24</t>
  </si>
  <si>
    <t>12:17:24</t>
  </si>
  <si>
    <t>RECT-410-20201113-12_17_25</t>
  </si>
  <si>
    <t>DARK-411-20201113-12_17_27</t>
  </si>
  <si>
    <t>20201113 12:20:21</t>
  </si>
  <si>
    <t>12:20:21</t>
  </si>
  <si>
    <t>1149</t>
  </si>
  <si>
    <t>_3</t>
  </si>
  <si>
    <t>RECT-412-20201113-12_20_23</t>
  </si>
  <si>
    <t>DARK-413-20201113-12_20_25</t>
  </si>
  <si>
    <t>20201113 12:23:43</t>
  </si>
  <si>
    <t>12:23:43</t>
  </si>
  <si>
    <t>RECT-414-20201113-12_23_45</t>
  </si>
  <si>
    <t>DARK-415-20201113-12_23_47</t>
  </si>
  <si>
    <t>20201113 12:27:33</t>
  </si>
  <si>
    <t>12:27:33</t>
  </si>
  <si>
    <t>SC2</t>
  </si>
  <si>
    <t>RECT-416-20201113-12_27_34</t>
  </si>
  <si>
    <t>DARK-417-20201113-12_27_36</t>
  </si>
  <si>
    <t>20201113 12:33:10</t>
  </si>
  <si>
    <t>12:33:10</t>
  </si>
  <si>
    <t>RECT-418-20201113-12_33_11</t>
  </si>
  <si>
    <t>DARK-419-20201113-12_33_13</t>
  </si>
  <si>
    <t>12:32:35</t>
  </si>
  <si>
    <t>20201113 12:37:21</t>
  </si>
  <si>
    <t>12:37:21</t>
  </si>
  <si>
    <t>Vru42</t>
  </si>
  <si>
    <t>_6</t>
  </si>
  <si>
    <t>RECT-420-20201113-12_37_22</t>
  </si>
  <si>
    <t>DARK-421-20201113-12_37_24</t>
  </si>
  <si>
    <t>20201113 12:41:33</t>
  </si>
  <si>
    <t>12:41:33</t>
  </si>
  <si>
    <t>RECT-422-20201113-12_41_34</t>
  </si>
  <si>
    <t>DARK-423-20201113-12_41_36</t>
  </si>
  <si>
    <t>20201113 12:45:37</t>
  </si>
  <si>
    <t>12:45:37</t>
  </si>
  <si>
    <t>TXNM0821</t>
  </si>
  <si>
    <t>_7</t>
  </si>
  <si>
    <t>RECT-424-20201113-12_45_39</t>
  </si>
  <si>
    <t>DARK-425-20201113-12_45_41</t>
  </si>
  <si>
    <t>20201113 12:48:13</t>
  </si>
  <si>
    <t>12:48:13</t>
  </si>
  <si>
    <t>RECT-426-20201113-12_48_14</t>
  </si>
  <si>
    <t>DARK-427-20201113-12_48_16</t>
  </si>
  <si>
    <t>20201113 12:51:43</t>
  </si>
  <si>
    <t>12:51:43</t>
  </si>
  <si>
    <t>9018</t>
  </si>
  <si>
    <t>RECT-428-20201113-12_51_44</t>
  </si>
  <si>
    <t>DARK-429-20201113-12_51_46</t>
  </si>
  <si>
    <t>20201113 12:59:00</t>
  </si>
  <si>
    <t>12:59:00</t>
  </si>
  <si>
    <t>RECT-430-20201113-12_59_01</t>
  </si>
  <si>
    <t>DARK-431-20201113-12_59_03</t>
  </si>
  <si>
    <t>12:55:52</t>
  </si>
  <si>
    <t>2/3</t>
  </si>
  <si>
    <t>20201113 13:02:16</t>
  </si>
  <si>
    <t>13:02:16</t>
  </si>
  <si>
    <t>ANU65</t>
  </si>
  <si>
    <t>RECT-432-20201113-13_02_17</t>
  </si>
  <si>
    <t>DARK-433-20201113-13_02_19</t>
  </si>
  <si>
    <t>20201113 13:05:11</t>
  </si>
  <si>
    <t>13:05:11</t>
  </si>
  <si>
    <t>RECT-434-20201113-13_05_12</t>
  </si>
  <si>
    <t>DARK-435-20201113-13_05_14</t>
  </si>
  <si>
    <t>20201113 13:07:16</t>
  </si>
  <si>
    <t>13:07:16</t>
  </si>
  <si>
    <t>T48</t>
  </si>
  <si>
    <t>RECT-436-20201113-13_07_17</t>
  </si>
  <si>
    <t>DARK-437-20201113-13_07_19</t>
  </si>
  <si>
    <t>20201113 13:11:33</t>
  </si>
  <si>
    <t>13:11:33</t>
  </si>
  <si>
    <t>RECT-438-20201113-13_11_34</t>
  </si>
  <si>
    <t>DARK-439-20201113-13_11_36</t>
  </si>
  <si>
    <t>20201113 13:14:57</t>
  </si>
  <si>
    <t>13:14:57</t>
  </si>
  <si>
    <t>NY1</t>
  </si>
  <si>
    <t>RECT-440-20201113-13_14_58</t>
  </si>
  <si>
    <t>DARK-441-20201113-13_15_00</t>
  </si>
  <si>
    <t>20201113 13:19:43</t>
  </si>
  <si>
    <t>13:19:43</t>
  </si>
  <si>
    <t>RECT-442-20201113-13_19_45</t>
  </si>
  <si>
    <t>DARK-443-20201113-13_19_47</t>
  </si>
  <si>
    <t>13:18:09</t>
  </si>
  <si>
    <t>20201113 13:29:20</t>
  </si>
  <si>
    <t>13:29:20</t>
  </si>
  <si>
    <t>CC12</t>
  </si>
  <si>
    <t>RECT-444-20201113-13_29_21</t>
  </si>
  <si>
    <t>DARK-445-20201113-13_29_23</t>
  </si>
  <si>
    <t>20201113 13:32:53</t>
  </si>
  <si>
    <t>13:32:53</t>
  </si>
  <si>
    <t>RECT-446-20201113-13_32_55</t>
  </si>
  <si>
    <t>DARK-447-20201113-13_32_57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</si>
</sst>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40"/>
  <sheetViews>
    <sheetView workbookViewId="0">
      <selection activeCell="T8" sqref="T8"/>
    </sheetView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1605297398.0999999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1605297390.3499999</v>
      </c>
      <c r="I17">
        <f t="shared" ref="I17:I40" si="0">BW17*AG17*(BS17-BT17)/(100*BL17*(1000-AG17*BS17))</f>
        <v>7.4638028728435282E-4</v>
      </c>
      <c r="J17">
        <f t="shared" ref="J17:J40" si="1">BW17*AG17*(BR17-BQ17*(1000-AG17*BT17)/(1000-AG17*BS17))/(100*BL17)</f>
        <v>7.3511060271953008</v>
      </c>
      <c r="K17">
        <f t="shared" ref="K17:K40" si="2">BQ17 - IF(AG17&gt;1, J17*BL17*100/(AI17*CE17), 0)</f>
        <v>390.99156666666698</v>
      </c>
      <c r="L17">
        <f t="shared" ref="L17:L40" si="3">((R17-I17/2)*K17-J17)/(R17+I17/2)</f>
        <v>90.950059176866759</v>
      </c>
      <c r="M17">
        <f t="shared" ref="M17:M40" si="4">L17*(BX17+BY17)/1000</f>
        <v>9.2512609475962062</v>
      </c>
      <c r="N17">
        <f t="shared" ref="N17:N40" si="5">(BQ17 - IF(AG17&gt;1, J17*BL17*100/(AI17*CE17), 0))*(BX17+BY17)/1000</f>
        <v>39.770892336734448</v>
      </c>
      <c r="O17">
        <f t="shared" ref="O17:O40" si="6">2/((1/Q17-1/P17)+SIGN(Q17)*SQRT((1/Q17-1/P17)*(1/Q17-1/P17) + 4*BM17/((BM17+1)*(BM17+1))*(2*1/Q17*1/P17-1/P17*1/P17)))</f>
        <v>4.0420392760984136E-2</v>
      </c>
      <c r="P17">
        <f t="shared" ref="P17:P40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2.9590594387227931</v>
      </c>
      <c r="Q17">
        <f t="shared" ref="Q17:Q40" si="8">I17*(1000-(1000*0.61365*EXP(17.502*U17/(240.97+U17))/(BX17+BY17)+BS17)/2)/(1000*0.61365*EXP(17.502*U17/(240.97+U17))/(BX17+BY17)-BS17)</f>
        <v>4.0116142228598994E-2</v>
      </c>
      <c r="R17">
        <f t="shared" ref="R17:R40" si="9">1/((BM17+1)/(O17/1.6)+1/(P17/1.37)) + BM17/((BM17+1)/(O17/1.6) + BM17/(P17/1.37))</f>
        <v>2.5099733549455668E-2</v>
      </c>
      <c r="S17">
        <f t="shared" ref="S17:S40" si="10">(BI17*BK17)</f>
        <v>231.28873855294484</v>
      </c>
      <c r="T17">
        <f t="shared" ref="T17:T40" si="11">(BZ17+(S17+2*0.95*0.0000000567*(((BZ17+$B$7)+273)^4-(BZ17+273)^4)-44100*I17)/(1.84*29.3*P17+8*0.95*0.0000000567*(BZ17+273)^3))</f>
        <v>35.85645606899029</v>
      </c>
      <c r="U17">
        <f t="shared" ref="U17:U40" si="12">($C$7*CA17+$D$7*CB17+$E$7*T17)</f>
        <v>34.9501566666667</v>
      </c>
      <c r="V17">
        <f t="shared" ref="V17:V40" si="13">0.61365*EXP(17.502*U17/(240.97+U17))</f>
        <v>5.6327996405254996</v>
      </c>
      <c r="W17">
        <f t="shared" ref="W17:W40" si="14">(X17/Y17*100)</f>
        <v>68.899627180176623</v>
      </c>
      <c r="X17">
        <f t="shared" ref="X17:X40" si="15">BS17*(BX17+BY17)/1000</f>
        <v>3.8283005055665855</v>
      </c>
      <c r="Y17">
        <f t="shared" ref="Y17:Y40" si="16">0.61365*EXP(17.502*BZ17/(240.97+BZ17))</f>
        <v>5.5563442971256602</v>
      </c>
      <c r="Z17">
        <f t="shared" ref="Z17:Z40" si="17">(V17-BS17*(BX17+BY17)/1000)</f>
        <v>1.8044991349589141</v>
      </c>
      <c r="AA17">
        <f t="shared" ref="AA17:AA40" si="18">(-I17*44100)</f>
        <v>-32.915370669239962</v>
      </c>
      <c r="AB17">
        <f t="shared" ref="AB17:AB40" si="19">2*29.3*P17*0.92*(BZ17-U17)</f>
        <v>-39.320129932542507</v>
      </c>
      <c r="AC17">
        <f t="shared" ref="AC17:AC40" si="20">2*0.95*0.0000000567*(((BZ17+$B$7)+273)^4-(U17+273)^4)</f>
        <v>-3.0980777778082804</v>
      </c>
      <c r="AD17">
        <f t="shared" ref="AD17:AD40" si="21">S17+AC17+AA17+AB17</f>
        <v>155.9551601733541</v>
      </c>
      <c r="AE17">
        <v>0</v>
      </c>
      <c r="AF17">
        <v>0</v>
      </c>
      <c r="AG17">
        <f t="shared" ref="AG17:AG40" si="22">IF(AE17*$H$13&gt;=AI17,1,(AI17/(AI17-AE17*$H$13)))</f>
        <v>1</v>
      </c>
      <c r="AH17">
        <f t="shared" ref="AH17:AH40" si="23">(AG17-1)*100</f>
        <v>0</v>
      </c>
      <c r="AI17">
        <f t="shared" ref="AI17:AI40" si="24">MAX(0,($B$13+$C$13*CE17)/(1+$D$13*CE17)*BX17/(BZ17+273)*$E$13)</f>
        <v>52425.100934734175</v>
      </c>
      <c r="AJ17" t="s">
        <v>287</v>
      </c>
      <c r="AK17">
        <v>715.47692307692296</v>
      </c>
      <c r="AL17">
        <v>3262.08</v>
      </c>
      <c r="AM17">
        <f t="shared" ref="AM17:AM40" si="25">AL17-AK17</f>
        <v>2546.603076923077</v>
      </c>
      <c r="AN17">
        <f t="shared" ref="AN17:AN40" si="26">AM17/AL17</f>
        <v>0.78066849277855754</v>
      </c>
      <c r="AO17">
        <v>-0.57774747981622299</v>
      </c>
      <c r="AP17" t="s">
        <v>288</v>
      </c>
      <c r="AQ17">
        <v>833.17175999999995</v>
      </c>
      <c r="AR17">
        <v>1025.81</v>
      </c>
      <c r="AS17">
        <f t="shared" ref="AS17:AS40" si="27">1-AQ17/AR17</f>
        <v>0.18779134537584929</v>
      </c>
      <c r="AT17">
        <v>0.5</v>
      </c>
      <c r="AU17">
        <f t="shared" ref="AU17:AU40" si="28">BI17</f>
        <v>1180.1717308569732</v>
      </c>
      <c r="AV17">
        <f t="shared" ref="AV17:AV40" si="29">J17</f>
        <v>7.3511060271953008</v>
      </c>
      <c r="AW17">
        <f t="shared" ref="AW17:AW40" si="30">AS17*AT17*AU17</f>
        <v>110.81301855608785</v>
      </c>
      <c r="AX17">
        <f t="shared" ref="AX17:AX40" si="31">BC17/AR17</f>
        <v>0.41480391105565362</v>
      </c>
      <c r="AY17">
        <f t="shared" ref="AY17:AY40" si="32">(AV17-AO17)/AU17</f>
        <v>6.7183896205122995E-3</v>
      </c>
      <c r="AZ17">
        <f t="shared" ref="AZ17:AZ40" si="33">(AL17-AR17)/AR17</f>
        <v>2.1800040943254602</v>
      </c>
      <c r="BA17" t="s">
        <v>289</v>
      </c>
      <c r="BB17">
        <v>600.29999999999995</v>
      </c>
      <c r="BC17">
        <f t="shared" ref="BC17:BC40" si="34">AR17-BB17</f>
        <v>425.51</v>
      </c>
      <c r="BD17">
        <f t="shared" ref="BD17:BD40" si="35">(AR17-AQ17)/(AR17-BB17)</f>
        <v>0.45272317924373107</v>
      </c>
      <c r="BE17">
        <f t="shared" ref="BE17:BE40" si="36">(AL17-AR17)/(AL17-BB17)</f>
        <v>0.84014080803071634</v>
      </c>
      <c r="BF17">
        <f t="shared" ref="BF17:BF40" si="37">(AR17-AQ17)/(AR17-AK17)</f>
        <v>0.62074672126474517</v>
      </c>
      <c r="BG17">
        <f t="shared" ref="BG17:BG40" si="38">(AL17-AR17)/(AL17-AK17)</f>
        <v>0.87813841908255463</v>
      </c>
      <c r="BH17">
        <f t="shared" ref="BH17:BH40" si="39">$B$11*CF17+$C$11*CG17+$F$11*CH17*(1-CK17)</f>
        <v>1399.9839999999999</v>
      </c>
      <c r="BI17">
        <f t="shared" ref="BI17:BI40" si="40">BH17*BJ17</f>
        <v>1180.1717308569732</v>
      </c>
      <c r="BJ17">
        <f t="shared" ref="BJ17:BJ40" si="41">($B$11*$D$9+$C$11*$D$9+$F$11*((CU17+CM17)/MAX(CU17+CM17+CV17, 0.1)*$I$9+CV17/MAX(CU17+CM17+CV17, 0.1)*$J$9))/($B$11+$C$11+$F$11)</f>
        <v>0.84298944192003145</v>
      </c>
      <c r="BK17">
        <f t="shared" ref="BK17:BK40" si="42">($B$11*$K$9+$C$11*$K$9+$F$11*((CU17+CM17)/MAX(CU17+CM17+CV17, 0.1)*$P$9+CV17/MAX(CU17+CM17+CV17, 0.1)*$Q$9))/($B$11+$C$11+$F$11)</f>
        <v>0.19597888384006298</v>
      </c>
      <c r="BL17">
        <v>6</v>
      </c>
      <c r="BM17">
        <v>0.5</v>
      </c>
      <c r="BN17" t="s">
        <v>290</v>
      </c>
      <c r="BO17">
        <v>2</v>
      </c>
      <c r="BP17">
        <v>1605297390.3499999</v>
      </c>
      <c r="BQ17">
        <v>390.99156666666698</v>
      </c>
      <c r="BR17">
        <v>400.1628</v>
      </c>
      <c r="BS17">
        <v>37.636400000000002</v>
      </c>
      <c r="BT17">
        <v>36.774479999999997</v>
      </c>
      <c r="BU17">
        <v>389.40649999999999</v>
      </c>
      <c r="BV17">
        <v>37.059849999999997</v>
      </c>
      <c r="BW17">
        <v>500.01569999999998</v>
      </c>
      <c r="BX17">
        <v>101.6686</v>
      </c>
      <c r="BY17">
        <v>4.9431096666666702E-2</v>
      </c>
      <c r="BZ17">
        <v>34.703679999999999</v>
      </c>
      <c r="CA17">
        <v>34.9501566666667</v>
      </c>
      <c r="CB17">
        <v>999.9</v>
      </c>
      <c r="CC17">
        <v>0</v>
      </c>
      <c r="CD17">
        <v>0</v>
      </c>
      <c r="CE17">
        <v>10002.2966666667</v>
      </c>
      <c r="CF17">
        <v>0</v>
      </c>
      <c r="CG17">
        <v>397.84086666666701</v>
      </c>
      <c r="CH17">
        <v>1399.9839999999999</v>
      </c>
      <c r="CI17">
        <v>0.89999426666666704</v>
      </c>
      <c r="CJ17">
        <v>0.100005733333333</v>
      </c>
      <c r="CK17">
        <v>0</v>
      </c>
      <c r="CL17">
        <v>834.74293333333299</v>
      </c>
      <c r="CM17">
        <v>4.9993800000000004</v>
      </c>
      <c r="CN17">
        <v>11799.94</v>
      </c>
      <c r="CO17">
        <v>11164.1933333333</v>
      </c>
      <c r="CP17">
        <v>48.237400000000001</v>
      </c>
      <c r="CQ17">
        <v>49.436999999999998</v>
      </c>
      <c r="CR17">
        <v>48.807866666666598</v>
      </c>
      <c r="CS17">
        <v>49.625</v>
      </c>
      <c r="CT17">
        <v>50.25</v>
      </c>
      <c r="CU17">
        <v>1255.4786666666701</v>
      </c>
      <c r="CV17">
        <v>139.505666666667</v>
      </c>
      <c r="CW17">
        <v>0</v>
      </c>
      <c r="CX17">
        <v>1605297398.7</v>
      </c>
      <c r="CY17">
        <v>0</v>
      </c>
      <c r="CZ17">
        <v>833.17175999999995</v>
      </c>
      <c r="DA17">
        <v>-232.667384618092</v>
      </c>
      <c r="DB17">
        <v>-3232.6923075486602</v>
      </c>
      <c r="DC17">
        <v>11778.364</v>
      </c>
      <c r="DD17">
        <v>15</v>
      </c>
      <c r="DE17">
        <v>1605296973.5999999</v>
      </c>
      <c r="DF17" t="s">
        <v>291</v>
      </c>
      <c r="DG17">
        <v>1605296970.5999999</v>
      </c>
      <c r="DH17">
        <v>1605296973.5999999</v>
      </c>
      <c r="DI17">
        <v>1</v>
      </c>
      <c r="DJ17">
        <v>-5.3999999999999999E-2</v>
      </c>
      <c r="DK17">
        <v>0.27700000000000002</v>
      </c>
      <c r="DL17">
        <v>1.585</v>
      </c>
      <c r="DM17">
        <v>0.57699999999999996</v>
      </c>
      <c r="DN17">
        <v>401</v>
      </c>
      <c r="DO17">
        <v>36</v>
      </c>
      <c r="DP17">
        <v>0.25</v>
      </c>
      <c r="DQ17">
        <v>0.18</v>
      </c>
      <c r="DR17">
        <v>7.5422567580131199</v>
      </c>
      <c r="DS17">
        <v>-7.0267265719006602</v>
      </c>
      <c r="DT17">
        <v>0.61152491553487598</v>
      </c>
      <c r="DU17">
        <v>0</v>
      </c>
      <c r="DV17">
        <v>-9.2613373333333406</v>
      </c>
      <c r="DW17">
        <v>7.7506459621802</v>
      </c>
      <c r="DX17">
        <v>0.66956228063281897</v>
      </c>
      <c r="DY17">
        <v>0</v>
      </c>
      <c r="DZ17">
        <v>0.85925660000000004</v>
      </c>
      <c r="EA17">
        <v>0.32212965517241199</v>
      </c>
      <c r="EB17">
        <v>2.32371019486797E-2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1.585</v>
      </c>
      <c r="EJ17">
        <v>0.5766</v>
      </c>
      <c r="EK17">
        <v>1.5850499999999099</v>
      </c>
      <c r="EL17">
        <v>0</v>
      </c>
      <c r="EM17">
        <v>0</v>
      </c>
      <c r="EN17">
        <v>0</v>
      </c>
      <c r="EO17">
        <v>0.57654499999999598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7.1</v>
      </c>
      <c r="EX17">
        <v>7.1</v>
      </c>
      <c r="EY17">
        <v>2</v>
      </c>
      <c r="EZ17">
        <v>478.82499999999999</v>
      </c>
      <c r="FA17">
        <v>584.178</v>
      </c>
      <c r="FB17">
        <v>33.354399999999998</v>
      </c>
      <c r="FC17">
        <v>32.293199999999999</v>
      </c>
      <c r="FD17">
        <v>30.000299999999999</v>
      </c>
      <c r="FE17">
        <v>31.947800000000001</v>
      </c>
      <c r="FF17">
        <v>32.009300000000003</v>
      </c>
      <c r="FG17">
        <v>20.546399999999998</v>
      </c>
      <c r="FH17">
        <v>0</v>
      </c>
      <c r="FI17">
        <v>100</v>
      </c>
      <c r="FJ17">
        <v>-999.9</v>
      </c>
      <c r="FK17">
        <v>400</v>
      </c>
      <c r="FL17">
        <v>37.213099999999997</v>
      </c>
      <c r="FM17">
        <v>101.378</v>
      </c>
      <c r="FN17">
        <v>100.62</v>
      </c>
    </row>
    <row r="18" spans="1:170" x14ac:dyDescent="0.25">
      <c r="A18">
        <v>2</v>
      </c>
      <c r="B18">
        <v>1605297624.0999999</v>
      </c>
      <c r="C18">
        <v>226</v>
      </c>
      <c r="D18" t="s">
        <v>293</v>
      </c>
      <c r="E18" t="s">
        <v>294</v>
      </c>
      <c r="F18" t="s">
        <v>285</v>
      </c>
      <c r="G18" t="s">
        <v>286</v>
      </c>
      <c r="H18">
        <v>1605297616.3499999</v>
      </c>
      <c r="I18">
        <f t="shared" si="0"/>
        <v>1.1251149120368158E-3</v>
      </c>
      <c r="J18">
        <f t="shared" si="1"/>
        <v>7.2805828835626469</v>
      </c>
      <c r="K18">
        <f t="shared" si="2"/>
        <v>390.38826666666699</v>
      </c>
      <c r="L18">
        <f t="shared" si="3"/>
        <v>185.48381953393982</v>
      </c>
      <c r="M18">
        <f t="shared" si="4"/>
        <v>18.864963254801005</v>
      </c>
      <c r="N18">
        <f t="shared" si="5"/>
        <v>39.705136136818354</v>
      </c>
      <c r="O18">
        <f t="shared" si="6"/>
        <v>5.9951719130904621E-2</v>
      </c>
      <c r="P18">
        <f t="shared" si="7"/>
        <v>2.9608816280174954</v>
      </c>
      <c r="Q18">
        <f t="shared" si="8"/>
        <v>5.9285421164085444E-2</v>
      </c>
      <c r="R18">
        <f t="shared" si="9"/>
        <v>3.7112635307723796E-2</v>
      </c>
      <c r="S18">
        <f t="shared" si="10"/>
        <v>231.29060874916112</v>
      </c>
      <c r="T18">
        <f t="shared" si="11"/>
        <v>36.003362046788169</v>
      </c>
      <c r="U18">
        <f t="shared" si="12"/>
        <v>34.899433333333299</v>
      </c>
      <c r="V18">
        <f t="shared" si="13"/>
        <v>5.6169913247092706</v>
      </c>
      <c r="W18">
        <f t="shared" si="14"/>
        <v>67.041243695162436</v>
      </c>
      <c r="X18">
        <f t="shared" si="15"/>
        <v>3.7759356480181343</v>
      </c>
      <c r="Y18">
        <f t="shared" si="16"/>
        <v>5.6322577564153971</v>
      </c>
      <c r="Z18">
        <f t="shared" si="17"/>
        <v>1.8410556766911363</v>
      </c>
      <c r="AA18">
        <f t="shared" si="18"/>
        <v>-49.617567620823579</v>
      </c>
      <c r="AB18">
        <f t="shared" si="19"/>
        <v>7.8195971054885103</v>
      </c>
      <c r="AC18">
        <f t="shared" si="20"/>
        <v>0.61631799933512943</v>
      </c>
      <c r="AD18">
        <f t="shared" si="21"/>
        <v>190.10895623316119</v>
      </c>
      <c r="AE18">
        <v>3</v>
      </c>
      <c r="AF18">
        <v>1</v>
      </c>
      <c r="AG18">
        <f t="shared" si="22"/>
        <v>1</v>
      </c>
      <c r="AH18">
        <f t="shared" si="23"/>
        <v>0</v>
      </c>
      <c r="AI18">
        <f t="shared" si="24"/>
        <v>52435.131484595935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761.30240000000003</v>
      </c>
      <c r="AR18">
        <v>947.74</v>
      </c>
      <c r="AS18">
        <f t="shared" si="27"/>
        <v>0.19671808723911621</v>
      </c>
      <c r="AT18">
        <v>0.5</v>
      </c>
      <c r="AU18">
        <f t="shared" si="28"/>
        <v>1180.1810318534663</v>
      </c>
      <c r="AV18">
        <f t="shared" si="29"/>
        <v>7.2805828835626469</v>
      </c>
      <c r="AW18">
        <f t="shared" si="30"/>
        <v>116.08147759105019</v>
      </c>
      <c r="AX18">
        <f t="shared" si="31"/>
        <v>0.4264988287927069</v>
      </c>
      <c r="AY18">
        <f t="shared" si="32"/>
        <v>6.6585804645897546E-3</v>
      </c>
      <c r="AZ18">
        <f t="shared" si="33"/>
        <v>2.4419566547787368</v>
      </c>
      <c r="BA18" t="s">
        <v>296</v>
      </c>
      <c r="BB18">
        <v>543.53</v>
      </c>
      <c r="BC18">
        <f t="shared" si="34"/>
        <v>404.21000000000004</v>
      </c>
      <c r="BD18">
        <f t="shared" si="35"/>
        <v>0.46123945473887323</v>
      </c>
      <c r="BE18">
        <f t="shared" si="36"/>
        <v>0.8513141196593772</v>
      </c>
      <c r="BF18">
        <f t="shared" si="37"/>
        <v>0.80270012121533219</v>
      </c>
      <c r="BG18">
        <f t="shared" si="38"/>
        <v>0.90879494373198211</v>
      </c>
      <c r="BH18">
        <f t="shared" si="39"/>
        <v>1399.9949999999999</v>
      </c>
      <c r="BI18">
        <f t="shared" si="40"/>
        <v>1180.1810318534663</v>
      </c>
      <c r="BJ18">
        <f t="shared" si="41"/>
        <v>0.84298946200055447</v>
      </c>
      <c r="BK18">
        <f t="shared" si="42"/>
        <v>0.19597892400110922</v>
      </c>
      <c r="BL18">
        <v>6</v>
      </c>
      <c r="BM18">
        <v>0.5</v>
      </c>
      <c r="BN18" t="s">
        <v>290</v>
      </c>
      <c r="BO18">
        <v>2</v>
      </c>
      <c r="BP18">
        <v>1605297616.3499999</v>
      </c>
      <c r="BQ18">
        <v>390.38826666666699</v>
      </c>
      <c r="BR18">
        <v>399.65133333333301</v>
      </c>
      <c r="BS18">
        <v>37.125700000000002</v>
      </c>
      <c r="BT18">
        <v>35.825786666666701</v>
      </c>
      <c r="BU18">
        <v>388.80323333333303</v>
      </c>
      <c r="BV18">
        <v>36.549156666666697</v>
      </c>
      <c r="BW18">
        <v>500.038366666667</v>
      </c>
      <c r="BX18">
        <v>101.65770000000001</v>
      </c>
      <c r="BY18">
        <v>4.9086619999999997E-2</v>
      </c>
      <c r="BZ18">
        <v>34.948419999999999</v>
      </c>
      <c r="CA18">
        <v>34.899433333333299</v>
      </c>
      <c r="CB18">
        <v>999.9</v>
      </c>
      <c r="CC18">
        <v>0</v>
      </c>
      <c r="CD18">
        <v>0</v>
      </c>
      <c r="CE18">
        <v>10013.709999999999</v>
      </c>
      <c r="CF18">
        <v>0</v>
      </c>
      <c r="CG18">
        <v>381.52179999999998</v>
      </c>
      <c r="CH18">
        <v>1399.9949999999999</v>
      </c>
      <c r="CI18">
        <v>0.89999546666666697</v>
      </c>
      <c r="CJ18">
        <v>0.10000453333333301</v>
      </c>
      <c r="CK18">
        <v>0</v>
      </c>
      <c r="CL18">
        <v>761.70730000000003</v>
      </c>
      <c r="CM18">
        <v>4.9993800000000004</v>
      </c>
      <c r="CN18">
        <v>10852.7</v>
      </c>
      <c r="CO18">
        <v>11164.2733333333</v>
      </c>
      <c r="CP18">
        <v>48.686999999999998</v>
      </c>
      <c r="CQ18">
        <v>49.936999999999998</v>
      </c>
      <c r="CR18">
        <v>49.270666666666699</v>
      </c>
      <c r="CS18">
        <v>50.1270666666667</v>
      </c>
      <c r="CT18">
        <v>50.699599999999997</v>
      </c>
      <c r="CU18">
        <v>1255.4873333333301</v>
      </c>
      <c r="CV18">
        <v>139.50766666666701</v>
      </c>
      <c r="CW18">
        <v>0</v>
      </c>
      <c r="CX18">
        <v>225.40000009536701</v>
      </c>
      <c r="CY18">
        <v>0</v>
      </c>
      <c r="CZ18">
        <v>761.30240000000003</v>
      </c>
      <c r="DA18">
        <v>-35.823230716533402</v>
      </c>
      <c r="DB18">
        <v>-489.39230694777001</v>
      </c>
      <c r="DC18">
        <v>10846.964</v>
      </c>
      <c r="DD18">
        <v>15</v>
      </c>
      <c r="DE18">
        <v>1605296973.5999999</v>
      </c>
      <c r="DF18" t="s">
        <v>291</v>
      </c>
      <c r="DG18">
        <v>1605296970.5999999</v>
      </c>
      <c r="DH18">
        <v>1605296973.5999999</v>
      </c>
      <c r="DI18">
        <v>1</v>
      </c>
      <c r="DJ18">
        <v>-5.3999999999999999E-2</v>
      </c>
      <c r="DK18">
        <v>0.27700000000000002</v>
      </c>
      <c r="DL18">
        <v>1.585</v>
      </c>
      <c r="DM18">
        <v>0.57699999999999996</v>
      </c>
      <c r="DN18">
        <v>401</v>
      </c>
      <c r="DO18">
        <v>36</v>
      </c>
      <c r="DP18">
        <v>0.25</v>
      </c>
      <c r="DQ18">
        <v>0.18</v>
      </c>
      <c r="DR18">
        <v>7.2904857222840498</v>
      </c>
      <c r="DS18">
        <v>1.5982775712399699</v>
      </c>
      <c r="DT18">
        <v>0.22853391060425701</v>
      </c>
      <c r="DU18">
        <v>0</v>
      </c>
      <c r="DV18">
        <v>-9.2692373333333293</v>
      </c>
      <c r="DW18">
        <v>-2.0314545050055699</v>
      </c>
      <c r="DX18">
        <v>0.25413986515215498</v>
      </c>
      <c r="DY18">
        <v>0</v>
      </c>
      <c r="DZ18">
        <v>1.30643966666667</v>
      </c>
      <c r="EA18">
        <v>-0.74596885428253201</v>
      </c>
      <c r="EB18">
        <v>5.3926882318149599E-2</v>
      </c>
      <c r="EC18">
        <v>0</v>
      </c>
      <c r="ED18">
        <v>0</v>
      </c>
      <c r="EE18">
        <v>3</v>
      </c>
      <c r="EF18" t="s">
        <v>292</v>
      </c>
      <c r="EG18">
        <v>100</v>
      </c>
      <c r="EH18">
        <v>100</v>
      </c>
      <c r="EI18">
        <v>1.585</v>
      </c>
      <c r="EJ18">
        <v>0.57650000000000001</v>
      </c>
      <c r="EK18">
        <v>1.5850499999999099</v>
      </c>
      <c r="EL18">
        <v>0</v>
      </c>
      <c r="EM18">
        <v>0</v>
      </c>
      <c r="EN18">
        <v>0</v>
      </c>
      <c r="EO18">
        <v>0.57654499999999598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10.9</v>
      </c>
      <c r="EX18">
        <v>10.8</v>
      </c>
      <c r="EY18">
        <v>2</v>
      </c>
      <c r="EZ18">
        <v>475.40800000000002</v>
      </c>
      <c r="FA18">
        <v>578.57600000000002</v>
      </c>
      <c r="FB18">
        <v>33.5747</v>
      </c>
      <c r="FC18">
        <v>32.498100000000001</v>
      </c>
      <c r="FD18">
        <v>30.000499999999999</v>
      </c>
      <c r="FE18">
        <v>32.124000000000002</v>
      </c>
      <c r="FF18">
        <v>32.184399999999997</v>
      </c>
      <c r="FG18">
        <v>20.647600000000001</v>
      </c>
      <c r="FH18">
        <v>3.3535900000000001</v>
      </c>
      <c r="FI18">
        <v>100</v>
      </c>
      <c r="FJ18">
        <v>-999.9</v>
      </c>
      <c r="FK18">
        <v>400</v>
      </c>
      <c r="FL18">
        <v>36.280500000000004</v>
      </c>
      <c r="FM18">
        <v>101.345</v>
      </c>
      <c r="FN18">
        <v>100.596</v>
      </c>
    </row>
    <row r="19" spans="1:170" x14ac:dyDescent="0.25">
      <c r="A19">
        <v>3</v>
      </c>
      <c r="B19">
        <v>1605297855.0999999</v>
      </c>
      <c r="C19">
        <v>457</v>
      </c>
      <c r="D19" t="s">
        <v>297</v>
      </c>
      <c r="E19" t="s">
        <v>298</v>
      </c>
      <c r="F19" t="s">
        <v>299</v>
      </c>
      <c r="G19" t="s">
        <v>300</v>
      </c>
      <c r="H19">
        <v>1605297847.0999999</v>
      </c>
      <c r="I19">
        <f t="shared" si="0"/>
        <v>8.090044325803692E-4</v>
      </c>
      <c r="J19">
        <f t="shared" si="1"/>
        <v>5.7624953051634407</v>
      </c>
      <c r="K19">
        <f t="shared" si="2"/>
        <v>392.71858064516101</v>
      </c>
      <c r="L19">
        <f t="shared" si="3"/>
        <v>136.97408586699461</v>
      </c>
      <c r="M19">
        <f t="shared" si="4"/>
        <v>13.930811285945959</v>
      </c>
      <c r="N19">
        <f t="shared" si="5"/>
        <v>39.941047248635492</v>
      </c>
      <c r="O19">
        <f t="shared" si="6"/>
        <v>3.7617994146330921E-2</v>
      </c>
      <c r="P19">
        <f t="shared" si="7"/>
        <v>2.9600345579732643</v>
      </c>
      <c r="Q19">
        <f t="shared" si="8"/>
        <v>3.7354407015940463E-2</v>
      </c>
      <c r="R19">
        <f t="shared" si="9"/>
        <v>2.3370032531509717E-2</v>
      </c>
      <c r="S19">
        <f t="shared" si="10"/>
        <v>231.28877604782465</v>
      </c>
      <c r="T19">
        <f t="shared" si="11"/>
        <v>36.330383331067495</v>
      </c>
      <c r="U19">
        <f t="shared" si="12"/>
        <v>35.7713258064516</v>
      </c>
      <c r="V19">
        <f t="shared" si="13"/>
        <v>5.8941578144076265</v>
      </c>
      <c r="W19">
        <f t="shared" si="14"/>
        <v>66.493773712141717</v>
      </c>
      <c r="X19">
        <f t="shared" si="15"/>
        <v>3.7964371116893094</v>
      </c>
      <c r="Y19">
        <f t="shared" si="16"/>
        <v>5.7094625552829505</v>
      </c>
      <c r="Z19">
        <f t="shared" si="17"/>
        <v>2.0977207027183171</v>
      </c>
      <c r="AA19">
        <f t="shared" si="18"/>
        <v>-35.677095476794278</v>
      </c>
      <c r="AB19">
        <f t="shared" si="19"/>
        <v>-92.066618133545035</v>
      </c>
      <c r="AC19">
        <f t="shared" si="20"/>
        <v>-7.2981052955812764</v>
      </c>
      <c r="AD19">
        <f t="shared" si="21"/>
        <v>96.246957141904062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52369.088282303361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789.81299999999999</v>
      </c>
      <c r="AR19">
        <v>979.1</v>
      </c>
      <c r="AS19">
        <f t="shared" si="27"/>
        <v>0.19332754570523958</v>
      </c>
      <c r="AT19">
        <v>0.5</v>
      </c>
      <c r="AU19">
        <f t="shared" si="28"/>
        <v>1180.1721405631183</v>
      </c>
      <c r="AV19">
        <f t="shared" si="29"/>
        <v>5.7624953051634407</v>
      </c>
      <c r="AW19">
        <f t="shared" si="30"/>
        <v>114.07989172238334</v>
      </c>
      <c r="AX19">
        <f t="shared" si="31"/>
        <v>0.39876417117761215</v>
      </c>
      <c r="AY19">
        <f t="shared" si="32"/>
        <v>5.3723033844490014E-3</v>
      </c>
      <c r="AZ19">
        <f t="shared" si="33"/>
        <v>2.3317127974670617</v>
      </c>
      <c r="BA19" t="s">
        <v>302</v>
      </c>
      <c r="BB19">
        <v>588.66999999999996</v>
      </c>
      <c r="BC19">
        <f t="shared" si="34"/>
        <v>390.43000000000006</v>
      </c>
      <c r="BD19">
        <f t="shared" si="35"/>
        <v>0.48481674051686602</v>
      </c>
      <c r="BE19">
        <f t="shared" si="36"/>
        <v>0.85395805357202981</v>
      </c>
      <c r="BF19">
        <f t="shared" si="37"/>
        <v>0.71802135916664211</v>
      </c>
      <c r="BG19">
        <f t="shared" si="38"/>
        <v>0.89648050011719982</v>
      </c>
      <c r="BH19">
        <f t="shared" si="39"/>
        <v>1399.98451612903</v>
      </c>
      <c r="BI19">
        <f t="shared" si="40"/>
        <v>1180.1721405631183</v>
      </c>
      <c r="BJ19">
        <f t="shared" si="41"/>
        <v>0.84298942378756092</v>
      </c>
      <c r="BK19">
        <f t="shared" si="42"/>
        <v>0.19597884757512185</v>
      </c>
      <c r="BL19">
        <v>6</v>
      </c>
      <c r="BM19">
        <v>0.5</v>
      </c>
      <c r="BN19" t="s">
        <v>290</v>
      </c>
      <c r="BO19">
        <v>2</v>
      </c>
      <c r="BP19">
        <v>1605297847.0999999</v>
      </c>
      <c r="BQ19">
        <v>392.71858064516101</v>
      </c>
      <c r="BR19">
        <v>400.01470967741898</v>
      </c>
      <c r="BS19">
        <v>37.328299999999999</v>
      </c>
      <c r="BT19">
        <v>36.393748387096799</v>
      </c>
      <c r="BU19">
        <v>391.13354838709699</v>
      </c>
      <c r="BV19">
        <v>36.751745161290302</v>
      </c>
      <c r="BW19">
        <v>500.00812903225801</v>
      </c>
      <c r="BX19">
        <v>101.654322580645</v>
      </c>
      <c r="BY19">
        <v>4.96690741935484E-2</v>
      </c>
      <c r="BZ19">
        <v>35.194400000000002</v>
      </c>
      <c r="CA19">
        <v>35.7713258064516</v>
      </c>
      <c r="CB19">
        <v>999.9</v>
      </c>
      <c r="CC19">
        <v>0</v>
      </c>
      <c r="CD19">
        <v>0</v>
      </c>
      <c r="CE19">
        <v>10009.234516129</v>
      </c>
      <c r="CF19">
        <v>0</v>
      </c>
      <c r="CG19">
        <v>382.958483870968</v>
      </c>
      <c r="CH19">
        <v>1399.98451612903</v>
      </c>
      <c r="CI19">
        <v>0.89999577419354904</v>
      </c>
      <c r="CJ19">
        <v>0.100004096774194</v>
      </c>
      <c r="CK19">
        <v>0</v>
      </c>
      <c r="CL19">
        <v>790.04067741935501</v>
      </c>
      <c r="CM19">
        <v>4.9993800000000004</v>
      </c>
      <c r="CN19">
        <v>11327.8096774194</v>
      </c>
      <c r="CO19">
        <v>11164.196774193601</v>
      </c>
      <c r="CP19">
        <v>49.006</v>
      </c>
      <c r="CQ19">
        <v>50.311999999999998</v>
      </c>
      <c r="CR19">
        <v>49.625</v>
      </c>
      <c r="CS19">
        <v>50.4491935483871</v>
      </c>
      <c r="CT19">
        <v>51.058</v>
      </c>
      <c r="CU19">
        <v>1255.4796774193501</v>
      </c>
      <c r="CV19">
        <v>139.50483870967699</v>
      </c>
      <c r="CW19">
        <v>0</v>
      </c>
      <c r="CX19">
        <v>230</v>
      </c>
      <c r="CY19">
        <v>0</v>
      </c>
      <c r="CZ19">
        <v>789.81299999999999</v>
      </c>
      <c r="DA19">
        <v>-36.959111133423498</v>
      </c>
      <c r="DB19">
        <v>-519.84273531915301</v>
      </c>
      <c r="DC19">
        <v>11324.807692307701</v>
      </c>
      <c r="DD19">
        <v>15</v>
      </c>
      <c r="DE19">
        <v>1605296973.5999999</v>
      </c>
      <c r="DF19" t="s">
        <v>291</v>
      </c>
      <c r="DG19">
        <v>1605296970.5999999</v>
      </c>
      <c r="DH19">
        <v>1605296973.5999999</v>
      </c>
      <c r="DI19">
        <v>1</v>
      </c>
      <c r="DJ19">
        <v>-5.3999999999999999E-2</v>
      </c>
      <c r="DK19">
        <v>0.27700000000000002</v>
      </c>
      <c r="DL19">
        <v>1.585</v>
      </c>
      <c r="DM19">
        <v>0.57699999999999996</v>
      </c>
      <c r="DN19">
        <v>401</v>
      </c>
      <c r="DO19">
        <v>36</v>
      </c>
      <c r="DP19">
        <v>0.25</v>
      </c>
      <c r="DQ19">
        <v>0.18</v>
      </c>
      <c r="DR19">
        <v>5.7741253305903903</v>
      </c>
      <c r="DS19">
        <v>-0.75917676649651</v>
      </c>
      <c r="DT19">
        <v>6.3272705254018902E-2</v>
      </c>
      <c r="DU19">
        <v>0</v>
      </c>
      <c r="DV19">
        <v>-7.30141066666667</v>
      </c>
      <c r="DW19">
        <v>0.95232106785315696</v>
      </c>
      <c r="DX19">
        <v>7.84923730873828E-2</v>
      </c>
      <c r="DY19">
        <v>0</v>
      </c>
      <c r="DZ19">
        <v>0.93468246666666699</v>
      </c>
      <c r="EA19">
        <v>-5.2581784204672001E-2</v>
      </c>
      <c r="EB19">
        <v>4.1565414447858199E-3</v>
      </c>
      <c r="EC19">
        <v>1</v>
      </c>
      <c r="ED19">
        <v>1</v>
      </c>
      <c r="EE19">
        <v>3</v>
      </c>
      <c r="EF19" t="s">
        <v>303</v>
      </c>
      <c r="EG19">
        <v>100</v>
      </c>
      <c r="EH19">
        <v>100</v>
      </c>
      <c r="EI19">
        <v>1.585</v>
      </c>
      <c r="EJ19">
        <v>0.57650000000000001</v>
      </c>
      <c r="EK19">
        <v>1.5850499999999099</v>
      </c>
      <c r="EL19">
        <v>0</v>
      </c>
      <c r="EM19">
        <v>0</v>
      </c>
      <c r="EN19">
        <v>0</v>
      </c>
      <c r="EO19">
        <v>0.57654499999999598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14.7</v>
      </c>
      <c r="EX19">
        <v>14.7</v>
      </c>
      <c r="EY19">
        <v>2</v>
      </c>
      <c r="EZ19">
        <v>488.39699999999999</v>
      </c>
      <c r="FA19">
        <v>574.76800000000003</v>
      </c>
      <c r="FB19">
        <v>33.813400000000001</v>
      </c>
      <c r="FC19">
        <v>32.670099999999998</v>
      </c>
      <c r="FD19">
        <v>30.0002</v>
      </c>
      <c r="FE19">
        <v>32.282899999999998</v>
      </c>
      <c r="FF19">
        <v>32.340000000000003</v>
      </c>
      <c r="FG19">
        <v>20.693100000000001</v>
      </c>
      <c r="FH19">
        <v>0</v>
      </c>
      <c r="FI19">
        <v>100</v>
      </c>
      <c r="FJ19">
        <v>-999.9</v>
      </c>
      <c r="FK19">
        <v>400</v>
      </c>
      <c r="FL19">
        <v>39.7883</v>
      </c>
      <c r="FM19">
        <v>101.315</v>
      </c>
      <c r="FN19">
        <v>100.57599999999999</v>
      </c>
    </row>
    <row r="20" spans="1:170" x14ac:dyDescent="0.25">
      <c r="A20">
        <v>4</v>
      </c>
      <c r="B20">
        <v>1605298113.5999999</v>
      </c>
      <c r="C20">
        <v>715.5</v>
      </c>
      <c r="D20" t="s">
        <v>304</v>
      </c>
      <c r="E20" t="s">
        <v>305</v>
      </c>
      <c r="F20" t="s">
        <v>299</v>
      </c>
      <c r="G20" t="s">
        <v>300</v>
      </c>
      <c r="H20">
        <v>1605298105.5999999</v>
      </c>
      <c r="I20">
        <f t="shared" si="0"/>
        <v>7.4194004127201289E-4</v>
      </c>
      <c r="J20">
        <f t="shared" si="1"/>
        <v>6.4915448688748407</v>
      </c>
      <c r="K20">
        <f t="shared" si="2"/>
        <v>391.83638709677399</v>
      </c>
      <c r="L20">
        <f t="shared" si="3"/>
        <v>79.640441086773009</v>
      </c>
      <c r="M20">
        <f t="shared" si="4"/>
        <v>8.098878434657772</v>
      </c>
      <c r="N20">
        <f t="shared" si="5"/>
        <v>39.847032764605494</v>
      </c>
      <c r="O20">
        <f t="shared" si="6"/>
        <v>3.4354082478257997E-2</v>
      </c>
      <c r="P20">
        <f t="shared" si="7"/>
        <v>2.9587416469920504</v>
      </c>
      <c r="Q20">
        <f t="shared" si="8"/>
        <v>3.4134011329950538E-2</v>
      </c>
      <c r="R20">
        <f t="shared" si="9"/>
        <v>2.1353411928487807E-2</v>
      </c>
      <c r="S20">
        <f t="shared" si="10"/>
        <v>231.29055626672246</v>
      </c>
      <c r="T20">
        <f t="shared" si="11"/>
        <v>36.42736105937653</v>
      </c>
      <c r="U20">
        <f t="shared" si="12"/>
        <v>35.727380645161297</v>
      </c>
      <c r="V20">
        <f t="shared" si="13"/>
        <v>5.8799089930088622</v>
      </c>
      <c r="W20">
        <f t="shared" si="14"/>
        <v>65.818700159542914</v>
      </c>
      <c r="X20">
        <f t="shared" si="15"/>
        <v>3.7744233957565303</v>
      </c>
      <c r="Y20">
        <f t="shared" si="16"/>
        <v>5.7345760195923363</v>
      </c>
      <c r="Z20">
        <f t="shared" si="17"/>
        <v>2.1054855972523319</v>
      </c>
      <c r="AA20">
        <f t="shared" si="18"/>
        <v>-32.719555820095771</v>
      </c>
      <c r="AB20">
        <f t="shared" si="19"/>
        <v>-72.352954238099159</v>
      </c>
      <c r="AC20">
        <f t="shared" si="20"/>
        <v>-5.7388998235394473</v>
      </c>
      <c r="AD20">
        <f t="shared" si="21"/>
        <v>120.4791463849881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52318.581529705043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851.32007692307695</v>
      </c>
      <c r="AR20">
        <v>1043.1400000000001</v>
      </c>
      <c r="AS20">
        <f t="shared" si="27"/>
        <v>0.18388703632966152</v>
      </c>
      <c r="AT20">
        <v>0.5</v>
      </c>
      <c r="AU20">
        <f t="shared" si="28"/>
        <v>1180.1845363728976</v>
      </c>
      <c r="AV20">
        <f t="shared" si="29"/>
        <v>6.4915448688748407</v>
      </c>
      <c r="AW20">
        <f t="shared" si="30"/>
        <v>108.51031835785388</v>
      </c>
      <c r="AX20">
        <f t="shared" si="31"/>
        <v>0.39997507525356146</v>
      </c>
      <c r="AY20">
        <f t="shared" si="32"/>
        <v>5.9899889642829642E-3</v>
      </c>
      <c r="AZ20">
        <f t="shared" si="33"/>
        <v>2.1271737254826766</v>
      </c>
      <c r="BA20" t="s">
        <v>307</v>
      </c>
      <c r="BB20">
        <v>625.91</v>
      </c>
      <c r="BC20">
        <f t="shared" si="34"/>
        <v>417.23000000000013</v>
      </c>
      <c r="BD20">
        <f t="shared" si="35"/>
        <v>0.45974623847020368</v>
      </c>
      <c r="BE20">
        <f t="shared" si="36"/>
        <v>0.84172872007495703</v>
      </c>
      <c r="BF20">
        <f t="shared" si="37"/>
        <v>0.58541818284260083</v>
      </c>
      <c r="BG20">
        <f t="shared" si="38"/>
        <v>0.87133327533752336</v>
      </c>
      <c r="BH20">
        <f t="shared" si="39"/>
        <v>1399.9996774193501</v>
      </c>
      <c r="BI20">
        <f t="shared" si="40"/>
        <v>1180.1845363728976</v>
      </c>
      <c r="BJ20">
        <f t="shared" si="41"/>
        <v>0.84298914878920361</v>
      </c>
      <c r="BK20">
        <f t="shared" si="42"/>
        <v>0.19597829757840737</v>
      </c>
      <c r="BL20">
        <v>6</v>
      </c>
      <c r="BM20">
        <v>0.5</v>
      </c>
      <c r="BN20" t="s">
        <v>290</v>
      </c>
      <c r="BO20">
        <v>2</v>
      </c>
      <c r="BP20">
        <v>1605298105.5999999</v>
      </c>
      <c r="BQ20">
        <v>391.83638709677399</v>
      </c>
      <c r="BR20">
        <v>399.97483870967699</v>
      </c>
      <c r="BS20">
        <v>37.115848387096797</v>
      </c>
      <c r="BT20">
        <v>36.258593548387097</v>
      </c>
      <c r="BU20">
        <v>390.25132258064502</v>
      </c>
      <c r="BV20">
        <v>36.539309677419297</v>
      </c>
      <c r="BW20">
        <v>500.01629032258103</v>
      </c>
      <c r="BX20">
        <v>101.643806451613</v>
      </c>
      <c r="BY20">
        <v>4.9231961290322597E-2</v>
      </c>
      <c r="BZ20">
        <v>35.273790322580602</v>
      </c>
      <c r="CA20">
        <v>35.727380645161297</v>
      </c>
      <c r="CB20">
        <v>999.9</v>
      </c>
      <c r="CC20">
        <v>0</v>
      </c>
      <c r="CD20">
        <v>0</v>
      </c>
      <c r="CE20">
        <v>10002.9335483871</v>
      </c>
      <c r="CF20">
        <v>0</v>
      </c>
      <c r="CG20">
        <v>418.66780645161299</v>
      </c>
      <c r="CH20">
        <v>1399.9996774193501</v>
      </c>
      <c r="CI20">
        <v>0.90000396774193503</v>
      </c>
      <c r="CJ20">
        <v>9.99958451612903E-2</v>
      </c>
      <c r="CK20">
        <v>0</v>
      </c>
      <c r="CL20">
        <v>853.77096774193603</v>
      </c>
      <c r="CM20">
        <v>4.9993800000000004</v>
      </c>
      <c r="CN20">
        <v>12193.825806451599</v>
      </c>
      <c r="CO20">
        <v>11164.3548387097</v>
      </c>
      <c r="CP20">
        <v>49.186999999999998</v>
      </c>
      <c r="CQ20">
        <v>50.408999999999999</v>
      </c>
      <c r="CR20">
        <v>49.787999999999997</v>
      </c>
      <c r="CS20">
        <v>50.558</v>
      </c>
      <c r="CT20">
        <v>51.186999999999998</v>
      </c>
      <c r="CU20">
        <v>1255.5064516129</v>
      </c>
      <c r="CV20">
        <v>139.49354838709701</v>
      </c>
      <c r="CW20">
        <v>0</v>
      </c>
      <c r="CX20">
        <v>257.5</v>
      </c>
      <c r="CY20">
        <v>0</v>
      </c>
      <c r="CZ20">
        <v>851.32007692307695</v>
      </c>
      <c r="DA20">
        <v>-328.91316260276102</v>
      </c>
      <c r="DB20">
        <v>-4680.9162422560603</v>
      </c>
      <c r="DC20">
        <v>12158.276923076901</v>
      </c>
      <c r="DD20">
        <v>15</v>
      </c>
      <c r="DE20">
        <v>1605296973.5999999</v>
      </c>
      <c r="DF20" t="s">
        <v>291</v>
      </c>
      <c r="DG20">
        <v>1605296970.5999999</v>
      </c>
      <c r="DH20">
        <v>1605296973.5999999</v>
      </c>
      <c r="DI20">
        <v>1</v>
      </c>
      <c r="DJ20">
        <v>-5.3999999999999999E-2</v>
      </c>
      <c r="DK20">
        <v>0.27700000000000002</v>
      </c>
      <c r="DL20">
        <v>1.585</v>
      </c>
      <c r="DM20">
        <v>0.57699999999999996</v>
      </c>
      <c r="DN20">
        <v>401</v>
      </c>
      <c r="DO20">
        <v>36</v>
      </c>
      <c r="DP20">
        <v>0.25</v>
      </c>
      <c r="DQ20">
        <v>0.18</v>
      </c>
      <c r="DR20">
        <v>6.49570817441833</v>
      </c>
      <c r="DS20">
        <v>-1.1497776215201201</v>
      </c>
      <c r="DT20">
        <v>8.5754405944562503E-2</v>
      </c>
      <c r="DU20">
        <v>0</v>
      </c>
      <c r="DV20">
        <v>-8.1343056666666698</v>
      </c>
      <c r="DW20">
        <v>1.2786444493882101</v>
      </c>
      <c r="DX20">
        <v>9.5684682497020099E-2</v>
      </c>
      <c r="DY20">
        <v>0</v>
      </c>
      <c r="DZ20">
        <v>0.85836250000000003</v>
      </c>
      <c r="EA20">
        <v>0.26111596885428301</v>
      </c>
      <c r="EB20">
        <v>1.89021605780045E-2</v>
      </c>
      <c r="EC20">
        <v>0</v>
      </c>
      <c r="ED20">
        <v>0</v>
      </c>
      <c r="EE20">
        <v>3</v>
      </c>
      <c r="EF20" t="s">
        <v>292</v>
      </c>
      <c r="EG20">
        <v>100</v>
      </c>
      <c r="EH20">
        <v>100</v>
      </c>
      <c r="EI20">
        <v>1.585</v>
      </c>
      <c r="EJ20">
        <v>0.57650000000000001</v>
      </c>
      <c r="EK20">
        <v>1.5850499999999099</v>
      </c>
      <c r="EL20">
        <v>0</v>
      </c>
      <c r="EM20">
        <v>0</v>
      </c>
      <c r="EN20">
        <v>0</v>
      </c>
      <c r="EO20">
        <v>0.57654499999999598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19.100000000000001</v>
      </c>
      <c r="EX20">
        <v>19</v>
      </c>
      <c r="EY20">
        <v>2</v>
      </c>
      <c r="EZ20">
        <v>489.01299999999998</v>
      </c>
      <c r="FA20">
        <v>572.16200000000003</v>
      </c>
      <c r="FB20">
        <v>33.935899999999997</v>
      </c>
      <c r="FC20">
        <v>32.690899999999999</v>
      </c>
      <c r="FD20">
        <v>30</v>
      </c>
      <c r="FE20">
        <v>32.325600000000001</v>
      </c>
      <c r="FF20">
        <v>32.380200000000002</v>
      </c>
      <c r="FG20">
        <v>20.7196</v>
      </c>
      <c r="FH20">
        <v>0</v>
      </c>
      <c r="FI20">
        <v>100</v>
      </c>
      <c r="FJ20">
        <v>-999.9</v>
      </c>
      <c r="FK20">
        <v>400</v>
      </c>
      <c r="FL20">
        <v>37.296599999999998</v>
      </c>
      <c r="FM20">
        <v>101.32</v>
      </c>
      <c r="FN20">
        <v>100.581</v>
      </c>
    </row>
    <row r="21" spans="1:170" x14ac:dyDescent="0.25">
      <c r="A21">
        <v>5</v>
      </c>
      <c r="B21">
        <v>1605298517.5</v>
      </c>
      <c r="C21">
        <v>1119.4000000953699</v>
      </c>
      <c r="D21" t="s">
        <v>308</v>
      </c>
      <c r="E21" t="s">
        <v>309</v>
      </c>
      <c r="F21" t="s">
        <v>310</v>
      </c>
      <c r="G21" t="s">
        <v>311</v>
      </c>
      <c r="H21">
        <v>1605298509.5</v>
      </c>
      <c r="I21">
        <f t="shared" si="0"/>
        <v>2.3674449568023906E-3</v>
      </c>
      <c r="J21">
        <f t="shared" si="1"/>
        <v>9.5013829789744122</v>
      </c>
      <c r="K21">
        <f t="shared" si="2"/>
        <v>387.47145161290302</v>
      </c>
      <c r="L21">
        <f t="shared" si="3"/>
        <v>233.73200966953991</v>
      </c>
      <c r="M21">
        <f t="shared" si="4"/>
        <v>23.765474461132108</v>
      </c>
      <c r="N21">
        <f t="shared" si="5"/>
        <v>39.397440259652555</v>
      </c>
      <c r="O21">
        <f t="shared" si="6"/>
        <v>0.10838930627314911</v>
      </c>
      <c r="P21">
        <f t="shared" si="7"/>
        <v>2.9593996714724087</v>
      </c>
      <c r="Q21">
        <f t="shared" si="8"/>
        <v>0.10623123217887796</v>
      </c>
      <c r="R21">
        <f t="shared" si="9"/>
        <v>6.6584835682740554E-2</v>
      </c>
      <c r="S21">
        <f t="shared" si="10"/>
        <v>231.29305988042898</v>
      </c>
      <c r="T21">
        <f t="shared" si="11"/>
        <v>36.003359087836813</v>
      </c>
      <c r="U21">
        <f t="shared" si="12"/>
        <v>34.927764516129002</v>
      </c>
      <c r="V21">
        <f t="shared" si="13"/>
        <v>5.6258161941628506</v>
      </c>
      <c r="W21">
        <f t="shared" si="14"/>
        <v>60.379561927326662</v>
      </c>
      <c r="X21">
        <f t="shared" si="15"/>
        <v>3.4610911113571983</v>
      </c>
      <c r="Y21">
        <f t="shared" si="16"/>
        <v>5.7322229590254326</v>
      </c>
      <c r="Z21">
        <f t="shared" si="17"/>
        <v>2.1647250828056523</v>
      </c>
      <c r="AA21">
        <f t="shared" si="18"/>
        <v>-104.40432259498543</v>
      </c>
      <c r="AB21">
        <f t="shared" si="19"/>
        <v>54.022666712939113</v>
      </c>
      <c r="AC21">
        <f t="shared" si="20"/>
        <v>4.2672335952855613</v>
      </c>
      <c r="AD21">
        <f t="shared" si="21"/>
        <v>185.17863759366821</v>
      </c>
      <c r="AE21">
        <v>15</v>
      </c>
      <c r="AF21">
        <v>3</v>
      </c>
      <c r="AG21">
        <f t="shared" si="22"/>
        <v>1</v>
      </c>
      <c r="AH21">
        <f t="shared" si="23"/>
        <v>0</v>
      </c>
      <c r="AI21">
        <f t="shared" si="24"/>
        <v>52338.268822463862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312</v>
      </c>
      <c r="AQ21">
        <v>697.44788000000005</v>
      </c>
      <c r="AR21">
        <v>921.24</v>
      </c>
      <c r="AS21">
        <f t="shared" si="27"/>
        <v>0.24292488385219912</v>
      </c>
      <c r="AT21">
        <v>0.5</v>
      </c>
      <c r="AU21">
        <f t="shared" si="28"/>
        <v>1180.1965857242758</v>
      </c>
      <c r="AV21">
        <f t="shared" si="29"/>
        <v>9.5013829789744122</v>
      </c>
      <c r="AW21">
        <f t="shared" si="30"/>
        <v>143.34955925491585</v>
      </c>
      <c r="AX21">
        <f t="shared" si="31"/>
        <v>0.39335026703139248</v>
      </c>
      <c r="AY21">
        <f t="shared" si="32"/>
        <v>8.5402131989774956E-3</v>
      </c>
      <c r="AZ21">
        <f t="shared" si="33"/>
        <v>2.5409665233815293</v>
      </c>
      <c r="BA21" t="s">
        <v>313</v>
      </c>
      <c r="BB21">
        <v>558.87</v>
      </c>
      <c r="BC21">
        <f t="shared" si="34"/>
        <v>362.37</v>
      </c>
      <c r="BD21">
        <f t="shared" si="35"/>
        <v>0.61757904903827565</v>
      </c>
      <c r="BE21">
        <f t="shared" si="36"/>
        <v>0.86594826151131432</v>
      </c>
      <c r="BF21">
        <f t="shared" si="37"/>
        <v>1.087620399862425</v>
      </c>
      <c r="BG21">
        <f t="shared" si="38"/>
        <v>0.91920096273044272</v>
      </c>
      <c r="BH21">
        <f t="shared" si="39"/>
        <v>1400.0138709677401</v>
      </c>
      <c r="BI21">
        <f t="shared" si="40"/>
        <v>1180.1965857242758</v>
      </c>
      <c r="BJ21">
        <f t="shared" si="41"/>
        <v>0.84298920903439423</v>
      </c>
      <c r="BK21">
        <f t="shared" si="42"/>
        <v>0.19597841806878857</v>
      </c>
      <c r="BL21">
        <v>6</v>
      </c>
      <c r="BM21">
        <v>0.5</v>
      </c>
      <c r="BN21" t="s">
        <v>290</v>
      </c>
      <c r="BO21">
        <v>2</v>
      </c>
      <c r="BP21">
        <v>1605298509.5</v>
      </c>
      <c r="BQ21">
        <v>387.47145161290302</v>
      </c>
      <c r="BR21">
        <v>399.97358064516101</v>
      </c>
      <c r="BS21">
        <v>34.039622580645201</v>
      </c>
      <c r="BT21">
        <v>31.295461290322599</v>
      </c>
      <c r="BU21">
        <v>385.85690322580598</v>
      </c>
      <c r="BV21">
        <v>33.475051612903201</v>
      </c>
      <c r="BW21">
        <v>500.01245161290302</v>
      </c>
      <c r="BX21">
        <v>101.629612903226</v>
      </c>
      <c r="BY21">
        <v>4.8691641935483899E-2</v>
      </c>
      <c r="BZ21">
        <v>35.266364516129002</v>
      </c>
      <c r="CA21">
        <v>34.927764516129002</v>
      </c>
      <c r="CB21">
        <v>999.9</v>
      </c>
      <c r="CC21">
        <v>0</v>
      </c>
      <c r="CD21">
        <v>0</v>
      </c>
      <c r="CE21">
        <v>10008.064516128999</v>
      </c>
      <c r="CF21">
        <v>0</v>
      </c>
      <c r="CG21">
        <v>419.50638709677401</v>
      </c>
      <c r="CH21">
        <v>1400.0138709677401</v>
      </c>
      <c r="CI21">
        <v>0.90000196774193497</v>
      </c>
      <c r="CJ21">
        <v>9.9997974193548306E-2</v>
      </c>
      <c r="CK21">
        <v>0</v>
      </c>
      <c r="CL21">
        <v>698.14387096774203</v>
      </c>
      <c r="CM21">
        <v>4.9993800000000004</v>
      </c>
      <c r="CN21">
        <v>9917.1438709677495</v>
      </c>
      <c r="CO21">
        <v>11164.445161290299</v>
      </c>
      <c r="CP21">
        <v>49.311999999999998</v>
      </c>
      <c r="CQ21">
        <v>50.620935483871001</v>
      </c>
      <c r="CR21">
        <v>49.953258064516099</v>
      </c>
      <c r="CS21">
        <v>50.745935483871001</v>
      </c>
      <c r="CT21">
        <v>51.346548387096803</v>
      </c>
      <c r="CU21">
        <v>1255.5161290322601</v>
      </c>
      <c r="CV21">
        <v>139.49774193548399</v>
      </c>
      <c r="CW21">
        <v>0</v>
      </c>
      <c r="CX21">
        <v>403.40000009536698</v>
      </c>
      <c r="CY21">
        <v>0</v>
      </c>
      <c r="CZ21">
        <v>697.44788000000005</v>
      </c>
      <c r="DA21">
        <v>-38.417692250556897</v>
      </c>
      <c r="DB21">
        <v>-545.75384529112705</v>
      </c>
      <c r="DC21">
        <v>9907.6419999999998</v>
      </c>
      <c r="DD21">
        <v>15</v>
      </c>
      <c r="DE21">
        <v>1605298385</v>
      </c>
      <c r="DF21" t="s">
        <v>314</v>
      </c>
      <c r="DG21">
        <v>1605298384</v>
      </c>
      <c r="DH21">
        <v>1605298385</v>
      </c>
      <c r="DI21">
        <v>2</v>
      </c>
      <c r="DJ21">
        <v>0.03</v>
      </c>
      <c r="DK21">
        <v>-1.2E-2</v>
      </c>
      <c r="DL21">
        <v>1.615</v>
      </c>
      <c r="DM21">
        <v>0.56499999999999995</v>
      </c>
      <c r="DN21">
        <v>400</v>
      </c>
      <c r="DO21">
        <v>36</v>
      </c>
      <c r="DP21">
        <v>0.04</v>
      </c>
      <c r="DQ21">
        <v>0.02</v>
      </c>
      <c r="DR21">
        <v>9.5215067633560899</v>
      </c>
      <c r="DS21">
        <v>-1.3514335495631</v>
      </c>
      <c r="DT21">
        <v>0.103650020702078</v>
      </c>
      <c r="DU21">
        <v>0</v>
      </c>
      <c r="DV21">
        <v>-12.5073633333333</v>
      </c>
      <c r="DW21">
        <v>1.59689699666298</v>
      </c>
      <c r="DX21">
        <v>0.118668854333767</v>
      </c>
      <c r="DY21">
        <v>0</v>
      </c>
      <c r="DZ21">
        <v>2.7454086666666702</v>
      </c>
      <c r="EA21">
        <v>-0.142181446051175</v>
      </c>
      <c r="EB21">
        <v>1.3291408185574401E-2</v>
      </c>
      <c r="EC21">
        <v>1</v>
      </c>
      <c r="ED21">
        <v>1</v>
      </c>
      <c r="EE21">
        <v>3</v>
      </c>
      <c r="EF21" t="s">
        <v>303</v>
      </c>
      <c r="EG21">
        <v>100</v>
      </c>
      <c r="EH21">
        <v>100</v>
      </c>
      <c r="EI21">
        <v>1.615</v>
      </c>
      <c r="EJ21">
        <v>0.5645</v>
      </c>
      <c r="EK21">
        <v>1.6145999999999401</v>
      </c>
      <c r="EL21">
        <v>0</v>
      </c>
      <c r="EM21">
        <v>0</v>
      </c>
      <c r="EN21">
        <v>0</v>
      </c>
      <c r="EO21">
        <v>0.56457500000000505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2.2000000000000002</v>
      </c>
      <c r="EX21">
        <v>2.2000000000000002</v>
      </c>
      <c r="EY21">
        <v>2</v>
      </c>
      <c r="EZ21">
        <v>460.786</v>
      </c>
      <c r="FA21">
        <v>561.51599999999996</v>
      </c>
      <c r="FB21">
        <v>33.994300000000003</v>
      </c>
      <c r="FC21">
        <v>32.679299999999998</v>
      </c>
      <c r="FD21">
        <v>30.0001</v>
      </c>
      <c r="FE21">
        <v>32.317100000000003</v>
      </c>
      <c r="FF21">
        <v>32.371600000000001</v>
      </c>
      <c r="FG21">
        <v>20.668399999999998</v>
      </c>
      <c r="FH21">
        <v>18.9377</v>
      </c>
      <c r="FI21">
        <v>100</v>
      </c>
      <c r="FJ21">
        <v>-999.9</v>
      </c>
      <c r="FK21">
        <v>400</v>
      </c>
      <c r="FL21">
        <v>31.468900000000001</v>
      </c>
      <c r="FM21">
        <v>101.32899999999999</v>
      </c>
      <c r="FN21">
        <v>100.601</v>
      </c>
    </row>
    <row r="22" spans="1:170" x14ac:dyDescent="0.25">
      <c r="A22">
        <v>6</v>
      </c>
      <c r="B22">
        <v>1605298644</v>
      </c>
      <c r="C22">
        <v>1245.9000000953699</v>
      </c>
      <c r="D22" t="s">
        <v>315</v>
      </c>
      <c r="E22" t="s">
        <v>316</v>
      </c>
      <c r="F22" t="s">
        <v>310</v>
      </c>
      <c r="G22" t="s">
        <v>311</v>
      </c>
      <c r="H22">
        <v>1605298636.25</v>
      </c>
      <c r="I22">
        <f t="shared" si="0"/>
        <v>6.1096786718574522E-4</v>
      </c>
      <c r="J22">
        <f t="shared" si="1"/>
        <v>6.0771376966655595</v>
      </c>
      <c r="K22">
        <f t="shared" si="2"/>
        <v>392.48776666666703</v>
      </c>
      <c r="L22">
        <f t="shared" si="3"/>
        <v>45.615395632859176</v>
      </c>
      <c r="M22">
        <f t="shared" si="4"/>
        <v>4.6379927459752404</v>
      </c>
      <c r="N22">
        <f t="shared" si="5"/>
        <v>39.906601475856242</v>
      </c>
      <c r="O22">
        <f t="shared" si="6"/>
        <v>2.8781626666347822E-2</v>
      </c>
      <c r="P22">
        <f t="shared" si="7"/>
        <v>2.9568626608113826</v>
      </c>
      <c r="Q22">
        <f t="shared" si="8"/>
        <v>2.8626888051935161E-2</v>
      </c>
      <c r="R22">
        <f t="shared" si="9"/>
        <v>1.7905638190477108E-2</v>
      </c>
      <c r="S22">
        <f t="shared" si="10"/>
        <v>231.28881244190703</v>
      </c>
      <c r="T22">
        <f t="shared" si="11"/>
        <v>36.528087302273065</v>
      </c>
      <c r="U22">
        <f t="shared" si="12"/>
        <v>35.504573333333298</v>
      </c>
      <c r="V22">
        <f t="shared" si="13"/>
        <v>5.8081252876606175</v>
      </c>
      <c r="W22">
        <f t="shared" si="14"/>
        <v>64.979081296362608</v>
      </c>
      <c r="X22">
        <f t="shared" si="15"/>
        <v>3.7399999032066957</v>
      </c>
      <c r="Y22">
        <f t="shared" si="16"/>
        <v>5.7556983395147707</v>
      </c>
      <c r="Z22">
        <f t="shared" si="17"/>
        <v>2.0681253844539218</v>
      </c>
      <c r="AA22">
        <f t="shared" si="18"/>
        <v>-26.943682942891364</v>
      </c>
      <c r="AB22">
        <f t="shared" si="19"/>
        <v>-26.18209214129611</v>
      </c>
      <c r="AC22">
        <f t="shared" si="20"/>
        <v>-2.0764543495977934</v>
      </c>
      <c r="AD22">
        <f t="shared" si="21"/>
        <v>176.08658300812175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52253.486061680043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317</v>
      </c>
      <c r="AQ22">
        <v>743.96839999999997</v>
      </c>
      <c r="AR22">
        <v>922.6</v>
      </c>
      <c r="AS22">
        <f t="shared" si="27"/>
        <v>0.19361760242792114</v>
      </c>
      <c r="AT22">
        <v>0.5</v>
      </c>
      <c r="AU22">
        <f t="shared" si="28"/>
        <v>1180.1720218534554</v>
      </c>
      <c r="AV22">
        <f t="shared" si="29"/>
        <v>6.0771376966655595</v>
      </c>
      <c r="AW22">
        <f t="shared" si="30"/>
        <v>114.2510386618891</v>
      </c>
      <c r="AX22">
        <f t="shared" si="31"/>
        <v>0.35208107522219817</v>
      </c>
      <c r="AY22">
        <f t="shared" si="32"/>
        <v>5.6389111529947236E-3</v>
      </c>
      <c r="AZ22">
        <f t="shared" si="33"/>
        <v>2.5357468025146326</v>
      </c>
      <c r="BA22" t="s">
        <v>318</v>
      </c>
      <c r="BB22">
        <v>597.77</v>
      </c>
      <c r="BC22">
        <f t="shared" si="34"/>
        <v>324.83000000000004</v>
      </c>
      <c r="BD22">
        <f t="shared" si="35"/>
        <v>0.54992334451867142</v>
      </c>
      <c r="BE22">
        <f t="shared" si="36"/>
        <v>0.87808100408736223</v>
      </c>
      <c r="BF22">
        <f t="shared" si="37"/>
        <v>0.86244180346133814</v>
      </c>
      <c r="BG22">
        <f t="shared" si="38"/>
        <v>0.91866691798184252</v>
      </c>
      <c r="BH22">
        <f t="shared" si="39"/>
        <v>1399.9843333333299</v>
      </c>
      <c r="BI22">
        <f t="shared" si="40"/>
        <v>1180.1720218534554</v>
      </c>
      <c r="BJ22">
        <f t="shared" si="41"/>
        <v>0.84298944906297157</v>
      </c>
      <c r="BK22">
        <f t="shared" si="42"/>
        <v>0.19597889812594343</v>
      </c>
      <c r="BL22">
        <v>6</v>
      </c>
      <c r="BM22">
        <v>0.5</v>
      </c>
      <c r="BN22" t="s">
        <v>290</v>
      </c>
      <c r="BO22">
        <v>2</v>
      </c>
      <c r="BP22">
        <v>1605298636.25</v>
      </c>
      <c r="BQ22">
        <v>392.48776666666703</v>
      </c>
      <c r="BR22">
        <v>400.06823333333301</v>
      </c>
      <c r="BS22">
        <v>36.783493333333297</v>
      </c>
      <c r="BT22">
        <v>36.077286666666701</v>
      </c>
      <c r="BU22">
        <v>390.873066666667</v>
      </c>
      <c r="BV22">
        <v>36.218926666666697</v>
      </c>
      <c r="BW22">
        <v>499.99046666666698</v>
      </c>
      <c r="BX22">
        <v>101.62666666666701</v>
      </c>
      <c r="BY22">
        <v>4.9372346666666699E-2</v>
      </c>
      <c r="BZ22">
        <v>35.340330000000002</v>
      </c>
      <c r="CA22">
        <v>35.504573333333298</v>
      </c>
      <c r="CB22">
        <v>999.9</v>
      </c>
      <c r="CC22">
        <v>0</v>
      </c>
      <c r="CD22">
        <v>0</v>
      </c>
      <c r="CE22">
        <v>9993.9633333333295</v>
      </c>
      <c r="CF22">
        <v>0</v>
      </c>
      <c r="CG22">
        <v>468.44233333333301</v>
      </c>
      <c r="CH22">
        <v>1399.9843333333299</v>
      </c>
      <c r="CI22">
        <v>0.89999473333333302</v>
      </c>
      <c r="CJ22">
        <v>0.10000526666666699</v>
      </c>
      <c r="CK22">
        <v>0</v>
      </c>
      <c r="CL22">
        <v>744.49339999999995</v>
      </c>
      <c r="CM22">
        <v>4.9993800000000004</v>
      </c>
      <c r="CN22">
        <v>10530.973333333301</v>
      </c>
      <c r="CO22">
        <v>11164.19</v>
      </c>
      <c r="CP22">
        <v>49.3791333333333</v>
      </c>
      <c r="CQ22">
        <v>50.595599999999997</v>
      </c>
      <c r="CR22">
        <v>50</v>
      </c>
      <c r="CS22">
        <v>50.720599999999997</v>
      </c>
      <c r="CT22">
        <v>51.375</v>
      </c>
      <c r="CU22">
        <v>1255.4783333333301</v>
      </c>
      <c r="CV22">
        <v>139.506</v>
      </c>
      <c r="CW22">
        <v>0</v>
      </c>
      <c r="CX22">
        <v>125.39999985694899</v>
      </c>
      <c r="CY22">
        <v>0</v>
      </c>
      <c r="CZ22">
        <v>743.96839999999997</v>
      </c>
      <c r="DA22">
        <v>-101.17961555444001</v>
      </c>
      <c r="DB22">
        <v>-1378.8153867178</v>
      </c>
      <c r="DC22">
        <v>10524.016</v>
      </c>
      <c r="DD22">
        <v>15</v>
      </c>
      <c r="DE22">
        <v>1605298385</v>
      </c>
      <c r="DF22" t="s">
        <v>314</v>
      </c>
      <c r="DG22">
        <v>1605298384</v>
      </c>
      <c r="DH22">
        <v>1605298385</v>
      </c>
      <c r="DI22">
        <v>2</v>
      </c>
      <c r="DJ22">
        <v>0.03</v>
      </c>
      <c r="DK22">
        <v>-1.2E-2</v>
      </c>
      <c r="DL22">
        <v>1.615</v>
      </c>
      <c r="DM22">
        <v>0.56499999999999995</v>
      </c>
      <c r="DN22">
        <v>400</v>
      </c>
      <c r="DO22">
        <v>36</v>
      </c>
      <c r="DP22">
        <v>0.04</v>
      </c>
      <c r="DQ22">
        <v>0.02</v>
      </c>
      <c r="DR22">
        <v>6.0701585327939398</v>
      </c>
      <c r="DS22">
        <v>-2.9210429663422302</v>
      </c>
      <c r="DT22">
        <v>0.40184821201527998</v>
      </c>
      <c r="DU22">
        <v>0</v>
      </c>
      <c r="DV22">
        <v>-7.5804823333333298</v>
      </c>
      <c r="DW22">
        <v>4.0984730589543901</v>
      </c>
      <c r="DX22">
        <v>0.47555142065244199</v>
      </c>
      <c r="DY22">
        <v>0</v>
      </c>
      <c r="DZ22">
        <v>0.70621263333333295</v>
      </c>
      <c r="EA22">
        <v>0.66582778197997605</v>
      </c>
      <c r="EB22">
        <v>4.8090925068030102E-2</v>
      </c>
      <c r="EC22">
        <v>0</v>
      </c>
      <c r="ED22">
        <v>0</v>
      </c>
      <c r="EE22">
        <v>3</v>
      </c>
      <c r="EF22" t="s">
        <v>292</v>
      </c>
      <c r="EG22">
        <v>100</v>
      </c>
      <c r="EH22">
        <v>100</v>
      </c>
      <c r="EI22">
        <v>1.6140000000000001</v>
      </c>
      <c r="EJ22">
        <v>0.56459999999999999</v>
      </c>
      <c r="EK22">
        <v>1.6145999999999401</v>
      </c>
      <c r="EL22">
        <v>0</v>
      </c>
      <c r="EM22">
        <v>0</v>
      </c>
      <c r="EN22">
        <v>0</v>
      </c>
      <c r="EO22">
        <v>0.56457500000000505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4.3</v>
      </c>
      <c r="EX22">
        <v>4.3</v>
      </c>
      <c r="EY22">
        <v>2</v>
      </c>
      <c r="EZ22">
        <v>478.98700000000002</v>
      </c>
      <c r="FA22">
        <v>567.78</v>
      </c>
      <c r="FB22">
        <v>34.035800000000002</v>
      </c>
      <c r="FC22">
        <v>32.658999999999999</v>
      </c>
      <c r="FD22">
        <v>30.0001</v>
      </c>
      <c r="FE22">
        <v>32.305700000000002</v>
      </c>
      <c r="FF22">
        <v>32.360100000000003</v>
      </c>
      <c r="FG22">
        <v>20.7499</v>
      </c>
      <c r="FH22">
        <v>0</v>
      </c>
      <c r="FI22">
        <v>100</v>
      </c>
      <c r="FJ22">
        <v>-999.9</v>
      </c>
      <c r="FK22">
        <v>400</v>
      </c>
      <c r="FL22">
        <v>36.667200000000001</v>
      </c>
      <c r="FM22">
        <v>101.316</v>
      </c>
      <c r="FN22">
        <v>100.587</v>
      </c>
    </row>
    <row r="23" spans="1:170" x14ac:dyDescent="0.25">
      <c r="A23">
        <v>7</v>
      </c>
      <c r="B23">
        <v>1605298821.5</v>
      </c>
      <c r="C23">
        <v>1423.4000000953699</v>
      </c>
      <c r="D23" t="s">
        <v>319</v>
      </c>
      <c r="E23" t="s">
        <v>320</v>
      </c>
      <c r="F23" t="s">
        <v>321</v>
      </c>
      <c r="G23" t="s">
        <v>322</v>
      </c>
      <c r="H23">
        <v>1605298813.75</v>
      </c>
      <c r="I23">
        <f t="shared" si="0"/>
        <v>4.0811944546043945E-4</v>
      </c>
      <c r="J23">
        <f t="shared" si="1"/>
        <v>5.5639579672988475</v>
      </c>
      <c r="K23">
        <f t="shared" si="2"/>
        <v>393.58586666666702</v>
      </c>
      <c r="L23">
        <f t="shared" si="3"/>
        <v>-73.649031486792509</v>
      </c>
      <c r="M23">
        <f t="shared" si="4"/>
        <v>-7.4899470230850351</v>
      </c>
      <c r="N23">
        <f t="shared" si="5"/>
        <v>40.026830371788392</v>
      </c>
      <c r="O23">
        <f t="shared" si="6"/>
        <v>1.9336773156083939E-2</v>
      </c>
      <c r="P23">
        <f t="shared" si="7"/>
        <v>2.955533487958979</v>
      </c>
      <c r="Q23">
        <f t="shared" si="8"/>
        <v>1.9266763419936762E-2</v>
      </c>
      <c r="R23">
        <f t="shared" si="9"/>
        <v>1.204799601105129E-2</v>
      </c>
      <c r="S23">
        <f t="shared" si="10"/>
        <v>231.29160887317676</v>
      </c>
      <c r="T23">
        <f t="shared" si="11"/>
        <v>36.573529552096801</v>
      </c>
      <c r="U23">
        <f t="shared" si="12"/>
        <v>35.435196666666698</v>
      </c>
      <c r="V23">
        <f t="shared" si="13"/>
        <v>5.7859296557376503</v>
      </c>
      <c r="W23">
        <f t="shared" si="14"/>
        <v>64.874564856436862</v>
      </c>
      <c r="X23">
        <f t="shared" si="15"/>
        <v>3.7325213835750937</v>
      </c>
      <c r="Y23">
        <f t="shared" si="16"/>
        <v>5.7534434209075895</v>
      </c>
      <c r="Z23">
        <f t="shared" si="17"/>
        <v>2.0534082721625566</v>
      </c>
      <c r="AA23">
        <f t="shared" si="18"/>
        <v>-17.99806754480538</v>
      </c>
      <c r="AB23">
        <f t="shared" si="19"/>
        <v>-16.246176034233748</v>
      </c>
      <c r="AC23">
        <f t="shared" si="20"/>
        <v>-1.2885548714136823</v>
      </c>
      <c r="AD23">
        <f t="shared" si="21"/>
        <v>195.75881042272394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52217.335056848548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323</v>
      </c>
      <c r="AQ23">
        <v>772.73834615384601</v>
      </c>
      <c r="AR23">
        <v>985.34</v>
      </c>
      <c r="AS23">
        <f t="shared" si="27"/>
        <v>0.21576476530553312</v>
      </c>
      <c r="AT23">
        <v>0.5</v>
      </c>
      <c r="AU23">
        <f t="shared" si="28"/>
        <v>1180.1886118533359</v>
      </c>
      <c r="AV23">
        <f t="shared" si="29"/>
        <v>5.5639579672988475</v>
      </c>
      <c r="AW23">
        <f t="shared" si="30"/>
        <v>127.32155942639898</v>
      </c>
      <c r="AX23">
        <f t="shared" si="31"/>
        <v>0.43070412243489553</v>
      </c>
      <c r="AY23">
        <f t="shared" si="32"/>
        <v>5.2040033139027697E-3</v>
      </c>
      <c r="AZ23">
        <f t="shared" si="33"/>
        <v>2.3106135953072031</v>
      </c>
      <c r="BA23" t="s">
        <v>324</v>
      </c>
      <c r="BB23">
        <v>560.95000000000005</v>
      </c>
      <c r="BC23">
        <f t="shared" si="34"/>
        <v>424.39</v>
      </c>
      <c r="BD23">
        <f t="shared" si="35"/>
        <v>0.50095820788933298</v>
      </c>
      <c r="BE23">
        <f t="shared" si="36"/>
        <v>0.84288427435924951</v>
      </c>
      <c r="BF23">
        <f t="shared" si="37"/>
        <v>0.78781305049284278</v>
      </c>
      <c r="BG23">
        <f t="shared" si="38"/>
        <v>0.8940301771530339</v>
      </c>
      <c r="BH23">
        <f t="shared" si="39"/>
        <v>1400.0043333333299</v>
      </c>
      <c r="BI23">
        <f t="shared" si="40"/>
        <v>1180.1886118533359</v>
      </c>
      <c r="BJ23">
        <f t="shared" si="41"/>
        <v>0.84298925635706756</v>
      </c>
      <c r="BK23">
        <f t="shared" si="42"/>
        <v>0.19597851271413536</v>
      </c>
      <c r="BL23">
        <v>6</v>
      </c>
      <c r="BM23">
        <v>0.5</v>
      </c>
      <c r="BN23" t="s">
        <v>290</v>
      </c>
      <c r="BO23">
        <v>2</v>
      </c>
      <c r="BP23">
        <v>1605298813.75</v>
      </c>
      <c r="BQ23">
        <v>393.58586666666702</v>
      </c>
      <c r="BR23">
        <v>400.45563333333303</v>
      </c>
      <c r="BS23">
        <v>36.702073333333303</v>
      </c>
      <c r="BT23">
        <v>36.2302866666667</v>
      </c>
      <c r="BU23">
        <v>391.97116666666699</v>
      </c>
      <c r="BV23">
        <v>36.137496666666699</v>
      </c>
      <c r="BW23">
        <v>499.98099999999999</v>
      </c>
      <c r="BX23">
        <v>101.647766666667</v>
      </c>
      <c r="BY23">
        <v>5.0067939999999998E-2</v>
      </c>
      <c r="BZ23">
        <v>35.3332366666667</v>
      </c>
      <c r="CA23">
        <v>35.435196666666698</v>
      </c>
      <c r="CB23">
        <v>999.9</v>
      </c>
      <c r="CC23">
        <v>0</v>
      </c>
      <c r="CD23">
        <v>0</v>
      </c>
      <c r="CE23">
        <v>9984.3563333333295</v>
      </c>
      <c r="CF23">
        <v>0</v>
      </c>
      <c r="CG23">
        <v>383.11163333333297</v>
      </c>
      <c r="CH23">
        <v>1400.0043333333299</v>
      </c>
      <c r="CI23">
        <v>0.90000040000000003</v>
      </c>
      <c r="CJ23">
        <v>9.9999759999999993E-2</v>
      </c>
      <c r="CK23">
        <v>0</v>
      </c>
      <c r="CL23">
        <v>773.02953333333301</v>
      </c>
      <c r="CM23">
        <v>4.9993800000000004</v>
      </c>
      <c r="CN23">
        <v>11054.6166666667</v>
      </c>
      <c r="CO23">
        <v>11164.3633333333</v>
      </c>
      <c r="CP23">
        <v>49.3832666666667</v>
      </c>
      <c r="CQ23">
        <v>50.566200000000002</v>
      </c>
      <c r="CR23">
        <v>50</v>
      </c>
      <c r="CS23">
        <v>50.686999999999998</v>
      </c>
      <c r="CT23">
        <v>51.375</v>
      </c>
      <c r="CU23">
        <v>1255.5053333333301</v>
      </c>
      <c r="CV23">
        <v>139.499</v>
      </c>
      <c r="CW23">
        <v>0</v>
      </c>
      <c r="CX23">
        <v>176.5</v>
      </c>
      <c r="CY23">
        <v>0</v>
      </c>
      <c r="CZ23">
        <v>772.73834615384601</v>
      </c>
      <c r="DA23">
        <v>-97.601675268113198</v>
      </c>
      <c r="DB23">
        <v>-1356.54017181019</v>
      </c>
      <c r="DC23">
        <v>11050.3692307692</v>
      </c>
      <c r="DD23">
        <v>15</v>
      </c>
      <c r="DE23">
        <v>1605298385</v>
      </c>
      <c r="DF23" t="s">
        <v>314</v>
      </c>
      <c r="DG23">
        <v>1605298384</v>
      </c>
      <c r="DH23">
        <v>1605298385</v>
      </c>
      <c r="DI23">
        <v>2</v>
      </c>
      <c r="DJ23">
        <v>0.03</v>
      </c>
      <c r="DK23">
        <v>-1.2E-2</v>
      </c>
      <c r="DL23">
        <v>1.615</v>
      </c>
      <c r="DM23">
        <v>0.56499999999999995</v>
      </c>
      <c r="DN23">
        <v>400</v>
      </c>
      <c r="DO23">
        <v>36</v>
      </c>
      <c r="DP23">
        <v>0.04</v>
      </c>
      <c r="DQ23">
        <v>0.02</v>
      </c>
      <c r="DR23">
        <v>5.6498394223516302</v>
      </c>
      <c r="DS23">
        <v>-8.8874719063744294</v>
      </c>
      <c r="DT23">
        <v>0.80160439862828703</v>
      </c>
      <c r="DU23">
        <v>0</v>
      </c>
      <c r="DV23">
        <v>-6.9175793333333297</v>
      </c>
      <c r="DW23">
        <v>10.1649594660734</v>
      </c>
      <c r="DX23">
        <v>0.94207398588056201</v>
      </c>
      <c r="DY23">
        <v>0</v>
      </c>
      <c r="DZ23">
        <v>0.46967896666666697</v>
      </c>
      <c r="EA23">
        <v>0.26345125695216898</v>
      </c>
      <c r="EB23">
        <v>1.90518811625577E-2</v>
      </c>
      <c r="EC23">
        <v>0</v>
      </c>
      <c r="ED23">
        <v>0</v>
      </c>
      <c r="EE23">
        <v>3</v>
      </c>
      <c r="EF23" t="s">
        <v>292</v>
      </c>
      <c r="EG23">
        <v>100</v>
      </c>
      <c r="EH23">
        <v>100</v>
      </c>
      <c r="EI23">
        <v>1.6140000000000001</v>
      </c>
      <c r="EJ23">
        <v>0.56459999999999999</v>
      </c>
      <c r="EK23">
        <v>1.6145999999999401</v>
      </c>
      <c r="EL23">
        <v>0</v>
      </c>
      <c r="EM23">
        <v>0</v>
      </c>
      <c r="EN23">
        <v>0</v>
      </c>
      <c r="EO23">
        <v>0.56457500000000505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7.3</v>
      </c>
      <c r="EX23">
        <v>7.3</v>
      </c>
      <c r="EY23">
        <v>2</v>
      </c>
      <c r="EZ23">
        <v>493.31400000000002</v>
      </c>
      <c r="FA23">
        <v>566.88400000000001</v>
      </c>
      <c r="FB23">
        <v>34.017299999999999</v>
      </c>
      <c r="FC23">
        <v>32.626100000000001</v>
      </c>
      <c r="FD23">
        <v>30</v>
      </c>
      <c r="FE23">
        <v>32.274099999999997</v>
      </c>
      <c r="FF23">
        <v>32.331400000000002</v>
      </c>
      <c r="FG23">
        <v>20.67</v>
      </c>
      <c r="FH23">
        <v>0</v>
      </c>
      <c r="FI23">
        <v>100</v>
      </c>
      <c r="FJ23">
        <v>-999.9</v>
      </c>
      <c r="FK23">
        <v>400</v>
      </c>
      <c r="FL23">
        <v>36.742600000000003</v>
      </c>
      <c r="FM23">
        <v>101.315</v>
      </c>
      <c r="FN23">
        <v>100.58799999999999</v>
      </c>
    </row>
    <row r="24" spans="1:170" x14ac:dyDescent="0.25">
      <c r="A24">
        <v>8</v>
      </c>
      <c r="B24">
        <v>1605299023.5</v>
      </c>
      <c r="C24">
        <v>1625.4000000953699</v>
      </c>
      <c r="D24" t="s">
        <v>325</v>
      </c>
      <c r="E24" t="s">
        <v>326</v>
      </c>
      <c r="F24" t="s">
        <v>321</v>
      </c>
      <c r="G24" t="s">
        <v>322</v>
      </c>
      <c r="H24">
        <v>1605299015.5</v>
      </c>
      <c r="I24">
        <f t="shared" si="0"/>
        <v>2.6952012508712797E-4</v>
      </c>
      <c r="J24">
        <f t="shared" si="1"/>
        <v>3.9288455071103319</v>
      </c>
      <c r="K24">
        <f t="shared" si="2"/>
        <v>395.359193548387</v>
      </c>
      <c r="L24">
        <f t="shared" si="3"/>
        <v>-118.8184607815067</v>
      </c>
      <c r="M24">
        <f t="shared" si="4"/>
        <v>-12.08239478037682</v>
      </c>
      <c r="N24">
        <f t="shared" si="5"/>
        <v>40.203229574629454</v>
      </c>
      <c r="O24">
        <f t="shared" si="6"/>
        <v>1.2366144351677067E-2</v>
      </c>
      <c r="P24">
        <f t="shared" si="7"/>
        <v>2.9584807597133316</v>
      </c>
      <c r="Q24">
        <f t="shared" si="8"/>
        <v>1.2337499954732841E-2</v>
      </c>
      <c r="R24">
        <f t="shared" si="9"/>
        <v>7.7135054784181712E-3</v>
      </c>
      <c r="S24">
        <f t="shared" si="10"/>
        <v>231.28767047632743</v>
      </c>
      <c r="T24">
        <f t="shared" si="11"/>
        <v>36.724905410981698</v>
      </c>
      <c r="U24">
        <f t="shared" si="12"/>
        <v>35.609248387096798</v>
      </c>
      <c r="V24">
        <f t="shared" si="13"/>
        <v>5.8417539259431575</v>
      </c>
      <c r="W24">
        <f t="shared" si="14"/>
        <v>64.323200257143284</v>
      </c>
      <c r="X24">
        <f t="shared" si="15"/>
        <v>3.7248150895774557</v>
      </c>
      <c r="Y24">
        <f t="shared" si="16"/>
        <v>5.7907801146193805</v>
      </c>
      <c r="Z24">
        <f t="shared" si="17"/>
        <v>2.1169388363657018</v>
      </c>
      <c r="AA24">
        <f t="shared" si="18"/>
        <v>-11.885837516342344</v>
      </c>
      <c r="AB24">
        <f t="shared" si="19"/>
        <v>-25.339540402735651</v>
      </c>
      <c r="AC24">
        <f t="shared" si="20"/>
        <v>-2.0106321765455517</v>
      </c>
      <c r="AD24">
        <f t="shared" si="21"/>
        <v>192.05166038070388</v>
      </c>
      <c r="AE24">
        <v>10</v>
      </c>
      <c r="AF24">
        <v>2</v>
      </c>
      <c r="AG24">
        <f t="shared" si="22"/>
        <v>1</v>
      </c>
      <c r="AH24">
        <f t="shared" si="23"/>
        <v>0</v>
      </c>
      <c r="AI24">
        <f t="shared" si="24"/>
        <v>52281.115412233186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327</v>
      </c>
      <c r="AQ24">
        <v>702.76496153846097</v>
      </c>
      <c r="AR24">
        <v>868.3</v>
      </c>
      <c r="AS24">
        <f t="shared" si="27"/>
        <v>0.19064267932919388</v>
      </c>
      <c r="AT24">
        <v>0.5</v>
      </c>
      <c r="AU24">
        <f t="shared" si="28"/>
        <v>1180.1669244340621</v>
      </c>
      <c r="AV24">
        <f t="shared" si="29"/>
        <v>3.9288455071103319</v>
      </c>
      <c r="AW24">
        <f t="shared" si="30"/>
        <v>112.49509226490194</v>
      </c>
      <c r="AX24">
        <f t="shared" si="31"/>
        <v>0.3529079811125187</v>
      </c>
      <c r="AY24">
        <f t="shared" si="32"/>
        <v>3.8186064137390131E-3</v>
      </c>
      <c r="AZ24">
        <f t="shared" si="33"/>
        <v>2.7568582287227916</v>
      </c>
      <c r="BA24" t="s">
        <v>328</v>
      </c>
      <c r="BB24">
        <v>561.87</v>
      </c>
      <c r="BC24">
        <f t="shared" si="34"/>
        <v>306.42999999999995</v>
      </c>
      <c r="BD24">
        <f t="shared" si="35"/>
        <v>0.54020506628443365</v>
      </c>
      <c r="BE24">
        <f t="shared" si="36"/>
        <v>0.88651623392254664</v>
      </c>
      <c r="BF24">
        <f t="shared" si="37"/>
        <v>1.0831809030049862</v>
      </c>
      <c r="BG24">
        <f t="shared" si="38"/>
        <v>0.93998943992963169</v>
      </c>
      <c r="BH24">
        <f t="shared" si="39"/>
        <v>1399.9783870967699</v>
      </c>
      <c r="BI24">
        <f t="shared" si="40"/>
        <v>1180.1669244340621</v>
      </c>
      <c r="BJ24">
        <f t="shared" si="41"/>
        <v>0.84298938848724259</v>
      </c>
      <c r="BK24">
        <f t="shared" si="42"/>
        <v>0.1959787769744854</v>
      </c>
      <c r="BL24">
        <v>6</v>
      </c>
      <c r="BM24">
        <v>0.5</v>
      </c>
      <c r="BN24" t="s">
        <v>290</v>
      </c>
      <c r="BO24">
        <v>2</v>
      </c>
      <c r="BP24">
        <v>1605299015.5</v>
      </c>
      <c r="BQ24">
        <v>395.359193548387</v>
      </c>
      <c r="BR24">
        <v>400.20158064516102</v>
      </c>
      <c r="BS24">
        <v>36.6298903225806</v>
      </c>
      <c r="BT24">
        <v>36.3183193548387</v>
      </c>
      <c r="BU24">
        <v>393.74458064516102</v>
      </c>
      <c r="BV24">
        <v>36.065312903225802</v>
      </c>
      <c r="BW24">
        <v>500.009935483871</v>
      </c>
      <c r="BX24">
        <v>101.639322580645</v>
      </c>
      <c r="BY24">
        <v>4.8535525806451603E-2</v>
      </c>
      <c r="BZ24">
        <v>35.450377419354801</v>
      </c>
      <c r="CA24">
        <v>35.609248387096798</v>
      </c>
      <c r="CB24">
        <v>999.9</v>
      </c>
      <c r="CC24">
        <v>0</v>
      </c>
      <c r="CD24">
        <v>0</v>
      </c>
      <c r="CE24">
        <v>10001.894838709701</v>
      </c>
      <c r="CF24">
        <v>0</v>
      </c>
      <c r="CG24">
        <v>427.67867741935498</v>
      </c>
      <c r="CH24">
        <v>1399.9783870967699</v>
      </c>
      <c r="CI24">
        <v>0.89999696774193605</v>
      </c>
      <c r="CJ24">
        <v>0.10000303225806501</v>
      </c>
      <c r="CK24">
        <v>0</v>
      </c>
      <c r="CL24">
        <v>703.36283870967702</v>
      </c>
      <c r="CM24">
        <v>4.9993800000000004</v>
      </c>
      <c r="CN24">
        <v>10014.421935483901</v>
      </c>
      <c r="CO24">
        <v>11164.151612903201</v>
      </c>
      <c r="CP24">
        <v>49.5</v>
      </c>
      <c r="CQ24">
        <v>50.727645161290297</v>
      </c>
      <c r="CR24">
        <v>50.120935483871001</v>
      </c>
      <c r="CS24">
        <v>50.875</v>
      </c>
      <c r="CT24">
        <v>51.5</v>
      </c>
      <c r="CU24">
        <v>1255.47580645161</v>
      </c>
      <c r="CV24">
        <v>139.502580645161</v>
      </c>
      <c r="CW24">
        <v>0</v>
      </c>
      <c r="CX24">
        <v>201.09999990463299</v>
      </c>
      <c r="CY24">
        <v>0</v>
      </c>
      <c r="CZ24">
        <v>702.76496153846097</v>
      </c>
      <c r="DA24">
        <v>-77.565367576190496</v>
      </c>
      <c r="DB24">
        <v>-1051.52512884767</v>
      </c>
      <c r="DC24">
        <v>10006.6188461538</v>
      </c>
      <c r="DD24">
        <v>15</v>
      </c>
      <c r="DE24">
        <v>1605298385</v>
      </c>
      <c r="DF24" t="s">
        <v>314</v>
      </c>
      <c r="DG24">
        <v>1605298384</v>
      </c>
      <c r="DH24">
        <v>1605298385</v>
      </c>
      <c r="DI24">
        <v>2</v>
      </c>
      <c r="DJ24">
        <v>0.03</v>
      </c>
      <c r="DK24">
        <v>-1.2E-2</v>
      </c>
      <c r="DL24">
        <v>1.615</v>
      </c>
      <c r="DM24">
        <v>0.56499999999999995</v>
      </c>
      <c r="DN24">
        <v>400</v>
      </c>
      <c r="DO24">
        <v>36</v>
      </c>
      <c r="DP24">
        <v>0.04</v>
      </c>
      <c r="DQ24">
        <v>0.02</v>
      </c>
      <c r="DR24">
        <v>3.9464697984083199</v>
      </c>
      <c r="DS24">
        <v>2.8032365948421401</v>
      </c>
      <c r="DT24">
        <v>0.64130869482548603</v>
      </c>
      <c r="DU24">
        <v>0</v>
      </c>
      <c r="DV24">
        <v>-4.85140233333333</v>
      </c>
      <c r="DW24">
        <v>-4.2583525695217004</v>
      </c>
      <c r="DX24">
        <v>0.78057250613330098</v>
      </c>
      <c r="DY24">
        <v>0</v>
      </c>
      <c r="DZ24">
        <v>0.31123450000000003</v>
      </c>
      <c r="EA24">
        <v>9.4911243604004297E-2</v>
      </c>
      <c r="EB24">
        <v>7.07120112262879E-3</v>
      </c>
      <c r="EC24">
        <v>1</v>
      </c>
      <c r="ED24">
        <v>1</v>
      </c>
      <c r="EE24">
        <v>3</v>
      </c>
      <c r="EF24" t="s">
        <v>303</v>
      </c>
      <c r="EG24">
        <v>100</v>
      </c>
      <c r="EH24">
        <v>100</v>
      </c>
      <c r="EI24">
        <v>1.615</v>
      </c>
      <c r="EJ24">
        <v>0.56459999999999999</v>
      </c>
      <c r="EK24">
        <v>1.6145999999999401</v>
      </c>
      <c r="EL24">
        <v>0</v>
      </c>
      <c r="EM24">
        <v>0</v>
      </c>
      <c r="EN24">
        <v>0</v>
      </c>
      <c r="EO24">
        <v>0.56457500000000505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10.7</v>
      </c>
      <c r="EX24">
        <v>10.6</v>
      </c>
      <c r="EY24">
        <v>2</v>
      </c>
      <c r="EZ24">
        <v>467.82900000000001</v>
      </c>
      <c r="FA24">
        <v>565.03200000000004</v>
      </c>
      <c r="FB24">
        <v>34.097000000000001</v>
      </c>
      <c r="FC24">
        <v>32.6417</v>
      </c>
      <c r="FD24">
        <v>30.0001</v>
      </c>
      <c r="FE24">
        <v>32.279899999999998</v>
      </c>
      <c r="FF24">
        <v>32.335799999999999</v>
      </c>
      <c r="FG24">
        <v>20.709299999999999</v>
      </c>
      <c r="FH24">
        <v>0</v>
      </c>
      <c r="FI24">
        <v>100</v>
      </c>
      <c r="FJ24">
        <v>-999.9</v>
      </c>
      <c r="FK24">
        <v>400</v>
      </c>
      <c r="FL24">
        <v>36.676499999999997</v>
      </c>
      <c r="FM24">
        <v>101.30800000000001</v>
      </c>
      <c r="FN24">
        <v>100.586</v>
      </c>
    </row>
    <row r="25" spans="1:170" x14ac:dyDescent="0.25">
      <c r="A25">
        <v>9</v>
      </c>
      <c r="B25">
        <v>1605299253</v>
      </c>
      <c r="C25">
        <v>1854.9000000953699</v>
      </c>
      <c r="D25" t="s">
        <v>329</v>
      </c>
      <c r="E25" t="s">
        <v>330</v>
      </c>
      <c r="F25" t="s">
        <v>331</v>
      </c>
      <c r="G25" t="s">
        <v>311</v>
      </c>
      <c r="H25">
        <v>1605299245</v>
      </c>
      <c r="I25">
        <f t="shared" si="0"/>
        <v>2.886166741266434E-3</v>
      </c>
      <c r="J25">
        <f t="shared" si="1"/>
        <v>12.733440202932025</v>
      </c>
      <c r="K25">
        <f t="shared" si="2"/>
        <v>383.33032258064497</v>
      </c>
      <c r="L25">
        <f t="shared" si="3"/>
        <v>246.45009633503437</v>
      </c>
      <c r="M25">
        <f t="shared" si="4"/>
        <v>25.058600963257518</v>
      </c>
      <c r="N25">
        <f t="shared" si="5"/>
        <v>38.976335304843026</v>
      </c>
      <c r="O25">
        <f t="shared" si="6"/>
        <v>0.16365496658031373</v>
      </c>
      <c r="P25">
        <f t="shared" si="7"/>
        <v>2.9568609051844699</v>
      </c>
      <c r="Q25">
        <f t="shared" si="8"/>
        <v>0.15878428884533952</v>
      </c>
      <c r="R25">
        <f t="shared" si="9"/>
        <v>9.9665716713097097E-2</v>
      </c>
      <c r="S25">
        <f t="shared" si="10"/>
        <v>231.28561914598609</v>
      </c>
      <c r="T25">
        <f t="shared" si="11"/>
        <v>36.01336558291429</v>
      </c>
      <c r="U25">
        <f t="shared" si="12"/>
        <v>35.519587096774202</v>
      </c>
      <c r="V25">
        <f t="shared" si="13"/>
        <v>5.8129383568923458</v>
      </c>
      <c r="W25">
        <f t="shared" si="14"/>
        <v>70.176213180747226</v>
      </c>
      <c r="X25">
        <f t="shared" si="15"/>
        <v>4.0544472187789973</v>
      </c>
      <c r="Y25">
        <f t="shared" si="16"/>
        <v>5.7775235154628302</v>
      </c>
      <c r="Z25">
        <f t="shared" si="17"/>
        <v>1.7584911381133486</v>
      </c>
      <c r="AA25">
        <f t="shared" si="18"/>
        <v>-127.27995328984974</v>
      </c>
      <c r="AB25">
        <f t="shared" si="19"/>
        <v>-17.65083237662601</v>
      </c>
      <c r="AC25">
        <f t="shared" si="20"/>
        <v>-1.4004252163310349</v>
      </c>
      <c r="AD25">
        <f t="shared" si="21"/>
        <v>84.954408263179303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52241.877165570826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332</v>
      </c>
      <c r="AQ25">
        <v>855.86596153846199</v>
      </c>
      <c r="AR25">
        <v>1083.4000000000001</v>
      </c>
      <c r="AS25">
        <f t="shared" si="27"/>
        <v>0.21001849590321031</v>
      </c>
      <c r="AT25">
        <v>0.5</v>
      </c>
      <c r="AU25">
        <f t="shared" si="28"/>
        <v>1180.1563334800069</v>
      </c>
      <c r="AV25">
        <f t="shared" si="29"/>
        <v>12.733440202932025</v>
      </c>
      <c r="AW25">
        <f t="shared" si="30"/>
        <v>123.92732904405926</v>
      </c>
      <c r="AX25">
        <f t="shared" si="31"/>
        <v>0.46216540520583349</v>
      </c>
      <c r="AY25">
        <f t="shared" si="32"/>
        <v>1.1279173195212745E-2</v>
      </c>
      <c r="AZ25">
        <f t="shared" si="33"/>
        <v>2.0109654790474427</v>
      </c>
      <c r="BA25" t="s">
        <v>333</v>
      </c>
      <c r="BB25">
        <v>582.69000000000005</v>
      </c>
      <c r="BC25">
        <f t="shared" si="34"/>
        <v>500.71000000000004</v>
      </c>
      <c r="BD25">
        <f t="shared" si="35"/>
        <v>0.45442279655197237</v>
      </c>
      <c r="BE25">
        <f t="shared" si="36"/>
        <v>0.81312537555189801</v>
      </c>
      <c r="BF25">
        <f t="shared" si="37"/>
        <v>0.61842828768555169</v>
      </c>
      <c r="BG25">
        <f t="shared" si="38"/>
        <v>0.85552398005910735</v>
      </c>
      <c r="BH25">
        <f t="shared" si="39"/>
        <v>1399.96580645161</v>
      </c>
      <c r="BI25">
        <f t="shared" si="40"/>
        <v>1180.1563334800069</v>
      </c>
      <c r="BJ25">
        <f t="shared" si="41"/>
        <v>0.84298939877057577</v>
      </c>
      <c r="BK25">
        <f t="shared" si="42"/>
        <v>0.19597879754115163</v>
      </c>
      <c r="BL25">
        <v>6</v>
      </c>
      <c r="BM25">
        <v>0.5</v>
      </c>
      <c r="BN25" t="s">
        <v>290</v>
      </c>
      <c r="BO25">
        <v>2</v>
      </c>
      <c r="BP25">
        <v>1605299245</v>
      </c>
      <c r="BQ25">
        <v>383.33032258064497</v>
      </c>
      <c r="BR25">
        <v>399.938290322581</v>
      </c>
      <c r="BS25">
        <v>39.875287096774201</v>
      </c>
      <c r="BT25">
        <v>36.549948387096798</v>
      </c>
      <c r="BU25">
        <v>381.71590322580602</v>
      </c>
      <c r="BV25">
        <v>39.310712903225799</v>
      </c>
      <c r="BW25">
        <v>499.99358064516099</v>
      </c>
      <c r="BX25">
        <v>101.629161290323</v>
      </c>
      <c r="BY25">
        <v>4.9033751612903201E-2</v>
      </c>
      <c r="BZ25">
        <v>35.408861290322598</v>
      </c>
      <c r="CA25">
        <v>35.519587096774202</v>
      </c>
      <c r="CB25">
        <v>999.9</v>
      </c>
      <c r="CC25">
        <v>0</v>
      </c>
      <c r="CD25">
        <v>0</v>
      </c>
      <c r="CE25">
        <v>9993.7080645161295</v>
      </c>
      <c r="CF25">
        <v>0</v>
      </c>
      <c r="CG25">
        <v>382.48909677419402</v>
      </c>
      <c r="CH25">
        <v>1399.96580645161</v>
      </c>
      <c r="CI25">
        <v>0.89999848387096804</v>
      </c>
      <c r="CJ25">
        <v>0.100001651612903</v>
      </c>
      <c r="CK25">
        <v>0</v>
      </c>
      <c r="CL25">
        <v>856.96645161290303</v>
      </c>
      <c r="CM25">
        <v>4.9993800000000004</v>
      </c>
      <c r="CN25">
        <v>12227.5451612903</v>
      </c>
      <c r="CO25">
        <v>11164.064516128999</v>
      </c>
      <c r="CP25">
        <v>49.561999999999998</v>
      </c>
      <c r="CQ25">
        <v>50.811999999999998</v>
      </c>
      <c r="CR25">
        <v>50.191064516129003</v>
      </c>
      <c r="CS25">
        <v>50.953258064516099</v>
      </c>
      <c r="CT25">
        <v>51.561999999999998</v>
      </c>
      <c r="CU25">
        <v>1255.4651612903201</v>
      </c>
      <c r="CV25">
        <v>139.50193548387099</v>
      </c>
      <c r="CW25">
        <v>0</v>
      </c>
      <c r="CX25">
        <v>228.80000019073501</v>
      </c>
      <c r="CY25">
        <v>0</v>
      </c>
      <c r="CZ25">
        <v>855.86596153846199</v>
      </c>
      <c r="DA25">
        <v>-119.08830767882399</v>
      </c>
      <c r="DB25">
        <v>-1708.06837572373</v>
      </c>
      <c r="DC25">
        <v>12212.038461538499</v>
      </c>
      <c r="DD25">
        <v>15</v>
      </c>
      <c r="DE25">
        <v>1605298385</v>
      </c>
      <c r="DF25" t="s">
        <v>314</v>
      </c>
      <c r="DG25">
        <v>1605298384</v>
      </c>
      <c r="DH25">
        <v>1605298385</v>
      </c>
      <c r="DI25">
        <v>2</v>
      </c>
      <c r="DJ25">
        <v>0.03</v>
      </c>
      <c r="DK25">
        <v>-1.2E-2</v>
      </c>
      <c r="DL25">
        <v>1.615</v>
      </c>
      <c r="DM25">
        <v>0.56499999999999995</v>
      </c>
      <c r="DN25">
        <v>400</v>
      </c>
      <c r="DO25">
        <v>36</v>
      </c>
      <c r="DP25">
        <v>0.04</v>
      </c>
      <c r="DQ25">
        <v>0.02</v>
      </c>
      <c r="DR25">
        <v>12.7397895008326</v>
      </c>
      <c r="DS25">
        <v>-2.2117406272606601</v>
      </c>
      <c r="DT25">
        <v>0.26466879731653697</v>
      </c>
      <c r="DU25">
        <v>0</v>
      </c>
      <c r="DV25">
        <v>-16.61345</v>
      </c>
      <c r="DW25">
        <v>2.8607706340378298</v>
      </c>
      <c r="DX25">
        <v>0.314612647287634</v>
      </c>
      <c r="DY25">
        <v>0</v>
      </c>
      <c r="DZ25">
        <v>3.3266883333333301</v>
      </c>
      <c r="EA25">
        <v>0.263266117908798</v>
      </c>
      <c r="EB25">
        <v>1.9269476914425002E-2</v>
      </c>
      <c r="EC25">
        <v>0</v>
      </c>
      <c r="ED25">
        <v>0</v>
      </c>
      <c r="EE25">
        <v>3</v>
      </c>
      <c r="EF25" t="s">
        <v>292</v>
      </c>
      <c r="EG25">
        <v>100</v>
      </c>
      <c r="EH25">
        <v>100</v>
      </c>
      <c r="EI25">
        <v>1.615</v>
      </c>
      <c r="EJ25">
        <v>0.56459999999999999</v>
      </c>
      <c r="EK25">
        <v>1.6145999999999401</v>
      </c>
      <c r="EL25">
        <v>0</v>
      </c>
      <c r="EM25">
        <v>0</v>
      </c>
      <c r="EN25">
        <v>0</v>
      </c>
      <c r="EO25">
        <v>0.56457500000000505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14.5</v>
      </c>
      <c r="EX25">
        <v>14.5</v>
      </c>
      <c r="EY25">
        <v>2</v>
      </c>
      <c r="EZ25">
        <v>493.42899999999997</v>
      </c>
      <c r="FA25">
        <v>563.78700000000003</v>
      </c>
      <c r="FB25">
        <v>34.134399999999999</v>
      </c>
      <c r="FC25">
        <v>32.688000000000002</v>
      </c>
      <c r="FD25">
        <v>30.0001</v>
      </c>
      <c r="FE25">
        <v>32.319899999999997</v>
      </c>
      <c r="FF25">
        <v>32.371600000000001</v>
      </c>
      <c r="FG25">
        <v>20.766500000000001</v>
      </c>
      <c r="FH25">
        <v>0</v>
      </c>
      <c r="FI25">
        <v>100</v>
      </c>
      <c r="FJ25">
        <v>-999.9</v>
      </c>
      <c r="FK25">
        <v>400</v>
      </c>
      <c r="FL25">
        <v>36.8371</v>
      </c>
      <c r="FM25">
        <v>101.277</v>
      </c>
      <c r="FN25">
        <v>100.578</v>
      </c>
    </row>
    <row r="26" spans="1:170" x14ac:dyDescent="0.25">
      <c r="A26">
        <v>10</v>
      </c>
      <c r="B26">
        <v>1605299590</v>
      </c>
      <c r="C26">
        <v>2191.9000000953702</v>
      </c>
      <c r="D26" t="s">
        <v>334</v>
      </c>
      <c r="E26" t="s">
        <v>335</v>
      </c>
      <c r="F26" t="s">
        <v>331</v>
      </c>
      <c r="G26" t="s">
        <v>311</v>
      </c>
      <c r="H26">
        <v>1605299582.25</v>
      </c>
      <c r="I26">
        <f t="shared" si="0"/>
        <v>3.1653848868936135E-3</v>
      </c>
      <c r="J26">
        <f t="shared" si="1"/>
        <v>12.940556849653619</v>
      </c>
      <c r="K26">
        <f t="shared" si="2"/>
        <v>382.925633333333</v>
      </c>
      <c r="L26">
        <f t="shared" si="3"/>
        <v>251.64499547949146</v>
      </c>
      <c r="M26">
        <f t="shared" si="4"/>
        <v>25.585511795199334</v>
      </c>
      <c r="N26">
        <f t="shared" si="5"/>
        <v>38.9332133932011</v>
      </c>
      <c r="O26">
        <f t="shared" si="6"/>
        <v>0.17471735390103491</v>
      </c>
      <c r="P26">
        <f t="shared" si="7"/>
        <v>2.9596083264597786</v>
      </c>
      <c r="Q26">
        <f t="shared" si="8"/>
        <v>0.16918290953340279</v>
      </c>
      <c r="R26">
        <f t="shared" si="9"/>
        <v>0.1062219624818871</v>
      </c>
      <c r="S26">
        <f t="shared" si="10"/>
        <v>231.29002562483188</v>
      </c>
      <c r="T26">
        <f t="shared" si="11"/>
        <v>35.976242591394403</v>
      </c>
      <c r="U26">
        <f t="shared" si="12"/>
        <v>35.130463333333303</v>
      </c>
      <c r="V26">
        <f t="shared" si="13"/>
        <v>5.6893070659287686</v>
      </c>
      <c r="W26">
        <f t="shared" si="14"/>
        <v>66.967246436871946</v>
      </c>
      <c r="X26">
        <f t="shared" si="15"/>
        <v>3.8765083464472299</v>
      </c>
      <c r="Y26">
        <f t="shared" si="16"/>
        <v>5.7886631938816544</v>
      </c>
      <c r="Z26">
        <f t="shared" si="17"/>
        <v>1.8127987194815387</v>
      </c>
      <c r="AA26">
        <f t="shared" si="18"/>
        <v>-139.59347351200836</v>
      </c>
      <c r="AB26">
        <f t="shared" si="19"/>
        <v>49.988052419266239</v>
      </c>
      <c r="AC26">
        <f t="shared" si="20"/>
        <v>3.9555728610475431</v>
      </c>
      <c r="AD26">
        <f t="shared" si="21"/>
        <v>145.64017739313732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52314.000517621098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336</v>
      </c>
      <c r="AQ26">
        <v>721.71356000000003</v>
      </c>
      <c r="AR26">
        <v>949.54</v>
      </c>
      <c r="AS26">
        <f t="shared" si="27"/>
        <v>0.23993348358152367</v>
      </c>
      <c r="AT26">
        <v>0.5</v>
      </c>
      <c r="AU26">
        <f t="shared" si="28"/>
        <v>1180.178959860498</v>
      </c>
      <c r="AV26">
        <f t="shared" si="29"/>
        <v>12.940556849653619</v>
      </c>
      <c r="AW26">
        <f t="shared" si="30"/>
        <v>141.58222454447423</v>
      </c>
      <c r="AX26">
        <f t="shared" si="31"/>
        <v>0.4357583672093856</v>
      </c>
      <c r="AY26">
        <f t="shared" si="32"/>
        <v>1.1454452917096371E-2</v>
      </c>
      <c r="AZ26">
        <f t="shared" si="33"/>
        <v>2.4354318933378267</v>
      </c>
      <c r="BA26" t="s">
        <v>337</v>
      </c>
      <c r="BB26">
        <v>535.77</v>
      </c>
      <c r="BC26">
        <f t="shared" si="34"/>
        <v>413.77</v>
      </c>
      <c r="BD26">
        <f t="shared" si="35"/>
        <v>0.55061130579790696</v>
      </c>
      <c r="BE26">
        <f t="shared" si="36"/>
        <v>0.84823075879118659</v>
      </c>
      <c r="BF26">
        <f t="shared" si="37"/>
        <v>0.97335488790003943</v>
      </c>
      <c r="BG26">
        <f t="shared" si="38"/>
        <v>0.90808811980001114</v>
      </c>
      <c r="BH26">
        <f t="shared" si="39"/>
        <v>1399.9926666666699</v>
      </c>
      <c r="BI26">
        <f t="shared" si="40"/>
        <v>1180.178959860498</v>
      </c>
      <c r="BJ26">
        <f t="shared" si="41"/>
        <v>0.84298938698761894</v>
      </c>
      <c r="BK26">
        <f t="shared" si="42"/>
        <v>0.19597877397523789</v>
      </c>
      <c r="BL26">
        <v>6</v>
      </c>
      <c r="BM26">
        <v>0.5</v>
      </c>
      <c r="BN26" t="s">
        <v>290</v>
      </c>
      <c r="BO26">
        <v>2</v>
      </c>
      <c r="BP26">
        <v>1605299582.25</v>
      </c>
      <c r="BQ26">
        <v>382.925633333333</v>
      </c>
      <c r="BR26">
        <v>399.90853333333303</v>
      </c>
      <c r="BS26">
        <v>38.127200000000002</v>
      </c>
      <c r="BT26">
        <v>34.473626666666703</v>
      </c>
      <c r="BU26">
        <v>381.18773333333297</v>
      </c>
      <c r="BV26">
        <v>37.64669</v>
      </c>
      <c r="BW26">
        <v>500.008733333333</v>
      </c>
      <c r="BX26">
        <v>101.624733333333</v>
      </c>
      <c r="BY26">
        <v>4.8307080000000002E-2</v>
      </c>
      <c r="BZ26">
        <v>35.443753333333298</v>
      </c>
      <c r="CA26">
        <v>35.130463333333303</v>
      </c>
      <c r="CB26">
        <v>999.9</v>
      </c>
      <c r="CC26">
        <v>0</v>
      </c>
      <c r="CD26">
        <v>0</v>
      </c>
      <c r="CE26">
        <v>10009.7293333333</v>
      </c>
      <c r="CF26">
        <v>0</v>
      </c>
      <c r="CG26">
        <v>380.22913333333298</v>
      </c>
      <c r="CH26">
        <v>1399.9926666666699</v>
      </c>
      <c r="CI26">
        <v>0.89999510000000005</v>
      </c>
      <c r="CJ26">
        <v>0.10000491</v>
      </c>
      <c r="CK26">
        <v>0</v>
      </c>
      <c r="CL26">
        <v>721.9049</v>
      </c>
      <c r="CM26">
        <v>4.9993800000000004</v>
      </c>
      <c r="CN26">
        <v>10287.86</v>
      </c>
      <c r="CO26">
        <v>11164.253333333299</v>
      </c>
      <c r="CP26">
        <v>49.5124</v>
      </c>
      <c r="CQ26">
        <v>50.691200000000002</v>
      </c>
      <c r="CR26">
        <v>50.125</v>
      </c>
      <c r="CS26">
        <v>50.875</v>
      </c>
      <c r="CT26">
        <v>51.5</v>
      </c>
      <c r="CU26">
        <v>1255.48933333333</v>
      </c>
      <c r="CV26">
        <v>139.50399999999999</v>
      </c>
      <c r="CW26">
        <v>0</v>
      </c>
      <c r="CX26">
        <v>336.200000047684</v>
      </c>
      <c r="CY26">
        <v>0</v>
      </c>
      <c r="CZ26">
        <v>721.71356000000003</v>
      </c>
      <c r="DA26">
        <v>-22.5768460895601</v>
      </c>
      <c r="DB26">
        <v>-315.34615337129401</v>
      </c>
      <c r="DC26">
        <v>10284.620000000001</v>
      </c>
      <c r="DD26">
        <v>15</v>
      </c>
      <c r="DE26">
        <v>1605299555</v>
      </c>
      <c r="DF26" t="s">
        <v>338</v>
      </c>
      <c r="DG26">
        <v>1605299554.5</v>
      </c>
      <c r="DH26">
        <v>1605299555</v>
      </c>
      <c r="DI26">
        <v>3</v>
      </c>
      <c r="DJ26">
        <v>0.123</v>
      </c>
      <c r="DK26">
        <v>-8.4000000000000005E-2</v>
      </c>
      <c r="DL26">
        <v>1.738</v>
      </c>
      <c r="DM26">
        <v>0.48099999999999998</v>
      </c>
      <c r="DN26">
        <v>405</v>
      </c>
      <c r="DO26">
        <v>34</v>
      </c>
      <c r="DP26">
        <v>0.26</v>
      </c>
      <c r="DQ26">
        <v>0.02</v>
      </c>
      <c r="DR26">
        <v>12.9335233497325</v>
      </c>
      <c r="DS26">
        <v>0.73132701793268695</v>
      </c>
      <c r="DT26">
        <v>6.5134130303039703E-2</v>
      </c>
      <c r="DU26">
        <v>0</v>
      </c>
      <c r="DV26">
        <v>-16.982863333333299</v>
      </c>
      <c r="DW26">
        <v>-0.976687875417101</v>
      </c>
      <c r="DX26">
        <v>8.4271646015858806E-2</v>
      </c>
      <c r="DY26">
        <v>0</v>
      </c>
      <c r="DZ26">
        <v>3.65357333333333</v>
      </c>
      <c r="EA26">
        <v>0.45796378197997401</v>
      </c>
      <c r="EB26">
        <v>3.432639425023E-2</v>
      </c>
      <c r="EC26">
        <v>0</v>
      </c>
      <c r="ED26">
        <v>0</v>
      </c>
      <c r="EE26">
        <v>3</v>
      </c>
      <c r="EF26" t="s">
        <v>292</v>
      </c>
      <c r="EG26">
        <v>100</v>
      </c>
      <c r="EH26">
        <v>100</v>
      </c>
      <c r="EI26">
        <v>1.738</v>
      </c>
      <c r="EJ26">
        <v>0.48049999999999998</v>
      </c>
      <c r="EK26">
        <v>1.73790476190482</v>
      </c>
      <c r="EL26">
        <v>0</v>
      </c>
      <c r="EM26">
        <v>0</v>
      </c>
      <c r="EN26">
        <v>0</v>
      </c>
      <c r="EO26">
        <v>0.48050499999999402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0.6</v>
      </c>
      <c r="EX26">
        <v>0.6</v>
      </c>
      <c r="EY26">
        <v>2</v>
      </c>
      <c r="EZ26">
        <v>489.27499999999998</v>
      </c>
      <c r="FA26">
        <v>558.02700000000004</v>
      </c>
      <c r="FB26">
        <v>34.187199999999997</v>
      </c>
      <c r="FC26">
        <v>32.693899999999999</v>
      </c>
      <c r="FD26">
        <v>30.0001</v>
      </c>
      <c r="FE26">
        <v>32.328499999999998</v>
      </c>
      <c r="FF26">
        <v>32.380200000000002</v>
      </c>
      <c r="FG26">
        <v>20.699100000000001</v>
      </c>
      <c r="FH26">
        <v>12.1038</v>
      </c>
      <c r="FI26">
        <v>100</v>
      </c>
      <c r="FJ26">
        <v>-999.9</v>
      </c>
      <c r="FK26">
        <v>400</v>
      </c>
      <c r="FL26">
        <v>34.576300000000003</v>
      </c>
      <c r="FM26">
        <v>101.27800000000001</v>
      </c>
      <c r="FN26">
        <v>100.583</v>
      </c>
    </row>
    <row r="27" spans="1:170" x14ac:dyDescent="0.25">
      <c r="A27">
        <v>11</v>
      </c>
      <c r="B27">
        <v>1605299841</v>
      </c>
      <c r="C27">
        <v>2442.9000000953702</v>
      </c>
      <c r="D27" t="s">
        <v>339</v>
      </c>
      <c r="E27" t="s">
        <v>340</v>
      </c>
      <c r="F27" t="s">
        <v>341</v>
      </c>
      <c r="G27" t="s">
        <v>342</v>
      </c>
      <c r="H27">
        <v>1605299833</v>
      </c>
      <c r="I27">
        <f t="shared" si="0"/>
        <v>4.0407048480482662E-3</v>
      </c>
      <c r="J27">
        <f t="shared" si="1"/>
        <v>15.720017901528891</v>
      </c>
      <c r="K27">
        <f t="shared" si="2"/>
        <v>379.22848387096798</v>
      </c>
      <c r="L27">
        <f t="shared" si="3"/>
        <v>253.52508369403139</v>
      </c>
      <c r="M27">
        <f t="shared" si="4"/>
        <v>25.777319377446538</v>
      </c>
      <c r="N27">
        <f t="shared" si="5"/>
        <v>38.558290183090534</v>
      </c>
      <c r="O27">
        <f t="shared" si="6"/>
        <v>0.22413803405470847</v>
      </c>
      <c r="P27">
        <f t="shared" si="7"/>
        <v>2.9583556805840159</v>
      </c>
      <c r="Q27">
        <f t="shared" si="8"/>
        <v>0.21511313161656881</v>
      </c>
      <c r="R27">
        <f t="shared" si="9"/>
        <v>0.1352262793340695</v>
      </c>
      <c r="S27">
        <f t="shared" si="10"/>
        <v>231.29288165864318</v>
      </c>
      <c r="T27">
        <f t="shared" si="11"/>
        <v>35.560809555350325</v>
      </c>
      <c r="U27">
        <f t="shared" si="12"/>
        <v>34.562835483870998</v>
      </c>
      <c r="V27">
        <f t="shared" si="13"/>
        <v>5.5130616275974829</v>
      </c>
      <c r="W27">
        <f t="shared" si="14"/>
        <v>64.416163143663184</v>
      </c>
      <c r="X27">
        <f t="shared" si="15"/>
        <v>3.6896093912138817</v>
      </c>
      <c r="Y27">
        <f t="shared" si="16"/>
        <v>5.727769570791085</v>
      </c>
      <c r="Z27">
        <f t="shared" si="17"/>
        <v>1.8234522363836012</v>
      </c>
      <c r="AA27">
        <f t="shared" si="18"/>
        <v>-178.19508379892855</v>
      </c>
      <c r="AB27">
        <f t="shared" si="19"/>
        <v>109.96381099909144</v>
      </c>
      <c r="AC27">
        <f t="shared" si="20"/>
        <v>8.6730578545982269</v>
      </c>
      <c r="AD27">
        <f t="shared" si="21"/>
        <v>171.73466671340429</v>
      </c>
      <c r="AE27">
        <v>55</v>
      </c>
      <c r="AF27">
        <v>11</v>
      </c>
      <c r="AG27">
        <f t="shared" si="22"/>
        <v>1</v>
      </c>
      <c r="AH27">
        <f t="shared" si="23"/>
        <v>0</v>
      </c>
      <c r="AI27">
        <f t="shared" si="24"/>
        <v>52310.982058398753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343</v>
      </c>
      <c r="AQ27">
        <v>747.13096153846197</v>
      </c>
      <c r="AR27">
        <v>1062.03</v>
      </c>
      <c r="AS27">
        <f t="shared" si="27"/>
        <v>0.29650672623328722</v>
      </c>
      <c r="AT27">
        <v>0.5</v>
      </c>
      <c r="AU27">
        <f t="shared" si="28"/>
        <v>1180.1947857243265</v>
      </c>
      <c r="AV27">
        <f t="shared" si="29"/>
        <v>15.720017901528891</v>
      </c>
      <c r="AW27">
        <f t="shared" si="30"/>
        <v>174.96784611635798</v>
      </c>
      <c r="AX27">
        <f t="shared" si="31"/>
        <v>0.51180286809223841</v>
      </c>
      <c r="AY27">
        <f t="shared" si="32"/>
        <v>1.3809386025496301E-2</v>
      </c>
      <c r="AZ27">
        <f t="shared" si="33"/>
        <v>2.0715516510833027</v>
      </c>
      <c r="BA27" t="s">
        <v>344</v>
      </c>
      <c r="BB27">
        <v>518.48</v>
      </c>
      <c r="BC27">
        <f t="shared" si="34"/>
        <v>543.54999999999995</v>
      </c>
      <c r="BD27">
        <f t="shared" si="35"/>
        <v>0.57933775818514954</v>
      </c>
      <c r="BE27">
        <f t="shared" si="36"/>
        <v>0.80188438547893293</v>
      </c>
      <c r="BF27">
        <f t="shared" si="37"/>
        <v>0.90866034506868587</v>
      </c>
      <c r="BG27">
        <f t="shared" si="38"/>
        <v>0.863915550851451</v>
      </c>
      <c r="BH27">
        <f t="shared" si="39"/>
        <v>1400.0116129032299</v>
      </c>
      <c r="BI27">
        <f t="shared" si="40"/>
        <v>1180.1947857243265</v>
      </c>
      <c r="BJ27">
        <f t="shared" si="41"/>
        <v>0.84298928297954245</v>
      </c>
      <c r="BK27">
        <f t="shared" si="42"/>
        <v>0.19597856595908505</v>
      </c>
      <c r="BL27">
        <v>6</v>
      </c>
      <c r="BM27">
        <v>0.5</v>
      </c>
      <c r="BN27" t="s">
        <v>290</v>
      </c>
      <c r="BO27">
        <v>2</v>
      </c>
      <c r="BP27">
        <v>1605299833</v>
      </c>
      <c r="BQ27">
        <v>379.22848387096798</v>
      </c>
      <c r="BR27">
        <v>399.93183870967698</v>
      </c>
      <c r="BS27">
        <v>36.288045161290299</v>
      </c>
      <c r="BT27">
        <v>31.6150387096774</v>
      </c>
      <c r="BU27">
        <v>377.490580645161</v>
      </c>
      <c r="BV27">
        <v>35.807538709677402</v>
      </c>
      <c r="BW27">
        <v>499.98761290322602</v>
      </c>
      <c r="BX27">
        <v>101.631322580645</v>
      </c>
      <c r="BY27">
        <v>4.4294687096774199E-2</v>
      </c>
      <c r="BZ27">
        <v>35.2523032258065</v>
      </c>
      <c r="CA27">
        <v>34.562835483870998</v>
      </c>
      <c r="CB27">
        <v>999.9</v>
      </c>
      <c r="CC27">
        <v>0</v>
      </c>
      <c r="CD27">
        <v>0</v>
      </c>
      <c r="CE27">
        <v>10001.972580645201</v>
      </c>
      <c r="CF27">
        <v>0</v>
      </c>
      <c r="CG27">
        <v>445.60709677419402</v>
      </c>
      <c r="CH27">
        <v>1400.0116129032299</v>
      </c>
      <c r="CI27">
        <v>0.899998903225807</v>
      </c>
      <c r="CJ27">
        <v>0.100001232258064</v>
      </c>
      <c r="CK27">
        <v>0</v>
      </c>
      <c r="CL27">
        <v>747.49277419354803</v>
      </c>
      <c r="CM27">
        <v>4.9993800000000004</v>
      </c>
      <c r="CN27">
        <v>10645.061290322599</v>
      </c>
      <c r="CO27">
        <v>11164.4322580645</v>
      </c>
      <c r="CP27">
        <v>49.372967741935497</v>
      </c>
      <c r="CQ27">
        <v>50.441064516129003</v>
      </c>
      <c r="CR27">
        <v>49.941064516129003</v>
      </c>
      <c r="CS27">
        <v>50.664999999999999</v>
      </c>
      <c r="CT27">
        <v>51.375</v>
      </c>
      <c r="CU27">
        <v>1255.5106451612901</v>
      </c>
      <c r="CV27">
        <v>139.500967741935</v>
      </c>
      <c r="CW27">
        <v>0</v>
      </c>
      <c r="CX27">
        <v>250.299999952316</v>
      </c>
      <c r="CY27">
        <v>0</v>
      </c>
      <c r="CZ27">
        <v>747.13096153846197</v>
      </c>
      <c r="DA27">
        <v>-34.693230712857797</v>
      </c>
      <c r="DB27">
        <v>-505.68205062427802</v>
      </c>
      <c r="DC27">
        <v>10639.484615384599</v>
      </c>
      <c r="DD27">
        <v>15</v>
      </c>
      <c r="DE27">
        <v>1605299555</v>
      </c>
      <c r="DF27" t="s">
        <v>338</v>
      </c>
      <c r="DG27">
        <v>1605299554.5</v>
      </c>
      <c r="DH27">
        <v>1605299555</v>
      </c>
      <c r="DI27">
        <v>3</v>
      </c>
      <c r="DJ27">
        <v>0.123</v>
      </c>
      <c r="DK27">
        <v>-8.4000000000000005E-2</v>
      </c>
      <c r="DL27">
        <v>1.738</v>
      </c>
      <c r="DM27">
        <v>0.48099999999999998</v>
      </c>
      <c r="DN27">
        <v>405</v>
      </c>
      <c r="DO27">
        <v>34</v>
      </c>
      <c r="DP27">
        <v>0.26</v>
      </c>
      <c r="DQ27">
        <v>0.02</v>
      </c>
      <c r="DR27">
        <v>15.7165849789254</v>
      </c>
      <c r="DS27">
        <v>0.32928045476997098</v>
      </c>
      <c r="DT27">
        <v>3.1843396458137302E-2</v>
      </c>
      <c r="DU27">
        <v>1</v>
      </c>
      <c r="DV27">
        <v>-20.703656666666699</v>
      </c>
      <c r="DW27">
        <v>-0.33747096774193402</v>
      </c>
      <c r="DX27">
        <v>3.6854178264554303E-2</v>
      </c>
      <c r="DY27">
        <v>0</v>
      </c>
      <c r="DZ27">
        <v>4.6711266666666704</v>
      </c>
      <c r="EA27">
        <v>-0.27463688542824999</v>
      </c>
      <c r="EB27">
        <v>2.31021729617704E-2</v>
      </c>
      <c r="EC27">
        <v>0</v>
      </c>
      <c r="ED27">
        <v>1</v>
      </c>
      <c r="EE27">
        <v>3</v>
      </c>
      <c r="EF27" t="s">
        <v>303</v>
      </c>
      <c r="EG27">
        <v>100</v>
      </c>
      <c r="EH27">
        <v>100</v>
      </c>
      <c r="EI27">
        <v>1.738</v>
      </c>
      <c r="EJ27">
        <v>0.48060000000000003</v>
      </c>
      <c r="EK27">
        <v>1.73790476190482</v>
      </c>
      <c r="EL27">
        <v>0</v>
      </c>
      <c r="EM27">
        <v>0</v>
      </c>
      <c r="EN27">
        <v>0</v>
      </c>
      <c r="EO27">
        <v>0.48050499999999402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4.8</v>
      </c>
      <c r="EX27">
        <v>4.8</v>
      </c>
      <c r="EY27">
        <v>2</v>
      </c>
      <c r="EZ27">
        <v>413.74200000000002</v>
      </c>
      <c r="FA27">
        <v>553.44100000000003</v>
      </c>
      <c r="FB27">
        <v>34.081600000000002</v>
      </c>
      <c r="FC27">
        <v>32.6678</v>
      </c>
      <c r="FD27">
        <v>30.0001</v>
      </c>
      <c r="FE27">
        <v>32.311300000000003</v>
      </c>
      <c r="FF27">
        <v>32.358199999999997</v>
      </c>
      <c r="FG27">
        <v>20.670100000000001</v>
      </c>
      <c r="FH27">
        <v>19.915199999999999</v>
      </c>
      <c r="FI27">
        <v>100</v>
      </c>
      <c r="FJ27">
        <v>-999.9</v>
      </c>
      <c r="FK27">
        <v>400</v>
      </c>
      <c r="FL27">
        <v>31.820599999999999</v>
      </c>
      <c r="FM27">
        <v>101.29600000000001</v>
      </c>
      <c r="FN27">
        <v>100.602</v>
      </c>
    </row>
    <row r="28" spans="1:170" x14ac:dyDescent="0.25">
      <c r="A28">
        <v>12</v>
      </c>
      <c r="B28">
        <v>1605300093.0999999</v>
      </c>
      <c r="C28">
        <v>2695</v>
      </c>
      <c r="D28" t="s">
        <v>345</v>
      </c>
      <c r="E28" t="s">
        <v>346</v>
      </c>
      <c r="F28" t="s">
        <v>341</v>
      </c>
      <c r="G28" t="s">
        <v>342</v>
      </c>
      <c r="H28">
        <v>1605300085.0999999</v>
      </c>
      <c r="I28">
        <f t="shared" si="0"/>
        <v>1.9430083587212231E-3</v>
      </c>
      <c r="J28">
        <f t="shared" si="1"/>
        <v>11.225964446526426</v>
      </c>
      <c r="K28">
        <f t="shared" si="2"/>
        <v>386.05061290322601</v>
      </c>
      <c r="L28">
        <f t="shared" si="3"/>
        <v>203.56825895646392</v>
      </c>
      <c r="M28">
        <f t="shared" si="4"/>
        <v>20.69879280923606</v>
      </c>
      <c r="N28">
        <f t="shared" si="5"/>
        <v>39.253573672658931</v>
      </c>
      <c r="O28">
        <f t="shared" si="6"/>
        <v>0.10520021301790988</v>
      </c>
      <c r="P28">
        <f t="shared" si="7"/>
        <v>2.9563170475107201</v>
      </c>
      <c r="Q28">
        <f t="shared" si="8"/>
        <v>0.10316390170681657</v>
      </c>
      <c r="R28">
        <f t="shared" si="9"/>
        <v>6.4657110068901305E-2</v>
      </c>
      <c r="S28">
        <f t="shared" si="10"/>
        <v>231.29147428116704</v>
      </c>
      <c r="T28">
        <f t="shared" si="11"/>
        <v>36.049105232387483</v>
      </c>
      <c r="U28">
        <f t="shared" si="12"/>
        <v>35.121787096774199</v>
      </c>
      <c r="V28">
        <f t="shared" si="13"/>
        <v>5.6865767269986121</v>
      </c>
      <c r="W28">
        <f t="shared" si="14"/>
        <v>67.601704959547376</v>
      </c>
      <c r="X28">
        <f t="shared" si="15"/>
        <v>3.861433533001263</v>
      </c>
      <c r="Y28">
        <f t="shared" si="16"/>
        <v>5.7120357176079084</v>
      </c>
      <c r="Z28">
        <f t="shared" si="17"/>
        <v>1.825143193997349</v>
      </c>
      <c r="AA28">
        <f t="shared" si="18"/>
        <v>-85.686668619605939</v>
      </c>
      <c r="AB28">
        <f t="shared" si="19"/>
        <v>12.871812359238051</v>
      </c>
      <c r="AC28">
        <f t="shared" si="20"/>
        <v>1.0184456770120758</v>
      </c>
      <c r="AD28">
        <f t="shared" si="21"/>
        <v>159.49506369781122</v>
      </c>
      <c r="AE28">
        <v>25</v>
      </c>
      <c r="AF28">
        <v>5</v>
      </c>
      <c r="AG28">
        <f t="shared" si="22"/>
        <v>1</v>
      </c>
      <c r="AH28">
        <f t="shared" si="23"/>
        <v>0</v>
      </c>
      <c r="AI28">
        <f t="shared" si="24"/>
        <v>52261.466329486473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347</v>
      </c>
      <c r="AQ28">
        <v>635.17899999999997</v>
      </c>
      <c r="AR28">
        <v>828.98</v>
      </c>
      <c r="AS28">
        <f t="shared" si="27"/>
        <v>0.23378247967381605</v>
      </c>
      <c r="AT28">
        <v>0.5</v>
      </c>
      <c r="AU28">
        <f t="shared" si="28"/>
        <v>1180.1859986276356</v>
      </c>
      <c r="AV28">
        <f t="shared" si="29"/>
        <v>11.225964446526426</v>
      </c>
      <c r="AW28">
        <f t="shared" si="30"/>
        <v>137.95340461774376</v>
      </c>
      <c r="AX28">
        <f t="shared" si="31"/>
        <v>0.40805568288740385</v>
      </c>
      <c r="AY28">
        <f t="shared" si="32"/>
        <v>1.0001569193388538E-2</v>
      </c>
      <c r="AZ28">
        <f t="shared" si="33"/>
        <v>2.9350527153851718</v>
      </c>
      <c r="BA28" t="s">
        <v>348</v>
      </c>
      <c r="BB28">
        <v>490.71</v>
      </c>
      <c r="BC28">
        <f t="shared" si="34"/>
        <v>338.27000000000004</v>
      </c>
      <c r="BD28">
        <f t="shared" si="35"/>
        <v>0.57291808318798598</v>
      </c>
      <c r="BE28">
        <f t="shared" si="36"/>
        <v>0.8779412348405301</v>
      </c>
      <c r="BF28">
        <f t="shared" si="37"/>
        <v>1.7074515092779576</v>
      </c>
      <c r="BG28">
        <f t="shared" si="38"/>
        <v>0.95542961604357413</v>
      </c>
      <c r="BH28">
        <f t="shared" si="39"/>
        <v>1400.00096774194</v>
      </c>
      <c r="BI28">
        <f t="shared" si="40"/>
        <v>1180.1859986276356</v>
      </c>
      <c r="BJ28">
        <f t="shared" si="41"/>
        <v>0.84298941630815882</v>
      </c>
      <c r="BK28">
        <f t="shared" si="42"/>
        <v>0.1959788326163176</v>
      </c>
      <c r="BL28">
        <v>6</v>
      </c>
      <c r="BM28">
        <v>0.5</v>
      </c>
      <c r="BN28" t="s">
        <v>290</v>
      </c>
      <c r="BO28">
        <v>2</v>
      </c>
      <c r="BP28">
        <v>1605300085.0999999</v>
      </c>
      <c r="BQ28">
        <v>386.05061290322601</v>
      </c>
      <c r="BR28">
        <v>400.42245161290299</v>
      </c>
      <c r="BS28">
        <v>37.976383870967702</v>
      </c>
      <c r="BT28">
        <v>35.733232258064497</v>
      </c>
      <c r="BU28">
        <v>384.31270967741898</v>
      </c>
      <c r="BV28">
        <v>37.495877419354798</v>
      </c>
      <c r="BW28">
        <v>499.98045161290298</v>
      </c>
      <c r="BX28">
        <v>101.633451612903</v>
      </c>
      <c r="BY28">
        <v>4.6412012903225802E-2</v>
      </c>
      <c r="BZ28">
        <v>35.202548387096797</v>
      </c>
      <c r="CA28">
        <v>35.121787096774199</v>
      </c>
      <c r="CB28">
        <v>999.9</v>
      </c>
      <c r="CC28">
        <v>0</v>
      </c>
      <c r="CD28">
        <v>0</v>
      </c>
      <c r="CE28">
        <v>9990.2032258064501</v>
      </c>
      <c r="CF28">
        <v>0</v>
      </c>
      <c r="CG28">
        <v>418.42735483871002</v>
      </c>
      <c r="CH28">
        <v>1400.00096774194</v>
      </c>
      <c r="CI28">
        <v>0.89999690322580606</v>
      </c>
      <c r="CJ28">
        <v>0.1000033</v>
      </c>
      <c r="CK28">
        <v>0</v>
      </c>
      <c r="CL28">
        <v>635.28767741935496</v>
      </c>
      <c r="CM28">
        <v>4.9993800000000004</v>
      </c>
      <c r="CN28">
        <v>9070.6729032258008</v>
      </c>
      <c r="CO28">
        <v>11164.341935483901</v>
      </c>
      <c r="CP28">
        <v>49.100612903225802</v>
      </c>
      <c r="CQ28">
        <v>50.186999999999998</v>
      </c>
      <c r="CR28">
        <v>49.686999999999998</v>
      </c>
      <c r="CS28">
        <v>50.370935483871001</v>
      </c>
      <c r="CT28">
        <v>51.125</v>
      </c>
      <c r="CU28">
        <v>1255.4948387096799</v>
      </c>
      <c r="CV28">
        <v>139.506129032258</v>
      </c>
      <c r="CW28">
        <v>0</v>
      </c>
      <c r="CX28">
        <v>251</v>
      </c>
      <c r="CY28">
        <v>0</v>
      </c>
      <c r="CZ28">
        <v>635.17899999999997</v>
      </c>
      <c r="DA28">
        <v>-11.9829230618165</v>
      </c>
      <c r="DB28">
        <v>-192.33153845040999</v>
      </c>
      <c r="DC28">
        <v>9068.6504000000004</v>
      </c>
      <c r="DD28">
        <v>15</v>
      </c>
      <c r="DE28">
        <v>1605299555</v>
      </c>
      <c r="DF28" t="s">
        <v>338</v>
      </c>
      <c r="DG28">
        <v>1605299554.5</v>
      </c>
      <c r="DH28">
        <v>1605299555</v>
      </c>
      <c r="DI28">
        <v>3</v>
      </c>
      <c r="DJ28">
        <v>0.123</v>
      </c>
      <c r="DK28">
        <v>-8.4000000000000005E-2</v>
      </c>
      <c r="DL28">
        <v>1.738</v>
      </c>
      <c r="DM28">
        <v>0.48099999999999998</v>
      </c>
      <c r="DN28">
        <v>405</v>
      </c>
      <c r="DO28">
        <v>34</v>
      </c>
      <c r="DP28">
        <v>0.26</v>
      </c>
      <c r="DQ28">
        <v>0.02</v>
      </c>
      <c r="DR28">
        <v>11.204943699840801</v>
      </c>
      <c r="DS28">
        <v>-2.3180648642666002</v>
      </c>
      <c r="DT28">
        <v>0.50378071933692603</v>
      </c>
      <c r="DU28">
        <v>0</v>
      </c>
      <c r="DV28">
        <v>-14.3718548387097</v>
      </c>
      <c r="DW28">
        <v>2.8838516129032401</v>
      </c>
      <c r="DX28">
        <v>0.61369586501348605</v>
      </c>
      <c r="DY28">
        <v>0</v>
      </c>
      <c r="DZ28">
        <v>2.2431464516128998</v>
      </c>
      <c r="EA28">
        <v>-0.62579564516129704</v>
      </c>
      <c r="EB28">
        <v>4.7038371470903999E-2</v>
      </c>
      <c r="EC28">
        <v>0</v>
      </c>
      <c r="ED28">
        <v>0</v>
      </c>
      <c r="EE28">
        <v>3</v>
      </c>
      <c r="EF28" t="s">
        <v>292</v>
      </c>
      <c r="EG28">
        <v>100</v>
      </c>
      <c r="EH28">
        <v>100</v>
      </c>
      <c r="EI28">
        <v>1.738</v>
      </c>
      <c r="EJ28">
        <v>0.48049999999999998</v>
      </c>
      <c r="EK28">
        <v>1.73790476190482</v>
      </c>
      <c r="EL28">
        <v>0</v>
      </c>
      <c r="EM28">
        <v>0</v>
      </c>
      <c r="EN28">
        <v>0</v>
      </c>
      <c r="EO28">
        <v>0.48050499999999402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9</v>
      </c>
      <c r="EX28">
        <v>9</v>
      </c>
      <c r="EY28">
        <v>2</v>
      </c>
      <c r="EZ28">
        <v>449.90499999999997</v>
      </c>
      <c r="FA28">
        <v>558.572</v>
      </c>
      <c r="FB28">
        <v>33.991</v>
      </c>
      <c r="FC28">
        <v>32.615600000000001</v>
      </c>
      <c r="FD28">
        <v>30.0001</v>
      </c>
      <c r="FE28">
        <v>32.2684</v>
      </c>
      <c r="FF28">
        <v>32.322800000000001</v>
      </c>
      <c r="FG28">
        <v>20.593800000000002</v>
      </c>
      <c r="FH28">
        <v>6.4238200000000001</v>
      </c>
      <c r="FI28">
        <v>100</v>
      </c>
      <c r="FJ28">
        <v>-999.9</v>
      </c>
      <c r="FK28">
        <v>400</v>
      </c>
      <c r="FL28">
        <v>35.913899999999998</v>
      </c>
      <c r="FM28">
        <v>101.285</v>
      </c>
      <c r="FN28">
        <v>100.589</v>
      </c>
    </row>
    <row r="29" spans="1:170" x14ac:dyDescent="0.25">
      <c r="A29">
        <v>13</v>
      </c>
      <c r="B29">
        <v>1605300337.5999999</v>
      </c>
      <c r="C29">
        <v>2939.5</v>
      </c>
      <c r="D29" t="s">
        <v>349</v>
      </c>
      <c r="E29" t="s">
        <v>350</v>
      </c>
      <c r="F29" t="s">
        <v>351</v>
      </c>
      <c r="G29" t="s">
        <v>352</v>
      </c>
      <c r="H29">
        <v>1605300329.8499999</v>
      </c>
      <c r="I29">
        <f t="shared" si="0"/>
        <v>2.8072056359344415E-3</v>
      </c>
      <c r="J29">
        <f t="shared" si="1"/>
        <v>12.816415582657116</v>
      </c>
      <c r="K29">
        <f t="shared" si="2"/>
        <v>383.38783333333299</v>
      </c>
      <c r="L29">
        <f t="shared" si="3"/>
        <v>242.31590925079141</v>
      </c>
      <c r="M29">
        <f t="shared" si="4"/>
        <v>24.638585589709049</v>
      </c>
      <c r="N29">
        <f t="shared" si="5"/>
        <v>38.982722904338488</v>
      </c>
      <c r="O29">
        <f t="shared" si="6"/>
        <v>0.15928827425075165</v>
      </c>
      <c r="P29">
        <f t="shared" si="7"/>
        <v>2.9606716339866184</v>
      </c>
      <c r="Q29">
        <f t="shared" si="8"/>
        <v>0.15467586117938498</v>
      </c>
      <c r="R29">
        <f t="shared" si="9"/>
        <v>9.7075695309493698E-2</v>
      </c>
      <c r="S29">
        <f t="shared" si="10"/>
        <v>231.28862563546073</v>
      </c>
      <c r="T29">
        <f t="shared" si="11"/>
        <v>35.723833492548131</v>
      </c>
      <c r="U29">
        <f t="shared" si="12"/>
        <v>34.919849999999997</v>
      </c>
      <c r="V29">
        <f t="shared" si="13"/>
        <v>5.6233496923468902</v>
      </c>
      <c r="W29">
        <f t="shared" si="14"/>
        <v>68.033791871217105</v>
      </c>
      <c r="X29">
        <f t="shared" si="15"/>
        <v>3.8640642214070366</v>
      </c>
      <c r="Y29">
        <f t="shared" si="16"/>
        <v>5.6796249556711782</v>
      </c>
      <c r="Z29">
        <f t="shared" si="17"/>
        <v>1.7592854709398535</v>
      </c>
      <c r="AA29">
        <f t="shared" si="18"/>
        <v>-123.79776854470887</v>
      </c>
      <c r="AB29">
        <f t="shared" si="19"/>
        <v>28.703696569715646</v>
      </c>
      <c r="AC29">
        <f t="shared" si="20"/>
        <v>2.2643955286347128</v>
      </c>
      <c r="AD29">
        <f t="shared" si="21"/>
        <v>138.45894918910221</v>
      </c>
      <c r="AE29">
        <v>5</v>
      </c>
      <c r="AF29">
        <v>1</v>
      </c>
      <c r="AG29">
        <f t="shared" si="22"/>
        <v>1</v>
      </c>
      <c r="AH29">
        <f t="shared" si="23"/>
        <v>0</v>
      </c>
      <c r="AI29">
        <f t="shared" si="24"/>
        <v>52402.863451527941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353</v>
      </c>
      <c r="AQ29">
        <v>733.68452000000002</v>
      </c>
      <c r="AR29">
        <v>982.22</v>
      </c>
      <c r="AS29">
        <f t="shared" si="27"/>
        <v>0.25303443220459776</v>
      </c>
      <c r="AT29">
        <v>0.5</v>
      </c>
      <c r="AU29">
        <f t="shared" si="28"/>
        <v>1180.1716708569609</v>
      </c>
      <c r="AV29">
        <f t="shared" si="29"/>
        <v>12.816415582657116</v>
      </c>
      <c r="AW29">
        <f t="shared" si="30"/>
        <v>149.31203431962126</v>
      </c>
      <c r="AX29">
        <f t="shared" si="31"/>
        <v>0.43619555700352269</v>
      </c>
      <c r="AY29">
        <f t="shared" si="32"/>
        <v>1.1349334502113072E-2</v>
      </c>
      <c r="AZ29">
        <f t="shared" si="33"/>
        <v>2.3211296858137684</v>
      </c>
      <c r="BA29" t="s">
        <v>354</v>
      </c>
      <c r="BB29">
        <v>553.78</v>
      </c>
      <c r="BC29">
        <f t="shared" si="34"/>
        <v>428.44000000000005</v>
      </c>
      <c r="BD29">
        <f t="shared" si="35"/>
        <v>0.58009401549808604</v>
      </c>
      <c r="BE29">
        <f t="shared" si="36"/>
        <v>0.8418048222131963</v>
      </c>
      <c r="BF29">
        <f t="shared" si="37"/>
        <v>0.93174107034715004</v>
      </c>
      <c r="BG29">
        <f t="shared" si="38"/>
        <v>0.89525533863511675</v>
      </c>
      <c r="BH29">
        <f t="shared" si="39"/>
        <v>1399.9839999999999</v>
      </c>
      <c r="BI29">
        <f t="shared" si="40"/>
        <v>1180.1716708569609</v>
      </c>
      <c r="BJ29">
        <f t="shared" si="41"/>
        <v>0.84298939906239001</v>
      </c>
      <c r="BK29">
        <f t="shared" si="42"/>
        <v>0.19597879812478008</v>
      </c>
      <c r="BL29">
        <v>6</v>
      </c>
      <c r="BM29">
        <v>0.5</v>
      </c>
      <c r="BN29" t="s">
        <v>290</v>
      </c>
      <c r="BO29">
        <v>2</v>
      </c>
      <c r="BP29">
        <v>1605300329.8499999</v>
      </c>
      <c r="BQ29">
        <v>383.38783333333299</v>
      </c>
      <c r="BR29">
        <v>400.05799999999999</v>
      </c>
      <c r="BS29">
        <v>38.002353333333303</v>
      </c>
      <c r="BT29">
        <v>34.7619233333333</v>
      </c>
      <c r="BU29">
        <v>381.64996666666701</v>
      </c>
      <c r="BV29">
        <v>37.521846666666697</v>
      </c>
      <c r="BW29">
        <v>500.03089999999997</v>
      </c>
      <c r="BX29">
        <v>101.632133333333</v>
      </c>
      <c r="BY29">
        <v>4.7470230000000002E-2</v>
      </c>
      <c r="BZ29">
        <v>35.099679999999999</v>
      </c>
      <c r="CA29">
        <v>34.919849999999997</v>
      </c>
      <c r="CB29">
        <v>999.9</v>
      </c>
      <c r="CC29">
        <v>0</v>
      </c>
      <c r="CD29">
        <v>0</v>
      </c>
      <c r="CE29">
        <v>10015.0366666667</v>
      </c>
      <c r="CF29">
        <v>0</v>
      </c>
      <c r="CG29">
        <v>376.1395</v>
      </c>
      <c r="CH29">
        <v>1399.9839999999999</v>
      </c>
      <c r="CI29">
        <v>0.89999720000000005</v>
      </c>
      <c r="CJ29">
        <v>0.10000281</v>
      </c>
      <c r="CK29">
        <v>0</v>
      </c>
      <c r="CL29">
        <v>734.34123333333298</v>
      </c>
      <c r="CM29">
        <v>4.9993800000000004</v>
      </c>
      <c r="CN29">
        <v>10481.823333333299</v>
      </c>
      <c r="CO29">
        <v>11164.186666666699</v>
      </c>
      <c r="CP29">
        <v>48.875</v>
      </c>
      <c r="CQ29">
        <v>49.936999999999998</v>
      </c>
      <c r="CR29">
        <v>49.464300000000001</v>
      </c>
      <c r="CS29">
        <v>50.1291333333333</v>
      </c>
      <c r="CT29">
        <v>50.8832666666667</v>
      </c>
      <c r="CU29">
        <v>1255.48066666667</v>
      </c>
      <c r="CV29">
        <v>139.50366666666699</v>
      </c>
      <c r="CW29">
        <v>0</v>
      </c>
      <c r="CX29">
        <v>243.89999985694899</v>
      </c>
      <c r="CY29">
        <v>0</v>
      </c>
      <c r="CZ29">
        <v>733.68452000000002</v>
      </c>
      <c r="DA29">
        <v>-56.632077025174198</v>
      </c>
      <c r="DB29">
        <v>-805.20769360618704</v>
      </c>
      <c r="DC29">
        <v>10472.476000000001</v>
      </c>
      <c r="DD29">
        <v>15</v>
      </c>
      <c r="DE29">
        <v>1605299555</v>
      </c>
      <c r="DF29" t="s">
        <v>338</v>
      </c>
      <c r="DG29">
        <v>1605299554.5</v>
      </c>
      <c r="DH29">
        <v>1605299555</v>
      </c>
      <c r="DI29">
        <v>3</v>
      </c>
      <c r="DJ29">
        <v>0.123</v>
      </c>
      <c r="DK29">
        <v>-8.4000000000000005E-2</v>
      </c>
      <c r="DL29">
        <v>1.738</v>
      </c>
      <c r="DM29">
        <v>0.48099999999999998</v>
      </c>
      <c r="DN29">
        <v>405</v>
      </c>
      <c r="DO29">
        <v>34</v>
      </c>
      <c r="DP29">
        <v>0.26</v>
      </c>
      <c r="DQ29">
        <v>0.02</v>
      </c>
      <c r="DR29">
        <v>12.398352768878199</v>
      </c>
      <c r="DS29">
        <v>11.691059142963899</v>
      </c>
      <c r="DT29">
        <v>1.47905409313059</v>
      </c>
      <c r="DU29">
        <v>0</v>
      </c>
      <c r="DV29">
        <v>-16.403922580645201</v>
      </c>
      <c r="DW29">
        <v>-16.7910629032258</v>
      </c>
      <c r="DX29">
        <v>2.0099528456528999</v>
      </c>
      <c r="DY29">
        <v>0</v>
      </c>
      <c r="DZ29">
        <v>3.24275806451613</v>
      </c>
      <c r="EA29">
        <v>4.0330161290313998E-2</v>
      </c>
      <c r="EB29">
        <v>2.5825963982177701E-2</v>
      </c>
      <c r="EC29">
        <v>1</v>
      </c>
      <c r="ED29">
        <v>1</v>
      </c>
      <c r="EE29">
        <v>3</v>
      </c>
      <c r="EF29" t="s">
        <v>303</v>
      </c>
      <c r="EG29">
        <v>100</v>
      </c>
      <c r="EH29">
        <v>100</v>
      </c>
      <c r="EI29">
        <v>1.738</v>
      </c>
      <c r="EJ29">
        <v>0.48049999999999998</v>
      </c>
      <c r="EK29">
        <v>1.73790476190482</v>
      </c>
      <c r="EL29">
        <v>0</v>
      </c>
      <c r="EM29">
        <v>0</v>
      </c>
      <c r="EN29">
        <v>0</v>
      </c>
      <c r="EO29">
        <v>0.48050499999999402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13.1</v>
      </c>
      <c r="EX29">
        <v>13</v>
      </c>
      <c r="EY29">
        <v>2</v>
      </c>
      <c r="EZ29">
        <v>472.887</v>
      </c>
      <c r="FA29">
        <v>556.29100000000005</v>
      </c>
      <c r="FB29">
        <v>33.908200000000001</v>
      </c>
      <c r="FC29">
        <v>32.535699999999999</v>
      </c>
      <c r="FD29">
        <v>29.9999</v>
      </c>
      <c r="FE29">
        <v>32.190399999999997</v>
      </c>
      <c r="FF29">
        <v>32.244799999999998</v>
      </c>
      <c r="FG29">
        <v>20.429600000000001</v>
      </c>
      <c r="FH29">
        <v>11.9101</v>
      </c>
      <c r="FI29">
        <v>100</v>
      </c>
      <c r="FJ29">
        <v>-999.9</v>
      </c>
      <c r="FK29">
        <v>400</v>
      </c>
      <c r="FL29">
        <v>34.531599999999997</v>
      </c>
      <c r="FM29">
        <v>101.29300000000001</v>
      </c>
      <c r="FN29">
        <v>100.602</v>
      </c>
    </row>
    <row r="30" spans="1:170" x14ac:dyDescent="0.25">
      <c r="A30">
        <v>14</v>
      </c>
      <c r="B30">
        <v>1605300493.0999999</v>
      </c>
      <c r="C30">
        <v>3095</v>
      </c>
      <c r="D30" t="s">
        <v>355</v>
      </c>
      <c r="E30" t="s">
        <v>356</v>
      </c>
      <c r="F30" t="s">
        <v>351</v>
      </c>
      <c r="G30" t="s">
        <v>352</v>
      </c>
      <c r="H30">
        <v>1605300485.3499999</v>
      </c>
      <c r="I30">
        <f t="shared" si="0"/>
        <v>2.7294232703276911E-3</v>
      </c>
      <c r="J30">
        <f t="shared" si="1"/>
        <v>11.756661715244654</v>
      </c>
      <c r="K30">
        <f t="shared" si="2"/>
        <v>383.73613333333299</v>
      </c>
      <c r="L30">
        <f t="shared" si="3"/>
        <v>247.80227736870026</v>
      </c>
      <c r="M30">
        <f t="shared" si="4"/>
        <v>25.193612915883538</v>
      </c>
      <c r="N30">
        <f t="shared" si="5"/>
        <v>39.013764149768008</v>
      </c>
      <c r="O30">
        <f t="shared" si="6"/>
        <v>0.15215142386825004</v>
      </c>
      <c r="P30">
        <f t="shared" si="7"/>
        <v>2.9590693394532961</v>
      </c>
      <c r="Q30">
        <f t="shared" si="8"/>
        <v>0.14793496551400531</v>
      </c>
      <c r="R30">
        <f t="shared" si="9"/>
        <v>9.2828452800350847E-2</v>
      </c>
      <c r="S30">
        <f t="shared" si="10"/>
        <v>231.29052866889305</v>
      </c>
      <c r="T30">
        <f t="shared" si="11"/>
        <v>35.558710650352396</v>
      </c>
      <c r="U30">
        <f t="shared" si="12"/>
        <v>34.464363333333303</v>
      </c>
      <c r="V30">
        <f t="shared" si="13"/>
        <v>5.4829747109364719</v>
      </c>
      <c r="W30">
        <f t="shared" si="14"/>
        <v>65.672075578837791</v>
      </c>
      <c r="X30">
        <f t="shared" si="15"/>
        <v>3.6918185871141667</v>
      </c>
      <c r="Y30">
        <f t="shared" si="16"/>
        <v>5.6215957156435907</v>
      </c>
      <c r="Z30">
        <f t="shared" si="17"/>
        <v>1.7911561238223053</v>
      </c>
      <c r="AA30">
        <f t="shared" si="18"/>
        <v>-120.36756622145118</v>
      </c>
      <c r="AB30">
        <f t="shared" si="19"/>
        <v>71.765339929918227</v>
      </c>
      <c r="AC30">
        <f t="shared" si="20"/>
        <v>5.6468752074138244</v>
      </c>
      <c r="AD30">
        <f t="shared" si="21"/>
        <v>188.3351775847739</v>
      </c>
      <c r="AE30">
        <v>5</v>
      </c>
      <c r="AF30">
        <v>1</v>
      </c>
      <c r="AG30">
        <f t="shared" si="22"/>
        <v>1</v>
      </c>
      <c r="AH30">
        <f t="shared" si="23"/>
        <v>0</v>
      </c>
      <c r="AI30">
        <f t="shared" si="24"/>
        <v>52388.531231959008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357</v>
      </c>
      <c r="AQ30">
        <v>796.36992307692299</v>
      </c>
      <c r="AR30">
        <v>1035.4100000000001</v>
      </c>
      <c r="AS30">
        <f t="shared" si="27"/>
        <v>0.23086514223648325</v>
      </c>
      <c r="AT30">
        <v>0.5</v>
      </c>
      <c r="AU30">
        <f t="shared" si="28"/>
        <v>1180.1842618532764</v>
      </c>
      <c r="AV30">
        <f t="shared" si="29"/>
        <v>11.756661715244654</v>
      </c>
      <c r="AW30">
        <f t="shared" si="30"/>
        <v>136.23170373900783</v>
      </c>
      <c r="AX30">
        <f t="shared" si="31"/>
        <v>0.43574043132672086</v>
      </c>
      <c r="AY30">
        <f t="shared" si="32"/>
        <v>1.0451257141568561E-2</v>
      </c>
      <c r="AZ30">
        <f t="shared" si="33"/>
        <v>2.1505200838315255</v>
      </c>
      <c r="BA30" t="s">
        <v>358</v>
      </c>
      <c r="BB30">
        <v>584.24</v>
      </c>
      <c r="BC30">
        <f t="shared" si="34"/>
        <v>451.17000000000007</v>
      </c>
      <c r="BD30">
        <f t="shared" si="35"/>
        <v>0.52982263209671976</v>
      </c>
      <c r="BE30">
        <f t="shared" si="36"/>
        <v>0.83151719296149129</v>
      </c>
      <c r="BF30">
        <f t="shared" si="37"/>
        <v>0.74715649667117889</v>
      </c>
      <c r="BG30">
        <f t="shared" si="38"/>
        <v>0.87436869144537643</v>
      </c>
      <c r="BH30">
        <f t="shared" si="39"/>
        <v>1399.99933333333</v>
      </c>
      <c r="BI30">
        <f t="shared" si="40"/>
        <v>1180.1842618532764</v>
      </c>
      <c r="BJ30">
        <f t="shared" si="41"/>
        <v>0.84298915989003742</v>
      </c>
      <c r="BK30">
        <f t="shared" si="42"/>
        <v>0.19597831978007488</v>
      </c>
      <c r="BL30">
        <v>6</v>
      </c>
      <c r="BM30">
        <v>0.5</v>
      </c>
      <c r="BN30" t="s">
        <v>290</v>
      </c>
      <c r="BO30">
        <v>2</v>
      </c>
      <c r="BP30">
        <v>1605300485.3499999</v>
      </c>
      <c r="BQ30">
        <v>383.73613333333299</v>
      </c>
      <c r="BR30">
        <v>399.100866666667</v>
      </c>
      <c r="BS30">
        <v>36.312420000000003</v>
      </c>
      <c r="BT30">
        <v>33.15607</v>
      </c>
      <c r="BU30">
        <v>381.99823333333302</v>
      </c>
      <c r="BV30">
        <v>35.831919999999997</v>
      </c>
      <c r="BW30">
        <v>500.003733333333</v>
      </c>
      <c r="BX30">
        <v>101.621</v>
      </c>
      <c r="BY30">
        <v>4.7205730000000001E-2</v>
      </c>
      <c r="BZ30">
        <v>34.91422</v>
      </c>
      <c r="CA30">
        <v>34.464363333333303</v>
      </c>
      <c r="CB30">
        <v>999.9</v>
      </c>
      <c r="CC30">
        <v>0</v>
      </c>
      <c r="CD30">
        <v>0</v>
      </c>
      <c r="CE30">
        <v>10007.038</v>
      </c>
      <c r="CF30">
        <v>0</v>
      </c>
      <c r="CG30">
        <v>360.25279999999998</v>
      </c>
      <c r="CH30">
        <v>1399.99933333333</v>
      </c>
      <c r="CI30">
        <v>0.90000329999999995</v>
      </c>
      <c r="CJ30">
        <v>9.9996699999999994E-2</v>
      </c>
      <c r="CK30">
        <v>0</v>
      </c>
      <c r="CL30">
        <v>796.31309999999996</v>
      </c>
      <c r="CM30">
        <v>4.9993800000000004</v>
      </c>
      <c r="CN30">
        <v>11350.4433333333</v>
      </c>
      <c r="CO30">
        <v>11164.33</v>
      </c>
      <c r="CP30">
        <v>48.731099999999998</v>
      </c>
      <c r="CQ30">
        <v>49.731099999999998</v>
      </c>
      <c r="CR30">
        <v>49.276866666666699</v>
      </c>
      <c r="CS30">
        <v>49.953800000000001</v>
      </c>
      <c r="CT30">
        <v>50.731099999999998</v>
      </c>
      <c r="CU30">
        <v>1255.5053333333301</v>
      </c>
      <c r="CV30">
        <v>139.494</v>
      </c>
      <c r="CW30">
        <v>0</v>
      </c>
      <c r="CX30">
        <v>154.40000009536701</v>
      </c>
      <c r="CY30">
        <v>0</v>
      </c>
      <c r="CZ30">
        <v>796.36992307692299</v>
      </c>
      <c r="DA30">
        <v>-132.303726570327</v>
      </c>
      <c r="DB30">
        <v>-1868.55384732226</v>
      </c>
      <c r="DC30">
        <v>11350.876923076899</v>
      </c>
      <c r="DD30">
        <v>15</v>
      </c>
      <c r="DE30">
        <v>1605299555</v>
      </c>
      <c r="DF30" t="s">
        <v>338</v>
      </c>
      <c r="DG30">
        <v>1605299554.5</v>
      </c>
      <c r="DH30">
        <v>1605299555</v>
      </c>
      <c r="DI30">
        <v>3</v>
      </c>
      <c r="DJ30">
        <v>0.123</v>
      </c>
      <c r="DK30">
        <v>-8.4000000000000005E-2</v>
      </c>
      <c r="DL30">
        <v>1.738</v>
      </c>
      <c r="DM30">
        <v>0.48099999999999998</v>
      </c>
      <c r="DN30">
        <v>405</v>
      </c>
      <c r="DO30">
        <v>34</v>
      </c>
      <c r="DP30">
        <v>0.26</v>
      </c>
      <c r="DQ30">
        <v>0.02</v>
      </c>
      <c r="DR30">
        <v>11.600028578684899</v>
      </c>
      <c r="DS30">
        <v>8.74327934034444</v>
      </c>
      <c r="DT30">
        <v>0.82079927992824397</v>
      </c>
      <c r="DU30">
        <v>0</v>
      </c>
      <c r="DV30">
        <v>-15.2811548387097</v>
      </c>
      <c r="DW30">
        <v>-8.5397854838709595</v>
      </c>
      <c r="DX30">
        <v>0.84317033094904104</v>
      </c>
      <c r="DY30">
        <v>0</v>
      </c>
      <c r="DZ30">
        <v>3.1574316129032298</v>
      </c>
      <c r="EA30">
        <v>-0.46602483870966999</v>
      </c>
      <c r="EB30">
        <v>3.6121155546904898E-2</v>
      </c>
      <c r="EC30">
        <v>0</v>
      </c>
      <c r="ED30">
        <v>0</v>
      </c>
      <c r="EE30">
        <v>3</v>
      </c>
      <c r="EF30" t="s">
        <v>292</v>
      </c>
      <c r="EG30">
        <v>100</v>
      </c>
      <c r="EH30">
        <v>100</v>
      </c>
      <c r="EI30">
        <v>1.738</v>
      </c>
      <c r="EJ30">
        <v>0.48049999999999998</v>
      </c>
      <c r="EK30">
        <v>1.73790476190482</v>
      </c>
      <c r="EL30">
        <v>0</v>
      </c>
      <c r="EM30">
        <v>0</v>
      </c>
      <c r="EN30">
        <v>0</v>
      </c>
      <c r="EO30">
        <v>0.48050499999999402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15.6</v>
      </c>
      <c r="EX30">
        <v>15.6</v>
      </c>
      <c r="EY30">
        <v>2</v>
      </c>
      <c r="EZ30">
        <v>472.84</v>
      </c>
      <c r="FA30">
        <v>553.52200000000005</v>
      </c>
      <c r="FB30">
        <v>33.775799999999997</v>
      </c>
      <c r="FC30">
        <v>32.437600000000003</v>
      </c>
      <c r="FD30">
        <v>29.9998</v>
      </c>
      <c r="FE30">
        <v>32.102800000000002</v>
      </c>
      <c r="FF30">
        <v>32.158299999999997</v>
      </c>
      <c r="FG30">
        <v>20.6172</v>
      </c>
      <c r="FH30">
        <v>17.270499999999998</v>
      </c>
      <c r="FI30">
        <v>100</v>
      </c>
      <c r="FJ30">
        <v>-999.9</v>
      </c>
      <c r="FK30">
        <v>400</v>
      </c>
      <c r="FL30">
        <v>33.198799999999999</v>
      </c>
      <c r="FM30">
        <v>101.316</v>
      </c>
      <c r="FN30">
        <v>100.621</v>
      </c>
    </row>
    <row r="31" spans="1:170" x14ac:dyDescent="0.25">
      <c r="A31">
        <v>15</v>
      </c>
      <c r="B31">
        <v>1605300703.0999999</v>
      </c>
      <c r="C31">
        <v>3305</v>
      </c>
      <c r="D31" t="s">
        <v>359</v>
      </c>
      <c r="E31" t="s">
        <v>360</v>
      </c>
      <c r="F31" t="s">
        <v>361</v>
      </c>
      <c r="G31" t="s">
        <v>322</v>
      </c>
      <c r="H31">
        <v>1605300695.0999999</v>
      </c>
      <c r="I31">
        <f t="shared" si="0"/>
        <v>3.5902862319912924E-4</v>
      </c>
      <c r="J31">
        <f t="shared" si="1"/>
        <v>6.0231843508613938</v>
      </c>
      <c r="K31">
        <f t="shared" si="2"/>
        <v>392.68574193548397</v>
      </c>
      <c r="L31">
        <f t="shared" si="3"/>
        <v>-144.14666686820823</v>
      </c>
      <c r="M31">
        <f t="shared" si="4"/>
        <v>-14.656751572219235</v>
      </c>
      <c r="N31">
        <f t="shared" si="5"/>
        <v>39.928064176212771</v>
      </c>
      <c r="O31">
        <f t="shared" si="6"/>
        <v>1.8137495766231641E-2</v>
      </c>
      <c r="P31">
        <f t="shared" si="7"/>
        <v>2.9576526888314163</v>
      </c>
      <c r="Q31">
        <f t="shared" si="8"/>
        <v>1.8075929866513196E-2</v>
      </c>
      <c r="R31">
        <f t="shared" si="9"/>
        <v>1.1302970111937764E-2</v>
      </c>
      <c r="S31">
        <f t="shared" si="10"/>
        <v>231.29348252804454</v>
      </c>
      <c r="T31">
        <f t="shared" si="11"/>
        <v>36.120031560549926</v>
      </c>
      <c r="U31">
        <f t="shared" si="12"/>
        <v>35.208254838709699</v>
      </c>
      <c r="V31">
        <f t="shared" si="13"/>
        <v>5.7138383461428424</v>
      </c>
      <c r="W31">
        <f t="shared" si="14"/>
        <v>67.568663481650717</v>
      </c>
      <c r="X31">
        <f t="shared" si="15"/>
        <v>3.7886262411890628</v>
      </c>
      <c r="Y31">
        <f t="shared" si="16"/>
        <v>5.6070758928329569</v>
      </c>
      <c r="Z31">
        <f t="shared" si="17"/>
        <v>1.9252121049537796</v>
      </c>
      <c r="AA31">
        <f t="shared" si="18"/>
        <v>-15.833162283081599</v>
      </c>
      <c r="AB31">
        <f t="shared" si="19"/>
        <v>-54.325627478726886</v>
      </c>
      <c r="AC31">
        <f t="shared" si="20"/>
        <v>-4.2912261234667337</v>
      </c>
      <c r="AD31">
        <f t="shared" si="21"/>
        <v>156.8434666427693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52356.299284288456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362</v>
      </c>
      <c r="AQ31">
        <v>764.92153846153803</v>
      </c>
      <c r="AR31">
        <v>978.18</v>
      </c>
      <c r="AS31">
        <f t="shared" si="27"/>
        <v>0.21801556108125486</v>
      </c>
      <c r="AT31">
        <v>0.5</v>
      </c>
      <c r="AU31">
        <f t="shared" si="28"/>
        <v>1180.1977847600376</v>
      </c>
      <c r="AV31">
        <f t="shared" si="29"/>
        <v>6.0231843508613938</v>
      </c>
      <c r="AW31">
        <f t="shared" si="30"/>
        <v>128.65074111565684</v>
      </c>
      <c r="AX31">
        <f t="shared" si="31"/>
        <v>0.42233535750066453</v>
      </c>
      <c r="AY31">
        <f t="shared" si="32"/>
        <v>5.5930725475982343E-3</v>
      </c>
      <c r="AZ31">
        <f t="shared" si="33"/>
        <v>2.3348463472980434</v>
      </c>
      <c r="BA31" t="s">
        <v>363</v>
      </c>
      <c r="BB31">
        <v>565.05999999999995</v>
      </c>
      <c r="BC31">
        <f t="shared" si="34"/>
        <v>413.12</v>
      </c>
      <c r="BD31">
        <f t="shared" si="35"/>
        <v>0.51621432401835277</v>
      </c>
      <c r="BE31">
        <f t="shared" si="36"/>
        <v>0.84682353115660991</v>
      </c>
      <c r="BF31">
        <f t="shared" si="37"/>
        <v>0.81178516839719728</v>
      </c>
      <c r="BG31">
        <f t="shared" si="38"/>
        <v>0.89684176568242946</v>
      </c>
      <c r="BH31">
        <f t="shared" si="39"/>
        <v>1400.0151612903201</v>
      </c>
      <c r="BI31">
        <f t="shared" si="40"/>
        <v>1180.1977847600376</v>
      </c>
      <c r="BJ31">
        <f t="shared" si="41"/>
        <v>0.84298928853906963</v>
      </c>
      <c r="BK31">
        <f t="shared" si="42"/>
        <v>0.19597857707813951</v>
      </c>
      <c r="BL31">
        <v>6</v>
      </c>
      <c r="BM31">
        <v>0.5</v>
      </c>
      <c r="BN31" t="s">
        <v>290</v>
      </c>
      <c r="BO31">
        <v>2</v>
      </c>
      <c r="BP31">
        <v>1605300695.0999999</v>
      </c>
      <c r="BQ31">
        <v>392.68574193548397</v>
      </c>
      <c r="BR31">
        <v>400.08267741935498</v>
      </c>
      <c r="BS31">
        <v>37.260496774193598</v>
      </c>
      <c r="BT31">
        <v>36.8457193548387</v>
      </c>
      <c r="BU31">
        <v>390.94774193548398</v>
      </c>
      <c r="BV31">
        <v>36.779990322580602</v>
      </c>
      <c r="BW31">
        <v>500.00461290322602</v>
      </c>
      <c r="BX31">
        <v>101.629903225806</v>
      </c>
      <c r="BY31">
        <v>4.95312741935484E-2</v>
      </c>
      <c r="BZ31">
        <v>34.867554838709701</v>
      </c>
      <c r="CA31">
        <v>35.208254838709699</v>
      </c>
      <c r="CB31">
        <v>999.9</v>
      </c>
      <c r="CC31">
        <v>0</v>
      </c>
      <c r="CD31">
        <v>0</v>
      </c>
      <c r="CE31">
        <v>9998.1248387096803</v>
      </c>
      <c r="CF31">
        <v>0</v>
      </c>
      <c r="CG31">
        <v>242.80016129032299</v>
      </c>
      <c r="CH31">
        <v>1400.0151612903201</v>
      </c>
      <c r="CI31">
        <v>0.89999996774193503</v>
      </c>
      <c r="CJ31">
        <v>0.100000119354839</v>
      </c>
      <c r="CK31">
        <v>0</v>
      </c>
      <c r="CL31">
        <v>765.27993548387099</v>
      </c>
      <c r="CM31">
        <v>4.9993800000000004</v>
      </c>
      <c r="CN31">
        <v>10844.319354838701</v>
      </c>
      <c r="CO31">
        <v>11164.4548387097</v>
      </c>
      <c r="CP31">
        <v>48.561999999999998</v>
      </c>
      <c r="CQ31">
        <v>49.5</v>
      </c>
      <c r="CR31">
        <v>49.125</v>
      </c>
      <c r="CS31">
        <v>49.686999999999998</v>
      </c>
      <c r="CT31">
        <v>50.515999999999998</v>
      </c>
      <c r="CU31">
        <v>1255.5138709677401</v>
      </c>
      <c r="CV31">
        <v>139.501612903226</v>
      </c>
      <c r="CW31">
        <v>0</v>
      </c>
      <c r="CX31">
        <v>208.799999952316</v>
      </c>
      <c r="CY31">
        <v>0</v>
      </c>
      <c r="CZ31">
        <v>764.92153846153803</v>
      </c>
      <c r="DA31">
        <v>-107.666393159324</v>
      </c>
      <c r="DB31">
        <v>-1515.28547026869</v>
      </c>
      <c r="DC31">
        <v>10838.996153846199</v>
      </c>
      <c r="DD31">
        <v>15</v>
      </c>
      <c r="DE31">
        <v>1605299555</v>
      </c>
      <c r="DF31" t="s">
        <v>338</v>
      </c>
      <c r="DG31">
        <v>1605299554.5</v>
      </c>
      <c r="DH31">
        <v>1605299555</v>
      </c>
      <c r="DI31">
        <v>3</v>
      </c>
      <c r="DJ31">
        <v>0.123</v>
      </c>
      <c r="DK31">
        <v>-8.4000000000000005E-2</v>
      </c>
      <c r="DL31">
        <v>1.738</v>
      </c>
      <c r="DM31">
        <v>0.48099999999999998</v>
      </c>
      <c r="DN31">
        <v>405</v>
      </c>
      <c r="DO31">
        <v>34</v>
      </c>
      <c r="DP31">
        <v>0.26</v>
      </c>
      <c r="DQ31">
        <v>0.02</v>
      </c>
      <c r="DR31">
        <v>6.0382380062474299</v>
      </c>
      <c r="DS31">
        <v>-4.3125751319231096</v>
      </c>
      <c r="DT31">
        <v>0.41678098338494701</v>
      </c>
      <c r="DU31">
        <v>0</v>
      </c>
      <c r="DV31">
        <v>-7.3969187096774203</v>
      </c>
      <c r="DW31">
        <v>4.98128951612905</v>
      </c>
      <c r="DX31">
        <v>0.49559141263318301</v>
      </c>
      <c r="DY31">
        <v>0</v>
      </c>
      <c r="DZ31">
        <v>0.414779774193548</v>
      </c>
      <c r="EA31">
        <v>0.28291456451612901</v>
      </c>
      <c r="EB31">
        <v>2.1110053592801398E-2</v>
      </c>
      <c r="EC31">
        <v>0</v>
      </c>
      <c r="ED31">
        <v>0</v>
      </c>
      <c r="EE31">
        <v>3</v>
      </c>
      <c r="EF31" t="s">
        <v>292</v>
      </c>
      <c r="EG31">
        <v>100</v>
      </c>
      <c r="EH31">
        <v>100</v>
      </c>
      <c r="EI31">
        <v>1.738</v>
      </c>
      <c r="EJ31">
        <v>0.48049999999999998</v>
      </c>
      <c r="EK31">
        <v>1.73790476190482</v>
      </c>
      <c r="EL31">
        <v>0</v>
      </c>
      <c r="EM31">
        <v>0</v>
      </c>
      <c r="EN31">
        <v>0</v>
      </c>
      <c r="EO31">
        <v>0.48050499999999402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19.100000000000001</v>
      </c>
      <c r="EX31">
        <v>19.100000000000001</v>
      </c>
      <c r="EY31">
        <v>2</v>
      </c>
      <c r="EZ31">
        <v>495.108</v>
      </c>
      <c r="FA31">
        <v>558.56700000000001</v>
      </c>
      <c r="FB31">
        <v>33.636699999999998</v>
      </c>
      <c r="FC31">
        <v>32.323</v>
      </c>
      <c r="FD31">
        <v>30.0001</v>
      </c>
      <c r="FE31">
        <v>31.998699999999999</v>
      </c>
      <c r="FF31">
        <v>32.057600000000001</v>
      </c>
      <c r="FG31">
        <v>20.764399999999998</v>
      </c>
      <c r="FH31">
        <v>0</v>
      </c>
      <c r="FI31">
        <v>100</v>
      </c>
      <c r="FJ31">
        <v>-999.9</v>
      </c>
      <c r="FK31">
        <v>400</v>
      </c>
      <c r="FL31">
        <v>37.6235</v>
      </c>
      <c r="FM31">
        <v>101.31100000000001</v>
      </c>
      <c r="FN31">
        <v>100.613</v>
      </c>
    </row>
    <row r="32" spans="1:170" x14ac:dyDescent="0.25">
      <c r="A32">
        <v>16</v>
      </c>
      <c r="B32">
        <v>1605301140.0999999</v>
      </c>
      <c r="C32">
        <v>3742</v>
      </c>
      <c r="D32" t="s">
        <v>364</v>
      </c>
      <c r="E32" t="s">
        <v>365</v>
      </c>
      <c r="F32" t="s">
        <v>361</v>
      </c>
      <c r="G32" t="s">
        <v>322</v>
      </c>
      <c r="H32">
        <v>1605301132.3499999</v>
      </c>
      <c r="I32">
        <f t="shared" si="0"/>
        <v>8.5379417552381115E-4</v>
      </c>
      <c r="J32">
        <f t="shared" si="1"/>
        <v>3.5928608069573951</v>
      </c>
      <c r="K32">
        <f t="shared" si="2"/>
        <v>395.26646666666699</v>
      </c>
      <c r="L32">
        <f t="shared" si="3"/>
        <v>212.72610925979291</v>
      </c>
      <c r="M32">
        <f t="shared" si="4"/>
        <v>21.630038182076468</v>
      </c>
      <c r="N32">
        <f t="shared" si="5"/>
        <v>40.190782390765115</v>
      </c>
      <c r="O32">
        <f t="shared" si="6"/>
        <v>3.3951481241407698E-2</v>
      </c>
      <c r="P32">
        <f t="shared" si="7"/>
        <v>2.956408896493274</v>
      </c>
      <c r="Q32">
        <f t="shared" si="8"/>
        <v>3.3736352098602283E-2</v>
      </c>
      <c r="R32">
        <f t="shared" si="9"/>
        <v>2.1104434776658243E-2</v>
      </c>
      <c r="S32">
        <f t="shared" si="10"/>
        <v>231.2878885549413</v>
      </c>
      <c r="T32">
        <f t="shared" si="11"/>
        <v>36.29962182502944</v>
      </c>
      <c r="U32">
        <f t="shared" si="12"/>
        <v>35.561223333333302</v>
      </c>
      <c r="V32">
        <f t="shared" si="13"/>
        <v>5.8263041181332893</v>
      </c>
      <c r="W32">
        <f t="shared" si="14"/>
        <v>59.080788965044327</v>
      </c>
      <c r="X32">
        <f t="shared" si="15"/>
        <v>3.3693585621735056</v>
      </c>
      <c r="Y32">
        <f t="shared" si="16"/>
        <v>5.7029681241511794</v>
      </c>
      <c r="Z32">
        <f t="shared" si="17"/>
        <v>2.4569455559597837</v>
      </c>
      <c r="AA32">
        <f t="shared" si="18"/>
        <v>-37.652323140600075</v>
      </c>
      <c r="AB32">
        <f t="shared" si="19"/>
        <v>-61.746635310491847</v>
      </c>
      <c r="AC32">
        <f t="shared" si="20"/>
        <v>-4.8951507063118473</v>
      </c>
      <c r="AD32">
        <f t="shared" si="21"/>
        <v>126.99377939753754</v>
      </c>
      <c r="AE32">
        <v>50</v>
      </c>
      <c r="AF32">
        <v>10</v>
      </c>
      <c r="AG32">
        <f t="shared" si="22"/>
        <v>1</v>
      </c>
      <c r="AH32">
        <f t="shared" si="23"/>
        <v>0</v>
      </c>
      <c r="AI32">
        <f t="shared" si="24"/>
        <v>52268.967600655604</v>
      </c>
      <c r="AJ32" t="s">
        <v>287</v>
      </c>
      <c r="AK32">
        <v>715.47692307692296</v>
      </c>
      <c r="AL32">
        <v>3262.08</v>
      </c>
      <c r="AM32">
        <f t="shared" si="25"/>
        <v>2546.603076923077</v>
      </c>
      <c r="AN32">
        <f t="shared" si="26"/>
        <v>0.78066849277855754</v>
      </c>
      <c r="AO32">
        <v>-0.57774747981622299</v>
      </c>
      <c r="AP32" t="s">
        <v>366</v>
      </c>
      <c r="AQ32">
        <v>759.04111538461495</v>
      </c>
      <c r="AR32">
        <v>887.44</v>
      </c>
      <c r="AS32">
        <f t="shared" si="27"/>
        <v>0.14468458105943516</v>
      </c>
      <c r="AT32">
        <v>0.5</v>
      </c>
      <c r="AU32">
        <f t="shared" si="28"/>
        <v>1180.1687618533863</v>
      </c>
      <c r="AV32">
        <f t="shared" si="29"/>
        <v>3.5928608069573951</v>
      </c>
      <c r="AW32">
        <f t="shared" si="30"/>
        <v>85.376111444094747</v>
      </c>
      <c r="AX32">
        <f t="shared" si="31"/>
        <v>0.39393085729739474</v>
      </c>
      <c r="AY32">
        <f t="shared" si="32"/>
        <v>3.5339083880036957E-3</v>
      </c>
      <c r="AZ32">
        <f t="shared" si="33"/>
        <v>2.6758316055169922</v>
      </c>
      <c r="BA32" t="s">
        <v>367</v>
      </c>
      <c r="BB32">
        <v>537.85</v>
      </c>
      <c r="BC32">
        <f t="shared" si="34"/>
        <v>349.59000000000003</v>
      </c>
      <c r="BD32">
        <f t="shared" si="35"/>
        <v>0.36728420325348288</v>
      </c>
      <c r="BE32">
        <f t="shared" si="36"/>
        <v>0.87167383077052962</v>
      </c>
      <c r="BF32">
        <f t="shared" si="37"/>
        <v>0.74666542907243261</v>
      </c>
      <c r="BG32">
        <f t="shared" si="38"/>
        <v>0.93247354545300765</v>
      </c>
      <c r="BH32">
        <f t="shared" si="39"/>
        <v>1399.98066666667</v>
      </c>
      <c r="BI32">
        <f t="shared" si="40"/>
        <v>1180.1687618533863</v>
      </c>
      <c r="BJ32">
        <f t="shared" si="41"/>
        <v>0.84298932831933171</v>
      </c>
      <c r="BK32">
        <f t="shared" si="42"/>
        <v>0.1959786566386634</v>
      </c>
      <c r="BL32">
        <v>6</v>
      </c>
      <c r="BM32">
        <v>0.5</v>
      </c>
      <c r="BN32" t="s">
        <v>290</v>
      </c>
      <c r="BO32">
        <v>2</v>
      </c>
      <c r="BP32">
        <v>1605301132.3499999</v>
      </c>
      <c r="BQ32">
        <v>395.26646666666699</v>
      </c>
      <c r="BR32">
        <v>399.98303333333303</v>
      </c>
      <c r="BS32">
        <v>33.136813333333301</v>
      </c>
      <c r="BT32">
        <v>32.146176666666697</v>
      </c>
      <c r="BU32">
        <v>393.67166666666702</v>
      </c>
      <c r="BV32">
        <v>32.544510000000002</v>
      </c>
      <c r="BW32">
        <v>499.9828</v>
      </c>
      <c r="BX32">
        <v>101.634233333333</v>
      </c>
      <c r="BY32">
        <v>4.5989453333333298E-2</v>
      </c>
      <c r="BZ32">
        <v>35.173819999999999</v>
      </c>
      <c r="CA32">
        <v>35.561223333333302</v>
      </c>
      <c r="CB32">
        <v>999.9</v>
      </c>
      <c r="CC32">
        <v>0</v>
      </c>
      <c r="CD32">
        <v>0</v>
      </c>
      <c r="CE32">
        <v>9990.6470000000008</v>
      </c>
      <c r="CF32">
        <v>0</v>
      </c>
      <c r="CG32">
        <v>322.92916666666702</v>
      </c>
      <c r="CH32">
        <v>1399.98066666667</v>
      </c>
      <c r="CI32">
        <v>0.89999600000000002</v>
      </c>
      <c r="CJ32">
        <v>0.100004</v>
      </c>
      <c r="CK32">
        <v>0</v>
      </c>
      <c r="CL32">
        <v>759.12983333333398</v>
      </c>
      <c r="CM32">
        <v>4.9993800000000004</v>
      </c>
      <c r="CN32">
        <v>10780.166666666701</v>
      </c>
      <c r="CO32">
        <v>11164.166666666701</v>
      </c>
      <c r="CP32">
        <v>49.0082666666666</v>
      </c>
      <c r="CQ32">
        <v>50.295466666666599</v>
      </c>
      <c r="CR32">
        <v>49.625</v>
      </c>
      <c r="CS32">
        <v>50.432866666666598</v>
      </c>
      <c r="CT32">
        <v>51.028933333333299</v>
      </c>
      <c r="CU32">
        <v>1255.48066666667</v>
      </c>
      <c r="CV32">
        <v>139.5</v>
      </c>
      <c r="CW32">
        <v>0</v>
      </c>
      <c r="CX32">
        <v>436.200000047684</v>
      </c>
      <c r="CY32">
        <v>0</v>
      </c>
      <c r="CZ32">
        <v>759.04111538461495</v>
      </c>
      <c r="DA32">
        <v>-15.170905954568999</v>
      </c>
      <c r="DB32">
        <v>-213.30598261602401</v>
      </c>
      <c r="DC32">
        <v>10779.146153846201</v>
      </c>
      <c r="DD32">
        <v>15</v>
      </c>
      <c r="DE32">
        <v>1605300952.0999999</v>
      </c>
      <c r="DF32" t="s">
        <v>368</v>
      </c>
      <c r="DG32">
        <v>1605300946.0999999</v>
      </c>
      <c r="DH32">
        <v>1605300952.0999999</v>
      </c>
      <c r="DI32">
        <v>4</v>
      </c>
      <c r="DJ32">
        <v>-0.14299999999999999</v>
      </c>
      <c r="DK32">
        <v>0.112</v>
      </c>
      <c r="DL32">
        <v>1.595</v>
      </c>
      <c r="DM32">
        <v>0.59199999999999997</v>
      </c>
      <c r="DN32">
        <v>400</v>
      </c>
      <c r="DO32">
        <v>37</v>
      </c>
      <c r="DP32">
        <v>0.04</v>
      </c>
      <c r="DQ32">
        <v>0.02</v>
      </c>
      <c r="DR32">
        <v>3.59898990111156</v>
      </c>
      <c r="DS32">
        <v>-0.474778497789066</v>
      </c>
      <c r="DT32">
        <v>4.3665054850423698E-2</v>
      </c>
      <c r="DU32">
        <v>1</v>
      </c>
      <c r="DV32">
        <v>-4.7202783870967702</v>
      </c>
      <c r="DW32">
        <v>0.51517161290323399</v>
      </c>
      <c r="DX32">
        <v>5.0011825511042197E-2</v>
      </c>
      <c r="DY32">
        <v>0</v>
      </c>
      <c r="DZ32">
        <v>0.99080664516129002</v>
      </c>
      <c r="EA32">
        <v>-1.4220435483871899E-2</v>
      </c>
      <c r="EB32">
        <v>1.91634331809286E-3</v>
      </c>
      <c r="EC32">
        <v>1</v>
      </c>
      <c r="ED32">
        <v>2</v>
      </c>
      <c r="EE32">
        <v>3</v>
      </c>
      <c r="EF32" t="s">
        <v>369</v>
      </c>
      <c r="EG32">
        <v>100</v>
      </c>
      <c r="EH32">
        <v>100</v>
      </c>
      <c r="EI32">
        <v>1.595</v>
      </c>
      <c r="EJ32">
        <v>0.59230000000000005</v>
      </c>
      <c r="EK32">
        <v>1.59479999999996</v>
      </c>
      <c r="EL32">
        <v>0</v>
      </c>
      <c r="EM32">
        <v>0</v>
      </c>
      <c r="EN32">
        <v>0</v>
      </c>
      <c r="EO32">
        <v>0.59230499999998898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3.2</v>
      </c>
      <c r="EX32">
        <v>3.1</v>
      </c>
      <c r="EY32">
        <v>2</v>
      </c>
      <c r="EZ32">
        <v>420.072</v>
      </c>
      <c r="FA32">
        <v>549.60599999999999</v>
      </c>
      <c r="FB32">
        <v>33.795200000000001</v>
      </c>
      <c r="FC32">
        <v>32.382300000000001</v>
      </c>
      <c r="FD32">
        <v>30.0002</v>
      </c>
      <c r="FE32">
        <v>32.021700000000003</v>
      </c>
      <c r="FF32">
        <v>32.076099999999997</v>
      </c>
      <c r="FG32">
        <v>20.724799999999998</v>
      </c>
      <c r="FH32">
        <v>18.0976</v>
      </c>
      <c r="FI32">
        <v>100</v>
      </c>
      <c r="FJ32">
        <v>-999.9</v>
      </c>
      <c r="FK32">
        <v>400</v>
      </c>
      <c r="FL32">
        <v>32.134700000000002</v>
      </c>
      <c r="FM32">
        <v>101.316</v>
      </c>
      <c r="FN32">
        <v>100.619</v>
      </c>
    </row>
    <row r="33" spans="1:170" x14ac:dyDescent="0.25">
      <c r="A33">
        <v>17</v>
      </c>
      <c r="B33">
        <v>1605301336.0999999</v>
      </c>
      <c r="C33">
        <v>3938</v>
      </c>
      <c r="D33" t="s">
        <v>370</v>
      </c>
      <c r="E33" t="s">
        <v>371</v>
      </c>
      <c r="F33" t="s">
        <v>372</v>
      </c>
      <c r="G33" t="s">
        <v>311</v>
      </c>
      <c r="H33">
        <v>1605301328.3499999</v>
      </c>
      <c r="I33">
        <f t="shared" si="0"/>
        <v>3.1579219618952958E-3</v>
      </c>
      <c r="J33">
        <f t="shared" si="1"/>
        <v>12.534669937784995</v>
      </c>
      <c r="K33">
        <f t="shared" si="2"/>
        <v>383.026366666667</v>
      </c>
      <c r="L33">
        <f t="shared" si="3"/>
        <v>256.53706343922204</v>
      </c>
      <c r="M33">
        <f t="shared" si="4"/>
        <v>26.086657406758913</v>
      </c>
      <c r="N33">
        <f t="shared" si="5"/>
        <v>38.949060502348068</v>
      </c>
      <c r="O33">
        <f t="shared" si="6"/>
        <v>0.17617028140402533</v>
      </c>
      <c r="P33">
        <f t="shared" si="7"/>
        <v>2.958854673022052</v>
      </c>
      <c r="Q33">
        <f t="shared" si="8"/>
        <v>0.17054361817561248</v>
      </c>
      <c r="R33">
        <f t="shared" si="9"/>
        <v>0.10708032452679699</v>
      </c>
      <c r="S33">
        <f t="shared" si="10"/>
        <v>231.28758099151028</v>
      </c>
      <c r="T33">
        <f t="shared" si="11"/>
        <v>35.738480582878552</v>
      </c>
      <c r="U33">
        <f t="shared" si="12"/>
        <v>34.981319999999997</v>
      </c>
      <c r="V33">
        <f t="shared" si="13"/>
        <v>5.6425310970052704</v>
      </c>
      <c r="W33">
        <f t="shared" si="14"/>
        <v>67.352177083488101</v>
      </c>
      <c r="X33">
        <f t="shared" si="15"/>
        <v>3.8474629877743332</v>
      </c>
      <c r="Y33">
        <f t="shared" si="16"/>
        <v>5.7124552677860923</v>
      </c>
      <c r="Z33">
        <f t="shared" si="17"/>
        <v>1.7950681092309373</v>
      </c>
      <c r="AA33">
        <f t="shared" si="18"/>
        <v>-139.26435851958254</v>
      </c>
      <c r="AB33">
        <f t="shared" si="19"/>
        <v>35.501743862345762</v>
      </c>
      <c r="AC33">
        <f t="shared" si="20"/>
        <v>2.804665746921855</v>
      </c>
      <c r="AD33">
        <f t="shared" si="21"/>
        <v>130.32963208119534</v>
      </c>
      <c r="AE33">
        <v>0</v>
      </c>
      <c r="AF33">
        <v>0</v>
      </c>
      <c r="AG33">
        <f t="shared" si="22"/>
        <v>1</v>
      </c>
      <c r="AH33">
        <f t="shared" si="23"/>
        <v>0</v>
      </c>
      <c r="AI33">
        <f t="shared" si="24"/>
        <v>52333.549856126308</v>
      </c>
      <c r="AJ33" t="s">
        <v>287</v>
      </c>
      <c r="AK33">
        <v>715.47692307692296</v>
      </c>
      <c r="AL33">
        <v>3262.08</v>
      </c>
      <c r="AM33">
        <f t="shared" si="25"/>
        <v>2546.603076923077</v>
      </c>
      <c r="AN33">
        <f t="shared" si="26"/>
        <v>0.78066849277855754</v>
      </c>
      <c r="AO33">
        <v>-0.57774747981622299</v>
      </c>
      <c r="AP33" t="s">
        <v>373</v>
      </c>
      <c r="AQ33">
        <v>1175.4036000000001</v>
      </c>
      <c r="AR33">
        <v>1531.95</v>
      </c>
      <c r="AS33">
        <f t="shared" si="27"/>
        <v>0.23274023303632618</v>
      </c>
      <c r="AT33">
        <v>0.5</v>
      </c>
      <c r="AU33">
        <f t="shared" si="28"/>
        <v>1180.1653258745102</v>
      </c>
      <c r="AV33">
        <f t="shared" si="29"/>
        <v>12.534669937784995</v>
      </c>
      <c r="AW33">
        <f t="shared" si="30"/>
        <v>137.33597648271268</v>
      </c>
      <c r="AX33">
        <f t="shared" si="31"/>
        <v>0.56176768171284963</v>
      </c>
      <c r="AY33">
        <f t="shared" si="32"/>
        <v>1.1110661472692253E-2</v>
      </c>
      <c r="AZ33">
        <f t="shared" si="33"/>
        <v>1.1293645353960637</v>
      </c>
      <c r="BA33" t="s">
        <v>374</v>
      </c>
      <c r="BB33">
        <v>671.35</v>
      </c>
      <c r="BC33">
        <f t="shared" si="34"/>
        <v>860.6</v>
      </c>
      <c r="BD33">
        <f t="shared" si="35"/>
        <v>0.41429979084359742</v>
      </c>
      <c r="BE33">
        <f t="shared" si="36"/>
        <v>0.66781563497547014</v>
      </c>
      <c r="BF33">
        <f t="shared" si="37"/>
        <v>0.43669094557736593</v>
      </c>
      <c r="BG33">
        <f t="shared" si="38"/>
        <v>0.67938738301157731</v>
      </c>
      <c r="BH33">
        <f t="shared" si="39"/>
        <v>1399.9763333333301</v>
      </c>
      <c r="BI33">
        <f t="shared" si="40"/>
        <v>1180.1653258745102</v>
      </c>
      <c r="BJ33">
        <f t="shared" si="41"/>
        <v>0.8429894833040128</v>
      </c>
      <c r="BK33">
        <f t="shared" si="42"/>
        <v>0.19597896660802558</v>
      </c>
      <c r="BL33">
        <v>6</v>
      </c>
      <c r="BM33">
        <v>0.5</v>
      </c>
      <c r="BN33" t="s">
        <v>290</v>
      </c>
      <c r="BO33">
        <v>2</v>
      </c>
      <c r="BP33">
        <v>1605301328.3499999</v>
      </c>
      <c r="BQ33">
        <v>383.026366666667</v>
      </c>
      <c r="BR33">
        <v>399.51916666666699</v>
      </c>
      <c r="BS33">
        <v>37.836080000000003</v>
      </c>
      <c r="BT33">
        <v>34.1900166666667</v>
      </c>
      <c r="BU33">
        <v>381.43146666666701</v>
      </c>
      <c r="BV33">
        <v>37.243776666666697</v>
      </c>
      <c r="BW33">
        <v>500.00863333333302</v>
      </c>
      <c r="BX33">
        <v>101.63826666666699</v>
      </c>
      <c r="BY33">
        <v>4.9407843333333298E-2</v>
      </c>
      <c r="BZ33">
        <v>35.203876666666702</v>
      </c>
      <c r="CA33">
        <v>34.981319999999997</v>
      </c>
      <c r="CB33">
        <v>999.9</v>
      </c>
      <c r="CC33">
        <v>0</v>
      </c>
      <c r="CD33">
        <v>0</v>
      </c>
      <c r="CE33">
        <v>10004.120000000001</v>
      </c>
      <c r="CF33">
        <v>0</v>
      </c>
      <c r="CG33">
        <v>250.97190000000001</v>
      </c>
      <c r="CH33">
        <v>1399.9763333333301</v>
      </c>
      <c r="CI33">
        <v>0.89999473333333302</v>
      </c>
      <c r="CJ33">
        <v>0.10000526666666699</v>
      </c>
      <c r="CK33">
        <v>0</v>
      </c>
      <c r="CL33">
        <v>1176.3413333333301</v>
      </c>
      <c r="CM33">
        <v>4.9993800000000004</v>
      </c>
      <c r="CN33">
        <v>16849.293333333299</v>
      </c>
      <c r="CO33">
        <v>11164.1333333333</v>
      </c>
      <c r="CP33">
        <v>49.375</v>
      </c>
      <c r="CQ33">
        <v>50.625</v>
      </c>
      <c r="CR33">
        <v>49.997900000000001</v>
      </c>
      <c r="CS33">
        <v>50.807866666666598</v>
      </c>
      <c r="CT33">
        <v>51.375</v>
      </c>
      <c r="CU33">
        <v>1255.47133333333</v>
      </c>
      <c r="CV33">
        <v>139.50700000000001</v>
      </c>
      <c r="CW33">
        <v>0</v>
      </c>
      <c r="CX33">
        <v>195</v>
      </c>
      <c r="CY33">
        <v>0</v>
      </c>
      <c r="CZ33">
        <v>1175.4036000000001</v>
      </c>
      <c r="DA33">
        <v>-183.02384614638601</v>
      </c>
      <c r="DB33">
        <v>-2565.8461538339202</v>
      </c>
      <c r="DC33">
        <v>16836.400000000001</v>
      </c>
      <c r="DD33">
        <v>15</v>
      </c>
      <c r="DE33">
        <v>1605300952.0999999</v>
      </c>
      <c r="DF33" t="s">
        <v>368</v>
      </c>
      <c r="DG33">
        <v>1605300946.0999999</v>
      </c>
      <c r="DH33">
        <v>1605300952.0999999</v>
      </c>
      <c r="DI33">
        <v>4</v>
      </c>
      <c r="DJ33">
        <v>-0.14299999999999999</v>
      </c>
      <c r="DK33">
        <v>0.112</v>
      </c>
      <c r="DL33">
        <v>1.595</v>
      </c>
      <c r="DM33">
        <v>0.59199999999999997</v>
      </c>
      <c r="DN33">
        <v>400</v>
      </c>
      <c r="DO33">
        <v>37</v>
      </c>
      <c r="DP33">
        <v>0.04</v>
      </c>
      <c r="DQ33">
        <v>0.02</v>
      </c>
      <c r="DR33">
        <v>12.5547419683485</v>
      </c>
      <c r="DS33">
        <v>2.1861471681043398</v>
      </c>
      <c r="DT33">
        <v>0.32767284924748902</v>
      </c>
      <c r="DU33">
        <v>0</v>
      </c>
      <c r="DV33">
        <v>-16.509851612903201</v>
      </c>
      <c r="DW33">
        <v>-3.0333483870967499</v>
      </c>
      <c r="DX33">
        <v>0.370497635594709</v>
      </c>
      <c r="DY33">
        <v>0</v>
      </c>
      <c r="DZ33">
        <v>3.6492174193548399</v>
      </c>
      <c r="EA33">
        <v>-0.67023193548387106</v>
      </c>
      <c r="EB33">
        <v>5.0177686402375202E-2</v>
      </c>
      <c r="EC33">
        <v>0</v>
      </c>
      <c r="ED33">
        <v>0</v>
      </c>
      <c r="EE33">
        <v>3</v>
      </c>
      <c r="EF33" t="s">
        <v>292</v>
      </c>
      <c r="EG33">
        <v>100</v>
      </c>
      <c r="EH33">
        <v>100</v>
      </c>
      <c r="EI33">
        <v>1.595</v>
      </c>
      <c r="EJ33">
        <v>0.59230000000000005</v>
      </c>
      <c r="EK33">
        <v>1.59479999999996</v>
      </c>
      <c r="EL33">
        <v>0</v>
      </c>
      <c r="EM33">
        <v>0</v>
      </c>
      <c r="EN33">
        <v>0</v>
      </c>
      <c r="EO33">
        <v>0.59230499999998898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6.5</v>
      </c>
      <c r="EX33">
        <v>6.4</v>
      </c>
      <c r="EY33">
        <v>2</v>
      </c>
      <c r="EZ33">
        <v>496.50900000000001</v>
      </c>
      <c r="FA33">
        <v>552.23</v>
      </c>
      <c r="FB33">
        <v>33.919499999999999</v>
      </c>
      <c r="FC33">
        <v>32.491500000000002</v>
      </c>
      <c r="FD33">
        <v>30.0002</v>
      </c>
      <c r="FE33">
        <v>32.1158</v>
      </c>
      <c r="FF33">
        <v>32.172600000000003</v>
      </c>
      <c r="FG33">
        <v>20.707699999999999</v>
      </c>
      <c r="FH33">
        <v>12.5097</v>
      </c>
      <c r="FI33">
        <v>100</v>
      </c>
      <c r="FJ33">
        <v>-999.9</v>
      </c>
      <c r="FK33">
        <v>400</v>
      </c>
      <c r="FL33">
        <v>34.285299999999999</v>
      </c>
      <c r="FM33">
        <v>101.277</v>
      </c>
      <c r="FN33">
        <v>100.59399999999999</v>
      </c>
    </row>
    <row r="34" spans="1:170" x14ac:dyDescent="0.25">
      <c r="A34">
        <v>18</v>
      </c>
      <c r="B34">
        <v>1605301511.0999999</v>
      </c>
      <c r="C34">
        <v>4113</v>
      </c>
      <c r="D34" t="s">
        <v>375</v>
      </c>
      <c r="E34" t="s">
        <v>376</v>
      </c>
      <c r="F34" t="s">
        <v>372</v>
      </c>
      <c r="G34" t="s">
        <v>311</v>
      </c>
      <c r="H34">
        <v>1605301503.0999999</v>
      </c>
      <c r="I34">
        <f t="shared" si="0"/>
        <v>4.2944429921181306E-3</v>
      </c>
      <c r="J34">
        <f t="shared" si="1"/>
        <v>13.898309375619544</v>
      </c>
      <c r="K34">
        <f t="shared" si="2"/>
        <v>381.398387096774</v>
      </c>
      <c r="L34">
        <f t="shared" si="3"/>
        <v>277.03296387869665</v>
      </c>
      <c r="M34">
        <f t="shared" si="4"/>
        <v>28.171707271005079</v>
      </c>
      <c r="N34">
        <f t="shared" si="5"/>
        <v>38.784711986940707</v>
      </c>
      <c r="O34">
        <f t="shared" si="6"/>
        <v>0.24392282278107369</v>
      </c>
      <c r="P34">
        <f t="shared" si="7"/>
        <v>2.9591454507372346</v>
      </c>
      <c r="Q34">
        <f t="shared" si="8"/>
        <v>0.23327773245494726</v>
      </c>
      <c r="R34">
        <f t="shared" si="9"/>
        <v>0.14671628642867468</v>
      </c>
      <c r="S34">
        <f t="shared" si="10"/>
        <v>231.28903826945722</v>
      </c>
      <c r="T34">
        <f t="shared" si="11"/>
        <v>35.493790009080129</v>
      </c>
      <c r="U34">
        <f t="shared" si="12"/>
        <v>34.885670967741902</v>
      </c>
      <c r="V34">
        <f t="shared" si="13"/>
        <v>5.612708834368151</v>
      </c>
      <c r="W34">
        <f t="shared" si="14"/>
        <v>66.831749500917255</v>
      </c>
      <c r="X34">
        <f t="shared" si="15"/>
        <v>3.8275618254892469</v>
      </c>
      <c r="Y34">
        <f t="shared" si="16"/>
        <v>5.7271608989327953</v>
      </c>
      <c r="Z34">
        <f t="shared" si="17"/>
        <v>1.7851470088789041</v>
      </c>
      <c r="AA34">
        <f t="shared" si="18"/>
        <v>-189.38493595240956</v>
      </c>
      <c r="AB34">
        <f t="shared" si="19"/>
        <v>58.183392919390428</v>
      </c>
      <c r="AC34">
        <f t="shared" si="20"/>
        <v>4.5949836152064956</v>
      </c>
      <c r="AD34">
        <f t="shared" si="21"/>
        <v>104.68247885164459</v>
      </c>
      <c r="AE34">
        <v>0</v>
      </c>
      <c r="AF34">
        <v>0</v>
      </c>
      <c r="AG34">
        <f t="shared" si="22"/>
        <v>1</v>
      </c>
      <c r="AH34">
        <f t="shared" si="23"/>
        <v>0</v>
      </c>
      <c r="AI34">
        <f t="shared" si="24"/>
        <v>52333.999427033064</v>
      </c>
      <c r="AJ34" t="s">
        <v>287</v>
      </c>
      <c r="AK34">
        <v>715.47692307692296</v>
      </c>
      <c r="AL34">
        <v>3262.08</v>
      </c>
      <c r="AM34">
        <f t="shared" si="25"/>
        <v>2546.603076923077</v>
      </c>
      <c r="AN34">
        <f t="shared" si="26"/>
        <v>0.78066849277855754</v>
      </c>
      <c r="AO34">
        <v>-0.57774747981622299</v>
      </c>
      <c r="AP34" t="s">
        <v>377</v>
      </c>
      <c r="AQ34">
        <v>1210.8112000000001</v>
      </c>
      <c r="AR34">
        <v>1588.19</v>
      </c>
      <c r="AS34">
        <f t="shared" si="27"/>
        <v>0.23761565052040368</v>
      </c>
      <c r="AT34">
        <v>0.5</v>
      </c>
      <c r="AU34">
        <f t="shared" si="28"/>
        <v>1180.1759341113811</v>
      </c>
      <c r="AV34">
        <f t="shared" si="29"/>
        <v>13.898309375619544</v>
      </c>
      <c r="AW34">
        <f t="shared" si="30"/>
        <v>140.21413615620045</v>
      </c>
      <c r="AX34">
        <f t="shared" si="31"/>
        <v>0.59169242974707059</v>
      </c>
      <c r="AY34">
        <f t="shared" si="32"/>
        <v>1.2266015970182937E-2</v>
      </c>
      <c r="AZ34">
        <f t="shared" si="33"/>
        <v>1.0539607981412802</v>
      </c>
      <c r="BA34" t="s">
        <v>378</v>
      </c>
      <c r="BB34">
        <v>648.47</v>
      </c>
      <c r="BC34">
        <f t="shared" si="34"/>
        <v>939.72</v>
      </c>
      <c r="BD34">
        <f t="shared" si="35"/>
        <v>0.4015864300004256</v>
      </c>
      <c r="BE34">
        <f t="shared" si="36"/>
        <v>0.64045132976993513</v>
      </c>
      <c r="BF34">
        <f t="shared" si="37"/>
        <v>0.43242024209207874</v>
      </c>
      <c r="BG34">
        <f t="shared" si="38"/>
        <v>0.6573030619371083</v>
      </c>
      <c r="BH34">
        <f t="shared" si="39"/>
        <v>1399.9893548387099</v>
      </c>
      <c r="BI34">
        <f t="shared" si="40"/>
        <v>1180.1759341113811</v>
      </c>
      <c r="BJ34">
        <f t="shared" si="41"/>
        <v>0.84298921990542353</v>
      </c>
      <c r="BK34">
        <f t="shared" si="42"/>
        <v>0.19597843981084681</v>
      </c>
      <c r="BL34">
        <v>6</v>
      </c>
      <c r="BM34">
        <v>0.5</v>
      </c>
      <c r="BN34" t="s">
        <v>290</v>
      </c>
      <c r="BO34">
        <v>2</v>
      </c>
      <c r="BP34">
        <v>1605301503.0999999</v>
      </c>
      <c r="BQ34">
        <v>381.398387096774</v>
      </c>
      <c r="BR34">
        <v>400.04141935483898</v>
      </c>
      <c r="BS34">
        <v>37.639209677419402</v>
      </c>
      <c r="BT34">
        <v>32.679954838709698</v>
      </c>
      <c r="BU34">
        <v>379.80374193548403</v>
      </c>
      <c r="BV34">
        <v>37.0469096774194</v>
      </c>
      <c r="BW34">
        <v>500.01103225806497</v>
      </c>
      <c r="BX34">
        <v>101.641548387097</v>
      </c>
      <c r="BY34">
        <v>4.9264419354838697E-2</v>
      </c>
      <c r="BZ34">
        <v>35.2503806451613</v>
      </c>
      <c r="CA34">
        <v>34.885670967741902</v>
      </c>
      <c r="CB34">
        <v>999.9</v>
      </c>
      <c r="CC34">
        <v>0</v>
      </c>
      <c r="CD34">
        <v>0</v>
      </c>
      <c r="CE34">
        <v>10005.4467741935</v>
      </c>
      <c r="CF34">
        <v>0</v>
      </c>
      <c r="CG34">
        <v>302.00754838709702</v>
      </c>
      <c r="CH34">
        <v>1399.9893548387099</v>
      </c>
      <c r="CI34">
        <v>0.90000106451612905</v>
      </c>
      <c r="CJ34">
        <v>9.9998948387096803E-2</v>
      </c>
      <c r="CK34">
        <v>0</v>
      </c>
      <c r="CL34">
        <v>1212.51193548387</v>
      </c>
      <c r="CM34">
        <v>4.9993800000000004</v>
      </c>
      <c r="CN34">
        <v>17245.793548387101</v>
      </c>
      <c r="CO34">
        <v>11164.2580645161</v>
      </c>
      <c r="CP34">
        <v>49.561999999999998</v>
      </c>
      <c r="CQ34">
        <v>50.811999999999998</v>
      </c>
      <c r="CR34">
        <v>50.191064516129003</v>
      </c>
      <c r="CS34">
        <v>50.995935483871001</v>
      </c>
      <c r="CT34">
        <v>51.561999999999998</v>
      </c>
      <c r="CU34">
        <v>1255.4935483871</v>
      </c>
      <c r="CV34">
        <v>139.49580645161299</v>
      </c>
      <c r="CW34">
        <v>0</v>
      </c>
      <c r="CX34">
        <v>174</v>
      </c>
      <c r="CY34">
        <v>0</v>
      </c>
      <c r="CZ34">
        <v>1210.8112000000001</v>
      </c>
      <c r="DA34">
        <v>-156.14923100614899</v>
      </c>
      <c r="DB34">
        <v>-2152.76923408315</v>
      </c>
      <c r="DC34">
        <v>17222.184000000001</v>
      </c>
      <c r="DD34">
        <v>15</v>
      </c>
      <c r="DE34">
        <v>1605300952.0999999</v>
      </c>
      <c r="DF34" t="s">
        <v>368</v>
      </c>
      <c r="DG34">
        <v>1605300946.0999999</v>
      </c>
      <c r="DH34">
        <v>1605300952.0999999</v>
      </c>
      <c r="DI34">
        <v>4</v>
      </c>
      <c r="DJ34">
        <v>-0.14299999999999999</v>
      </c>
      <c r="DK34">
        <v>0.112</v>
      </c>
      <c r="DL34">
        <v>1.595</v>
      </c>
      <c r="DM34">
        <v>0.59199999999999997</v>
      </c>
      <c r="DN34">
        <v>400</v>
      </c>
      <c r="DO34">
        <v>37</v>
      </c>
      <c r="DP34">
        <v>0.04</v>
      </c>
      <c r="DQ34">
        <v>0.02</v>
      </c>
      <c r="DR34">
        <v>13.9070997487784</v>
      </c>
      <c r="DS34">
        <v>0.79778903523313205</v>
      </c>
      <c r="DT34">
        <v>0.129351480159237</v>
      </c>
      <c r="DU34">
        <v>0</v>
      </c>
      <c r="DV34">
        <v>-18.642980645161298</v>
      </c>
      <c r="DW34">
        <v>-0.54314032258065104</v>
      </c>
      <c r="DX34">
        <v>0.162213203828659</v>
      </c>
      <c r="DY34">
        <v>0</v>
      </c>
      <c r="DZ34">
        <v>4.9592474193548401</v>
      </c>
      <c r="EA34">
        <v>-0.21568741935485999</v>
      </c>
      <c r="EB34">
        <v>1.7395786654827401E-2</v>
      </c>
      <c r="EC34">
        <v>0</v>
      </c>
      <c r="ED34">
        <v>0</v>
      </c>
      <c r="EE34">
        <v>3</v>
      </c>
      <c r="EF34" t="s">
        <v>292</v>
      </c>
      <c r="EG34">
        <v>100</v>
      </c>
      <c r="EH34">
        <v>100</v>
      </c>
      <c r="EI34">
        <v>1.595</v>
      </c>
      <c r="EJ34">
        <v>0.59240000000000004</v>
      </c>
      <c r="EK34">
        <v>1.59479999999996</v>
      </c>
      <c r="EL34">
        <v>0</v>
      </c>
      <c r="EM34">
        <v>0</v>
      </c>
      <c r="EN34">
        <v>0</v>
      </c>
      <c r="EO34">
        <v>0.59230499999998898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9.4</v>
      </c>
      <c r="EX34">
        <v>9.3000000000000007</v>
      </c>
      <c r="EY34">
        <v>2</v>
      </c>
      <c r="EZ34">
        <v>489.67099999999999</v>
      </c>
      <c r="FA34">
        <v>549.60299999999995</v>
      </c>
      <c r="FB34">
        <v>33.9876</v>
      </c>
      <c r="FC34">
        <v>32.575000000000003</v>
      </c>
      <c r="FD34">
        <v>30.000299999999999</v>
      </c>
      <c r="FE34">
        <v>32.196199999999997</v>
      </c>
      <c r="FF34">
        <v>32.250300000000003</v>
      </c>
      <c r="FG34">
        <v>20.706</v>
      </c>
      <c r="FH34">
        <v>18.370200000000001</v>
      </c>
      <c r="FI34">
        <v>100</v>
      </c>
      <c r="FJ34">
        <v>-999.9</v>
      </c>
      <c r="FK34">
        <v>400</v>
      </c>
      <c r="FL34">
        <v>32.642899999999997</v>
      </c>
      <c r="FM34">
        <v>101.26900000000001</v>
      </c>
      <c r="FN34">
        <v>100.593</v>
      </c>
    </row>
    <row r="35" spans="1:170" x14ac:dyDescent="0.25">
      <c r="A35">
        <v>19</v>
      </c>
      <c r="B35">
        <v>1605301636</v>
      </c>
      <c r="C35">
        <v>4237.9000000953702</v>
      </c>
      <c r="D35" t="s">
        <v>379</v>
      </c>
      <c r="E35" t="s">
        <v>380</v>
      </c>
      <c r="F35" t="s">
        <v>381</v>
      </c>
      <c r="G35" t="s">
        <v>342</v>
      </c>
      <c r="H35">
        <v>1605301628</v>
      </c>
      <c r="I35">
        <f t="shared" si="0"/>
        <v>6.3954133388649647E-3</v>
      </c>
      <c r="J35">
        <f t="shared" si="1"/>
        <v>18.636940984276489</v>
      </c>
      <c r="K35">
        <f t="shared" si="2"/>
        <v>374.94145161290299</v>
      </c>
      <c r="L35">
        <f t="shared" si="3"/>
        <v>286.73941029096011</v>
      </c>
      <c r="M35">
        <f t="shared" si="4"/>
        <v>29.153714288187391</v>
      </c>
      <c r="N35">
        <f t="shared" si="5"/>
        <v>38.121498345933603</v>
      </c>
      <c r="O35">
        <f t="shared" si="6"/>
        <v>0.40056506009228532</v>
      </c>
      <c r="P35">
        <f t="shared" si="7"/>
        <v>2.9612016218732142</v>
      </c>
      <c r="Q35">
        <f t="shared" si="8"/>
        <v>0.37271420175321268</v>
      </c>
      <c r="R35">
        <f t="shared" si="9"/>
        <v>0.23528709742298692</v>
      </c>
      <c r="S35">
        <f t="shared" si="10"/>
        <v>231.29136003198141</v>
      </c>
      <c r="T35">
        <f t="shared" si="11"/>
        <v>34.84175861195677</v>
      </c>
      <c r="U35">
        <f t="shared" si="12"/>
        <v>34.535361290322598</v>
      </c>
      <c r="V35">
        <f t="shared" si="13"/>
        <v>5.5046528352581579</v>
      </c>
      <c r="W35">
        <f t="shared" si="14"/>
        <v>67.47676600393909</v>
      </c>
      <c r="X35">
        <f t="shared" si="15"/>
        <v>3.840213934484801</v>
      </c>
      <c r="Y35">
        <f t="shared" si="16"/>
        <v>5.6911647696047272</v>
      </c>
      <c r="Z35">
        <f t="shared" si="17"/>
        <v>1.6644389007733569</v>
      </c>
      <c r="AA35">
        <f t="shared" si="18"/>
        <v>-282.03772824394497</v>
      </c>
      <c r="AB35">
        <f t="shared" si="19"/>
        <v>95.946740386506505</v>
      </c>
      <c r="AC35">
        <f t="shared" si="20"/>
        <v>7.5549485206208562</v>
      </c>
      <c r="AD35">
        <f t="shared" si="21"/>
        <v>52.755320695163803</v>
      </c>
      <c r="AE35">
        <v>0</v>
      </c>
      <c r="AF35">
        <v>0</v>
      </c>
      <c r="AG35">
        <f t="shared" si="22"/>
        <v>1</v>
      </c>
      <c r="AH35">
        <f t="shared" si="23"/>
        <v>0</v>
      </c>
      <c r="AI35">
        <f t="shared" si="24"/>
        <v>52411.552503735802</v>
      </c>
      <c r="AJ35" t="s">
        <v>287</v>
      </c>
      <c r="AK35">
        <v>715.47692307692296</v>
      </c>
      <c r="AL35">
        <v>3262.08</v>
      </c>
      <c r="AM35">
        <f t="shared" si="25"/>
        <v>2546.603076923077</v>
      </c>
      <c r="AN35">
        <f t="shared" si="26"/>
        <v>0.78066849277855754</v>
      </c>
      <c r="AO35">
        <v>-0.57774747981622299</v>
      </c>
      <c r="AP35" t="s">
        <v>382</v>
      </c>
      <c r="AQ35">
        <v>1148.08615384615</v>
      </c>
      <c r="AR35">
        <v>1617.66</v>
      </c>
      <c r="AS35">
        <f t="shared" si="27"/>
        <v>0.29027969174848245</v>
      </c>
      <c r="AT35">
        <v>0.5</v>
      </c>
      <c r="AU35">
        <f t="shared" si="28"/>
        <v>1180.1861815342522</v>
      </c>
      <c r="AV35">
        <f t="shared" si="29"/>
        <v>18.636940984276489</v>
      </c>
      <c r="AW35">
        <f t="shared" si="30"/>
        <v>171.29204049079064</v>
      </c>
      <c r="AX35">
        <f t="shared" si="31"/>
        <v>0.55237194466080641</v>
      </c>
      <c r="AY35">
        <f t="shared" si="32"/>
        <v>1.6281065449447522E-2</v>
      </c>
      <c r="AZ35">
        <f t="shared" si="33"/>
        <v>1.0165424131152403</v>
      </c>
      <c r="BA35" t="s">
        <v>383</v>
      </c>
      <c r="BB35">
        <v>724.11</v>
      </c>
      <c r="BC35">
        <f t="shared" si="34"/>
        <v>893.55000000000007</v>
      </c>
      <c r="BD35">
        <f t="shared" si="35"/>
        <v>0.52551490812360824</v>
      </c>
      <c r="BE35">
        <f t="shared" si="36"/>
        <v>0.64792728046430803</v>
      </c>
      <c r="BF35">
        <f t="shared" si="37"/>
        <v>0.52048620525597311</v>
      </c>
      <c r="BG35">
        <f t="shared" si="38"/>
        <v>0.64573078345089563</v>
      </c>
      <c r="BH35">
        <f t="shared" si="39"/>
        <v>1400.00129032258</v>
      </c>
      <c r="BI35">
        <f t="shared" si="40"/>
        <v>1180.1861815342522</v>
      </c>
      <c r="BJ35">
        <f t="shared" si="41"/>
        <v>0.8429893527186112</v>
      </c>
      <c r="BK35">
        <f t="shared" si="42"/>
        <v>0.19597870543722232</v>
      </c>
      <c r="BL35">
        <v>6</v>
      </c>
      <c r="BM35">
        <v>0.5</v>
      </c>
      <c r="BN35" t="s">
        <v>290</v>
      </c>
      <c r="BO35">
        <v>2</v>
      </c>
      <c r="BP35">
        <v>1605301628</v>
      </c>
      <c r="BQ35">
        <v>374.94145161290299</v>
      </c>
      <c r="BR35">
        <v>400.18245161290298</v>
      </c>
      <c r="BS35">
        <v>37.770167741935502</v>
      </c>
      <c r="BT35">
        <v>30.385777419354799</v>
      </c>
      <c r="BU35">
        <v>373.34651612903201</v>
      </c>
      <c r="BV35">
        <v>37.177861290322603</v>
      </c>
      <c r="BW35">
        <v>500.016161290323</v>
      </c>
      <c r="BX35">
        <v>101.624258064516</v>
      </c>
      <c r="BY35">
        <v>4.8944996774193499E-2</v>
      </c>
      <c r="BZ35">
        <v>35.136364516128999</v>
      </c>
      <c r="CA35">
        <v>34.535361290322598</v>
      </c>
      <c r="CB35">
        <v>999.9</v>
      </c>
      <c r="CC35">
        <v>0</v>
      </c>
      <c r="CD35">
        <v>0</v>
      </c>
      <c r="CE35">
        <v>10018.822580645199</v>
      </c>
      <c r="CF35">
        <v>0</v>
      </c>
      <c r="CG35">
        <v>308.01177419354798</v>
      </c>
      <c r="CH35">
        <v>1400.00129032258</v>
      </c>
      <c r="CI35">
        <v>0.89999774193548399</v>
      </c>
      <c r="CJ35">
        <v>0.10000228064516101</v>
      </c>
      <c r="CK35">
        <v>0</v>
      </c>
      <c r="CL35">
        <v>1152.53516129032</v>
      </c>
      <c r="CM35">
        <v>4.9993800000000004</v>
      </c>
      <c r="CN35">
        <v>16279.9516129032</v>
      </c>
      <c r="CO35">
        <v>11164.345161290301</v>
      </c>
      <c r="CP35">
        <v>49.686999999999998</v>
      </c>
      <c r="CQ35">
        <v>50.875</v>
      </c>
      <c r="CR35">
        <v>50.305999999999997</v>
      </c>
      <c r="CS35">
        <v>51.061999999999998</v>
      </c>
      <c r="CT35">
        <v>51.683</v>
      </c>
      <c r="CU35">
        <v>1255.4983870967701</v>
      </c>
      <c r="CV35">
        <v>139.50322580645201</v>
      </c>
      <c r="CW35">
        <v>0</v>
      </c>
      <c r="CX35">
        <v>124.40000009536701</v>
      </c>
      <c r="CY35">
        <v>0</v>
      </c>
      <c r="CZ35">
        <v>1148.08615384615</v>
      </c>
      <c r="DA35">
        <v>-354.415726717111</v>
      </c>
      <c r="DB35">
        <v>-5008.5675245422799</v>
      </c>
      <c r="DC35">
        <v>16217.092307692301</v>
      </c>
      <c r="DD35">
        <v>15</v>
      </c>
      <c r="DE35">
        <v>1605300952.0999999</v>
      </c>
      <c r="DF35" t="s">
        <v>368</v>
      </c>
      <c r="DG35">
        <v>1605300946.0999999</v>
      </c>
      <c r="DH35">
        <v>1605300952.0999999</v>
      </c>
      <c r="DI35">
        <v>4</v>
      </c>
      <c r="DJ35">
        <v>-0.14299999999999999</v>
      </c>
      <c r="DK35">
        <v>0.112</v>
      </c>
      <c r="DL35">
        <v>1.595</v>
      </c>
      <c r="DM35">
        <v>0.59199999999999997</v>
      </c>
      <c r="DN35">
        <v>400</v>
      </c>
      <c r="DO35">
        <v>37</v>
      </c>
      <c r="DP35">
        <v>0.04</v>
      </c>
      <c r="DQ35">
        <v>0.02</v>
      </c>
      <c r="DR35">
        <v>18.621584548772798</v>
      </c>
      <c r="DS35">
        <v>0.89686613092614798</v>
      </c>
      <c r="DT35">
        <v>6.9222503169380598E-2</v>
      </c>
      <c r="DU35">
        <v>0</v>
      </c>
      <c r="DV35">
        <v>-25.2347966666667</v>
      </c>
      <c r="DW35">
        <v>-1.7374157953281499</v>
      </c>
      <c r="DX35">
        <v>0.127231975759066</v>
      </c>
      <c r="DY35">
        <v>0</v>
      </c>
      <c r="DZ35">
        <v>7.3769606666666698</v>
      </c>
      <c r="EA35">
        <v>2.02753761957731</v>
      </c>
      <c r="EB35">
        <v>0.14849325791503901</v>
      </c>
      <c r="EC35">
        <v>0</v>
      </c>
      <c r="ED35">
        <v>0</v>
      </c>
      <c r="EE35">
        <v>3</v>
      </c>
      <c r="EF35" t="s">
        <v>292</v>
      </c>
      <c r="EG35">
        <v>100</v>
      </c>
      <c r="EH35">
        <v>100</v>
      </c>
      <c r="EI35">
        <v>1.5940000000000001</v>
      </c>
      <c r="EJ35">
        <v>0.59230000000000005</v>
      </c>
      <c r="EK35">
        <v>1.59479999999996</v>
      </c>
      <c r="EL35">
        <v>0</v>
      </c>
      <c r="EM35">
        <v>0</v>
      </c>
      <c r="EN35">
        <v>0</v>
      </c>
      <c r="EO35">
        <v>0.59230499999998898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11.5</v>
      </c>
      <c r="EX35">
        <v>11.4</v>
      </c>
      <c r="EY35">
        <v>2</v>
      </c>
      <c r="EZ35">
        <v>493.18099999999998</v>
      </c>
      <c r="FA35">
        <v>545.08799999999997</v>
      </c>
      <c r="FB35">
        <v>33.999899999999997</v>
      </c>
      <c r="FC35">
        <v>32.612699999999997</v>
      </c>
      <c r="FD35">
        <v>30.0001</v>
      </c>
      <c r="FE35">
        <v>32.234400000000001</v>
      </c>
      <c r="FF35">
        <v>32.282800000000002</v>
      </c>
      <c r="FG35">
        <v>20.650099999999998</v>
      </c>
      <c r="FH35">
        <v>27.6096</v>
      </c>
      <c r="FI35">
        <v>99.605599999999995</v>
      </c>
      <c r="FJ35">
        <v>-999.9</v>
      </c>
      <c r="FK35">
        <v>400</v>
      </c>
      <c r="FL35">
        <v>29.636800000000001</v>
      </c>
      <c r="FM35">
        <v>101.26300000000001</v>
      </c>
      <c r="FN35">
        <v>100.595</v>
      </c>
    </row>
    <row r="36" spans="1:170" x14ac:dyDescent="0.25">
      <c r="A36">
        <v>20</v>
      </c>
      <c r="B36">
        <v>1605301893</v>
      </c>
      <c r="C36">
        <v>4494.9000000953702</v>
      </c>
      <c r="D36" t="s">
        <v>384</v>
      </c>
      <c r="E36" t="s">
        <v>385</v>
      </c>
      <c r="F36" t="s">
        <v>381</v>
      </c>
      <c r="G36" t="s">
        <v>342</v>
      </c>
      <c r="H36">
        <v>1605301885</v>
      </c>
      <c r="I36">
        <f t="shared" si="0"/>
        <v>6.5218821400240025E-3</v>
      </c>
      <c r="J36">
        <f t="shared" si="1"/>
        <v>22.287416420834866</v>
      </c>
      <c r="K36">
        <f t="shared" si="2"/>
        <v>370.51980645161302</v>
      </c>
      <c r="L36">
        <f t="shared" si="3"/>
        <v>262.71459391103679</v>
      </c>
      <c r="M36">
        <f t="shared" si="4"/>
        <v>26.711674774942708</v>
      </c>
      <c r="N36">
        <f t="shared" si="5"/>
        <v>37.672838879143889</v>
      </c>
      <c r="O36">
        <f t="shared" si="6"/>
        <v>0.38362242384292933</v>
      </c>
      <c r="P36">
        <f t="shared" si="7"/>
        <v>2.9576878039910772</v>
      </c>
      <c r="Q36">
        <f t="shared" si="8"/>
        <v>0.35796868714148933</v>
      </c>
      <c r="R36">
        <f t="shared" si="9"/>
        <v>0.22589219862403223</v>
      </c>
      <c r="S36">
        <f t="shared" si="10"/>
        <v>231.28937092558678</v>
      </c>
      <c r="T36">
        <f t="shared" si="11"/>
        <v>34.721420231381991</v>
      </c>
      <c r="U36">
        <f t="shared" si="12"/>
        <v>34.351422580645199</v>
      </c>
      <c r="V36">
        <f t="shared" si="13"/>
        <v>5.4486429391035625</v>
      </c>
      <c r="W36">
        <f t="shared" si="14"/>
        <v>64.964301341254156</v>
      </c>
      <c r="X36">
        <f t="shared" si="15"/>
        <v>3.6793521695617524</v>
      </c>
      <c r="Y36">
        <f t="shared" si="16"/>
        <v>5.6636523345865042</v>
      </c>
      <c r="Z36">
        <f t="shared" si="17"/>
        <v>1.7692907695418101</v>
      </c>
      <c r="AA36">
        <f t="shared" si="18"/>
        <v>-287.61500237505851</v>
      </c>
      <c r="AB36">
        <f t="shared" si="19"/>
        <v>111.19970780915685</v>
      </c>
      <c r="AC36">
        <f t="shared" si="20"/>
        <v>8.7547960684599477</v>
      </c>
      <c r="AD36">
        <f t="shared" si="21"/>
        <v>63.628872428145058</v>
      </c>
      <c r="AE36">
        <v>0</v>
      </c>
      <c r="AF36">
        <v>0</v>
      </c>
      <c r="AG36">
        <f t="shared" si="22"/>
        <v>1</v>
      </c>
      <c r="AH36">
        <f t="shared" si="23"/>
        <v>0</v>
      </c>
      <c r="AI36">
        <f t="shared" si="24"/>
        <v>52326.430480497766</v>
      </c>
      <c r="AJ36" t="s">
        <v>287</v>
      </c>
      <c r="AK36">
        <v>715.47692307692296</v>
      </c>
      <c r="AL36">
        <v>3262.08</v>
      </c>
      <c r="AM36">
        <f t="shared" si="25"/>
        <v>2546.603076923077</v>
      </c>
      <c r="AN36">
        <f t="shared" si="26"/>
        <v>0.78066849277855754</v>
      </c>
      <c r="AO36">
        <v>-0.57774747981622299</v>
      </c>
      <c r="AP36" t="s">
        <v>386</v>
      </c>
      <c r="AQ36">
        <v>1032.0508</v>
      </c>
      <c r="AR36">
        <v>1677.26</v>
      </c>
      <c r="AS36">
        <f t="shared" si="27"/>
        <v>0.38468049080047217</v>
      </c>
      <c r="AT36">
        <v>0.5</v>
      </c>
      <c r="AU36">
        <f t="shared" si="28"/>
        <v>1180.1785470145583</v>
      </c>
      <c r="AV36">
        <f t="shared" si="29"/>
        <v>22.287416420834866</v>
      </c>
      <c r="AW36">
        <f t="shared" si="30"/>
        <v>226.99583134887419</v>
      </c>
      <c r="AX36">
        <f t="shared" si="31"/>
        <v>0.58854321929814102</v>
      </c>
      <c r="AY36">
        <f t="shared" si="32"/>
        <v>1.9374325993716808E-2</v>
      </c>
      <c r="AZ36">
        <f t="shared" si="33"/>
        <v>0.94488630266029117</v>
      </c>
      <c r="BA36" t="s">
        <v>387</v>
      </c>
      <c r="BB36">
        <v>690.12</v>
      </c>
      <c r="BC36">
        <f t="shared" si="34"/>
        <v>987.14</v>
      </c>
      <c r="BD36">
        <f t="shared" si="35"/>
        <v>0.65361468484713414</v>
      </c>
      <c r="BE36">
        <f t="shared" si="36"/>
        <v>0.61619154263674392</v>
      </c>
      <c r="BF36">
        <f t="shared" si="37"/>
        <v>0.67084690454748308</v>
      </c>
      <c r="BG36">
        <f t="shared" si="38"/>
        <v>0.62232705770341423</v>
      </c>
      <c r="BH36">
        <f t="shared" si="39"/>
        <v>1399.9925806451599</v>
      </c>
      <c r="BI36">
        <f t="shared" si="40"/>
        <v>1180.1785470145583</v>
      </c>
      <c r="BJ36">
        <f t="shared" si="41"/>
        <v>0.84298914389295942</v>
      </c>
      <c r="BK36">
        <f t="shared" si="42"/>
        <v>0.19597828778591894</v>
      </c>
      <c r="BL36">
        <v>6</v>
      </c>
      <c r="BM36">
        <v>0.5</v>
      </c>
      <c r="BN36" t="s">
        <v>290</v>
      </c>
      <c r="BO36">
        <v>2</v>
      </c>
      <c r="BP36">
        <v>1605301885</v>
      </c>
      <c r="BQ36">
        <v>370.51980645161302</v>
      </c>
      <c r="BR36">
        <v>400.165161290323</v>
      </c>
      <c r="BS36">
        <v>36.187154838709702</v>
      </c>
      <c r="BT36">
        <v>28.643935483871001</v>
      </c>
      <c r="BU36">
        <v>368.92509677419298</v>
      </c>
      <c r="BV36">
        <v>35.594851612903199</v>
      </c>
      <c r="BW36">
        <v>499.98867741935499</v>
      </c>
      <c r="BX36">
        <v>101.626838709677</v>
      </c>
      <c r="BY36">
        <v>4.8802438709677397E-2</v>
      </c>
      <c r="BZ36">
        <v>35.048796774193498</v>
      </c>
      <c r="CA36">
        <v>34.351422580645199</v>
      </c>
      <c r="CB36">
        <v>999.9</v>
      </c>
      <c r="CC36">
        <v>0</v>
      </c>
      <c r="CD36">
        <v>0</v>
      </c>
      <c r="CE36">
        <v>9998.6254838709701</v>
      </c>
      <c r="CF36">
        <v>0</v>
      </c>
      <c r="CG36">
        <v>307.01445161290297</v>
      </c>
      <c r="CH36">
        <v>1399.9925806451599</v>
      </c>
      <c r="CI36">
        <v>0.90000319354838698</v>
      </c>
      <c r="CJ36">
        <v>9.9996516129032306E-2</v>
      </c>
      <c r="CK36">
        <v>0</v>
      </c>
      <c r="CL36">
        <v>1034.4067741935501</v>
      </c>
      <c r="CM36">
        <v>4.9993800000000004</v>
      </c>
      <c r="CN36">
        <v>14505.1935483871</v>
      </c>
      <c r="CO36">
        <v>11164.277419354799</v>
      </c>
      <c r="CP36">
        <v>49.686999999999998</v>
      </c>
      <c r="CQ36">
        <v>50.875</v>
      </c>
      <c r="CR36">
        <v>50.316064516129003</v>
      </c>
      <c r="CS36">
        <v>50.965451612903202</v>
      </c>
      <c r="CT36">
        <v>51.633000000000003</v>
      </c>
      <c r="CU36">
        <v>1255.5</v>
      </c>
      <c r="CV36">
        <v>139.49258064516101</v>
      </c>
      <c r="CW36">
        <v>0</v>
      </c>
      <c r="CX36">
        <v>256.200000047684</v>
      </c>
      <c r="CY36">
        <v>0</v>
      </c>
      <c r="CZ36">
        <v>1032.0508</v>
      </c>
      <c r="DA36">
        <v>-164.823076664594</v>
      </c>
      <c r="DB36">
        <v>-2304.15384262717</v>
      </c>
      <c r="DC36">
        <v>14472.152</v>
      </c>
      <c r="DD36">
        <v>15</v>
      </c>
      <c r="DE36">
        <v>1605300952.0999999</v>
      </c>
      <c r="DF36" t="s">
        <v>368</v>
      </c>
      <c r="DG36">
        <v>1605300946.0999999</v>
      </c>
      <c r="DH36">
        <v>1605300952.0999999</v>
      </c>
      <c r="DI36">
        <v>4</v>
      </c>
      <c r="DJ36">
        <v>-0.14299999999999999</v>
      </c>
      <c r="DK36">
        <v>0.112</v>
      </c>
      <c r="DL36">
        <v>1.595</v>
      </c>
      <c r="DM36">
        <v>0.59199999999999997</v>
      </c>
      <c r="DN36">
        <v>400</v>
      </c>
      <c r="DO36">
        <v>37</v>
      </c>
      <c r="DP36">
        <v>0.04</v>
      </c>
      <c r="DQ36">
        <v>0.02</v>
      </c>
      <c r="DR36">
        <v>22.2875188375086</v>
      </c>
      <c r="DS36">
        <v>-2.8230758195589098</v>
      </c>
      <c r="DT36">
        <v>0.298925445440899</v>
      </c>
      <c r="DU36">
        <v>0</v>
      </c>
      <c r="DV36">
        <v>-29.640750000000001</v>
      </c>
      <c r="DW36">
        <v>3.5244093437152602</v>
      </c>
      <c r="DX36">
        <v>0.35125063772184101</v>
      </c>
      <c r="DY36">
        <v>0</v>
      </c>
      <c r="DZ36">
        <v>7.5404983333333302</v>
      </c>
      <c r="EA36">
        <v>0.75997855394884195</v>
      </c>
      <c r="EB36">
        <v>5.6718521200946601E-2</v>
      </c>
      <c r="EC36">
        <v>0</v>
      </c>
      <c r="ED36">
        <v>0</v>
      </c>
      <c r="EE36">
        <v>3</v>
      </c>
      <c r="EF36" t="s">
        <v>292</v>
      </c>
      <c r="EG36">
        <v>100</v>
      </c>
      <c r="EH36">
        <v>100</v>
      </c>
      <c r="EI36">
        <v>1.595</v>
      </c>
      <c r="EJ36">
        <v>0.59230000000000005</v>
      </c>
      <c r="EK36">
        <v>1.59479999999996</v>
      </c>
      <c r="EL36">
        <v>0</v>
      </c>
      <c r="EM36">
        <v>0</v>
      </c>
      <c r="EN36">
        <v>0</v>
      </c>
      <c r="EO36">
        <v>0.59230499999998898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15.8</v>
      </c>
      <c r="EX36">
        <v>15.7</v>
      </c>
      <c r="EY36">
        <v>2</v>
      </c>
      <c r="EZ36">
        <v>489.286</v>
      </c>
      <c r="FA36">
        <v>541.27800000000002</v>
      </c>
      <c r="FB36">
        <v>33.977899999999998</v>
      </c>
      <c r="FC36">
        <v>32.598300000000002</v>
      </c>
      <c r="FD36">
        <v>30</v>
      </c>
      <c r="FE36">
        <v>32.237000000000002</v>
      </c>
      <c r="FF36">
        <v>32.288499999999999</v>
      </c>
      <c r="FG36">
        <v>20.587599999999998</v>
      </c>
      <c r="FH36">
        <v>28.5412</v>
      </c>
      <c r="FI36">
        <v>94.881799999999998</v>
      </c>
      <c r="FJ36">
        <v>-999.9</v>
      </c>
      <c r="FK36">
        <v>400</v>
      </c>
      <c r="FL36">
        <v>28.383600000000001</v>
      </c>
      <c r="FM36">
        <v>101.27</v>
      </c>
      <c r="FN36">
        <v>100.602</v>
      </c>
    </row>
    <row r="37" spans="1:170" x14ac:dyDescent="0.25">
      <c r="A37">
        <v>21</v>
      </c>
      <c r="B37">
        <v>1605302097</v>
      </c>
      <c r="C37">
        <v>4698.9000000953702</v>
      </c>
      <c r="D37" t="s">
        <v>388</v>
      </c>
      <c r="E37" t="s">
        <v>389</v>
      </c>
      <c r="F37" t="s">
        <v>390</v>
      </c>
      <c r="G37" t="s">
        <v>311</v>
      </c>
      <c r="H37">
        <v>1605302089</v>
      </c>
      <c r="I37">
        <f t="shared" si="0"/>
        <v>4.5500683320131409E-3</v>
      </c>
      <c r="J37">
        <f t="shared" si="1"/>
        <v>16.597104732224711</v>
      </c>
      <c r="K37">
        <f t="shared" si="2"/>
        <v>377.95593548387097</v>
      </c>
      <c r="L37">
        <f t="shared" si="3"/>
        <v>261.96944597747211</v>
      </c>
      <c r="M37">
        <f t="shared" si="4"/>
        <v>26.635812118288886</v>
      </c>
      <c r="N37">
        <f t="shared" si="5"/>
        <v>38.428768854999305</v>
      </c>
      <c r="O37">
        <f t="shared" si="6"/>
        <v>0.25939142063664439</v>
      </c>
      <c r="P37">
        <f t="shared" si="7"/>
        <v>2.9576230944363204</v>
      </c>
      <c r="Q37">
        <f t="shared" si="8"/>
        <v>0.24738321506939701</v>
      </c>
      <c r="R37">
        <f t="shared" si="9"/>
        <v>0.15564706644344212</v>
      </c>
      <c r="S37">
        <f t="shared" si="10"/>
        <v>231.29122938515161</v>
      </c>
      <c r="T37">
        <f t="shared" si="11"/>
        <v>35.33211119733334</v>
      </c>
      <c r="U37">
        <f t="shared" si="12"/>
        <v>34.784748387096798</v>
      </c>
      <c r="V37">
        <f t="shared" si="13"/>
        <v>5.5813909703441444</v>
      </c>
      <c r="W37">
        <f t="shared" si="14"/>
        <v>66.661799241732965</v>
      </c>
      <c r="X37">
        <f t="shared" si="15"/>
        <v>3.7975513655327808</v>
      </c>
      <c r="Y37">
        <f t="shared" si="16"/>
        <v>5.6967429753311567</v>
      </c>
      <c r="Z37">
        <f t="shared" si="17"/>
        <v>1.7838396048113636</v>
      </c>
      <c r="AA37">
        <f t="shared" si="18"/>
        <v>-200.6580134417795</v>
      </c>
      <c r="AB37">
        <f t="shared" si="19"/>
        <v>58.889508129719751</v>
      </c>
      <c r="AC37">
        <f t="shared" si="20"/>
        <v>4.6486752780480689</v>
      </c>
      <c r="AD37">
        <f t="shared" si="21"/>
        <v>94.171399351139939</v>
      </c>
      <c r="AE37">
        <v>0</v>
      </c>
      <c r="AF37">
        <v>0</v>
      </c>
      <c r="AG37">
        <f t="shared" si="22"/>
        <v>1</v>
      </c>
      <c r="AH37">
        <f t="shared" si="23"/>
        <v>0</v>
      </c>
      <c r="AI37">
        <f t="shared" si="24"/>
        <v>52306.685718762747</v>
      </c>
      <c r="AJ37" t="s">
        <v>287</v>
      </c>
      <c r="AK37">
        <v>715.47692307692296</v>
      </c>
      <c r="AL37">
        <v>3262.08</v>
      </c>
      <c r="AM37">
        <f t="shared" si="25"/>
        <v>2546.603076923077</v>
      </c>
      <c r="AN37">
        <f t="shared" si="26"/>
        <v>0.78066849277855754</v>
      </c>
      <c r="AO37">
        <v>-0.57774747981622299</v>
      </c>
      <c r="AP37" t="s">
        <v>391</v>
      </c>
      <c r="AQ37">
        <v>732.74811999999997</v>
      </c>
      <c r="AR37">
        <v>1039.26</v>
      </c>
      <c r="AS37">
        <f t="shared" si="27"/>
        <v>0.29493281758174084</v>
      </c>
      <c r="AT37">
        <v>0.5</v>
      </c>
      <c r="AU37">
        <f t="shared" si="28"/>
        <v>1180.1863557277836</v>
      </c>
      <c r="AV37">
        <f t="shared" si="29"/>
        <v>16.597104732224711</v>
      </c>
      <c r="AW37">
        <f t="shared" si="30"/>
        <v>174.03784358316096</v>
      </c>
      <c r="AX37">
        <f t="shared" si="31"/>
        <v>0.45780651617497065</v>
      </c>
      <c r="AY37">
        <f t="shared" si="32"/>
        <v>1.4552661220566091E-2</v>
      </c>
      <c r="AZ37">
        <f t="shared" si="33"/>
        <v>2.138848796258876</v>
      </c>
      <c r="BA37" t="s">
        <v>392</v>
      </c>
      <c r="BB37">
        <v>563.48</v>
      </c>
      <c r="BC37">
        <f t="shared" si="34"/>
        <v>475.78</v>
      </c>
      <c r="BD37">
        <f t="shared" si="35"/>
        <v>0.64423027449661618</v>
      </c>
      <c r="BE37">
        <f t="shared" si="36"/>
        <v>0.82369376713851616</v>
      </c>
      <c r="BF37">
        <f t="shared" si="37"/>
        <v>0.94665812343496802</v>
      </c>
      <c r="BG37">
        <f t="shared" si="38"/>
        <v>0.87285687359088293</v>
      </c>
      <c r="BH37">
        <f t="shared" si="39"/>
        <v>1400.0016129032299</v>
      </c>
      <c r="BI37">
        <f t="shared" si="40"/>
        <v>1180.1863557277836</v>
      </c>
      <c r="BJ37">
        <f t="shared" si="41"/>
        <v>0.84298928290546182</v>
      </c>
      <c r="BK37">
        <f t="shared" si="42"/>
        <v>0.19597856581092366</v>
      </c>
      <c r="BL37">
        <v>6</v>
      </c>
      <c r="BM37">
        <v>0.5</v>
      </c>
      <c r="BN37" t="s">
        <v>290</v>
      </c>
      <c r="BO37">
        <v>2</v>
      </c>
      <c r="BP37">
        <v>1605302089</v>
      </c>
      <c r="BQ37">
        <v>377.95593548387097</v>
      </c>
      <c r="BR37">
        <v>399.93538709677398</v>
      </c>
      <c r="BS37">
        <v>37.349806451612899</v>
      </c>
      <c r="BT37">
        <v>32.093835483870997</v>
      </c>
      <c r="BU37">
        <v>376.36119354838701</v>
      </c>
      <c r="BV37">
        <v>36.757506451612898</v>
      </c>
      <c r="BW37">
        <v>500.01693548387101</v>
      </c>
      <c r="BX37">
        <v>101.62558064516099</v>
      </c>
      <c r="BY37">
        <v>4.9681593548387103E-2</v>
      </c>
      <c r="BZ37">
        <v>35.154074193548396</v>
      </c>
      <c r="CA37">
        <v>34.784748387096798</v>
      </c>
      <c r="CB37">
        <v>999.9</v>
      </c>
      <c r="CC37">
        <v>0</v>
      </c>
      <c r="CD37">
        <v>0</v>
      </c>
      <c r="CE37">
        <v>9998.3822580645192</v>
      </c>
      <c r="CF37">
        <v>0</v>
      </c>
      <c r="CG37">
        <v>349.49903225806497</v>
      </c>
      <c r="CH37">
        <v>1400.0016129032299</v>
      </c>
      <c r="CI37">
        <v>0.90000122580645203</v>
      </c>
      <c r="CJ37">
        <v>9.9998787096774205E-2</v>
      </c>
      <c r="CK37">
        <v>0</v>
      </c>
      <c r="CL37">
        <v>732.93280645161303</v>
      </c>
      <c r="CM37">
        <v>4.9993800000000004</v>
      </c>
      <c r="CN37">
        <v>10425.3096774194</v>
      </c>
      <c r="CO37">
        <v>11164.345161290301</v>
      </c>
      <c r="CP37">
        <v>49.625</v>
      </c>
      <c r="CQ37">
        <v>50.75</v>
      </c>
      <c r="CR37">
        <v>50.25</v>
      </c>
      <c r="CS37">
        <v>50.875</v>
      </c>
      <c r="CT37">
        <v>51.616870967741903</v>
      </c>
      <c r="CU37">
        <v>1255.5019354838701</v>
      </c>
      <c r="CV37">
        <v>139.5</v>
      </c>
      <c r="CW37">
        <v>0</v>
      </c>
      <c r="CX37">
        <v>202.90000009536701</v>
      </c>
      <c r="CY37">
        <v>0</v>
      </c>
      <c r="CZ37">
        <v>732.74811999999997</v>
      </c>
      <c r="DA37">
        <v>-15.6640000077364</v>
      </c>
      <c r="DB37">
        <v>-246.900000003667</v>
      </c>
      <c r="DC37">
        <v>10422.552</v>
      </c>
      <c r="DD37">
        <v>15</v>
      </c>
      <c r="DE37">
        <v>1605300952.0999999</v>
      </c>
      <c r="DF37" t="s">
        <v>368</v>
      </c>
      <c r="DG37">
        <v>1605300946.0999999</v>
      </c>
      <c r="DH37">
        <v>1605300952.0999999</v>
      </c>
      <c r="DI37">
        <v>4</v>
      </c>
      <c r="DJ37">
        <v>-0.14299999999999999</v>
      </c>
      <c r="DK37">
        <v>0.112</v>
      </c>
      <c r="DL37">
        <v>1.595</v>
      </c>
      <c r="DM37">
        <v>0.59199999999999997</v>
      </c>
      <c r="DN37">
        <v>400</v>
      </c>
      <c r="DO37">
        <v>37</v>
      </c>
      <c r="DP37">
        <v>0.04</v>
      </c>
      <c r="DQ37">
        <v>0.02</v>
      </c>
      <c r="DR37">
        <v>16.591297493427302</v>
      </c>
      <c r="DS37">
        <v>0.28812281905303899</v>
      </c>
      <c r="DT37">
        <v>2.7298100299399101E-2</v>
      </c>
      <c r="DU37">
        <v>1</v>
      </c>
      <c r="DV37">
        <v>-21.976900000000001</v>
      </c>
      <c r="DW37">
        <v>-0.23982380422694899</v>
      </c>
      <c r="DX37">
        <v>2.7172449282315499E-2</v>
      </c>
      <c r="DY37">
        <v>0</v>
      </c>
      <c r="DZ37">
        <v>5.2576496666666701</v>
      </c>
      <c r="EA37">
        <v>-0.447908609566187</v>
      </c>
      <c r="EB37">
        <v>3.2491170337322198E-2</v>
      </c>
      <c r="EC37">
        <v>0</v>
      </c>
      <c r="ED37">
        <v>1</v>
      </c>
      <c r="EE37">
        <v>3</v>
      </c>
      <c r="EF37" t="s">
        <v>303</v>
      </c>
      <c r="EG37">
        <v>100</v>
      </c>
      <c r="EH37">
        <v>100</v>
      </c>
      <c r="EI37">
        <v>1.595</v>
      </c>
      <c r="EJ37">
        <v>0.59230000000000005</v>
      </c>
      <c r="EK37">
        <v>1.59479999999996</v>
      </c>
      <c r="EL37">
        <v>0</v>
      </c>
      <c r="EM37">
        <v>0</v>
      </c>
      <c r="EN37">
        <v>0</v>
      </c>
      <c r="EO37">
        <v>0.59230499999998898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19.2</v>
      </c>
      <c r="EX37">
        <v>19.100000000000001</v>
      </c>
      <c r="EY37">
        <v>2</v>
      </c>
      <c r="EZ37">
        <v>487.36799999999999</v>
      </c>
      <c r="FA37">
        <v>547.93100000000004</v>
      </c>
      <c r="FB37">
        <v>33.9801</v>
      </c>
      <c r="FC37">
        <v>32.564399999999999</v>
      </c>
      <c r="FD37">
        <v>30</v>
      </c>
      <c r="FE37">
        <v>32.208799999999997</v>
      </c>
      <c r="FF37">
        <v>32.265599999999999</v>
      </c>
      <c r="FG37">
        <v>20.696899999999999</v>
      </c>
      <c r="FH37">
        <v>19.719000000000001</v>
      </c>
      <c r="FI37">
        <v>100</v>
      </c>
      <c r="FJ37">
        <v>-999.9</v>
      </c>
      <c r="FK37">
        <v>400</v>
      </c>
      <c r="FL37">
        <v>32.066800000000001</v>
      </c>
      <c r="FM37">
        <v>101.26600000000001</v>
      </c>
      <c r="FN37">
        <v>100.601</v>
      </c>
    </row>
    <row r="38" spans="1:170" x14ac:dyDescent="0.25">
      <c r="A38">
        <v>22</v>
      </c>
      <c r="B38">
        <v>1605302383.5</v>
      </c>
      <c r="C38">
        <v>4985.4000000953702</v>
      </c>
      <c r="D38" t="s">
        <v>393</v>
      </c>
      <c r="E38" t="s">
        <v>394</v>
      </c>
      <c r="F38" t="s">
        <v>390</v>
      </c>
      <c r="G38" t="s">
        <v>311</v>
      </c>
      <c r="H38">
        <v>1605302375.75</v>
      </c>
      <c r="I38">
        <f t="shared" si="0"/>
        <v>3.8762376036638219E-3</v>
      </c>
      <c r="J38">
        <f t="shared" si="1"/>
        <v>13.146536708338738</v>
      </c>
      <c r="K38">
        <f t="shared" si="2"/>
        <v>382.39653333333302</v>
      </c>
      <c r="L38">
        <f t="shared" si="3"/>
        <v>271.41231740152375</v>
      </c>
      <c r="M38">
        <f t="shared" si="4"/>
        <v>27.594002499045441</v>
      </c>
      <c r="N38">
        <f t="shared" si="5"/>
        <v>38.877568260161304</v>
      </c>
      <c r="O38">
        <f t="shared" si="6"/>
        <v>0.21496476647086016</v>
      </c>
      <c r="P38">
        <f t="shared" si="7"/>
        <v>2.9554592143305438</v>
      </c>
      <c r="Q38">
        <f t="shared" si="8"/>
        <v>0.20664092042877746</v>
      </c>
      <c r="R38">
        <f t="shared" si="9"/>
        <v>0.12987158411434038</v>
      </c>
      <c r="S38">
        <f t="shared" si="10"/>
        <v>231.2905809041527</v>
      </c>
      <c r="T38">
        <f t="shared" si="11"/>
        <v>35.426276806075883</v>
      </c>
      <c r="U38">
        <f t="shared" si="12"/>
        <v>34.572836666666703</v>
      </c>
      <c r="V38">
        <f t="shared" si="13"/>
        <v>5.5161253755161805</v>
      </c>
      <c r="W38">
        <f t="shared" si="14"/>
        <v>65.152011649497965</v>
      </c>
      <c r="X38">
        <f t="shared" si="15"/>
        <v>3.6953965197922352</v>
      </c>
      <c r="Y38">
        <f t="shared" si="16"/>
        <v>5.6719607364889555</v>
      </c>
      <c r="Z38">
        <f t="shared" si="17"/>
        <v>1.8207288557239454</v>
      </c>
      <c r="AA38">
        <f t="shared" si="18"/>
        <v>-170.94207832157454</v>
      </c>
      <c r="AB38">
        <f t="shared" si="19"/>
        <v>80.056666407089836</v>
      </c>
      <c r="AC38">
        <f t="shared" si="20"/>
        <v>6.3152668659631557</v>
      </c>
      <c r="AD38">
        <f t="shared" si="21"/>
        <v>146.72043585563117</v>
      </c>
      <c r="AE38">
        <v>2</v>
      </c>
      <c r="AF38">
        <v>0</v>
      </c>
      <c r="AG38">
        <f t="shared" si="22"/>
        <v>1</v>
      </c>
      <c r="AH38">
        <f t="shared" si="23"/>
        <v>0</v>
      </c>
      <c r="AI38">
        <f t="shared" si="24"/>
        <v>52258.346883345475</v>
      </c>
      <c r="AJ38" t="s">
        <v>287</v>
      </c>
      <c r="AK38">
        <v>715.47692307692296</v>
      </c>
      <c r="AL38">
        <v>3262.08</v>
      </c>
      <c r="AM38">
        <f t="shared" si="25"/>
        <v>2546.603076923077</v>
      </c>
      <c r="AN38">
        <f t="shared" si="26"/>
        <v>0.78066849277855754</v>
      </c>
      <c r="AO38">
        <v>-0.57774747981622299</v>
      </c>
      <c r="AP38" t="s">
        <v>395</v>
      </c>
      <c r="AQ38">
        <v>685.12115384615402</v>
      </c>
      <c r="AR38">
        <v>879.09</v>
      </c>
      <c r="AS38">
        <f t="shared" si="27"/>
        <v>0.22064731273685967</v>
      </c>
      <c r="AT38">
        <v>0.5</v>
      </c>
      <c r="AU38">
        <f t="shared" si="28"/>
        <v>1180.1802618534987</v>
      </c>
      <c r="AV38">
        <f t="shared" si="29"/>
        <v>13.146536708338738</v>
      </c>
      <c r="AW38">
        <f t="shared" si="30"/>
        <v>130.20180166152892</v>
      </c>
      <c r="AX38">
        <f t="shared" si="31"/>
        <v>0.3967170596867215</v>
      </c>
      <c r="AY38">
        <f t="shared" si="32"/>
        <v>1.1628972820305158E-2</v>
      </c>
      <c r="AZ38">
        <f t="shared" si="33"/>
        <v>2.710746339965191</v>
      </c>
      <c r="BA38" t="s">
        <v>396</v>
      </c>
      <c r="BB38">
        <v>530.34</v>
      </c>
      <c r="BC38">
        <f t="shared" si="34"/>
        <v>348.75</v>
      </c>
      <c r="BD38">
        <f t="shared" si="35"/>
        <v>0.55618307140887746</v>
      </c>
      <c r="BE38">
        <f t="shared" si="36"/>
        <v>0.87233411671681782</v>
      </c>
      <c r="BF38">
        <f t="shared" si="37"/>
        <v>1.1855338815310024</v>
      </c>
      <c r="BG38">
        <f t="shared" si="38"/>
        <v>0.93575242313742824</v>
      </c>
      <c r="BH38">
        <f t="shared" si="39"/>
        <v>1399.9939999999999</v>
      </c>
      <c r="BI38">
        <f t="shared" si="40"/>
        <v>1180.1802618534987</v>
      </c>
      <c r="BJ38">
        <f t="shared" si="41"/>
        <v>0.8429895141361311</v>
      </c>
      <c r="BK38">
        <f t="shared" si="42"/>
        <v>0.19597902827226227</v>
      </c>
      <c r="BL38">
        <v>6</v>
      </c>
      <c r="BM38">
        <v>0.5</v>
      </c>
      <c r="BN38" t="s">
        <v>290</v>
      </c>
      <c r="BO38">
        <v>2</v>
      </c>
      <c r="BP38">
        <v>1605302375.75</v>
      </c>
      <c r="BQ38">
        <v>382.39653333333302</v>
      </c>
      <c r="BR38">
        <v>399.95156666666702</v>
      </c>
      <c r="BS38">
        <v>36.3476133333333</v>
      </c>
      <c r="BT38">
        <v>31.865076666666699</v>
      </c>
      <c r="BU38">
        <v>380.72846666666698</v>
      </c>
      <c r="BV38">
        <v>35.772453333333303</v>
      </c>
      <c r="BW38">
        <v>499.9864</v>
      </c>
      <c r="BX38">
        <v>101.6191</v>
      </c>
      <c r="BY38">
        <v>4.9102693333333301E-2</v>
      </c>
      <c r="BZ38">
        <v>35.075279999999999</v>
      </c>
      <c r="CA38">
        <v>34.572836666666703</v>
      </c>
      <c r="CB38">
        <v>999.9</v>
      </c>
      <c r="CC38">
        <v>0</v>
      </c>
      <c r="CD38">
        <v>0</v>
      </c>
      <c r="CE38">
        <v>9986.7520000000004</v>
      </c>
      <c r="CF38">
        <v>0</v>
      </c>
      <c r="CG38">
        <v>337.29476666666699</v>
      </c>
      <c r="CH38">
        <v>1399.9939999999999</v>
      </c>
      <c r="CI38">
        <v>0.89999110000000004</v>
      </c>
      <c r="CJ38">
        <v>0.10000893</v>
      </c>
      <c r="CK38">
        <v>0</v>
      </c>
      <c r="CL38">
        <v>685.16430000000003</v>
      </c>
      <c r="CM38">
        <v>4.9993800000000004</v>
      </c>
      <c r="CN38">
        <v>9799.1196666666692</v>
      </c>
      <c r="CO38">
        <v>11164.256666666701</v>
      </c>
      <c r="CP38">
        <v>49.3414</v>
      </c>
      <c r="CQ38">
        <v>50.328800000000001</v>
      </c>
      <c r="CR38">
        <v>49.978999999999999</v>
      </c>
      <c r="CS38">
        <v>50.441200000000002</v>
      </c>
      <c r="CT38">
        <v>51.311999999999998</v>
      </c>
      <c r="CU38">
        <v>1255.4839999999999</v>
      </c>
      <c r="CV38">
        <v>139.51</v>
      </c>
      <c r="CW38">
        <v>0</v>
      </c>
      <c r="CX38">
        <v>285.60000014305098</v>
      </c>
      <c r="CY38">
        <v>0</v>
      </c>
      <c r="CZ38">
        <v>685.12115384615402</v>
      </c>
      <c r="DA38">
        <v>-7.9191111052603196</v>
      </c>
      <c r="DB38">
        <v>-109.537777719996</v>
      </c>
      <c r="DC38">
        <v>9798.6830769230801</v>
      </c>
      <c r="DD38">
        <v>15</v>
      </c>
      <c r="DE38">
        <v>1605302289.5</v>
      </c>
      <c r="DF38" t="s">
        <v>397</v>
      </c>
      <c r="DG38">
        <v>1605302289.5</v>
      </c>
      <c r="DH38">
        <v>1605302288.5</v>
      </c>
      <c r="DI38">
        <v>5</v>
      </c>
      <c r="DJ38">
        <v>7.2999999999999995E-2</v>
      </c>
      <c r="DK38">
        <v>-1.7000000000000001E-2</v>
      </c>
      <c r="DL38">
        <v>1.6679999999999999</v>
      </c>
      <c r="DM38">
        <v>0.57499999999999996</v>
      </c>
      <c r="DN38">
        <v>399</v>
      </c>
      <c r="DO38">
        <v>36</v>
      </c>
      <c r="DP38">
        <v>0.23</v>
      </c>
      <c r="DQ38">
        <v>0.09</v>
      </c>
      <c r="DR38">
        <v>13.133439389534701</v>
      </c>
      <c r="DS38">
        <v>1.1918296232961501</v>
      </c>
      <c r="DT38">
        <v>9.5585245956543802E-2</v>
      </c>
      <c r="DU38">
        <v>0</v>
      </c>
      <c r="DV38">
        <v>-17.55509</v>
      </c>
      <c r="DW38">
        <v>-0.924603337041078</v>
      </c>
      <c r="DX38">
        <v>7.7957917493991793E-2</v>
      </c>
      <c r="DY38">
        <v>0</v>
      </c>
      <c r="DZ38">
        <v>4.4825393333333299</v>
      </c>
      <c r="EA38">
        <v>-1.1493543937708399</v>
      </c>
      <c r="EB38">
        <v>8.3638332477133606E-2</v>
      </c>
      <c r="EC38">
        <v>0</v>
      </c>
      <c r="ED38">
        <v>0</v>
      </c>
      <c r="EE38">
        <v>3</v>
      </c>
      <c r="EF38" t="s">
        <v>292</v>
      </c>
      <c r="EG38">
        <v>100</v>
      </c>
      <c r="EH38">
        <v>100</v>
      </c>
      <c r="EI38">
        <v>1.6679999999999999</v>
      </c>
      <c r="EJ38">
        <v>0.57520000000000004</v>
      </c>
      <c r="EK38">
        <v>1.66815000000003</v>
      </c>
      <c r="EL38">
        <v>0</v>
      </c>
      <c r="EM38">
        <v>0</v>
      </c>
      <c r="EN38">
        <v>0</v>
      </c>
      <c r="EO38">
        <v>0.57515999999999701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1.6</v>
      </c>
      <c r="EX38">
        <v>1.6</v>
      </c>
      <c r="EY38">
        <v>2</v>
      </c>
      <c r="EZ38">
        <v>476.44600000000003</v>
      </c>
      <c r="FA38">
        <v>547.18399999999997</v>
      </c>
      <c r="FB38">
        <v>33.876300000000001</v>
      </c>
      <c r="FC38">
        <v>32.448799999999999</v>
      </c>
      <c r="FD38">
        <v>30.0001</v>
      </c>
      <c r="FE38">
        <v>32.109000000000002</v>
      </c>
      <c r="FF38">
        <v>32.167299999999997</v>
      </c>
      <c r="FG38">
        <v>20.691600000000001</v>
      </c>
      <c r="FH38">
        <v>18.3125</v>
      </c>
      <c r="FI38">
        <v>100</v>
      </c>
      <c r="FJ38">
        <v>-999.9</v>
      </c>
      <c r="FK38">
        <v>400</v>
      </c>
      <c r="FL38">
        <v>32.119</v>
      </c>
      <c r="FM38">
        <v>101.286</v>
      </c>
      <c r="FN38">
        <v>100.61499999999999</v>
      </c>
    </row>
    <row r="39" spans="1:170" x14ac:dyDescent="0.25">
      <c r="A39">
        <v>23</v>
      </c>
      <c r="B39">
        <v>1605302960</v>
      </c>
      <c r="C39">
        <v>5561.9000000953702</v>
      </c>
      <c r="D39" t="s">
        <v>398</v>
      </c>
      <c r="E39" t="s">
        <v>399</v>
      </c>
      <c r="F39" t="s">
        <v>400</v>
      </c>
      <c r="G39" t="s">
        <v>322</v>
      </c>
      <c r="H39">
        <v>1605302952.25</v>
      </c>
      <c r="I39">
        <f t="shared" si="0"/>
        <v>2.5458768462518037E-3</v>
      </c>
      <c r="J39">
        <f t="shared" si="1"/>
        <v>14.377234775750258</v>
      </c>
      <c r="K39">
        <f t="shared" si="2"/>
        <v>381.52666666666698</v>
      </c>
      <c r="L39">
        <f t="shared" si="3"/>
        <v>205.91734105430487</v>
      </c>
      <c r="M39">
        <f t="shared" si="4"/>
        <v>20.934164966861552</v>
      </c>
      <c r="N39">
        <f t="shared" si="5"/>
        <v>38.787127584123546</v>
      </c>
      <c r="O39">
        <f t="shared" si="6"/>
        <v>0.14092453500653412</v>
      </c>
      <c r="P39">
        <f t="shared" si="7"/>
        <v>2.9570723132277554</v>
      </c>
      <c r="Q39">
        <f t="shared" si="8"/>
        <v>0.13729700105812798</v>
      </c>
      <c r="R39">
        <f t="shared" si="9"/>
        <v>8.6128767773985565E-2</v>
      </c>
      <c r="S39">
        <f t="shared" si="10"/>
        <v>231.29117150445273</v>
      </c>
      <c r="T39">
        <f t="shared" si="11"/>
        <v>35.895018485789272</v>
      </c>
      <c r="U39">
        <f t="shared" si="12"/>
        <v>35.1849566666667</v>
      </c>
      <c r="V39">
        <f t="shared" si="13"/>
        <v>5.7064817248222353</v>
      </c>
      <c r="W39">
        <f t="shared" si="14"/>
        <v>68.458661064791187</v>
      </c>
      <c r="X39">
        <f t="shared" si="15"/>
        <v>3.9105247907906837</v>
      </c>
      <c r="Y39">
        <f t="shared" si="16"/>
        <v>5.7122425854774654</v>
      </c>
      <c r="Z39">
        <f t="shared" si="17"/>
        <v>1.7959569340315515</v>
      </c>
      <c r="AA39">
        <f t="shared" si="18"/>
        <v>-112.27316891970455</v>
      </c>
      <c r="AB39">
        <f t="shared" si="19"/>
        <v>2.908914300931587</v>
      </c>
      <c r="AC39">
        <f t="shared" si="20"/>
        <v>0.23017230487542684</v>
      </c>
      <c r="AD39">
        <f t="shared" si="21"/>
        <v>122.1570891905552</v>
      </c>
      <c r="AE39">
        <v>0</v>
      </c>
      <c r="AF39">
        <v>0</v>
      </c>
      <c r="AG39">
        <f t="shared" si="22"/>
        <v>1</v>
      </c>
      <c r="AH39">
        <f t="shared" si="23"/>
        <v>0</v>
      </c>
      <c r="AI39">
        <f t="shared" si="24"/>
        <v>52282.429561756522</v>
      </c>
      <c r="AJ39" t="s">
        <v>287</v>
      </c>
      <c r="AK39">
        <v>715.47692307692296</v>
      </c>
      <c r="AL39">
        <v>3262.08</v>
      </c>
      <c r="AM39">
        <f t="shared" si="25"/>
        <v>2546.603076923077</v>
      </c>
      <c r="AN39">
        <f t="shared" si="26"/>
        <v>0.78066849277855754</v>
      </c>
      <c r="AO39">
        <v>-0.57774747981622299</v>
      </c>
      <c r="AP39" t="s">
        <v>401</v>
      </c>
      <c r="AQ39">
        <v>656.09950000000003</v>
      </c>
      <c r="AR39">
        <v>933.4</v>
      </c>
      <c r="AS39">
        <f t="shared" si="27"/>
        <v>0.2970864581101349</v>
      </c>
      <c r="AT39">
        <v>0.5</v>
      </c>
      <c r="AU39">
        <f t="shared" si="28"/>
        <v>1180.1898898605123</v>
      </c>
      <c r="AV39">
        <f t="shared" si="29"/>
        <v>14.377234775750258</v>
      </c>
      <c r="AW39">
        <f t="shared" si="30"/>
        <v>175.30921713802491</v>
      </c>
      <c r="AX39">
        <f t="shared" si="31"/>
        <v>0.47263766873794727</v>
      </c>
      <c r="AY39">
        <f t="shared" si="32"/>
        <v>1.2671674604274083E-2</v>
      </c>
      <c r="AZ39">
        <f t="shared" si="33"/>
        <v>2.4948360831369185</v>
      </c>
      <c r="BA39" t="s">
        <v>402</v>
      </c>
      <c r="BB39">
        <v>492.24</v>
      </c>
      <c r="BC39">
        <f t="shared" si="34"/>
        <v>441.15999999999997</v>
      </c>
      <c r="BD39">
        <f t="shared" si="35"/>
        <v>0.62857126666062191</v>
      </c>
      <c r="BE39">
        <f t="shared" si="36"/>
        <v>0.84072726222453276</v>
      </c>
      <c r="BF39">
        <f t="shared" si="37"/>
        <v>1.2724696434874683</v>
      </c>
      <c r="BG39">
        <f t="shared" si="38"/>
        <v>0.91442597439001694</v>
      </c>
      <c r="BH39">
        <f t="shared" si="39"/>
        <v>1400.0063333333301</v>
      </c>
      <c r="BI39">
        <f t="shared" si="40"/>
        <v>1180.1898898605123</v>
      </c>
      <c r="BJ39">
        <f t="shared" si="41"/>
        <v>0.8429889649502883</v>
      </c>
      <c r="BK39">
        <f t="shared" si="42"/>
        <v>0.19597792990057664</v>
      </c>
      <c r="BL39">
        <v>6</v>
      </c>
      <c r="BM39">
        <v>0.5</v>
      </c>
      <c r="BN39" t="s">
        <v>290</v>
      </c>
      <c r="BO39">
        <v>2</v>
      </c>
      <c r="BP39">
        <v>1605302952.25</v>
      </c>
      <c r="BQ39">
        <v>381.52666666666698</v>
      </c>
      <c r="BR39">
        <v>399.94496666666703</v>
      </c>
      <c r="BS39">
        <v>38.465583333333299</v>
      </c>
      <c r="BT39">
        <v>35.528039999999997</v>
      </c>
      <c r="BU39">
        <v>379.85849999999999</v>
      </c>
      <c r="BV39">
        <v>37.890416666666702</v>
      </c>
      <c r="BW39">
        <v>499.99906666666698</v>
      </c>
      <c r="BX39">
        <v>101.6138</v>
      </c>
      <c r="BY39">
        <v>4.91530066666667E-2</v>
      </c>
      <c r="BZ39">
        <v>35.203203333333299</v>
      </c>
      <c r="CA39">
        <v>35.1849566666667</v>
      </c>
      <c r="CB39">
        <v>999.9</v>
      </c>
      <c r="CC39">
        <v>0</v>
      </c>
      <c r="CD39">
        <v>0</v>
      </c>
      <c r="CE39">
        <v>9996.4176666666699</v>
      </c>
      <c r="CF39">
        <v>0</v>
      </c>
      <c r="CG39">
        <v>96.394356666666695</v>
      </c>
      <c r="CH39">
        <v>1400.0063333333301</v>
      </c>
      <c r="CI39">
        <v>0.90001030000000004</v>
      </c>
      <c r="CJ39">
        <v>9.9989949999999994E-2</v>
      </c>
      <c r="CK39">
        <v>0</v>
      </c>
      <c r="CL39">
        <v>656.09353333333297</v>
      </c>
      <c r="CM39">
        <v>4.9993800000000004</v>
      </c>
      <c r="CN39">
        <v>9334.5859999999993</v>
      </c>
      <c r="CO39">
        <v>11164.416666666701</v>
      </c>
      <c r="CP39">
        <v>49.311999999999998</v>
      </c>
      <c r="CQ39">
        <v>50.5</v>
      </c>
      <c r="CR39">
        <v>49.901866666666699</v>
      </c>
      <c r="CS39">
        <v>50.682866666666598</v>
      </c>
      <c r="CT39">
        <v>51.311999999999998</v>
      </c>
      <c r="CU39">
        <v>1255.5213333333299</v>
      </c>
      <c r="CV39">
        <v>139.48566666666699</v>
      </c>
      <c r="CW39">
        <v>0</v>
      </c>
      <c r="CX39">
        <v>575.5</v>
      </c>
      <c r="CY39">
        <v>0</v>
      </c>
      <c r="CZ39">
        <v>656.09950000000003</v>
      </c>
      <c r="DA39">
        <v>9.1357606976176093</v>
      </c>
      <c r="DB39">
        <v>119.577777850334</v>
      </c>
      <c r="DC39">
        <v>9334.8334615384592</v>
      </c>
      <c r="DD39">
        <v>15</v>
      </c>
      <c r="DE39">
        <v>1605302289.5</v>
      </c>
      <c r="DF39" t="s">
        <v>397</v>
      </c>
      <c r="DG39">
        <v>1605302289.5</v>
      </c>
      <c r="DH39">
        <v>1605302288.5</v>
      </c>
      <c r="DI39">
        <v>5</v>
      </c>
      <c r="DJ39">
        <v>7.2999999999999995E-2</v>
      </c>
      <c r="DK39">
        <v>-1.7000000000000001E-2</v>
      </c>
      <c r="DL39">
        <v>1.6679999999999999</v>
      </c>
      <c r="DM39">
        <v>0.57499999999999996</v>
      </c>
      <c r="DN39">
        <v>399</v>
      </c>
      <c r="DO39">
        <v>36</v>
      </c>
      <c r="DP39">
        <v>0.23</v>
      </c>
      <c r="DQ39">
        <v>0.09</v>
      </c>
      <c r="DR39">
        <v>14.3720771588719</v>
      </c>
      <c r="DS39">
        <v>0.24244999147842999</v>
      </c>
      <c r="DT39">
        <v>2.8422318005036001E-2</v>
      </c>
      <c r="DU39">
        <v>1</v>
      </c>
      <c r="DV39">
        <v>-18.414860000000001</v>
      </c>
      <c r="DW39">
        <v>-0.26097263626253803</v>
      </c>
      <c r="DX39">
        <v>3.1356334819830897E-2</v>
      </c>
      <c r="DY39">
        <v>0</v>
      </c>
      <c r="DZ39">
        <v>2.9364859999999999</v>
      </c>
      <c r="EA39">
        <v>0.13358469410456</v>
      </c>
      <c r="EB39">
        <v>9.9510373328613403E-3</v>
      </c>
      <c r="EC39">
        <v>1</v>
      </c>
      <c r="ED39">
        <v>2</v>
      </c>
      <c r="EE39">
        <v>3</v>
      </c>
      <c r="EF39" t="s">
        <v>369</v>
      </c>
      <c r="EG39">
        <v>100</v>
      </c>
      <c r="EH39">
        <v>100</v>
      </c>
      <c r="EI39">
        <v>1.6679999999999999</v>
      </c>
      <c r="EJ39">
        <v>0.57509999999999994</v>
      </c>
      <c r="EK39">
        <v>1.66815000000003</v>
      </c>
      <c r="EL39">
        <v>0</v>
      </c>
      <c r="EM39">
        <v>0</v>
      </c>
      <c r="EN39">
        <v>0</v>
      </c>
      <c r="EO39">
        <v>0.57515999999999701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11.2</v>
      </c>
      <c r="EX39">
        <v>11.2</v>
      </c>
      <c r="EY39">
        <v>2</v>
      </c>
      <c r="EZ39">
        <v>495.9</v>
      </c>
      <c r="FA39">
        <v>551.84900000000005</v>
      </c>
      <c r="FB39">
        <v>33.878900000000002</v>
      </c>
      <c r="FC39">
        <v>32.375799999999998</v>
      </c>
      <c r="FD39">
        <v>30.0002</v>
      </c>
      <c r="FE39">
        <v>32.024000000000001</v>
      </c>
      <c r="FF39">
        <v>32.083500000000001</v>
      </c>
      <c r="FG39">
        <v>20.735499999999998</v>
      </c>
      <c r="FH39">
        <v>6.66</v>
      </c>
      <c r="FI39">
        <v>100</v>
      </c>
      <c r="FJ39">
        <v>-999.9</v>
      </c>
      <c r="FK39">
        <v>400</v>
      </c>
      <c r="FL39">
        <v>35.574199999999998</v>
      </c>
      <c r="FM39">
        <v>101.265</v>
      </c>
      <c r="FN39">
        <v>100.59699999999999</v>
      </c>
    </row>
    <row r="40" spans="1:170" x14ac:dyDescent="0.25">
      <c r="A40">
        <v>24</v>
      </c>
      <c r="B40">
        <v>1605303173.5</v>
      </c>
      <c r="C40">
        <v>5775.4000000953702</v>
      </c>
      <c r="D40" t="s">
        <v>403</v>
      </c>
      <c r="E40" t="s">
        <v>404</v>
      </c>
      <c r="F40" t="s">
        <v>400</v>
      </c>
      <c r="G40" t="s">
        <v>322</v>
      </c>
      <c r="H40">
        <v>1605303165.5</v>
      </c>
      <c r="I40">
        <f t="shared" si="0"/>
        <v>1.1237773034465149E-3</v>
      </c>
      <c r="J40">
        <f t="shared" si="1"/>
        <v>8.514793487005667</v>
      </c>
      <c r="K40">
        <f t="shared" si="2"/>
        <v>389.24409677419402</v>
      </c>
      <c r="L40">
        <f t="shared" si="3"/>
        <v>125.3747713048493</v>
      </c>
      <c r="M40">
        <f t="shared" si="4"/>
        <v>12.745882904800142</v>
      </c>
      <c r="N40">
        <f t="shared" si="5"/>
        <v>39.571435522743627</v>
      </c>
      <c r="O40">
        <f t="shared" si="6"/>
        <v>5.3845794418078761E-2</v>
      </c>
      <c r="P40">
        <f t="shared" si="7"/>
        <v>2.9571067555482489</v>
      </c>
      <c r="Q40">
        <f t="shared" si="8"/>
        <v>5.3306969727056404E-2</v>
      </c>
      <c r="R40">
        <f t="shared" si="9"/>
        <v>3.3364817882041979E-2</v>
      </c>
      <c r="S40">
        <f t="shared" si="10"/>
        <v>231.29375920204026</v>
      </c>
      <c r="T40">
        <f t="shared" si="11"/>
        <v>36.341139838280554</v>
      </c>
      <c r="U40">
        <f t="shared" si="12"/>
        <v>35.7482677419355</v>
      </c>
      <c r="V40">
        <f t="shared" si="13"/>
        <v>5.8866777093372287</v>
      </c>
      <c r="W40">
        <f t="shared" si="14"/>
        <v>67.027654714751989</v>
      </c>
      <c r="X40">
        <f t="shared" si="15"/>
        <v>3.8461001586014567</v>
      </c>
      <c r="Y40">
        <f t="shared" si="16"/>
        <v>5.7380795657691062</v>
      </c>
      <c r="Z40">
        <f t="shared" si="17"/>
        <v>2.040577550735772</v>
      </c>
      <c r="AA40">
        <f t="shared" si="18"/>
        <v>-49.558579081991311</v>
      </c>
      <c r="AB40">
        <f t="shared" si="19"/>
        <v>-73.880982316185381</v>
      </c>
      <c r="AC40">
        <f t="shared" si="20"/>
        <v>-5.864250716060341</v>
      </c>
      <c r="AD40">
        <f t="shared" si="21"/>
        <v>101.98994708780323</v>
      </c>
      <c r="AE40">
        <v>0</v>
      </c>
      <c r="AF40">
        <v>0</v>
      </c>
      <c r="AG40">
        <f t="shared" si="22"/>
        <v>1</v>
      </c>
      <c r="AH40">
        <f t="shared" si="23"/>
        <v>0</v>
      </c>
      <c r="AI40">
        <f t="shared" si="24"/>
        <v>52269.5336573842</v>
      </c>
      <c r="AJ40" t="s">
        <v>287</v>
      </c>
      <c r="AK40">
        <v>715.47692307692296</v>
      </c>
      <c r="AL40">
        <v>3262.08</v>
      </c>
      <c r="AM40">
        <f t="shared" si="25"/>
        <v>2546.603076923077</v>
      </c>
      <c r="AN40">
        <f t="shared" si="26"/>
        <v>0.78066849277855754</v>
      </c>
      <c r="AO40">
        <v>-0.57774747981622299</v>
      </c>
      <c r="AP40" t="s">
        <v>405</v>
      </c>
      <c r="AQ40">
        <v>647.88048000000003</v>
      </c>
      <c r="AR40">
        <v>855.26</v>
      </c>
      <c r="AS40">
        <f t="shared" si="27"/>
        <v>0.24247541098613279</v>
      </c>
      <c r="AT40">
        <v>0.5</v>
      </c>
      <c r="AU40">
        <f t="shared" si="28"/>
        <v>1180.2006115307058</v>
      </c>
      <c r="AV40">
        <f t="shared" si="29"/>
        <v>8.514793487005667</v>
      </c>
      <c r="AW40">
        <f t="shared" si="30"/>
        <v>143.08481416349656</v>
      </c>
      <c r="AX40">
        <f t="shared" si="31"/>
        <v>0.39385683885602041</v>
      </c>
      <c r="AY40">
        <f t="shared" si="32"/>
        <v>7.7042333972602971E-3</v>
      </c>
      <c r="AZ40">
        <f t="shared" si="33"/>
        <v>2.814138390664827</v>
      </c>
      <c r="BA40" t="s">
        <v>406</v>
      </c>
      <c r="BB40">
        <v>518.41</v>
      </c>
      <c r="BC40">
        <f t="shared" si="34"/>
        <v>336.85</v>
      </c>
      <c r="BD40">
        <f t="shared" si="35"/>
        <v>0.61564352085497975</v>
      </c>
      <c r="BE40">
        <f t="shared" si="36"/>
        <v>0.87722648860832375</v>
      </c>
      <c r="BF40">
        <f t="shared" si="37"/>
        <v>1.4835810211426481</v>
      </c>
      <c r="BG40">
        <f t="shared" si="38"/>
        <v>0.94510998663679868</v>
      </c>
      <c r="BH40">
        <f t="shared" si="39"/>
        <v>1400.01870967742</v>
      </c>
      <c r="BI40">
        <f t="shared" si="40"/>
        <v>1180.2006115307058</v>
      </c>
      <c r="BJ40">
        <f t="shared" si="41"/>
        <v>0.84298917105374782</v>
      </c>
      <c r="BK40">
        <f t="shared" si="42"/>
        <v>0.19597834210749568</v>
      </c>
      <c r="BL40">
        <v>6</v>
      </c>
      <c r="BM40">
        <v>0.5</v>
      </c>
      <c r="BN40" t="s">
        <v>290</v>
      </c>
      <c r="BO40">
        <v>2</v>
      </c>
      <c r="BP40">
        <v>1605303165.5</v>
      </c>
      <c r="BQ40">
        <v>389.24409677419402</v>
      </c>
      <c r="BR40">
        <v>399.98658064516098</v>
      </c>
      <c r="BS40">
        <v>37.832132258064497</v>
      </c>
      <c r="BT40">
        <v>36.534638709677402</v>
      </c>
      <c r="BU40">
        <v>387.57603225806503</v>
      </c>
      <c r="BV40">
        <v>37.2569612903226</v>
      </c>
      <c r="BW40">
        <v>500.008225806452</v>
      </c>
      <c r="BX40">
        <v>101.61235483871</v>
      </c>
      <c r="BY40">
        <v>4.99076096774193E-2</v>
      </c>
      <c r="BZ40">
        <v>35.284841935483897</v>
      </c>
      <c r="CA40">
        <v>35.7482677419355</v>
      </c>
      <c r="CB40">
        <v>999.9</v>
      </c>
      <c r="CC40">
        <v>0</v>
      </c>
      <c r="CD40">
        <v>0</v>
      </c>
      <c r="CE40">
        <v>9996.7551612903208</v>
      </c>
      <c r="CF40">
        <v>0</v>
      </c>
      <c r="CG40">
        <v>268.20661290322602</v>
      </c>
      <c r="CH40">
        <v>1400.01870967742</v>
      </c>
      <c r="CI40">
        <v>0.90000341935483896</v>
      </c>
      <c r="CJ40">
        <v>9.9996677419354807E-2</v>
      </c>
      <c r="CK40">
        <v>0</v>
      </c>
      <c r="CL40">
        <v>648.13332258064497</v>
      </c>
      <c r="CM40">
        <v>4.9993800000000004</v>
      </c>
      <c r="CN40">
        <v>9238.7022580645207</v>
      </c>
      <c r="CO40">
        <v>11164.4935483871</v>
      </c>
      <c r="CP40">
        <v>49.5</v>
      </c>
      <c r="CQ40">
        <v>50.75</v>
      </c>
      <c r="CR40">
        <v>50.125</v>
      </c>
      <c r="CS40">
        <v>50.936999999999998</v>
      </c>
      <c r="CT40">
        <v>51.5</v>
      </c>
      <c r="CU40">
        <v>1255.52225806452</v>
      </c>
      <c r="CV40">
        <v>139.496451612903</v>
      </c>
      <c r="CW40">
        <v>0</v>
      </c>
      <c r="CX40">
        <v>212.5</v>
      </c>
      <c r="CY40">
        <v>0</v>
      </c>
      <c r="CZ40">
        <v>647.88048000000003</v>
      </c>
      <c r="DA40">
        <v>-18.410846175624599</v>
      </c>
      <c r="DB40">
        <v>-254.02076963170799</v>
      </c>
      <c r="DC40">
        <v>9235.1491999999998</v>
      </c>
      <c r="DD40">
        <v>15</v>
      </c>
      <c r="DE40">
        <v>1605302289.5</v>
      </c>
      <c r="DF40" t="s">
        <v>397</v>
      </c>
      <c r="DG40">
        <v>1605302289.5</v>
      </c>
      <c r="DH40">
        <v>1605302288.5</v>
      </c>
      <c r="DI40">
        <v>5</v>
      </c>
      <c r="DJ40">
        <v>7.2999999999999995E-2</v>
      </c>
      <c r="DK40">
        <v>-1.7000000000000001E-2</v>
      </c>
      <c r="DL40">
        <v>1.6679999999999999</v>
      </c>
      <c r="DM40">
        <v>0.57499999999999996</v>
      </c>
      <c r="DN40">
        <v>399</v>
      </c>
      <c r="DO40">
        <v>36</v>
      </c>
      <c r="DP40">
        <v>0.23</v>
      </c>
      <c r="DQ40">
        <v>0.09</v>
      </c>
      <c r="DR40">
        <v>8.5136735881465597</v>
      </c>
      <c r="DS40">
        <v>-6.0793888843144597</v>
      </c>
      <c r="DT40">
        <v>0.66541181996138499</v>
      </c>
      <c r="DU40">
        <v>0</v>
      </c>
      <c r="DV40">
        <v>-10.715199333333301</v>
      </c>
      <c r="DW40">
        <v>6.4762096551723696</v>
      </c>
      <c r="DX40">
        <v>0.77991057936122099</v>
      </c>
      <c r="DY40">
        <v>0</v>
      </c>
      <c r="DZ40">
        <v>1.2987436666666701</v>
      </c>
      <c r="EA40">
        <v>0.246010144605118</v>
      </c>
      <c r="EB40">
        <v>1.7918513235074901E-2</v>
      </c>
      <c r="EC40">
        <v>0</v>
      </c>
      <c r="ED40">
        <v>0</v>
      </c>
      <c r="EE40">
        <v>3</v>
      </c>
      <c r="EF40" t="s">
        <v>292</v>
      </c>
      <c r="EG40">
        <v>100</v>
      </c>
      <c r="EH40">
        <v>100</v>
      </c>
      <c r="EI40">
        <v>1.6679999999999999</v>
      </c>
      <c r="EJ40">
        <v>0.57520000000000004</v>
      </c>
      <c r="EK40">
        <v>1.66815000000003</v>
      </c>
      <c r="EL40">
        <v>0</v>
      </c>
      <c r="EM40">
        <v>0</v>
      </c>
      <c r="EN40">
        <v>0</v>
      </c>
      <c r="EO40">
        <v>0.57515999999999701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14.7</v>
      </c>
      <c r="EX40">
        <v>14.8</v>
      </c>
      <c r="EY40">
        <v>2</v>
      </c>
      <c r="EZ40">
        <v>494.334</v>
      </c>
      <c r="FA40">
        <v>552.78300000000002</v>
      </c>
      <c r="FB40">
        <v>33.950099999999999</v>
      </c>
      <c r="FC40">
        <v>32.432899999999997</v>
      </c>
      <c r="FD40">
        <v>30.000299999999999</v>
      </c>
      <c r="FE40">
        <v>32.072099999999999</v>
      </c>
      <c r="FF40">
        <v>32.128900000000002</v>
      </c>
      <c r="FG40">
        <v>20.765899999999998</v>
      </c>
      <c r="FH40">
        <v>0</v>
      </c>
      <c r="FI40">
        <v>100</v>
      </c>
      <c r="FJ40">
        <v>-999.9</v>
      </c>
      <c r="FK40">
        <v>400</v>
      </c>
      <c r="FL40">
        <v>39.361199999999997</v>
      </c>
      <c r="FM40">
        <v>101.249</v>
      </c>
      <c r="FN40">
        <v>100.578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2020-11-13T13:35:21Z</dcterms:created>
  <dcterms:modified xsi:type="dcterms:W3CDTF">2021-05-13T19:08:59Z</dcterms:modified>
</cp:coreProperties>
</file>