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40FED976-80A7-48C8-9F6F-51581CD23523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4" i="1" l="1"/>
  <c r="BJ44" i="1"/>
  <c r="BH44" i="1"/>
  <c r="BI44" i="1" s="1"/>
  <c r="BG44" i="1"/>
  <c r="BF44" i="1"/>
  <c r="BE44" i="1"/>
  <c r="BD44" i="1"/>
  <c r="BC44" i="1"/>
  <c r="AZ44" i="1"/>
  <c r="AX44" i="1"/>
  <c r="AS44" i="1"/>
  <c r="AN44" i="1"/>
  <c r="AM44" i="1"/>
  <c r="AI44" i="1"/>
  <c r="AH44" i="1"/>
  <c r="AG44" i="1"/>
  <c r="I44" i="1" s="1"/>
  <c r="Y44" i="1"/>
  <c r="X44" i="1"/>
  <c r="W44" i="1" s="1"/>
  <c r="P44" i="1"/>
  <c r="K44" i="1"/>
  <c r="J44" i="1"/>
  <c r="AV44" i="1" s="1"/>
  <c r="BK43" i="1"/>
  <c r="BJ43" i="1"/>
  <c r="BH43" i="1"/>
  <c r="BI43" i="1" s="1"/>
  <c r="BG43" i="1"/>
  <c r="BF43" i="1"/>
  <c r="BE43" i="1"/>
  <c r="BD43" i="1"/>
  <c r="BC43" i="1"/>
  <c r="AZ43" i="1"/>
  <c r="AX43" i="1"/>
  <c r="AS43" i="1"/>
  <c r="AN43" i="1"/>
  <c r="AM43" i="1"/>
  <c r="AI43" i="1"/>
  <c r="AG43" i="1"/>
  <c r="Y43" i="1"/>
  <c r="X43" i="1"/>
  <c r="W43" i="1"/>
  <c r="P43" i="1"/>
  <c r="BK42" i="1"/>
  <c r="BJ42" i="1"/>
  <c r="BI42" i="1" s="1"/>
  <c r="BH42" i="1"/>
  <c r="BG42" i="1"/>
  <c r="BF42" i="1"/>
  <c r="BE42" i="1"/>
  <c r="BD42" i="1"/>
  <c r="BC42" i="1"/>
  <c r="AX42" i="1" s="1"/>
  <c r="AZ42" i="1"/>
  <c r="AS42" i="1"/>
  <c r="AM42" i="1"/>
  <c r="AN42" i="1" s="1"/>
  <c r="AI42" i="1"/>
  <c r="AG42" i="1" s="1"/>
  <c r="Y42" i="1"/>
  <c r="X42" i="1"/>
  <c r="W42" i="1" s="1"/>
  <c r="P42" i="1"/>
  <c r="BK41" i="1"/>
  <c r="BJ41" i="1"/>
  <c r="BI41" i="1"/>
  <c r="S41" i="1" s="1"/>
  <c r="BH41" i="1"/>
  <c r="BG41" i="1"/>
  <c r="BF41" i="1"/>
  <c r="BE41" i="1"/>
  <c r="BD41" i="1"/>
  <c r="BC41" i="1"/>
  <c r="AX41" i="1" s="1"/>
  <c r="AZ41" i="1"/>
  <c r="AU41" i="1"/>
  <c r="AS41" i="1"/>
  <c r="AW41" i="1" s="1"/>
  <c r="AN41" i="1"/>
  <c r="AM41" i="1"/>
  <c r="AI41" i="1"/>
  <c r="AG41" i="1" s="1"/>
  <c r="Y41" i="1"/>
  <c r="X41" i="1"/>
  <c r="W41" i="1" s="1"/>
  <c r="P41" i="1"/>
  <c r="BK40" i="1"/>
  <c r="BJ40" i="1"/>
  <c r="BH40" i="1"/>
  <c r="BI40" i="1" s="1"/>
  <c r="BG40" i="1"/>
  <c r="BF40" i="1"/>
  <c r="BE40" i="1"/>
  <c r="BD40" i="1"/>
  <c r="BC40" i="1"/>
  <c r="AZ40" i="1"/>
  <c r="AX40" i="1"/>
  <c r="AS40" i="1"/>
  <c r="AN40" i="1"/>
  <c r="AM40" i="1"/>
  <c r="AI40" i="1"/>
  <c r="AG40" i="1" s="1"/>
  <c r="AH40" i="1" s="1"/>
  <c r="Y40" i="1"/>
  <c r="X40" i="1"/>
  <c r="W40" i="1" s="1"/>
  <c r="P40" i="1"/>
  <c r="BK39" i="1"/>
  <c r="BJ39" i="1"/>
  <c r="BI39" i="1" s="1"/>
  <c r="AU39" i="1" s="1"/>
  <c r="BH39" i="1"/>
  <c r="BG39" i="1"/>
  <c r="BF39" i="1"/>
  <c r="BE39" i="1"/>
  <c r="BD39" i="1"/>
  <c r="BC39" i="1"/>
  <c r="AX39" i="1" s="1"/>
  <c r="AZ39" i="1"/>
  <c r="AS39" i="1"/>
  <c r="AW39" i="1" s="1"/>
  <c r="AN39" i="1"/>
  <c r="AM39" i="1"/>
  <c r="AI39" i="1"/>
  <c r="AG39" i="1"/>
  <c r="I39" i="1" s="1"/>
  <c r="AA39" i="1"/>
  <c r="Y39" i="1"/>
  <c r="X39" i="1"/>
  <c r="W39" i="1"/>
  <c r="S39" i="1"/>
  <c r="P39" i="1"/>
  <c r="K39" i="1"/>
  <c r="J39" i="1"/>
  <c r="AV39" i="1" s="1"/>
  <c r="AY39" i="1" s="1"/>
  <c r="BK38" i="1"/>
  <c r="BJ38" i="1"/>
  <c r="BI38" i="1" s="1"/>
  <c r="BH38" i="1"/>
  <c r="BG38" i="1"/>
  <c r="BF38" i="1"/>
  <c r="BE38" i="1"/>
  <c r="BD38" i="1"/>
  <c r="BC38" i="1"/>
  <c r="AX38" i="1" s="1"/>
  <c r="AZ38" i="1"/>
  <c r="AS38" i="1"/>
  <c r="AM38" i="1"/>
  <c r="AN38" i="1" s="1"/>
  <c r="AI38" i="1"/>
  <c r="AG38" i="1"/>
  <c r="K38" i="1" s="1"/>
  <c r="Y38" i="1"/>
  <c r="X38" i="1"/>
  <c r="W38" i="1"/>
  <c r="P38" i="1"/>
  <c r="N38" i="1"/>
  <c r="BK37" i="1"/>
  <c r="BJ37" i="1"/>
  <c r="BI37" i="1"/>
  <c r="BH37" i="1"/>
  <c r="BG37" i="1"/>
  <c r="BF37" i="1"/>
  <c r="BE37" i="1"/>
  <c r="BD37" i="1"/>
  <c r="BC37" i="1"/>
  <c r="AZ37" i="1"/>
  <c r="AX37" i="1"/>
  <c r="AS37" i="1"/>
  <c r="AM37" i="1"/>
  <c r="AN37" i="1" s="1"/>
  <c r="AI37" i="1"/>
  <c r="AG37" i="1" s="1"/>
  <c r="Y37" i="1"/>
  <c r="X37" i="1"/>
  <c r="P37" i="1"/>
  <c r="J37" i="1"/>
  <c r="AV37" i="1" s="1"/>
  <c r="I37" i="1"/>
  <c r="AA37" i="1" s="1"/>
  <c r="BK36" i="1"/>
  <c r="BJ36" i="1"/>
  <c r="BH36" i="1"/>
  <c r="BI36" i="1" s="1"/>
  <c r="S36" i="1" s="1"/>
  <c r="BG36" i="1"/>
  <c r="BF36" i="1"/>
  <c r="BE36" i="1"/>
  <c r="BD36" i="1"/>
  <c r="BC36" i="1"/>
  <c r="AX36" i="1" s="1"/>
  <c r="AZ36" i="1"/>
  <c r="AU36" i="1"/>
  <c r="AS36" i="1"/>
  <c r="AN36" i="1"/>
  <c r="AM36" i="1"/>
  <c r="AI36" i="1"/>
  <c r="AH36" i="1"/>
  <c r="AG36" i="1"/>
  <c r="J36" i="1" s="1"/>
  <c r="AV36" i="1" s="1"/>
  <c r="AY36" i="1" s="1"/>
  <c r="Y36" i="1"/>
  <c r="X36" i="1"/>
  <c r="W36" i="1" s="1"/>
  <c r="P36" i="1"/>
  <c r="K36" i="1"/>
  <c r="BK35" i="1"/>
  <c r="BJ35" i="1"/>
  <c r="BH35" i="1"/>
  <c r="BI35" i="1" s="1"/>
  <c r="BG35" i="1"/>
  <c r="BF35" i="1"/>
  <c r="BE35" i="1"/>
  <c r="BD35" i="1"/>
  <c r="BC35" i="1"/>
  <c r="AZ35" i="1"/>
  <c r="AX35" i="1"/>
  <c r="AS35" i="1"/>
  <c r="AN35" i="1"/>
  <c r="AM35" i="1"/>
  <c r="AI35" i="1"/>
  <c r="AH35" i="1"/>
  <c r="AG35" i="1"/>
  <c r="Y35" i="1"/>
  <c r="X35" i="1"/>
  <c r="W35" i="1"/>
  <c r="P35" i="1"/>
  <c r="BK34" i="1"/>
  <c r="S34" i="1" s="1"/>
  <c r="BJ34" i="1"/>
  <c r="BI34" i="1" s="1"/>
  <c r="AU34" i="1" s="1"/>
  <c r="BH34" i="1"/>
  <c r="BG34" i="1"/>
  <c r="BF34" i="1"/>
  <c r="BE34" i="1"/>
  <c r="BD34" i="1"/>
  <c r="BC34" i="1"/>
  <c r="AX34" i="1" s="1"/>
  <c r="AZ34" i="1"/>
  <c r="AS34" i="1"/>
  <c r="AW34" i="1" s="1"/>
  <c r="AM34" i="1"/>
  <c r="AN34" i="1" s="1"/>
  <c r="AI34" i="1"/>
  <c r="AG34" i="1" s="1"/>
  <c r="Y34" i="1"/>
  <c r="X34" i="1"/>
  <c r="W34" i="1" s="1"/>
  <c r="P34" i="1"/>
  <c r="K34" i="1"/>
  <c r="J34" i="1"/>
  <c r="AV34" i="1" s="1"/>
  <c r="AY34" i="1" s="1"/>
  <c r="BK33" i="1"/>
  <c r="BJ33" i="1"/>
  <c r="BI33" i="1"/>
  <c r="S33" i="1" s="1"/>
  <c r="BH33" i="1"/>
  <c r="BG33" i="1"/>
  <c r="BF33" i="1"/>
  <c r="BE33" i="1"/>
  <c r="BD33" i="1"/>
  <c r="BC33" i="1"/>
  <c r="AX33" i="1" s="1"/>
  <c r="AZ33" i="1"/>
  <c r="AU33" i="1"/>
  <c r="AS33" i="1"/>
  <c r="AN33" i="1"/>
  <c r="AM33" i="1"/>
  <c r="AI33" i="1"/>
  <c r="AG33" i="1" s="1"/>
  <c r="Y33" i="1"/>
  <c r="X33" i="1"/>
  <c r="W33" i="1" s="1"/>
  <c r="P33" i="1"/>
  <c r="N33" i="1"/>
  <c r="BK32" i="1"/>
  <c r="BJ32" i="1"/>
  <c r="BI32" i="1"/>
  <c r="BH32" i="1"/>
  <c r="BG32" i="1"/>
  <c r="BF32" i="1"/>
  <c r="BE32" i="1"/>
  <c r="BD32" i="1"/>
  <c r="BC32" i="1"/>
  <c r="AZ32" i="1"/>
  <c r="AX32" i="1"/>
  <c r="AS32" i="1"/>
  <c r="AN32" i="1"/>
  <c r="AM32" i="1"/>
  <c r="AI32" i="1"/>
  <c r="AG32" i="1" s="1"/>
  <c r="Y32" i="1"/>
  <c r="X32" i="1"/>
  <c r="W32" i="1"/>
  <c r="P32" i="1"/>
  <c r="BK31" i="1"/>
  <c r="BJ31" i="1"/>
  <c r="BI31" i="1" s="1"/>
  <c r="AU31" i="1" s="1"/>
  <c r="BH31" i="1"/>
  <c r="BG31" i="1"/>
  <c r="BF31" i="1"/>
  <c r="BE31" i="1"/>
  <c r="BD31" i="1"/>
  <c r="BC31" i="1"/>
  <c r="AX31" i="1" s="1"/>
  <c r="AZ31" i="1"/>
  <c r="AS31" i="1"/>
  <c r="AW31" i="1" s="1"/>
  <c r="AM31" i="1"/>
  <c r="AN31" i="1" s="1"/>
  <c r="AI31" i="1"/>
  <c r="AG31" i="1"/>
  <c r="I31" i="1" s="1"/>
  <c r="AA31" i="1"/>
  <c r="Y31" i="1"/>
  <c r="X31" i="1"/>
  <c r="W31" i="1"/>
  <c r="T31" i="1"/>
  <c r="U31" i="1" s="1"/>
  <c r="AB31" i="1" s="1"/>
  <c r="S31" i="1"/>
  <c r="P31" i="1"/>
  <c r="K31" i="1"/>
  <c r="J31" i="1"/>
  <c r="AV31" i="1" s="1"/>
  <c r="AY31" i="1" s="1"/>
  <c r="BK30" i="1"/>
  <c r="BJ30" i="1"/>
  <c r="BI30" i="1" s="1"/>
  <c r="S30" i="1" s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Y30" i="1"/>
  <c r="X30" i="1"/>
  <c r="W30" i="1"/>
  <c r="P30" i="1"/>
  <c r="N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M29" i="1"/>
  <c r="AN29" i="1" s="1"/>
  <c r="AI29" i="1"/>
  <c r="AG29" i="1" s="1"/>
  <c r="AH29" i="1" s="1"/>
  <c r="Y29" i="1"/>
  <c r="X29" i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U28" i="1"/>
  <c r="AS28" i="1"/>
  <c r="AN28" i="1"/>
  <c r="AM28" i="1"/>
  <c r="AI28" i="1"/>
  <c r="AH28" i="1"/>
  <c r="AG28" i="1"/>
  <c r="J28" i="1" s="1"/>
  <c r="AV28" i="1" s="1"/>
  <c r="Y28" i="1"/>
  <c r="X28" i="1"/>
  <c r="W28" i="1" s="1"/>
  <c r="S28" i="1"/>
  <c r="P28" i="1"/>
  <c r="K28" i="1"/>
  <c r="BK27" i="1"/>
  <c r="BJ27" i="1"/>
  <c r="BH27" i="1"/>
  <c r="BI27" i="1" s="1"/>
  <c r="AU27" i="1" s="1"/>
  <c r="AW27" i="1" s="1"/>
  <c r="BG27" i="1"/>
  <c r="BF27" i="1"/>
  <c r="BE27" i="1"/>
  <c r="BD27" i="1"/>
  <c r="BC27" i="1"/>
  <c r="AZ27" i="1"/>
  <c r="AX27" i="1"/>
  <c r="AS27" i="1"/>
  <c r="AN27" i="1"/>
  <c r="AM27" i="1"/>
  <c r="AI27" i="1"/>
  <c r="AG27" i="1"/>
  <c r="N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AH26" i="1" s="1"/>
  <c r="Y26" i="1"/>
  <c r="X26" i="1"/>
  <c r="W26" i="1" s="1"/>
  <c r="P26" i="1"/>
  <c r="N26" i="1"/>
  <c r="K26" i="1"/>
  <c r="J26" i="1"/>
  <c r="AV26" i="1" s="1"/>
  <c r="AY26" i="1" s="1"/>
  <c r="I26" i="1"/>
  <c r="AA26" i="1" s="1"/>
  <c r="BK25" i="1"/>
  <c r="BJ25" i="1"/>
  <c r="BI25" i="1"/>
  <c r="S25" i="1" s="1"/>
  <c r="BH25" i="1"/>
  <c r="BG25" i="1"/>
  <c r="BF25" i="1"/>
  <c r="BE25" i="1"/>
  <c r="BD25" i="1"/>
  <c r="BC25" i="1"/>
  <c r="AX25" i="1" s="1"/>
  <c r="AZ25" i="1"/>
  <c r="AV25" i="1"/>
  <c r="AS25" i="1"/>
  <c r="AN25" i="1"/>
  <c r="AM25" i="1"/>
  <c r="AI25" i="1"/>
  <c r="AG25" i="1" s="1"/>
  <c r="J25" i="1" s="1"/>
  <c r="AH25" i="1"/>
  <c r="AA25" i="1"/>
  <c r="Y25" i="1"/>
  <c r="X25" i="1"/>
  <c r="P25" i="1"/>
  <c r="N25" i="1"/>
  <c r="K25" i="1"/>
  <c r="I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G24" i="1"/>
  <c r="J24" i="1" s="1"/>
  <c r="AV24" i="1" s="1"/>
  <c r="Y24" i="1"/>
  <c r="X24" i="1"/>
  <c r="W24" i="1" s="1"/>
  <c r="P24" i="1"/>
  <c r="I24" i="1"/>
  <c r="BK23" i="1"/>
  <c r="BJ23" i="1"/>
  <c r="BI23" i="1"/>
  <c r="AU23" i="1" s="1"/>
  <c r="BH23" i="1"/>
  <c r="BG23" i="1"/>
  <c r="BF23" i="1"/>
  <c r="BE23" i="1"/>
  <c r="BD23" i="1"/>
  <c r="BC23" i="1"/>
  <c r="AX23" i="1" s="1"/>
  <c r="AZ23" i="1"/>
  <c r="AS23" i="1"/>
  <c r="AW23" i="1" s="1"/>
  <c r="AM23" i="1"/>
  <c r="AN23" i="1" s="1"/>
  <c r="AI23" i="1"/>
  <c r="AG23" i="1" s="1"/>
  <c r="Y23" i="1"/>
  <c r="W23" i="1" s="1"/>
  <c r="X23" i="1"/>
  <c r="P23" i="1"/>
  <c r="BK22" i="1"/>
  <c r="BJ22" i="1"/>
  <c r="BI22" i="1"/>
  <c r="S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 s="1"/>
  <c r="Y21" i="1"/>
  <c r="X21" i="1"/>
  <c r="W21" i="1"/>
  <c r="P21" i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H19" i="1"/>
  <c r="AG19" i="1"/>
  <c r="N19" i="1" s="1"/>
  <c r="Y19" i="1"/>
  <c r="X19" i="1"/>
  <c r="W19" i="1" s="1"/>
  <c r="P19" i="1"/>
  <c r="K19" i="1"/>
  <c r="J19" i="1"/>
  <c r="AV19" i="1" s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AU19" i="1" l="1"/>
  <c r="S19" i="1"/>
  <c r="AW19" i="1"/>
  <c r="S21" i="1"/>
  <c r="AU21" i="1"/>
  <c r="AW21" i="1" s="1"/>
  <c r="AH23" i="1"/>
  <c r="J23" i="1"/>
  <c r="AV23" i="1" s="1"/>
  <c r="AY23" i="1" s="1"/>
  <c r="I23" i="1"/>
  <c r="N23" i="1"/>
  <c r="K23" i="1"/>
  <c r="Q25" i="1"/>
  <c r="O25" i="1" s="1"/>
  <c r="R25" i="1" s="1"/>
  <c r="L25" i="1" s="1"/>
  <c r="M25" i="1" s="1"/>
  <c r="AU29" i="1"/>
  <c r="S29" i="1"/>
  <c r="T20" i="1"/>
  <c r="U20" i="1" s="1"/>
  <c r="AB20" i="1" s="1"/>
  <c r="N32" i="1"/>
  <c r="K32" i="1"/>
  <c r="J32" i="1"/>
  <c r="AV32" i="1" s="1"/>
  <c r="AH32" i="1"/>
  <c r="I32" i="1"/>
  <c r="AY24" i="1"/>
  <c r="AB25" i="1"/>
  <c r="T26" i="1"/>
  <c r="U26" i="1" s="1"/>
  <c r="AY37" i="1"/>
  <c r="AU18" i="1"/>
  <c r="AW18" i="1" s="1"/>
  <c r="S18" i="1"/>
  <c r="J17" i="1"/>
  <c r="AV17" i="1" s="1"/>
  <c r="AY17" i="1" s="1"/>
  <c r="K17" i="1"/>
  <c r="AH17" i="1"/>
  <c r="I17" i="1"/>
  <c r="N17" i="1"/>
  <c r="T25" i="1"/>
  <c r="U25" i="1" s="1"/>
  <c r="K20" i="1"/>
  <c r="I20" i="1"/>
  <c r="J20" i="1"/>
  <c r="AV20" i="1" s="1"/>
  <c r="N20" i="1"/>
  <c r="AH20" i="1"/>
  <c r="AU24" i="1"/>
  <c r="AW24" i="1" s="1"/>
  <c r="S24" i="1"/>
  <c r="AW17" i="1"/>
  <c r="AY19" i="1"/>
  <c r="N21" i="1"/>
  <c r="K21" i="1"/>
  <c r="AH21" i="1"/>
  <c r="J21" i="1"/>
  <c r="AV21" i="1" s="1"/>
  <c r="AY21" i="1" s="1"/>
  <c r="I21" i="1"/>
  <c r="AU22" i="1"/>
  <c r="AW22" i="1" s="1"/>
  <c r="AA24" i="1"/>
  <c r="Q26" i="1"/>
  <c r="O26" i="1" s="1"/>
  <c r="R26" i="1" s="1"/>
  <c r="L26" i="1" s="1"/>
  <c r="M26" i="1" s="1"/>
  <c r="T39" i="1"/>
  <c r="U39" i="1" s="1"/>
  <c r="I42" i="1"/>
  <c r="AH42" i="1"/>
  <c r="N42" i="1"/>
  <c r="K42" i="1"/>
  <c r="AA44" i="1"/>
  <c r="I19" i="1"/>
  <c r="I22" i="1"/>
  <c r="K27" i="1"/>
  <c r="AU30" i="1"/>
  <c r="AW30" i="1" s="1"/>
  <c r="AH37" i="1"/>
  <c r="N37" i="1"/>
  <c r="K37" i="1"/>
  <c r="N43" i="1"/>
  <c r="K43" i="1"/>
  <c r="J43" i="1"/>
  <c r="AV43" i="1" s="1"/>
  <c r="I43" i="1"/>
  <c r="AH43" i="1"/>
  <c r="AU20" i="1"/>
  <c r="AW20" i="1" s="1"/>
  <c r="J22" i="1"/>
  <c r="AV22" i="1" s="1"/>
  <c r="AY22" i="1" s="1"/>
  <c r="W25" i="1"/>
  <c r="AY28" i="1"/>
  <c r="I29" i="1"/>
  <c r="Q31" i="1"/>
  <c r="O31" i="1" s="1"/>
  <c r="R31" i="1" s="1"/>
  <c r="L31" i="1" s="1"/>
  <c r="M31" i="1" s="1"/>
  <c r="AU40" i="1"/>
  <c r="AW40" i="1" s="1"/>
  <c r="S40" i="1"/>
  <c r="J42" i="1"/>
  <c r="AV42" i="1" s="1"/>
  <c r="AY42" i="1" s="1"/>
  <c r="AU42" i="1"/>
  <c r="AW42" i="1" s="1"/>
  <c r="S42" i="1"/>
  <c r="J27" i="1"/>
  <c r="AV27" i="1" s="1"/>
  <c r="AY27" i="1" s="1"/>
  <c r="I27" i="1"/>
  <c r="I34" i="1"/>
  <c r="AH34" i="1"/>
  <c r="N34" i="1"/>
  <c r="AU35" i="1"/>
  <c r="AW35" i="1" s="1"/>
  <c r="S35" i="1"/>
  <c r="V31" i="1"/>
  <c r="Z31" i="1" s="1"/>
  <c r="AC31" i="1"/>
  <c r="AD31" i="1" s="1"/>
  <c r="K33" i="1"/>
  <c r="J33" i="1"/>
  <c r="AV33" i="1" s="1"/>
  <c r="AY33" i="1" s="1"/>
  <c r="I33" i="1"/>
  <c r="AH33" i="1"/>
  <c r="S17" i="1"/>
  <c r="AH18" i="1"/>
  <c r="AU25" i="1"/>
  <c r="AY25" i="1" s="1"/>
  <c r="S27" i="1"/>
  <c r="AH27" i="1"/>
  <c r="AW29" i="1"/>
  <c r="K30" i="1"/>
  <c r="J30" i="1"/>
  <c r="AV30" i="1" s="1"/>
  <c r="I30" i="1"/>
  <c r="AH30" i="1"/>
  <c r="AU37" i="1"/>
  <c r="S37" i="1"/>
  <c r="Q39" i="1"/>
  <c r="O39" i="1" s="1"/>
  <c r="R39" i="1" s="1"/>
  <c r="L39" i="1" s="1"/>
  <c r="M39" i="1" s="1"/>
  <c r="S44" i="1"/>
  <c r="AU44" i="1"/>
  <c r="AW44" i="1" s="1"/>
  <c r="N29" i="1"/>
  <c r="K29" i="1"/>
  <c r="T30" i="1"/>
  <c r="U30" i="1" s="1"/>
  <c r="AW37" i="1"/>
  <c r="AU38" i="1"/>
  <c r="AW38" i="1" s="1"/>
  <c r="S38" i="1"/>
  <c r="K41" i="1"/>
  <c r="J41" i="1"/>
  <c r="AV41" i="1" s="1"/>
  <c r="AY41" i="1" s="1"/>
  <c r="I41" i="1"/>
  <c r="AH41" i="1"/>
  <c r="N41" i="1"/>
  <c r="I18" i="1"/>
  <c r="N24" i="1"/>
  <c r="AW33" i="1"/>
  <c r="N35" i="1"/>
  <c r="K35" i="1"/>
  <c r="J35" i="1"/>
  <c r="AV35" i="1" s="1"/>
  <c r="AY35" i="1" s="1"/>
  <c r="I35" i="1"/>
  <c r="AW36" i="1"/>
  <c r="W37" i="1"/>
  <c r="AU43" i="1"/>
  <c r="AW43" i="1" s="1"/>
  <c r="S43" i="1"/>
  <c r="J29" i="1"/>
  <c r="AV29" i="1" s="1"/>
  <c r="AY29" i="1" s="1"/>
  <c r="K22" i="1"/>
  <c r="AH22" i="1"/>
  <c r="K24" i="1"/>
  <c r="AH24" i="1"/>
  <c r="S23" i="1"/>
  <c r="AW28" i="1"/>
  <c r="W29" i="1"/>
  <c r="AU32" i="1"/>
  <c r="AW32" i="1" s="1"/>
  <c r="S32" i="1"/>
  <c r="N40" i="1"/>
  <c r="K40" i="1"/>
  <c r="J40" i="1"/>
  <c r="AV40" i="1" s="1"/>
  <c r="AY40" i="1" s="1"/>
  <c r="I40" i="1"/>
  <c r="T41" i="1"/>
  <c r="U41" i="1" s="1"/>
  <c r="N28" i="1"/>
  <c r="N36" i="1"/>
  <c r="AH38" i="1"/>
  <c r="N44" i="1"/>
  <c r="N31" i="1"/>
  <c r="I38" i="1"/>
  <c r="N39" i="1"/>
  <c r="J38" i="1"/>
  <c r="AV38" i="1" s="1"/>
  <c r="AY38" i="1" s="1"/>
  <c r="I28" i="1"/>
  <c r="AH31" i="1"/>
  <c r="I36" i="1"/>
  <c r="AH39" i="1"/>
  <c r="T32" i="1" l="1"/>
  <c r="U32" i="1" s="1"/>
  <c r="T42" i="1"/>
  <c r="U42" i="1" s="1"/>
  <c r="AA17" i="1"/>
  <c r="T29" i="1"/>
  <c r="U29" i="1" s="1"/>
  <c r="AA33" i="1"/>
  <c r="AA35" i="1"/>
  <c r="AB30" i="1"/>
  <c r="V30" i="1"/>
  <c r="Z30" i="1" s="1"/>
  <c r="AC30" i="1"/>
  <c r="T37" i="1"/>
  <c r="U37" i="1" s="1"/>
  <c r="AA34" i="1"/>
  <c r="AY44" i="1"/>
  <c r="AY20" i="1"/>
  <c r="AA32" i="1"/>
  <c r="Q32" i="1"/>
  <c r="O32" i="1" s="1"/>
  <c r="R32" i="1" s="1"/>
  <c r="L32" i="1" s="1"/>
  <c r="M32" i="1" s="1"/>
  <c r="T21" i="1"/>
  <c r="U21" i="1" s="1"/>
  <c r="AA28" i="1"/>
  <c r="T28" i="1"/>
  <c r="U28" i="1" s="1"/>
  <c r="AA40" i="1"/>
  <c r="Q40" i="1"/>
  <c r="O40" i="1" s="1"/>
  <c r="R40" i="1" s="1"/>
  <c r="L40" i="1" s="1"/>
  <c r="M40" i="1" s="1"/>
  <c r="Q27" i="1"/>
  <c r="O27" i="1" s="1"/>
  <c r="R27" i="1" s="1"/>
  <c r="L27" i="1" s="1"/>
  <c r="M27" i="1" s="1"/>
  <c r="AA27" i="1"/>
  <c r="T40" i="1"/>
  <c r="U40" i="1" s="1"/>
  <c r="AA43" i="1"/>
  <c r="Q42" i="1"/>
  <c r="O42" i="1" s="1"/>
  <c r="R42" i="1" s="1"/>
  <c r="L42" i="1" s="1"/>
  <c r="M42" i="1" s="1"/>
  <c r="AA42" i="1"/>
  <c r="AA21" i="1"/>
  <c r="Q21" i="1"/>
  <c r="O21" i="1" s="1"/>
  <c r="R21" i="1" s="1"/>
  <c r="L21" i="1" s="1"/>
  <c r="M21" i="1" s="1"/>
  <c r="T24" i="1"/>
  <c r="U24" i="1" s="1"/>
  <c r="AY32" i="1"/>
  <c r="AB41" i="1"/>
  <c r="V41" i="1"/>
  <c r="Z41" i="1" s="1"/>
  <c r="AC41" i="1"/>
  <c r="AD41" i="1" s="1"/>
  <c r="AA29" i="1"/>
  <c r="Q29" i="1"/>
  <c r="O29" i="1" s="1"/>
  <c r="R29" i="1" s="1"/>
  <c r="L29" i="1" s="1"/>
  <c r="M29" i="1" s="1"/>
  <c r="AA20" i="1"/>
  <c r="Q20" i="1"/>
  <c r="O20" i="1" s="1"/>
  <c r="R20" i="1" s="1"/>
  <c r="L20" i="1" s="1"/>
  <c r="M20" i="1" s="1"/>
  <c r="T23" i="1"/>
  <c r="U23" i="1" s="1"/>
  <c r="AY43" i="1"/>
  <c r="AA22" i="1"/>
  <c r="Q22" i="1"/>
  <c r="O22" i="1" s="1"/>
  <c r="R22" i="1" s="1"/>
  <c r="L22" i="1" s="1"/>
  <c r="M22" i="1" s="1"/>
  <c r="V39" i="1"/>
  <c r="Z39" i="1" s="1"/>
  <c r="AC39" i="1"/>
  <c r="AB39" i="1"/>
  <c r="AC25" i="1"/>
  <c r="AD25" i="1" s="1"/>
  <c r="V25" i="1"/>
  <c r="Z25" i="1" s="1"/>
  <c r="T18" i="1"/>
  <c r="U18" i="1" s="1"/>
  <c r="AY18" i="1"/>
  <c r="AC20" i="1"/>
  <c r="AD20" i="1" s="1"/>
  <c r="V20" i="1"/>
  <c r="Z20" i="1" s="1"/>
  <c r="AA41" i="1"/>
  <c r="Q41" i="1"/>
  <c r="O41" i="1" s="1"/>
  <c r="R41" i="1" s="1"/>
  <c r="L41" i="1" s="1"/>
  <c r="M41" i="1" s="1"/>
  <c r="T27" i="1"/>
  <c r="U27" i="1" s="1"/>
  <c r="AC26" i="1"/>
  <c r="AD26" i="1" s="1"/>
  <c r="V26" i="1"/>
  <c r="Z26" i="1" s="1"/>
  <c r="AA38" i="1"/>
  <c r="AB26" i="1"/>
  <c r="T38" i="1"/>
  <c r="U38" i="1" s="1"/>
  <c r="T44" i="1"/>
  <c r="U44" i="1" s="1"/>
  <c r="AA30" i="1"/>
  <c r="Q30" i="1"/>
  <c r="O30" i="1" s="1"/>
  <c r="R30" i="1" s="1"/>
  <c r="L30" i="1" s="1"/>
  <c r="M30" i="1" s="1"/>
  <c r="T17" i="1"/>
  <c r="U17" i="1" s="1"/>
  <c r="Q17" i="1" s="1"/>
  <c r="O17" i="1" s="1"/>
  <c r="R17" i="1" s="1"/>
  <c r="L17" i="1" s="1"/>
  <c r="M17" i="1" s="1"/>
  <c r="T35" i="1"/>
  <c r="U35" i="1" s="1"/>
  <c r="AA19" i="1"/>
  <c r="T34" i="1"/>
  <c r="U34" i="1" s="1"/>
  <c r="AA23" i="1"/>
  <c r="Q23" i="1"/>
  <c r="O23" i="1" s="1"/>
  <c r="R23" i="1" s="1"/>
  <c r="L23" i="1" s="1"/>
  <c r="M23" i="1" s="1"/>
  <c r="T19" i="1"/>
  <c r="U19" i="1" s="1"/>
  <c r="Q19" i="1" s="1"/>
  <c r="O19" i="1" s="1"/>
  <c r="R19" i="1" s="1"/>
  <c r="L19" i="1" s="1"/>
  <c r="M19" i="1" s="1"/>
  <c r="T43" i="1"/>
  <c r="U43" i="1" s="1"/>
  <c r="AA36" i="1"/>
  <c r="Q36" i="1"/>
  <c r="O36" i="1" s="1"/>
  <c r="R36" i="1" s="1"/>
  <c r="L36" i="1" s="1"/>
  <c r="M36" i="1" s="1"/>
  <c r="T36" i="1"/>
  <c r="U36" i="1" s="1"/>
  <c r="Q18" i="1"/>
  <c r="O18" i="1" s="1"/>
  <c r="R18" i="1" s="1"/>
  <c r="L18" i="1" s="1"/>
  <c r="M18" i="1" s="1"/>
  <c r="AA18" i="1"/>
  <c r="AY30" i="1"/>
  <c r="AW25" i="1"/>
  <c r="T22" i="1"/>
  <c r="U22" i="1" s="1"/>
  <c r="T33" i="1"/>
  <c r="U33" i="1" s="1"/>
  <c r="AC38" i="1" l="1"/>
  <c r="AB38" i="1"/>
  <c r="V38" i="1"/>
  <c r="Z38" i="1" s="1"/>
  <c r="V36" i="1"/>
  <c r="Z36" i="1" s="1"/>
  <c r="AB36" i="1"/>
  <c r="AC36" i="1"/>
  <c r="AD36" i="1" s="1"/>
  <c r="V29" i="1"/>
  <c r="Z29" i="1" s="1"/>
  <c r="AC29" i="1"/>
  <c r="AD29" i="1" s="1"/>
  <c r="AB29" i="1"/>
  <c r="V43" i="1"/>
  <c r="Z43" i="1" s="1"/>
  <c r="AC43" i="1"/>
  <c r="AD43" i="1" s="1"/>
  <c r="AB43" i="1"/>
  <c r="V34" i="1"/>
  <c r="Z34" i="1" s="1"/>
  <c r="AC34" i="1"/>
  <c r="AB34" i="1"/>
  <c r="AD30" i="1"/>
  <c r="AB33" i="1"/>
  <c r="V33" i="1"/>
  <c r="Z33" i="1" s="1"/>
  <c r="AC33" i="1"/>
  <c r="AD33" i="1" s="1"/>
  <c r="V44" i="1"/>
  <c r="Z44" i="1" s="1"/>
  <c r="AC44" i="1"/>
  <c r="Q44" i="1"/>
  <c r="O44" i="1" s="1"/>
  <c r="R44" i="1" s="1"/>
  <c r="L44" i="1" s="1"/>
  <c r="M44" i="1" s="1"/>
  <c r="AB44" i="1"/>
  <c r="V18" i="1"/>
  <c r="Z18" i="1" s="1"/>
  <c r="AC18" i="1"/>
  <c r="AB18" i="1"/>
  <c r="V22" i="1"/>
  <c r="Z22" i="1" s="1"/>
  <c r="AC22" i="1"/>
  <c r="AD22" i="1" s="1"/>
  <c r="AB22" i="1"/>
  <c r="V35" i="1"/>
  <c r="Z35" i="1" s="1"/>
  <c r="AC35" i="1"/>
  <c r="AD35" i="1" s="1"/>
  <c r="AB35" i="1"/>
  <c r="AC27" i="1"/>
  <c r="V27" i="1"/>
  <c r="Z27" i="1" s="1"/>
  <c r="AB27" i="1"/>
  <c r="AC23" i="1"/>
  <c r="AD23" i="1" s="1"/>
  <c r="AB23" i="1"/>
  <c r="V23" i="1"/>
  <c r="Z23" i="1" s="1"/>
  <c r="Q43" i="1"/>
  <c r="O43" i="1" s="1"/>
  <c r="R43" i="1" s="1"/>
  <c r="L43" i="1" s="1"/>
  <c r="M43" i="1" s="1"/>
  <c r="V28" i="1"/>
  <c r="Z28" i="1" s="1"/>
  <c r="AC28" i="1"/>
  <c r="AB28" i="1"/>
  <c r="Q35" i="1"/>
  <c r="O35" i="1" s="1"/>
  <c r="R35" i="1" s="1"/>
  <c r="L35" i="1" s="1"/>
  <c r="M35" i="1" s="1"/>
  <c r="V42" i="1"/>
  <c r="Z42" i="1" s="1"/>
  <c r="AC42" i="1"/>
  <c r="AB42" i="1"/>
  <c r="V19" i="1"/>
  <c r="Z19" i="1" s="1"/>
  <c r="AC19" i="1"/>
  <c r="AD19" i="1" s="1"/>
  <c r="AB19" i="1"/>
  <c r="AC24" i="1"/>
  <c r="V24" i="1"/>
  <c r="Z24" i="1" s="1"/>
  <c r="Q24" i="1"/>
  <c r="O24" i="1" s="1"/>
  <c r="R24" i="1" s="1"/>
  <c r="L24" i="1" s="1"/>
  <c r="M24" i="1" s="1"/>
  <c r="AB24" i="1"/>
  <c r="V40" i="1"/>
  <c r="Z40" i="1" s="1"/>
  <c r="AC40" i="1"/>
  <c r="AD40" i="1" s="1"/>
  <c r="AB40" i="1"/>
  <c r="Q28" i="1"/>
  <c r="O28" i="1" s="1"/>
  <c r="R28" i="1" s="1"/>
  <c r="L28" i="1" s="1"/>
  <c r="M28" i="1" s="1"/>
  <c r="Q34" i="1"/>
  <c r="O34" i="1" s="1"/>
  <c r="R34" i="1" s="1"/>
  <c r="L34" i="1" s="1"/>
  <c r="M34" i="1" s="1"/>
  <c r="Q33" i="1"/>
  <c r="O33" i="1" s="1"/>
  <c r="R33" i="1" s="1"/>
  <c r="L33" i="1" s="1"/>
  <c r="M33" i="1" s="1"/>
  <c r="V32" i="1"/>
  <c r="Z32" i="1" s="1"/>
  <c r="AC32" i="1"/>
  <c r="AB32" i="1"/>
  <c r="AC17" i="1"/>
  <c r="AD17" i="1" s="1"/>
  <c r="V17" i="1"/>
  <c r="Z17" i="1" s="1"/>
  <c r="AB17" i="1"/>
  <c r="Q38" i="1"/>
  <c r="O38" i="1" s="1"/>
  <c r="R38" i="1" s="1"/>
  <c r="L38" i="1" s="1"/>
  <c r="M38" i="1" s="1"/>
  <c r="AD39" i="1"/>
  <c r="V21" i="1"/>
  <c r="Z21" i="1" s="1"/>
  <c r="AC21" i="1"/>
  <c r="AB21" i="1"/>
  <c r="V37" i="1"/>
  <c r="Z37" i="1" s="1"/>
  <c r="AC37" i="1"/>
  <c r="Q37" i="1"/>
  <c r="O37" i="1" s="1"/>
  <c r="R37" i="1" s="1"/>
  <c r="L37" i="1" s="1"/>
  <c r="M37" i="1" s="1"/>
  <c r="AB37" i="1"/>
  <c r="AD37" i="1" l="1"/>
  <c r="AD34" i="1"/>
  <c r="AD21" i="1"/>
  <c r="AD32" i="1"/>
  <c r="AD42" i="1"/>
  <c r="AD44" i="1"/>
  <c r="AD24" i="1"/>
  <c r="AD28" i="1"/>
  <c r="AD27" i="1"/>
  <c r="AD18" i="1"/>
  <c r="AD38" i="1"/>
</calcChain>
</file>

<file path=xl/sharedStrings.xml><?xml version="1.0" encoding="utf-8"?>
<sst xmlns="http://schemas.openxmlformats.org/spreadsheetml/2006/main" count="825" uniqueCount="430">
  <si>
    <t>File opened</t>
  </si>
  <si>
    <t>2020-11-13 13:35:30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</si>
  <si>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</si>
  <si>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</si>
  <si>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</si>
  <si>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</si>
  <si>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</si>
  <si>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</si>
  <si>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</si>
  <si>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</si>
  <si>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</si>
  <si>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</si>
  <si>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</si>
  <si>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{"h2obspan2b": "0.0756432", "h2oazero": "1.06897", "flowbzero": "0.21903", "co2aspan2a": "0.183186", "h2obspan2a": "0.0741299", "co2bspan2": "0", "h2obspan1": "1.02041", "co2aspanconc1": "995.1", "ssb_ref": "34304.3", "h2obspan2": "0", "tbzero": "-0.0452194", "tazero": "-0.045269", "co2bspan2b": "0.180987", "co2aspan2": "0", "h2oaspan1": "1.01106", "h2oaspan2b": "0.0752776", "co2bzero": "0.945393", "h2obzero": "1.0713", "co2aspanconc2": "0", "h2oaspanconc1": "13.51", "h2oaspan2a": "0.0744543", "co2aspan2b": "0.182023", "h2obspanconc2": "0", "co2bspan2a": "0.182058", "flowazero": "0.42501", "co2bspan1": "0.994117", "co2bspanconc1": "995.1", "ssa_ref": "31243.3", "co2bspanconc2": "0", "h2oaspan2": "0", "oxygen": "21", "chamberpressurezero": "2.56567", "flowmeterzero": "0.990522", "co2azero": "0.968485", "h2oaspanconc2": "0", "co2aspan1": "0.993652", "h2obspanconc1": "13.5"}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</si>
  <si>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</si>
  <si>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</si>
  <si>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</si>
  <si>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</si>
  <si>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</si>
  <si>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</si>
  <si>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</si>
  <si>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</si>
  <si>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</si>
  <si>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13:35:30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</si>
  <si>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</si>
  <si>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</si>
  <si>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</si>
  <si>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</si>
  <si>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</si>
  <si>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</si>
  <si>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</si>
  <si>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</si>
  <si>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</si>
  <si>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</si>
  <si>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</si>
  <si>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</si>
  <si>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</si>
  <si>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</si>
  <si>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</si>
  <si>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</si>
  <si>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</si>
  <si>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</si>
  <si>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</si>
  <si>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</si>
  <si>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</si>
  <si>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</si>
  <si>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</si>
  <si>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</si>
  <si>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</si>
  <si>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</si>
  <si>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</si>
  <si>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</si>
  <si>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</si>
  <si>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</si>
  <si>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</si>
  <si>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</si>
  <si>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</si>
  <si>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</si>
  <si>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</si>
  <si>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</si>
  <si>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</si>
  <si>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</si>
  <si>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</si>
  <si>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</si>
  <si>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</si>
  <si>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</si>
  <si>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</si>
  <si>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</si>
  <si>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</si>
  <si>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</si>
  <si>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</si>
  <si>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</si>
  <si>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</si>
  <si>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</si>
  <si>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</si>
  <si>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</si>
  <si>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</si>
  <si>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1.76384 70.3382 365.291 599.567 841.341 1011.99 1176.2 1284.38</t>
  </si>
  <si>
    <t>Fs_true</t>
  </si>
  <si>
    <t>0.375976 101.376 404.308 601.269 801.813 1001.67 1200.33 1400.52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</si>
  <si>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</si>
  <si>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</si>
  <si>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</si>
  <si>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</si>
  <si>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</si>
  <si>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</si>
  <si>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</si>
  <si>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</si>
  <si>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</si>
  <si>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</si>
  <si>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</si>
  <si>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</si>
  <si>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</si>
  <si>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</si>
  <si>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</si>
  <si>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</si>
  <si>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</si>
  <si>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</si>
  <si>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</si>
  <si>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</si>
  <si>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</si>
  <si>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</si>
  <si>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</si>
  <si>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</si>
  <si>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</si>
  <si>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</si>
  <si>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</si>
  <si>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</si>
  <si>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</si>
  <si>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</si>
  <si>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</si>
  <si>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</si>
  <si>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</si>
  <si>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</si>
  <si>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</si>
  <si>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</si>
  <si>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</si>
  <si>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</si>
  <si>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</si>
  <si>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</si>
  <si>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</si>
  <si>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</si>
  <si>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</si>
  <si>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</si>
  <si>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</si>
  <si>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</si>
  <si>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</si>
  <si>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</si>
  <si>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</si>
  <si>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</si>
  <si>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</si>
  <si>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</si>
  <si>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</si>
  <si>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</si>
  <si>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</si>
  <si>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</si>
  <si>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</si>
  <si>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</si>
  <si>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</si>
  <si>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</si>
  <si>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</si>
  <si>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</si>
  <si>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</si>
  <si>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</si>
  <si>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</si>
  <si>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</si>
  <si>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</si>
  <si>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</si>
  <si>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</si>
  <si>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</si>
  <si>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</si>
  <si>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</si>
  <si>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</si>
  <si>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</si>
  <si>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</si>
  <si>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</si>
  <si>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</si>
  <si>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</si>
  <si>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</si>
  <si>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</si>
  <si>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</si>
  <si>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</si>
  <si>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</si>
  <si>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</si>
  <si>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</si>
  <si>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</si>
  <si>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</si>
  <si>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</si>
  <si>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</si>
  <si>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</si>
  <si>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</si>
  <si>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</si>
  <si>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</si>
  <si>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</si>
  <si>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</si>
  <si>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</si>
  <si>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</si>
  <si>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</si>
  <si>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</si>
  <si>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</si>
  <si>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</si>
  <si>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</si>
  <si>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</si>
  <si>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</si>
  <si>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</si>
  <si>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</si>
  <si>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</si>
  <si>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</si>
  <si>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</si>
  <si>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</si>
  <si>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</si>
  <si>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</si>
  <si>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</si>
  <si>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</si>
  <si>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</si>
  <si>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</si>
  <si>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</si>
  <si>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</si>
  <si>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</si>
  <si>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</si>
  <si>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</si>
  <si>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</si>
  <si>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</si>
  <si>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</si>
  <si>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</si>
  <si>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</si>
  <si>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</si>
  <si>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</si>
  <si>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</si>
  <si>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</si>
  <si>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</si>
  <si>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</si>
  <si>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</si>
  <si>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</si>
  <si>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</si>
  <si>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</si>
  <si>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</si>
  <si>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</si>
  <si>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</si>
  <si>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</si>
  <si>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</si>
  <si>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</si>
  <si>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</si>
  <si>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</si>
  <si>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</si>
  <si>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</si>
  <si>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</si>
  <si>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</si>
  <si>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</si>
  <si>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</si>
  <si>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</si>
  <si>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</si>
  <si>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</si>
  <si>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</si>
  <si>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</si>
  <si>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</si>
  <si>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</si>
  <si>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</si>
  <si>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</si>
  <si>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</si>
  <si>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</si>
  <si>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</si>
  <si>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</si>
  <si>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</si>
  <si>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</si>
  <si>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</si>
  <si>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</si>
  <si>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</si>
  <si>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</si>
  <si>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</si>
  <si>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</si>
  <si>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</si>
  <si>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</si>
  <si>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</si>
  <si>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</si>
  <si>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</si>
  <si>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</si>
  <si>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</si>
  <si>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</si>
  <si>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</si>
  <si>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</si>
  <si>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</si>
  <si>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</si>
  <si>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</si>
  <si>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</si>
  <si>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</si>
  <si>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</si>
  <si>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</si>
  <si>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</si>
  <si>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</si>
  <si>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</si>
  <si>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</si>
  <si>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</si>
  <si>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</si>
  <si>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</si>
  <si>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</si>
  <si>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</si>
  <si>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</si>
  <si>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</si>
  <si>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</si>
  <si>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</si>
  <si>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</si>
  <si>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</si>
  <si>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13:38:03</t>
  </si>
  <si>
    <t>13:38:03</t>
  </si>
  <si>
    <t>b42-24</t>
  </si>
  <si>
    <t>_5</t>
  </si>
  <si>
    <t>RECT-4143-20200907-06_33_50</t>
  </si>
  <si>
    <t>RECT-448-20201113-13_38_05</t>
  </si>
  <si>
    <t>DARK-449-20201113-13_38_07</t>
  </si>
  <si>
    <t>0: Broadleaf</t>
  </si>
  <si>
    <t>13:34:25</t>
  </si>
  <si>
    <t>2/3</t>
  </si>
  <si>
    <t>20201113 13:40:49</t>
  </si>
  <si>
    <t>13:40:49</t>
  </si>
  <si>
    <t>RECT-450-20201113-13_40_51</t>
  </si>
  <si>
    <t>DARK-451-20201113-13_40_53</t>
  </si>
  <si>
    <t>1/3</t>
  </si>
  <si>
    <t>20201113 13:46:09</t>
  </si>
  <si>
    <t>13:46:09</t>
  </si>
  <si>
    <t>2214.4</t>
  </si>
  <si>
    <t>_1</t>
  </si>
  <si>
    <t>RECT-452-20201113-13_46_10</t>
  </si>
  <si>
    <t>DARK-453-20201113-13_46_12</t>
  </si>
  <si>
    <t>20201113 13:50:32</t>
  </si>
  <si>
    <t>13:50:32</t>
  </si>
  <si>
    <t>RECT-454-20201113-13_50_34</t>
  </si>
  <si>
    <t>DARK-455-20201113-13_50_36</t>
  </si>
  <si>
    <t>20201113 13:57:02</t>
  </si>
  <si>
    <t>13:57:02</t>
  </si>
  <si>
    <t>Vru42</t>
  </si>
  <si>
    <t>_8</t>
  </si>
  <si>
    <t>RECT-456-20201113-13_57_03</t>
  </si>
  <si>
    <t>DARK-457-20201113-13_57_05</t>
  </si>
  <si>
    <t>13:54:31</t>
  </si>
  <si>
    <t>20201113 14:01:31</t>
  </si>
  <si>
    <t>14:01:31</t>
  </si>
  <si>
    <t>RECT-458-20201113-14_01_33</t>
  </si>
  <si>
    <t>DARK-459-20201113-14_01_35</t>
  </si>
  <si>
    <t>20201113 14:06:51</t>
  </si>
  <si>
    <t>14:06:51</t>
  </si>
  <si>
    <t>b40-14</t>
  </si>
  <si>
    <t>_9</t>
  </si>
  <si>
    <t>RECT-460-20201113-14_06_53</t>
  </si>
  <si>
    <t>DARK-461-20201113-14_06_55</t>
  </si>
  <si>
    <t>20201113 14:14:30</t>
  </si>
  <si>
    <t>14:14:30</t>
  </si>
  <si>
    <t>Haines2</t>
  </si>
  <si>
    <t>RECT-462-20201113-14_14_31</t>
  </si>
  <si>
    <t>DARK-463-20201113-14_14_33</t>
  </si>
  <si>
    <t>14:13:09</t>
  </si>
  <si>
    <t>20201113 14:18:09</t>
  </si>
  <si>
    <t>14:18:09</t>
  </si>
  <si>
    <t>RECT-464-20201113-14_18_11</t>
  </si>
  <si>
    <t>DARK-465-20201113-14_18_13</t>
  </si>
  <si>
    <t>20201113 14:21:26</t>
  </si>
  <si>
    <t>14:21:26</t>
  </si>
  <si>
    <t>RECT-466-20201113-14_21_28</t>
  </si>
  <si>
    <t>DARK-467-20201113-14_21_30</t>
  </si>
  <si>
    <t>20201113 14:24:16</t>
  </si>
  <si>
    <t>14:24:16</t>
  </si>
  <si>
    <t>ANU65</t>
  </si>
  <si>
    <t>RECT-468-20201113-14_24_17</t>
  </si>
  <si>
    <t>DARK-469-20201113-14_24_19</t>
  </si>
  <si>
    <t>0/3</t>
  </si>
  <si>
    <t>20201113 14:28:31</t>
  </si>
  <si>
    <t>14:28:31</t>
  </si>
  <si>
    <t>RECT-470-20201113-14_28_33</t>
  </si>
  <si>
    <t>DARK-471-20201113-14_28_35</t>
  </si>
  <si>
    <t>14:27:54</t>
  </si>
  <si>
    <t>20201113 14:33:12</t>
  </si>
  <si>
    <t>14:33:12</t>
  </si>
  <si>
    <t>UT12-075</t>
  </si>
  <si>
    <t>RECT-472-20201113-14_33_13</t>
  </si>
  <si>
    <t>DARK-473-20201113-14_33_15</t>
  </si>
  <si>
    <t>20201113 14:38:17</t>
  </si>
  <si>
    <t>14:38:17</t>
  </si>
  <si>
    <t>RECT-474-20201113-14_38_19</t>
  </si>
  <si>
    <t>DARK-475-20201113-14_38_21</t>
  </si>
  <si>
    <t>20201113 14:43:45</t>
  </si>
  <si>
    <t>14:43:45</t>
  </si>
  <si>
    <t>_10</t>
  </si>
  <si>
    <t>RECT-476-20201113-14_43_47</t>
  </si>
  <si>
    <t>DARK-477-20201113-14_43_48</t>
  </si>
  <si>
    <t>20201113 14:48:00</t>
  </si>
  <si>
    <t>14:48:00</t>
  </si>
  <si>
    <t>RECT-478-20201113-14_48_02</t>
  </si>
  <si>
    <t>DARK-479-20201113-14_48_04</t>
  </si>
  <si>
    <t>20201113 14:52:12</t>
  </si>
  <si>
    <t>14:52:12</t>
  </si>
  <si>
    <t>_3</t>
  </si>
  <si>
    <t>RECT-480-20201113-14_52_14</t>
  </si>
  <si>
    <t>DARK-481-20201113-14_52_16</t>
  </si>
  <si>
    <t>14:50:10</t>
  </si>
  <si>
    <t>20201113 14:55:48</t>
  </si>
  <si>
    <t>14:55:48</t>
  </si>
  <si>
    <t>RECT-482-20201113-14_55_50</t>
  </si>
  <si>
    <t>DARK-483-20201113-14_55_52</t>
  </si>
  <si>
    <t>20201113 15:04:03</t>
  </si>
  <si>
    <t>15:04:03</t>
  </si>
  <si>
    <t>1149</t>
  </si>
  <si>
    <t>_2</t>
  </si>
  <si>
    <t>RECT-484-20201113-15_04_05</t>
  </si>
  <si>
    <t>DARK-485-20201113-15_04_07</t>
  </si>
  <si>
    <t>20201113 15:08:14</t>
  </si>
  <si>
    <t>15:08:14</t>
  </si>
  <si>
    <t>RECT-486-20201113-15_08_16</t>
  </si>
  <si>
    <t>DARK-487-20201113-15_08_18</t>
  </si>
  <si>
    <t>20201113 15:13:23</t>
  </si>
  <si>
    <t>15:13:23</t>
  </si>
  <si>
    <t>9018</t>
  </si>
  <si>
    <t>RECT-488-20201113-15_13_25</t>
  </si>
  <si>
    <t>DARK-489-20201113-15_13_27</t>
  </si>
  <si>
    <t>3/3</t>
  </si>
  <si>
    <t>20201113 15:18:54</t>
  </si>
  <si>
    <t>15:18:54</t>
  </si>
  <si>
    <t>RECT-490-20201113-15_18_56</t>
  </si>
  <si>
    <t>DARK-491-20201113-15_18_58</t>
  </si>
  <si>
    <t>15:14:50</t>
  </si>
  <si>
    <t>20201113 15:22:50</t>
  </si>
  <si>
    <t>15:22:50</t>
  </si>
  <si>
    <t>b42-34</t>
  </si>
  <si>
    <t>RECT-492-20201113-15_22_52</t>
  </si>
  <si>
    <t>DARK-493-20201113-15_22_53</t>
  </si>
  <si>
    <t>20201113 15:29:38</t>
  </si>
  <si>
    <t>15:29:38</t>
  </si>
  <si>
    <t>RECT-494-20201113-15_29_40</t>
  </si>
  <si>
    <t>DARK-495-20201113-15_29_42</t>
  </si>
  <si>
    <t>20201113 15:34:50</t>
  </si>
  <si>
    <t>15:34:50</t>
  </si>
  <si>
    <t>588155.01</t>
  </si>
  <si>
    <t>RECT-496-20201113-15_34_52</t>
  </si>
  <si>
    <t>DARK-497-20201113-15_34_54</t>
  </si>
  <si>
    <t>20201113 15:44:23</t>
  </si>
  <si>
    <t>15:44:23</t>
  </si>
  <si>
    <t>RECT-498-20201113-15_44_25</t>
  </si>
  <si>
    <t>DARK-499-20201113-15_44_27</t>
  </si>
  <si>
    <t>15:38:28</t>
  </si>
  <si>
    <t>20201113 15:51:38</t>
  </si>
  <si>
    <t>15:51:38</t>
  </si>
  <si>
    <t>9025</t>
  </si>
  <si>
    <t>RECT-500-20201113-15_51_40</t>
  </si>
  <si>
    <t>DARK-501-20201113-15_51_42</t>
  </si>
  <si>
    <t>15:49:06</t>
  </si>
  <si>
    <t>15:53:16</t>
  </si>
  <si>
    <t>less than 8 positions</t>
  </si>
  <si>
    <t>20201113 15:54:51</t>
  </si>
  <si>
    <t>15:54:51</t>
  </si>
  <si>
    <t>RECT-502-20201113-15_54_53</t>
  </si>
  <si>
    <t>DARK-503-20201113-15_54_55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</si>
</sst>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4"/>
  <sheetViews>
    <sheetView topLeftCell="A2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1605303483.0999999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1605303475.3499999</v>
      </c>
      <c r="I17">
        <f t="shared" ref="I17:I44" si="0">BW17*AG17*(BS17-BT17)/(100*BL17*(1000-AG17*BS17))</f>
        <v>1.038869724414563E-3</v>
      </c>
      <c r="J17">
        <f t="shared" ref="J17:J44" si="1">BW17*AG17*(BR17-BQ17*(1000-AG17*BT17)/(1000-AG17*BS17))/(100*BL17)</f>
        <v>7.4894726380599712</v>
      </c>
      <c r="K17">
        <f t="shared" ref="K17:K44" si="2">BQ17 - IF(AG17&gt;1, J17*BL17*100/(AI17*CE17), 0)</f>
        <v>390.24293333333299</v>
      </c>
      <c r="L17">
        <f t="shared" ref="L17:L44" si="3">((R17-I17/2)*K17-J17)/(R17+I17/2)</f>
        <v>137.03964438620716</v>
      </c>
      <c r="M17">
        <f t="shared" ref="M17:M44" si="4">L17*(BX17+BY17)/1000</f>
        <v>13.929240283501411</v>
      </c>
      <c r="N17">
        <f t="shared" ref="N17:N44" si="5">(BQ17 - IF(AG17&gt;1, J17*BL17*100/(AI17*CE17), 0))*(BX17+BY17)/1000</f>
        <v>39.665803364311131</v>
      </c>
      <c r="O17">
        <f t="shared" ref="O17:O44" si="6">2/((1/Q17-1/P17)+SIGN(Q17)*SQRT((1/Q17-1/P17)*(1/Q17-1/P17) + 4*BM17/((BM17+1)*(BM17+1))*(2*1/Q17*1/P17-1/P17*1/P17)))</f>
        <v>4.944703843721078E-2</v>
      </c>
      <c r="P17">
        <f t="shared" ref="P17:P44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2.9561044974933099</v>
      </c>
      <c r="Q17">
        <f t="shared" ref="Q17:Q44" si="8">I17*(1000-(1000*0.61365*EXP(17.502*U17/(240.97+U17))/(BX17+BY17)+BS17)/2)/(1000*0.61365*EXP(17.502*U17/(240.97+U17))/(BX17+BY17)-BS17)</f>
        <v>4.8992099148631604E-2</v>
      </c>
      <c r="R17">
        <f t="shared" ref="R17:R44" si="9">1/((BM17+1)/(O17/1.6)+1/(P17/1.37)) + BM17/((BM17+1)/(O17/1.6) + BM17/(P17/1.37))</f>
        <v>3.0660587480690952E-2</v>
      </c>
      <c r="S17">
        <f t="shared" ref="S17:S44" si="10">(BI17*BK17)</f>
        <v>231.29179838988861</v>
      </c>
      <c r="T17">
        <f t="shared" ref="T17:T44" si="11">(BZ17+(S17+2*0.95*0.0000000567*(((BZ17+$B$7)+273)^4-(BZ17+273)^4)-44100*I17)/(1.84*29.3*P17+8*0.95*0.0000000567*(BZ17+273)^3))</f>
        <v>36.533117843275939</v>
      </c>
      <c r="U17">
        <f t="shared" ref="U17:U44" si="12">($C$7*CA17+$D$7*CB17+$E$7*T17)</f>
        <v>35.780169999999998</v>
      </c>
      <c r="V17">
        <f t="shared" ref="V17:V44" si="13">0.61365*EXP(17.502*U17/(240.97+U17))</f>
        <v>5.8970290874996278</v>
      </c>
      <c r="W17">
        <f t="shared" ref="W17:W44" si="14">(X17/Y17*100)</f>
        <v>66.381806314690266</v>
      </c>
      <c r="X17">
        <f t="shared" ref="X17:X44" si="15">BS17*(BX17+BY17)/1000</f>
        <v>3.8449756390093168</v>
      </c>
      <c r="Y17">
        <f t="shared" ref="Y17:Y44" si="16">0.61365*EXP(17.502*BZ17/(240.97+BZ17))</f>
        <v>5.79221303617709</v>
      </c>
      <c r="Z17">
        <f t="shared" ref="Z17:Z44" si="17">(V17-BS17*(BX17+BY17)/1000)</f>
        <v>2.052053448490311</v>
      </c>
      <c r="AA17">
        <f t="shared" ref="AA17:AA44" si="18">(-I17*44100)</f>
        <v>-45.814154846682229</v>
      </c>
      <c r="AB17">
        <f t="shared" ref="AB17:AB44" si="19">2*29.3*P17*0.92*(BZ17-U17)</f>
        <v>-51.844493889136913</v>
      </c>
      <c r="AC17">
        <f t="shared" ref="AC17:AC44" si="20">2*0.95*0.0000000567*(((BZ17+$B$7)+273)^4-(U17+273)^4)</f>
        <v>-4.1205567084617796</v>
      </c>
      <c r="AD17">
        <f t="shared" ref="AD17:AD44" si="21">S17+AC17+AA17+AB17</f>
        <v>129.51259294560771</v>
      </c>
      <c r="AE17">
        <v>0</v>
      </c>
      <c r="AF17">
        <v>0</v>
      </c>
      <c r="AG17">
        <f t="shared" ref="AG17:AG44" si="22">IF(AE17*$H$13&gt;=AI17,1,(AI17/(AI17-AE17*$H$13)))</f>
        <v>1</v>
      </c>
      <c r="AH17">
        <f t="shared" ref="AH17:AH44" si="23">(AG17-1)*100</f>
        <v>0</v>
      </c>
      <c r="AI17">
        <f t="shared" ref="AI17:AI44" si="24">MAX(0,($B$13+$C$13*CE17)/(1+$D$13*CE17)*BX17/(BZ17+273)*$E$13)</f>
        <v>52211.862353256693</v>
      </c>
      <c r="AJ17" t="s">
        <v>287</v>
      </c>
      <c r="AK17">
        <v>715.47692307692296</v>
      </c>
      <c r="AL17">
        <v>3262.08</v>
      </c>
      <c r="AM17">
        <f t="shared" ref="AM17:AM44" si="25">AL17-AK17</f>
        <v>2546.603076923077</v>
      </c>
      <c r="AN17">
        <f t="shared" ref="AN17:AN44" si="26">AM17/AL17</f>
        <v>0.78066849277855754</v>
      </c>
      <c r="AO17">
        <v>-0.57774747981622299</v>
      </c>
      <c r="AP17" t="s">
        <v>288</v>
      </c>
      <c r="AQ17">
        <v>720.16556000000003</v>
      </c>
      <c r="AR17">
        <v>908.43</v>
      </c>
      <c r="AS17">
        <f t="shared" ref="AS17:AS44" si="27">1-AQ17/AR17</f>
        <v>0.20724154860583632</v>
      </c>
      <c r="AT17">
        <v>0.5</v>
      </c>
      <c r="AU17">
        <f t="shared" ref="AU17:AU44" si="28">BI17</f>
        <v>1180.1874538816303</v>
      </c>
      <c r="AV17">
        <f t="shared" ref="AV17:AV44" si="29">J17</f>
        <v>7.4894726380599712</v>
      </c>
      <c r="AW17">
        <f t="shared" ref="AW17:AW44" si="30">AS17*AT17*AU17</f>
        <v>122.29193779380405</v>
      </c>
      <c r="AX17">
        <f t="shared" ref="AX17:AX44" si="31">BC17/AR17</f>
        <v>0.38184560175247406</v>
      </c>
      <c r="AY17">
        <f t="shared" ref="AY17:AY44" si="32">(AV17-AO17)/AU17</f>
        <v>6.8355413297634627E-3</v>
      </c>
      <c r="AZ17">
        <f t="shared" ref="AZ17:AZ44" si="33">(AL17-AR17)/AR17</f>
        <v>2.5908985832700377</v>
      </c>
      <c r="BA17" t="s">
        <v>289</v>
      </c>
      <c r="BB17">
        <v>561.54999999999995</v>
      </c>
      <c r="BC17">
        <f t="shared" ref="BC17:BC44" si="34">AR17-BB17</f>
        <v>346.88</v>
      </c>
      <c r="BD17">
        <f t="shared" ref="BD17:BD44" si="35">(AR17-AQ17)/(AR17-BB17)</f>
        <v>0.5427365083025828</v>
      </c>
      <c r="BE17">
        <f t="shared" ref="BE17:BE44" si="36">(AL17-AR17)/(AL17-BB17)</f>
        <v>0.87155113996141509</v>
      </c>
      <c r="BF17">
        <f t="shared" ref="BF17:BF44" si="37">(AR17-AQ17)/(AR17-AK17)</f>
        <v>0.97570063666335705</v>
      </c>
      <c r="BG17">
        <f t="shared" ref="BG17:BG44" si="38">(AL17-AR17)/(AL17-AK17)</f>
        <v>0.92423119304630241</v>
      </c>
      <c r="BH17">
        <f t="shared" ref="BH17:BH44" si="39">$B$11*CF17+$C$11*CG17+$F$11*CH17*(1-CK17)</f>
        <v>1400.0026666666699</v>
      </c>
      <c r="BI17">
        <f t="shared" ref="BI17:BI44" si="40">BH17*BJ17</f>
        <v>1180.1874538816303</v>
      </c>
      <c r="BJ17">
        <f t="shared" ref="BJ17:BJ44" si="41">($B$11*$D$9+$C$11*$D$9+$F$11*((CU17+CM17)/MAX(CU17+CM17+CV17, 0.1)*$I$9+CV17/MAX(CU17+CM17+CV17, 0.1)*$J$9))/($B$11+$C$11+$F$11)</f>
        <v>0.8429894327927191</v>
      </c>
      <c r="BK17">
        <f t="shared" ref="BK17:BK44" si="42">($B$11*$K$9+$C$11*$K$9+$F$11*((CU17+CM17)/MAX(CU17+CM17+CV17, 0.1)*$P$9+CV17/MAX(CU17+CM17+CV17, 0.1)*$Q$9))/($B$11+$C$11+$F$11)</f>
        <v>0.19597886558543823</v>
      </c>
      <c r="BL17">
        <v>6</v>
      </c>
      <c r="BM17">
        <v>0.5</v>
      </c>
      <c r="BN17" t="s">
        <v>290</v>
      </c>
      <c r="BO17">
        <v>2</v>
      </c>
      <c r="BP17">
        <v>1605303475.3499999</v>
      </c>
      <c r="BQ17">
        <v>390.24293333333299</v>
      </c>
      <c r="BR17">
        <v>399.71693333333297</v>
      </c>
      <c r="BS17">
        <v>37.827913333333299</v>
      </c>
      <c r="BT17">
        <v>36.628410000000002</v>
      </c>
      <c r="BU17">
        <v>388.48216666666701</v>
      </c>
      <c r="BV17">
        <v>37.234646666666698</v>
      </c>
      <c r="BW17">
        <v>499.99266666666699</v>
      </c>
      <c r="BX17">
        <v>101.5945</v>
      </c>
      <c r="BY17">
        <v>4.9373536666666697E-2</v>
      </c>
      <c r="BZ17">
        <v>35.454859999999996</v>
      </c>
      <c r="CA17">
        <v>35.780169999999998</v>
      </c>
      <c r="CB17">
        <v>999.9</v>
      </c>
      <c r="CC17">
        <v>0</v>
      </c>
      <c r="CD17">
        <v>0</v>
      </c>
      <c r="CE17">
        <v>9992.8283333333293</v>
      </c>
      <c r="CF17">
        <v>0</v>
      </c>
      <c r="CG17">
        <v>154.38403333333301</v>
      </c>
      <c r="CH17">
        <v>1400.0026666666699</v>
      </c>
      <c r="CI17">
        <v>0.89999499999999999</v>
      </c>
      <c r="CJ17">
        <v>0.100005</v>
      </c>
      <c r="CK17">
        <v>0</v>
      </c>
      <c r="CL17">
        <v>720.28510000000006</v>
      </c>
      <c r="CM17">
        <v>4.9993800000000004</v>
      </c>
      <c r="CN17">
        <v>10271.4</v>
      </c>
      <c r="CO17">
        <v>11164.336666666701</v>
      </c>
      <c r="CP17">
        <v>49.720599999999997</v>
      </c>
      <c r="CQ17">
        <v>50.875</v>
      </c>
      <c r="CR17">
        <v>50.283066666666699</v>
      </c>
      <c r="CS17">
        <v>51.241599999999998</v>
      </c>
      <c r="CT17">
        <v>51.686999999999998</v>
      </c>
      <c r="CU17">
        <v>1255.498</v>
      </c>
      <c r="CV17">
        <v>139.50733333333301</v>
      </c>
      <c r="CW17">
        <v>0</v>
      </c>
      <c r="CX17">
        <v>308.5</v>
      </c>
      <c r="CY17">
        <v>0</v>
      </c>
      <c r="CZ17">
        <v>720.16556000000003</v>
      </c>
      <c r="DA17">
        <v>-20.116846185900801</v>
      </c>
      <c r="DB17">
        <v>-305.17692355492198</v>
      </c>
      <c r="DC17">
        <v>10269.364</v>
      </c>
      <c r="DD17">
        <v>15</v>
      </c>
      <c r="DE17">
        <v>1605303265.5</v>
      </c>
      <c r="DF17" t="s">
        <v>291</v>
      </c>
      <c r="DG17">
        <v>1605303265.5</v>
      </c>
      <c r="DH17">
        <v>1605303243</v>
      </c>
      <c r="DI17">
        <v>6</v>
      </c>
      <c r="DJ17">
        <v>9.2999999999999999E-2</v>
      </c>
      <c r="DK17">
        <v>1.7999999999999999E-2</v>
      </c>
      <c r="DL17">
        <v>1.7609999999999999</v>
      </c>
      <c r="DM17">
        <v>0.59299999999999997</v>
      </c>
      <c r="DN17">
        <v>403</v>
      </c>
      <c r="DO17">
        <v>37</v>
      </c>
      <c r="DP17">
        <v>0.18</v>
      </c>
      <c r="DQ17">
        <v>0.17</v>
      </c>
      <c r="DR17">
        <v>7.4864768891941296</v>
      </c>
      <c r="DS17">
        <v>0.40790782320001201</v>
      </c>
      <c r="DT17">
        <v>4.2437790158753097E-2</v>
      </c>
      <c r="DU17">
        <v>1</v>
      </c>
      <c r="DV17">
        <v>-9.4719750000000005</v>
      </c>
      <c r="DW17">
        <v>-0.62742006674080697</v>
      </c>
      <c r="DX17">
        <v>5.4158333600040999E-2</v>
      </c>
      <c r="DY17">
        <v>0</v>
      </c>
      <c r="DZ17">
        <v>1.19883466666667</v>
      </c>
      <c r="EA17">
        <v>7.0849388209121095E-2</v>
      </c>
      <c r="EB17">
        <v>5.3230841519638899E-3</v>
      </c>
      <c r="EC17">
        <v>1</v>
      </c>
      <c r="ED17">
        <v>2</v>
      </c>
      <c r="EE17">
        <v>3</v>
      </c>
      <c r="EF17" t="s">
        <v>292</v>
      </c>
      <c r="EG17">
        <v>100</v>
      </c>
      <c r="EH17">
        <v>100</v>
      </c>
      <c r="EI17">
        <v>1.7609999999999999</v>
      </c>
      <c r="EJ17">
        <v>0.59330000000000005</v>
      </c>
      <c r="EK17">
        <v>1.7608095238096</v>
      </c>
      <c r="EL17">
        <v>0</v>
      </c>
      <c r="EM17">
        <v>0</v>
      </c>
      <c r="EN17">
        <v>0</v>
      </c>
      <c r="EO17">
        <v>0.59326500000000204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3.6</v>
      </c>
      <c r="EX17">
        <v>4</v>
      </c>
      <c r="EY17">
        <v>2</v>
      </c>
      <c r="EZ17">
        <v>491.423</v>
      </c>
      <c r="FA17">
        <v>551.86199999999997</v>
      </c>
      <c r="FB17">
        <v>34.079799999999999</v>
      </c>
      <c r="FC17">
        <v>32.5289</v>
      </c>
      <c r="FD17">
        <v>30.0002</v>
      </c>
      <c r="FE17">
        <v>32.154499999999999</v>
      </c>
      <c r="FF17">
        <v>32.208599999999997</v>
      </c>
      <c r="FG17">
        <v>20.769600000000001</v>
      </c>
      <c r="FH17">
        <v>0</v>
      </c>
      <c r="FI17">
        <v>100</v>
      </c>
      <c r="FJ17">
        <v>-999.9</v>
      </c>
      <c r="FK17">
        <v>400</v>
      </c>
      <c r="FL17">
        <v>37.730400000000003</v>
      </c>
      <c r="FM17">
        <v>101.229</v>
      </c>
      <c r="FN17">
        <v>100.56</v>
      </c>
    </row>
    <row r="18" spans="1:170" x14ac:dyDescent="0.25">
      <c r="A18">
        <v>2</v>
      </c>
      <c r="B18">
        <v>1605303649.5999999</v>
      </c>
      <c r="C18">
        <v>166.5</v>
      </c>
      <c r="D18" t="s">
        <v>293</v>
      </c>
      <c r="E18" t="s">
        <v>294</v>
      </c>
      <c r="F18" t="s">
        <v>285</v>
      </c>
      <c r="G18" t="s">
        <v>286</v>
      </c>
      <c r="H18">
        <v>1605303641.8499999</v>
      </c>
      <c r="I18">
        <f t="shared" si="0"/>
        <v>7.7008991867902278E-4</v>
      </c>
      <c r="J18">
        <f t="shared" si="1"/>
        <v>5.7957535181566433</v>
      </c>
      <c r="K18">
        <f t="shared" si="2"/>
        <v>392.55826666666701</v>
      </c>
      <c r="L18">
        <f t="shared" si="3"/>
        <v>125.61684636104276</v>
      </c>
      <c r="M18">
        <f t="shared" si="4"/>
        <v>12.76780276461111</v>
      </c>
      <c r="N18">
        <f t="shared" si="5"/>
        <v>39.899955042749809</v>
      </c>
      <c r="O18">
        <f t="shared" si="6"/>
        <v>3.6143449870137477E-2</v>
      </c>
      <c r="P18">
        <f t="shared" si="7"/>
        <v>2.9571894304357782</v>
      </c>
      <c r="Q18">
        <f t="shared" si="8"/>
        <v>3.5899817220535007E-2</v>
      </c>
      <c r="R18">
        <f t="shared" si="9"/>
        <v>2.2459138138319214E-2</v>
      </c>
      <c r="S18">
        <f t="shared" si="10"/>
        <v>231.30097985996426</v>
      </c>
      <c r="T18">
        <f t="shared" si="11"/>
        <v>36.657909262466717</v>
      </c>
      <c r="U18">
        <f t="shared" si="12"/>
        <v>35.775543333333303</v>
      </c>
      <c r="V18">
        <f t="shared" si="13"/>
        <v>5.8955268856764969</v>
      </c>
      <c r="W18">
        <f t="shared" si="14"/>
        <v>65.736151650190919</v>
      </c>
      <c r="X18">
        <f t="shared" si="15"/>
        <v>3.8194187842380218</v>
      </c>
      <c r="Y18">
        <f t="shared" si="16"/>
        <v>5.8102257104473027</v>
      </c>
      <c r="Z18">
        <f t="shared" si="17"/>
        <v>2.076108101438475</v>
      </c>
      <c r="AA18">
        <f t="shared" si="18"/>
        <v>-33.960965413744901</v>
      </c>
      <c r="AB18">
        <f t="shared" si="19"/>
        <v>-42.155419427340476</v>
      </c>
      <c r="AC18">
        <f t="shared" si="20"/>
        <v>-3.3500883917413722</v>
      </c>
      <c r="AD18">
        <f t="shared" si="21"/>
        <v>151.8345066271375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52233.117139812552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818.03480769230805</v>
      </c>
      <c r="AR18">
        <v>981.91</v>
      </c>
      <c r="AS18">
        <f t="shared" si="27"/>
        <v>0.16689431038251157</v>
      </c>
      <c r="AT18">
        <v>0.5</v>
      </c>
      <c r="AU18">
        <f t="shared" si="28"/>
        <v>1180.2328618535196</v>
      </c>
      <c r="AV18">
        <f t="shared" si="29"/>
        <v>5.7957535181566433</v>
      </c>
      <c r="AW18">
        <f t="shared" si="30"/>
        <v>98.487074784910604</v>
      </c>
      <c r="AX18">
        <f t="shared" si="31"/>
        <v>0.38781558391298587</v>
      </c>
      <c r="AY18">
        <f t="shared" si="32"/>
        <v>5.4002063524680021E-3</v>
      </c>
      <c r="AZ18">
        <f t="shared" si="33"/>
        <v>2.322178203705024</v>
      </c>
      <c r="BA18" t="s">
        <v>296</v>
      </c>
      <c r="BB18">
        <v>601.11</v>
      </c>
      <c r="BC18">
        <f t="shared" si="34"/>
        <v>380.79999999999995</v>
      </c>
      <c r="BD18">
        <f t="shared" si="35"/>
        <v>0.43034451761473724</v>
      </c>
      <c r="BE18">
        <f t="shared" si="36"/>
        <v>0.85689429042792675</v>
      </c>
      <c r="BF18">
        <f t="shared" si="37"/>
        <v>0.61507074947381624</v>
      </c>
      <c r="BG18">
        <f t="shared" si="38"/>
        <v>0.89537706942340078</v>
      </c>
      <c r="BH18">
        <f t="shared" si="39"/>
        <v>1400.05633333333</v>
      </c>
      <c r="BI18">
        <f t="shared" si="40"/>
        <v>1180.2328618535196</v>
      </c>
      <c r="BJ18">
        <f t="shared" si="41"/>
        <v>0.8429895524586194</v>
      </c>
      <c r="BK18">
        <f t="shared" si="42"/>
        <v>0.19597910491723908</v>
      </c>
      <c r="BL18">
        <v>6</v>
      </c>
      <c r="BM18">
        <v>0.5</v>
      </c>
      <c r="BN18" t="s">
        <v>290</v>
      </c>
      <c r="BO18">
        <v>2</v>
      </c>
      <c r="BP18">
        <v>1605303641.8499999</v>
      </c>
      <c r="BQ18">
        <v>392.55826666666701</v>
      </c>
      <c r="BR18">
        <v>399.87569999999999</v>
      </c>
      <c r="BS18">
        <v>37.5775966666667</v>
      </c>
      <c r="BT18">
        <v>36.688243333333297</v>
      </c>
      <c r="BU18">
        <v>390.797433333333</v>
      </c>
      <c r="BV18">
        <v>36.9843233333333</v>
      </c>
      <c r="BW18">
        <v>500.01620000000003</v>
      </c>
      <c r="BX18">
        <v>101.59196666666701</v>
      </c>
      <c r="BY18">
        <v>4.8881153333333302E-2</v>
      </c>
      <c r="BZ18">
        <v>35.511126666666698</v>
      </c>
      <c r="CA18">
        <v>35.775543333333303</v>
      </c>
      <c r="CB18">
        <v>999.9</v>
      </c>
      <c r="CC18">
        <v>0</v>
      </c>
      <c r="CD18">
        <v>0</v>
      </c>
      <c r="CE18">
        <v>9999.2303333333293</v>
      </c>
      <c r="CF18">
        <v>0</v>
      </c>
      <c r="CG18">
        <v>190.99526666666699</v>
      </c>
      <c r="CH18">
        <v>1400.05633333333</v>
      </c>
      <c r="CI18">
        <v>0.89999260000000003</v>
      </c>
      <c r="CJ18">
        <v>0.10000732</v>
      </c>
      <c r="CK18">
        <v>0</v>
      </c>
      <c r="CL18">
        <v>818.35876666666695</v>
      </c>
      <c r="CM18">
        <v>4.9993800000000004</v>
      </c>
      <c r="CN18">
        <v>11662.79</v>
      </c>
      <c r="CO18">
        <v>11164.75</v>
      </c>
      <c r="CP18">
        <v>49.783066666666699</v>
      </c>
      <c r="CQ18">
        <v>50.875</v>
      </c>
      <c r="CR18">
        <v>50.311999999999998</v>
      </c>
      <c r="CS18">
        <v>51.25</v>
      </c>
      <c r="CT18">
        <v>51.7541333333333</v>
      </c>
      <c r="CU18">
        <v>1255.53833333333</v>
      </c>
      <c r="CV18">
        <v>139.518</v>
      </c>
      <c r="CW18">
        <v>0</v>
      </c>
      <c r="CX18">
        <v>165.60000014305101</v>
      </c>
      <c r="CY18">
        <v>0</v>
      </c>
      <c r="CZ18">
        <v>818.03480769230805</v>
      </c>
      <c r="DA18">
        <v>-55.3263931806774</v>
      </c>
      <c r="DB18">
        <v>-797.97265011692605</v>
      </c>
      <c r="DC18">
        <v>11657.765384615401</v>
      </c>
      <c r="DD18">
        <v>15</v>
      </c>
      <c r="DE18">
        <v>1605303265.5</v>
      </c>
      <c r="DF18" t="s">
        <v>291</v>
      </c>
      <c r="DG18">
        <v>1605303265.5</v>
      </c>
      <c r="DH18">
        <v>1605303243</v>
      </c>
      <c r="DI18">
        <v>6</v>
      </c>
      <c r="DJ18">
        <v>9.2999999999999999E-2</v>
      </c>
      <c r="DK18">
        <v>1.7999999999999999E-2</v>
      </c>
      <c r="DL18">
        <v>1.7609999999999999</v>
      </c>
      <c r="DM18">
        <v>0.59299999999999997</v>
      </c>
      <c r="DN18">
        <v>403</v>
      </c>
      <c r="DO18">
        <v>37</v>
      </c>
      <c r="DP18">
        <v>0.18</v>
      </c>
      <c r="DQ18">
        <v>0.17</v>
      </c>
      <c r="DR18">
        <v>5.8054476978369598</v>
      </c>
      <c r="DS18">
        <v>-0.81526064651657204</v>
      </c>
      <c r="DT18">
        <v>0.31314233325206298</v>
      </c>
      <c r="DU18">
        <v>0</v>
      </c>
      <c r="DV18">
        <v>-7.3172916666666596</v>
      </c>
      <c r="DW18">
        <v>-9.9174193548423606E-3</v>
      </c>
      <c r="DX18">
        <v>0.35786826475751599</v>
      </c>
      <c r="DY18">
        <v>1</v>
      </c>
      <c r="DZ18">
        <v>0.88934616666666699</v>
      </c>
      <c r="EA18">
        <v>0.33212105005561698</v>
      </c>
      <c r="EB18">
        <v>2.3994814338495901E-2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1.7609999999999999</v>
      </c>
      <c r="EJ18">
        <v>0.59319999999999995</v>
      </c>
      <c r="EK18">
        <v>1.7608095238096</v>
      </c>
      <c r="EL18">
        <v>0</v>
      </c>
      <c r="EM18">
        <v>0</v>
      </c>
      <c r="EN18">
        <v>0</v>
      </c>
      <c r="EO18">
        <v>0.59326500000000204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6.4</v>
      </c>
      <c r="EX18">
        <v>6.8</v>
      </c>
      <c r="EY18">
        <v>2</v>
      </c>
      <c r="EZ18">
        <v>484.488</v>
      </c>
      <c r="FA18">
        <v>551.70299999999997</v>
      </c>
      <c r="FB18">
        <v>34.126100000000001</v>
      </c>
      <c r="FC18">
        <v>32.540500000000002</v>
      </c>
      <c r="FD18">
        <v>30.0001</v>
      </c>
      <c r="FE18">
        <v>32.165799999999997</v>
      </c>
      <c r="FF18">
        <v>32.217100000000002</v>
      </c>
      <c r="FG18">
        <v>20.773</v>
      </c>
      <c r="FH18">
        <v>0</v>
      </c>
      <c r="FI18">
        <v>100</v>
      </c>
      <c r="FJ18">
        <v>-999.9</v>
      </c>
      <c r="FK18">
        <v>400</v>
      </c>
      <c r="FL18">
        <v>37.7502</v>
      </c>
      <c r="FM18">
        <v>101.226</v>
      </c>
      <c r="FN18">
        <v>100.55800000000001</v>
      </c>
    </row>
    <row r="19" spans="1:170" x14ac:dyDescent="0.25">
      <c r="A19">
        <v>3</v>
      </c>
      <c r="B19">
        <v>1605303969.0999999</v>
      </c>
      <c r="C19">
        <v>486</v>
      </c>
      <c r="D19" t="s">
        <v>298</v>
      </c>
      <c r="E19" t="s">
        <v>299</v>
      </c>
      <c r="F19" t="s">
        <v>300</v>
      </c>
      <c r="G19" t="s">
        <v>301</v>
      </c>
      <c r="H19">
        <v>1605303961.0999999</v>
      </c>
      <c r="I19">
        <f t="shared" si="0"/>
        <v>7.722626509588901E-4</v>
      </c>
      <c r="J19">
        <f t="shared" si="1"/>
        <v>4.037952195015011</v>
      </c>
      <c r="K19">
        <f t="shared" si="2"/>
        <v>394.51903225806399</v>
      </c>
      <c r="L19">
        <f t="shared" si="3"/>
        <v>209.26452918710584</v>
      </c>
      <c r="M19">
        <f t="shared" si="4"/>
        <v>21.27040565654335</v>
      </c>
      <c r="N19">
        <f t="shared" si="5"/>
        <v>40.100345184887615</v>
      </c>
      <c r="O19">
        <f t="shared" si="6"/>
        <v>3.7108777581004171E-2</v>
      </c>
      <c r="P19">
        <f t="shared" si="7"/>
        <v>2.953743858498842</v>
      </c>
      <c r="Q19">
        <f t="shared" si="8"/>
        <v>3.6851709748131525E-2</v>
      </c>
      <c r="R19">
        <f t="shared" si="9"/>
        <v>2.3055266517665023E-2</v>
      </c>
      <c r="S19">
        <f t="shared" si="10"/>
        <v>231.29176372331492</v>
      </c>
      <c r="T19">
        <f t="shared" si="11"/>
        <v>36.6873935561091</v>
      </c>
      <c r="U19">
        <f t="shared" si="12"/>
        <v>35.655493548387099</v>
      </c>
      <c r="V19">
        <f t="shared" si="13"/>
        <v>5.8566647653164106</v>
      </c>
      <c r="W19">
        <f t="shared" si="14"/>
        <v>65.780724071783098</v>
      </c>
      <c r="X19">
        <f t="shared" si="15"/>
        <v>3.8281025913124922</v>
      </c>
      <c r="Y19">
        <f t="shared" si="16"/>
        <v>5.8194898966680295</v>
      </c>
      <c r="Z19">
        <f t="shared" si="17"/>
        <v>2.0285621740039184</v>
      </c>
      <c r="AA19">
        <f t="shared" si="18"/>
        <v>-34.056782907287051</v>
      </c>
      <c r="AB19">
        <f t="shared" si="19"/>
        <v>-18.39042385431339</v>
      </c>
      <c r="AC19">
        <f t="shared" si="20"/>
        <v>-1.4625421662361282</v>
      </c>
      <c r="AD19">
        <f t="shared" si="21"/>
        <v>177.38201479547837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52130.420201475034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732.93138461538501</v>
      </c>
      <c r="AR19">
        <v>833.87</v>
      </c>
      <c r="AS19">
        <f t="shared" si="27"/>
        <v>0.12104838330269108</v>
      </c>
      <c r="AT19">
        <v>0.5</v>
      </c>
      <c r="AU19">
        <f t="shared" si="28"/>
        <v>1180.1888321828478</v>
      </c>
      <c r="AV19">
        <f t="shared" si="29"/>
        <v>4.037952195015011</v>
      </c>
      <c r="AW19">
        <f t="shared" si="30"/>
        <v>71.429975063812364</v>
      </c>
      <c r="AX19">
        <f t="shared" si="31"/>
        <v>0.34992264981352006</v>
      </c>
      <c r="AY19">
        <f t="shared" si="32"/>
        <v>3.9109840298133906E-3</v>
      </c>
      <c r="AZ19">
        <f t="shared" si="33"/>
        <v>2.9119766870135635</v>
      </c>
      <c r="BA19" t="s">
        <v>303</v>
      </c>
      <c r="BB19">
        <v>542.08000000000004</v>
      </c>
      <c r="BC19">
        <f t="shared" si="34"/>
        <v>291.78999999999996</v>
      </c>
      <c r="BD19">
        <f t="shared" si="35"/>
        <v>0.34592897420958568</v>
      </c>
      <c r="BE19">
        <f t="shared" si="36"/>
        <v>0.8927242647058824</v>
      </c>
      <c r="BF19">
        <f t="shared" si="37"/>
        <v>0.85257194092689514</v>
      </c>
      <c r="BG19">
        <f t="shared" si="38"/>
        <v>0.95350941102838649</v>
      </c>
      <c r="BH19">
        <f t="shared" si="39"/>
        <v>1400.00451612903</v>
      </c>
      <c r="BI19">
        <f t="shared" si="40"/>
        <v>1180.1888321828478</v>
      </c>
      <c r="BJ19">
        <f t="shared" si="41"/>
        <v>0.84298930366741542</v>
      </c>
      <c r="BK19">
        <f t="shared" si="42"/>
        <v>0.19597860733483086</v>
      </c>
      <c r="BL19">
        <v>6</v>
      </c>
      <c r="BM19">
        <v>0.5</v>
      </c>
      <c r="BN19" t="s">
        <v>290</v>
      </c>
      <c r="BO19">
        <v>2</v>
      </c>
      <c r="BP19">
        <v>1605303961.0999999</v>
      </c>
      <c r="BQ19">
        <v>394.51903225806399</v>
      </c>
      <c r="BR19">
        <v>399.730387096774</v>
      </c>
      <c r="BS19">
        <v>37.662003225806501</v>
      </c>
      <c r="BT19">
        <v>36.770154838709701</v>
      </c>
      <c r="BU19">
        <v>392.75816129032302</v>
      </c>
      <c r="BV19">
        <v>37.068738709677397</v>
      </c>
      <c r="BW19">
        <v>499.98029032258103</v>
      </c>
      <c r="BX19">
        <v>101.595258064516</v>
      </c>
      <c r="BY19">
        <v>4.8368493548387098E-2</v>
      </c>
      <c r="BZ19">
        <v>35.540006451612904</v>
      </c>
      <c r="CA19">
        <v>35.655493548387099</v>
      </c>
      <c r="CB19">
        <v>999.9</v>
      </c>
      <c r="CC19">
        <v>0</v>
      </c>
      <c r="CD19">
        <v>0</v>
      </c>
      <c r="CE19">
        <v>9979.3758064516096</v>
      </c>
      <c r="CF19">
        <v>0</v>
      </c>
      <c r="CG19">
        <v>226.902774193548</v>
      </c>
      <c r="CH19">
        <v>1400.00451612903</v>
      </c>
      <c r="CI19">
        <v>0.90000051612903198</v>
      </c>
      <c r="CJ19">
        <v>9.9999406451612899E-2</v>
      </c>
      <c r="CK19">
        <v>0</v>
      </c>
      <c r="CL19">
        <v>734.07780645161301</v>
      </c>
      <c r="CM19">
        <v>4.9993800000000004</v>
      </c>
      <c r="CN19">
        <v>10522.1483870968</v>
      </c>
      <c r="CO19">
        <v>11164.3838709677</v>
      </c>
      <c r="CP19">
        <v>49.713419354838699</v>
      </c>
      <c r="CQ19">
        <v>50.811999999999998</v>
      </c>
      <c r="CR19">
        <v>50.25</v>
      </c>
      <c r="CS19">
        <v>51.186999999999998</v>
      </c>
      <c r="CT19">
        <v>51.75</v>
      </c>
      <c r="CU19">
        <v>1255.5038709677401</v>
      </c>
      <c r="CV19">
        <v>139.50129032258101</v>
      </c>
      <c r="CW19">
        <v>0</v>
      </c>
      <c r="CX19">
        <v>318.799999952316</v>
      </c>
      <c r="CY19">
        <v>0</v>
      </c>
      <c r="CZ19">
        <v>732.93138461538501</v>
      </c>
      <c r="DA19">
        <v>-103.250393245474</v>
      </c>
      <c r="DB19">
        <v>-1478.5025650242701</v>
      </c>
      <c r="DC19">
        <v>10506.092307692301</v>
      </c>
      <c r="DD19">
        <v>15</v>
      </c>
      <c r="DE19">
        <v>1605303265.5</v>
      </c>
      <c r="DF19" t="s">
        <v>291</v>
      </c>
      <c r="DG19">
        <v>1605303265.5</v>
      </c>
      <c r="DH19">
        <v>1605303243</v>
      </c>
      <c r="DI19">
        <v>6</v>
      </c>
      <c r="DJ19">
        <v>9.2999999999999999E-2</v>
      </c>
      <c r="DK19">
        <v>1.7999999999999999E-2</v>
      </c>
      <c r="DL19">
        <v>1.7609999999999999</v>
      </c>
      <c r="DM19">
        <v>0.59299999999999997</v>
      </c>
      <c r="DN19">
        <v>403</v>
      </c>
      <c r="DO19">
        <v>37</v>
      </c>
      <c r="DP19">
        <v>0.18</v>
      </c>
      <c r="DQ19">
        <v>0.17</v>
      </c>
      <c r="DR19">
        <v>4.04223234041942</v>
      </c>
      <c r="DS19">
        <v>-2.27319033014507</v>
      </c>
      <c r="DT19">
        <v>0.53207738228906998</v>
      </c>
      <c r="DU19">
        <v>0</v>
      </c>
      <c r="DV19">
        <v>-5.1726760000000001</v>
      </c>
      <c r="DW19">
        <v>0.452418954393775</v>
      </c>
      <c r="DX19">
        <v>0.52872984059662598</v>
      </c>
      <c r="DY19">
        <v>0</v>
      </c>
      <c r="DZ19">
        <v>0.89242573333333297</v>
      </c>
      <c r="EA19">
        <v>-0.108937521690766</v>
      </c>
      <c r="EB19">
        <v>8.1918903025424393E-3</v>
      </c>
      <c r="EC19">
        <v>1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1.7609999999999999</v>
      </c>
      <c r="EJ19">
        <v>0.59330000000000005</v>
      </c>
      <c r="EK19">
        <v>1.7608095238096</v>
      </c>
      <c r="EL19">
        <v>0</v>
      </c>
      <c r="EM19">
        <v>0</v>
      </c>
      <c r="EN19">
        <v>0</v>
      </c>
      <c r="EO19">
        <v>0.59326500000000204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11.7</v>
      </c>
      <c r="EX19">
        <v>12.1</v>
      </c>
      <c r="EY19">
        <v>2</v>
      </c>
      <c r="EZ19">
        <v>492.34100000000001</v>
      </c>
      <c r="FA19">
        <v>552.10599999999999</v>
      </c>
      <c r="FB19">
        <v>34.177900000000001</v>
      </c>
      <c r="FC19">
        <v>32.514600000000002</v>
      </c>
      <c r="FD19">
        <v>30.0001</v>
      </c>
      <c r="FE19">
        <v>32.143099999999997</v>
      </c>
      <c r="FF19">
        <v>32.197200000000002</v>
      </c>
      <c r="FG19">
        <v>20.6279</v>
      </c>
      <c r="FH19">
        <v>0</v>
      </c>
      <c r="FI19">
        <v>100</v>
      </c>
      <c r="FJ19">
        <v>-999.9</v>
      </c>
      <c r="FK19">
        <v>400</v>
      </c>
      <c r="FL19">
        <v>37.515099999999997</v>
      </c>
      <c r="FM19">
        <v>101.241</v>
      </c>
      <c r="FN19">
        <v>100.57599999999999</v>
      </c>
    </row>
    <row r="20" spans="1:170" x14ac:dyDescent="0.25">
      <c r="A20">
        <v>4</v>
      </c>
      <c r="B20">
        <v>1605304232.5999999</v>
      </c>
      <c r="C20">
        <v>749.5</v>
      </c>
      <c r="D20" t="s">
        <v>304</v>
      </c>
      <c r="E20" t="s">
        <v>305</v>
      </c>
      <c r="F20" t="s">
        <v>300</v>
      </c>
      <c r="G20" t="s">
        <v>301</v>
      </c>
      <c r="H20">
        <v>1605304224.5999999</v>
      </c>
      <c r="I20">
        <f t="shared" si="0"/>
        <v>3.1419912593871468E-4</v>
      </c>
      <c r="J20">
        <f t="shared" si="1"/>
        <v>2.2429042854880978</v>
      </c>
      <c r="K20">
        <f t="shared" si="2"/>
        <v>397.293935483871</v>
      </c>
      <c r="L20">
        <f t="shared" si="3"/>
        <v>145.28222681924277</v>
      </c>
      <c r="M20">
        <f t="shared" si="4"/>
        <v>14.765746594290643</v>
      </c>
      <c r="N20">
        <f t="shared" si="5"/>
        <v>40.378934872068555</v>
      </c>
      <c r="O20">
        <f t="shared" si="6"/>
        <v>1.4816389607124603E-2</v>
      </c>
      <c r="P20">
        <f t="shared" si="7"/>
        <v>2.9575856327874233</v>
      </c>
      <c r="Q20">
        <f t="shared" si="8"/>
        <v>1.4775277313555392E-2</v>
      </c>
      <c r="R20">
        <f t="shared" si="9"/>
        <v>9.2382325241949399E-3</v>
      </c>
      <c r="S20">
        <f t="shared" si="10"/>
        <v>231.29211036151798</v>
      </c>
      <c r="T20">
        <f t="shared" si="11"/>
        <v>36.751656894815333</v>
      </c>
      <c r="U20">
        <f t="shared" si="12"/>
        <v>35.5685516129032</v>
      </c>
      <c r="V20">
        <f t="shared" si="13"/>
        <v>5.8286593503997333</v>
      </c>
      <c r="W20">
        <f t="shared" si="14"/>
        <v>64.957738228132442</v>
      </c>
      <c r="X20">
        <f t="shared" si="15"/>
        <v>3.7694258460615617</v>
      </c>
      <c r="Y20">
        <f t="shared" si="16"/>
        <v>5.8028896154347125</v>
      </c>
      <c r="Z20">
        <f t="shared" si="17"/>
        <v>2.0592335043381715</v>
      </c>
      <c r="AA20">
        <f t="shared" si="18"/>
        <v>-13.856181453897317</v>
      </c>
      <c r="AB20">
        <f t="shared" si="19"/>
        <v>-12.807383807111281</v>
      </c>
      <c r="AC20">
        <f t="shared" si="20"/>
        <v>-1.0165288570091233</v>
      </c>
      <c r="AD20">
        <f t="shared" si="21"/>
        <v>203.61201624350028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52248.162724437061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561.28307692307703</v>
      </c>
      <c r="AR20">
        <v>638.29</v>
      </c>
      <c r="AS20">
        <f t="shared" si="27"/>
        <v>0.12064566745041116</v>
      </c>
      <c r="AT20">
        <v>0.5</v>
      </c>
      <c r="AU20">
        <f t="shared" si="28"/>
        <v>1180.1902344443556</v>
      </c>
      <c r="AV20">
        <f t="shared" si="29"/>
        <v>2.2429042854880978</v>
      </c>
      <c r="AW20">
        <f t="shared" si="30"/>
        <v>71.192419276498256</v>
      </c>
      <c r="AX20">
        <f t="shared" si="31"/>
        <v>0.27426404925660741</v>
      </c>
      <c r="AY20">
        <f t="shared" si="32"/>
        <v>2.3899975469906425E-3</v>
      </c>
      <c r="AZ20">
        <f t="shared" si="33"/>
        <v>4.1106550314120547</v>
      </c>
      <c r="BA20" t="s">
        <v>307</v>
      </c>
      <c r="BB20">
        <v>463.23</v>
      </c>
      <c r="BC20">
        <f t="shared" si="34"/>
        <v>175.05999999999995</v>
      </c>
      <c r="BD20">
        <f t="shared" si="35"/>
        <v>0.43988874144249374</v>
      </c>
      <c r="BE20">
        <f t="shared" si="36"/>
        <v>0.93745288243385683</v>
      </c>
      <c r="BF20">
        <f t="shared" si="37"/>
        <v>-0.99766799876423784</v>
      </c>
      <c r="BG20">
        <f t="shared" si="38"/>
        <v>1.0303097580366485</v>
      </c>
      <c r="BH20">
        <f t="shared" si="39"/>
        <v>1400.0061290322601</v>
      </c>
      <c r="BI20">
        <f t="shared" si="40"/>
        <v>1180.1902344443556</v>
      </c>
      <c r="BJ20">
        <f t="shared" si="41"/>
        <v>0.84298933409680865</v>
      </c>
      <c r="BK20">
        <f t="shared" si="42"/>
        <v>0.19597866819361748</v>
      </c>
      <c r="BL20">
        <v>6</v>
      </c>
      <c r="BM20">
        <v>0.5</v>
      </c>
      <c r="BN20" t="s">
        <v>290</v>
      </c>
      <c r="BO20">
        <v>2</v>
      </c>
      <c r="BP20">
        <v>1605304224.5999999</v>
      </c>
      <c r="BQ20">
        <v>397.293935483871</v>
      </c>
      <c r="BR20">
        <v>400.13516129032303</v>
      </c>
      <c r="BS20">
        <v>37.0879032258064</v>
      </c>
      <c r="BT20">
        <v>36.724854838709703</v>
      </c>
      <c r="BU20">
        <v>395.53319354838698</v>
      </c>
      <c r="BV20">
        <v>36.494641935483898</v>
      </c>
      <c r="BW20">
        <v>500.00961290322601</v>
      </c>
      <c r="BX20">
        <v>101.587548387097</v>
      </c>
      <c r="BY20">
        <v>4.7365377419354801E-2</v>
      </c>
      <c r="BZ20">
        <v>35.488229032258097</v>
      </c>
      <c r="CA20">
        <v>35.5685516129032</v>
      </c>
      <c r="CB20">
        <v>999.9</v>
      </c>
      <c r="CC20">
        <v>0</v>
      </c>
      <c r="CD20">
        <v>0</v>
      </c>
      <c r="CE20">
        <v>10001.912903225801</v>
      </c>
      <c r="CF20">
        <v>0</v>
      </c>
      <c r="CG20">
        <v>232.79499999999999</v>
      </c>
      <c r="CH20">
        <v>1400.0061290322601</v>
      </c>
      <c r="CI20">
        <v>0.89999793548387097</v>
      </c>
      <c r="CJ20">
        <v>0.10000209032258101</v>
      </c>
      <c r="CK20">
        <v>0</v>
      </c>
      <c r="CL20">
        <v>561.43961290322602</v>
      </c>
      <c r="CM20">
        <v>4.9993800000000004</v>
      </c>
      <c r="CN20">
        <v>8040.9867741935504</v>
      </c>
      <c r="CO20">
        <v>11164.364516129001</v>
      </c>
      <c r="CP20">
        <v>49.634999999999998</v>
      </c>
      <c r="CQ20">
        <v>50.686999999999998</v>
      </c>
      <c r="CR20">
        <v>50.186999999999998</v>
      </c>
      <c r="CS20">
        <v>51.061999999999998</v>
      </c>
      <c r="CT20">
        <v>51.686999999999998</v>
      </c>
      <c r="CU20">
        <v>1255.50419354839</v>
      </c>
      <c r="CV20">
        <v>139.50290322580599</v>
      </c>
      <c r="CW20">
        <v>0</v>
      </c>
      <c r="CX20">
        <v>262.799999952316</v>
      </c>
      <c r="CY20">
        <v>0</v>
      </c>
      <c r="CZ20">
        <v>561.28307692307703</v>
      </c>
      <c r="DA20">
        <v>-14.2477264967554</v>
      </c>
      <c r="DB20">
        <v>-204.363077037252</v>
      </c>
      <c r="DC20">
        <v>8038.7884615384601</v>
      </c>
      <c r="DD20">
        <v>15</v>
      </c>
      <c r="DE20">
        <v>1605303265.5</v>
      </c>
      <c r="DF20" t="s">
        <v>291</v>
      </c>
      <c r="DG20">
        <v>1605303265.5</v>
      </c>
      <c r="DH20">
        <v>1605303243</v>
      </c>
      <c r="DI20">
        <v>6</v>
      </c>
      <c r="DJ20">
        <v>9.2999999999999999E-2</v>
      </c>
      <c r="DK20">
        <v>1.7999999999999999E-2</v>
      </c>
      <c r="DL20">
        <v>1.7609999999999999</v>
      </c>
      <c r="DM20">
        <v>0.59299999999999997</v>
      </c>
      <c r="DN20">
        <v>403</v>
      </c>
      <c r="DO20">
        <v>37</v>
      </c>
      <c r="DP20">
        <v>0.18</v>
      </c>
      <c r="DQ20">
        <v>0.17</v>
      </c>
      <c r="DR20">
        <v>2.2846998996082002</v>
      </c>
      <c r="DS20">
        <v>-5.9015250351546298</v>
      </c>
      <c r="DT20">
        <v>0.70141451423118095</v>
      </c>
      <c r="DU20">
        <v>0</v>
      </c>
      <c r="DV20">
        <v>-2.8531836666666699</v>
      </c>
      <c r="DW20">
        <v>8.6534071635150092</v>
      </c>
      <c r="DX20">
        <v>0.88534936642165296</v>
      </c>
      <c r="DY20">
        <v>0</v>
      </c>
      <c r="DZ20">
        <v>0.36281503333333298</v>
      </c>
      <c r="EA20">
        <v>-5.9477098998887097E-2</v>
      </c>
      <c r="EB20">
        <v>4.4046231733133401E-3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1.7609999999999999</v>
      </c>
      <c r="EJ20">
        <v>0.59319999999999995</v>
      </c>
      <c r="EK20">
        <v>1.7608095238096</v>
      </c>
      <c r="EL20">
        <v>0</v>
      </c>
      <c r="EM20">
        <v>0</v>
      </c>
      <c r="EN20">
        <v>0</v>
      </c>
      <c r="EO20">
        <v>0.59326500000000204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16.100000000000001</v>
      </c>
      <c r="EX20">
        <v>16.5</v>
      </c>
      <c r="EY20">
        <v>2</v>
      </c>
      <c r="EZ20">
        <v>481.68200000000002</v>
      </c>
      <c r="FA20">
        <v>552.02099999999996</v>
      </c>
      <c r="FB20">
        <v>34.131</v>
      </c>
      <c r="FC20">
        <v>32.454099999999997</v>
      </c>
      <c r="FD20">
        <v>30</v>
      </c>
      <c r="FE20">
        <v>32.089100000000002</v>
      </c>
      <c r="FF20">
        <v>32.143099999999997</v>
      </c>
      <c r="FG20">
        <v>20.702100000000002</v>
      </c>
      <c r="FH20">
        <v>0</v>
      </c>
      <c r="FI20">
        <v>100</v>
      </c>
      <c r="FJ20">
        <v>-999.9</v>
      </c>
      <c r="FK20">
        <v>400</v>
      </c>
      <c r="FL20">
        <v>37.623399999999997</v>
      </c>
      <c r="FM20">
        <v>101.251</v>
      </c>
      <c r="FN20">
        <v>100.584</v>
      </c>
    </row>
    <row r="21" spans="1:170" x14ac:dyDescent="0.25">
      <c r="A21">
        <v>5</v>
      </c>
      <c r="B21">
        <v>1605304622.0999999</v>
      </c>
      <c r="C21">
        <v>1139</v>
      </c>
      <c r="D21" t="s">
        <v>308</v>
      </c>
      <c r="E21" t="s">
        <v>309</v>
      </c>
      <c r="F21" t="s">
        <v>310</v>
      </c>
      <c r="G21" t="s">
        <v>311</v>
      </c>
      <c r="H21">
        <v>1605304614.0999999</v>
      </c>
      <c r="I21">
        <f t="shared" si="0"/>
        <v>3.0354100615413828E-3</v>
      </c>
      <c r="J21">
        <f t="shared" si="1"/>
        <v>11.990163883568473</v>
      </c>
      <c r="K21">
        <f t="shared" si="2"/>
        <v>383.28041935483901</v>
      </c>
      <c r="L21">
        <f t="shared" si="3"/>
        <v>256.47996344698771</v>
      </c>
      <c r="M21">
        <f t="shared" si="4"/>
        <v>26.062133367660163</v>
      </c>
      <c r="N21">
        <f t="shared" si="5"/>
        <v>38.946923074180795</v>
      </c>
      <c r="O21">
        <f t="shared" si="6"/>
        <v>0.16795382120589</v>
      </c>
      <c r="P21">
        <f t="shared" si="7"/>
        <v>2.9586714308963558</v>
      </c>
      <c r="Q21">
        <f t="shared" si="8"/>
        <v>0.16283124614338998</v>
      </c>
      <c r="R21">
        <f t="shared" si="9"/>
        <v>0.10221675736287354</v>
      </c>
      <c r="S21">
        <f t="shared" si="10"/>
        <v>231.28767464065302</v>
      </c>
      <c r="T21">
        <f t="shared" si="11"/>
        <v>35.734238477738153</v>
      </c>
      <c r="U21">
        <f t="shared" si="12"/>
        <v>34.553429032258101</v>
      </c>
      <c r="V21">
        <f t="shared" si="13"/>
        <v>5.5101814188558889</v>
      </c>
      <c r="W21">
        <f t="shared" si="14"/>
        <v>64.930217113061289</v>
      </c>
      <c r="X21">
        <f t="shared" si="15"/>
        <v>3.7017987700440895</v>
      </c>
      <c r="Y21">
        <f t="shared" si="16"/>
        <v>5.7011957369528643</v>
      </c>
      <c r="Z21">
        <f t="shared" si="17"/>
        <v>1.8083826488117993</v>
      </c>
      <c r="AA21">
        <f t="shared" si="18"/>
        <v>-133.86158371397499</v>
      </c>
      <c r="AB21">
        <f t="shared" si="19"/>
        <v>98.060822469038072</v>
      </c>
      <c r="AC21">
        <f t="shared" si="20"/>
        <v>7.7298964528808023</v>
      </c>
      <c r="AD21">
        <f t="shared" si="21"/>
        <v>203.21680984859691</v>
      </c>
      <c r="AE21">
        <v>18</v>
      </c>
      <c r="AF21">
        <v>4</v>
      </c>
      <c r="AG21">
        <f t="shared" si="22"/>
        <v>1</v>
      </c>
      <c r="AH21">
        <f t="shared" si="23"/>
        <v>0</v>
      </c>
      <c r="AI21">
        <f t="shared" si="24"/>
        <v>52332.967465736823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508.48765384615399</v>
      </c>
      <c r="AR21">
        <v>763.86</v>
      </c>
      <c r="AS21">
        <f t="shared" si="27"/>
        <v>0.33431826009196186</v>
      </c>
      <c r="AT21">
        <v>0.5</v>
      </c>
      <c r="AU21">
        <f t="shared" si="28"/>
        <v>1180.1671702610813</v>
      </c>
      <c r="AV21">
        <f t="shared" si="29"/>
        <v>11.990163883568473</v>
      </c>
      <c r="AW21">
        <f t="shared" si="30"/>
        <v>197.2757174896694</v>
      </c>
      <c r="AX21">
        <f t="shared" si="31"/>
        <v>0.51395543686015766</v>
      </c>
      <c r="AY21">
        <f t="shared" si="32"/>
        <v>1.0649263663726869E-2</v>
      </c>
      <c r="AZ21">
        <f t="shared" si="33"/>
        <v>3.2705207760584396</v>
      </c>
      <c r="BA21" t="s">
        <v>313</v>
      </c>
      <c r="BB21">
        <v>371.27</v>
      </c>
      <c r="BC21">
        <f t="shared" si="34"/>
        <v>392.59000000000003</v>
      </c>
      <c r="BD21">
        <f t="shared" si="35"/>
        <v>0.65048102639865002</v>
      </c>
      <c r="BE21">
        <f t="shared" si="36"/>
        <v>0.86419377267962949</v>
      </c>
      <c r="BF21">
        <f t="shared" si="37"/>
        <v>5.278133644948948</v>
      </c>
      <c r="BG21">
        <f t="shared" si="38"/>
        <v>0.98100093518243292</v>
      </c>
      <c r="BH21">
        <f t="shared" si="39"/>
        <v>1399.9787096774201</v>
      </c>
      <c r="BI21">
        <f t="shared" si="40"/>
        <v>1180.1671702610813</v>
      </c>
      <c r="BJ21">
        <f t="shared" si="41"/>
        <v>0.84298936984049755</v>
      </c>
      <c r="BK21">
        <f t="shared" si="42"/>
        <v>0.19597873968099505</v>
      </c>
      <c r="BL21">
        <v>6</v>
      </c>
      <c r="BM21">
        <v>0.5</v>
      </c>
      <c r="BN21" t="s">
        <v>290</v>
      </c>
      <c r="BO21">
        <v>2</v>
      </c>
      <c r="BP21">
        <v>1605304614.0999999</v>
      </c>
      <c r="BQ21">
        <v>383.28041935483901</v>
      </c>
      <c r="BR21">
        <v>399.06429032258097</v>
      </c>
      <c r="BS21">
        <v>36.429758064516101</v>
      </c>
      <c r="BT21">
        <v>32.920054838709703</v>
      </c>
      <c r="BU21">
        <v>381.49012903225798</v>
      </c>
      <c r="BV21">
        <v>35.844648387096797</v>
      </c>
      <c r="BW21">
        <v>500.01335483870997</v>
      </c>
      <c r="BX21">
        <v>101.57083870967701</v>
      </c>
      <c r="BY21">
        <v>4.3856712903225799E-2</v>
      </c>
      <c r="BZ21">
        <v>35.168199999999999</v>
      </c>
      <c r="CA21">
        <v>34.553429032258101</v>
      </c>
      <c r="CB21">
        <v>999.9</v>
      </c>
      <c r="CC21">
        <v>0</v>
      </c>
      <c r="CD21">
        <v>0</v>
      </c>
      <c r="CE21">
        <v>10009.7209677419</v>
      </c>
      <c r="CF21">
        <v>0</v>
      </c>
      <c r="CG21">
        <v>179.626709677419</v>
      </c>
      <c r="CH21">
        <v>1399.9787096774201</v>
      </c>
      <c r="CI21">
        <v>0.89999816129032295</v>
      </c>
      <c r="CJ21">
        <v>0.100002077419355</v>
      </c>
      <c r="CK21">
        <v>0</v>
      </c>
      <c r="CL21">
        <v>508.53577419354798</v>
      </c>
      <c r="CM21">
        <v>4.9993800000000004</v>
      </c>
      <c r="CN21">
        <v>7259.7932258064502</v>
      </c>
      <c r="CO21">
        <v>11164.151612903201</v>
      </c>
      <c r="CP21">
        <v>49.436999999999998</v>
      </c>
      <c r="CQ21">
        <v>50.561999999999998</v>
      </c>
      <c r="CR21">
        <v>50</v>
      </c>
      <c r="CS21">
        <v>50.936999999999998</v>
      </c>
      <c r="CT21">
        <v>51.495935483871001</v>
      </c>
      <c r="CU21">
        <v>1255.4787096774201</v>
      </c>
      <c r="CV21">
        <v>139.50193548387099</v>
      </c>
      <c r="CW21">
        <v>0</v>
      </c>
      <c r="CX21">
        <v>388.5</v>
      </c>
      <c r="CY21">
        <v>0</v>
      </c>
      <c r="CZ21">
        <v>508.48765384615399</v>
      </c>
      <c r="DA21">
        <v>-10.909709412957101</v>
      </c>
      <c r="DB21">
        <v>-153.96649586426801</v>
      </c>
      <c r="DC21">
        <v>7259.1592307692299</v>
      </c>
      <c r="DD21">
        <v>15</v>
      </c>
      <c r="DE21">
        <v>1605304471.5999999</v>
      </c>
      <c r="DF21" t="s">
        <v>314</v>
      </c>
      <c r="DG21">
        <v>1605304470.5999999</v>
      </c>
      <c r="DH21">
        <v>1605304471.5999999</v>
      </c>
      <c r="DI21">
        <v>7</v>
      </c>
      <c r="DJ21">
        <v>2.9000000000000001E-2</v>
      </c>
      <c r="DK21">
        <v>-8.0000000000000002E-3</v>
      </c>
      <c r="DL21">
        <v>1.79</v>
      </c>
      <c r="DM21">
        <v>0.58499999999999996</v>
      </c>
      <c r="DN21">
        <v>400</v>
      </c>
      <c r="DO21">
        <v>37</v>
      </c>
      <c r="DP21">
        <v>0.12</v>
      </c>
      <c r="DQ21">
        <v>0.03</v>
      </c>
      <c r="DR21">
        <v>11.801223180022401</v>
      </c>
      <c r="DS21">
        <v>6.2361701112318002</v>
      </c>
      <c r="DT21">
        <v>1.0774497066367601</v>
      </c>
      <c r="DU21">
        <v>0</v>
      </c>
      <c r="DV21">
        <v>-15.7652933333333</v>
      </c>
      <c r="DW21">
        <v>-4.1163604004449299</v>
      </c>
      <c r="DX21">
        <v>1.08904090034407</v>
      </c>
      <c r="DY21">
        <v>0</v>
      </c>
      <c r="DZ21">
        <v>3.5090936666666699</v>
      </c>
      <c r="EA21">
        <v>0.191637196885418</v>
      </c>
      <c r="EB21">
        <v>1.40328513337652E-2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1.7909999999999999</v>
      </c>
      <c r="EJ21">
        <v>0.58509999999999995</v>
      </c>
      <c r="EK21">
        <v>1.7903</v>
      </c>
      <c r="EL21">
        <v>0</v>
      </c>
      <c r="EM21">
        <v>0</v>
      </c>
      <c r="EN21">
        <v>0</v>
      </c>
      <c r="EO21">
        <v>0.58510999999998603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2.5</v>
      </c>
      <c r="EX21">
        <v>2.5</v>
      </c>
      <c r="EY21">
        <v>2</v>
      </c>
      <c r="EZ21">
        <v>458.24599999999998</v>
      </c>
      <c r="FA21">
        <v>545.15200000000004</v>
      </c>
      <c r="FB21">
        <v>33.9968</v>
      </c>
      <c r="FC21">
        <v>32.318300000000001</v>
      </c>
      <c r="FD21">
        <v>30</v>
      </c>
      <c r="FE21">
        <v>31.9619</v>
      </c>
      <c r="FF21">
        <v>32.015500000000003</v>
      </c>
      <c r="FG21">
        <v>20.660699999999999</v>
      </c>
      <c r="FH21">
        <v>16.3005</v>
      </c>
      <c r="FI21">
        <v>100</v>
      </c>
      <c r="FJ21">
        <v>-999.9</v>
      </c>
      <c r="FK21">
        <v>400</v>
      </c>
      <c r="FL21">
        <v>32.927100000000003</v>
      </c>
      <c r="FM21">
        <v>101.267</v>
      </c>
      <c r="FN21">
        <v>100.61499999999999</v>
      </c>
    </row>
    <row r="22" spans="1:170" x14ac:dyDescent="0.25">
      <c r="A22">
        <v>6</v>
      </c>
      <c r="B22">
        <v>1605304891.5999999</v>
      </c>
      <c r="C22">
        <v>1408.5</v>
      </c>
      <c r="D22" t="s">
        <v>315</v>
      </c>
      <c r="E22" t="s">
        <v>316</v>
      </c>
      <c r="F22" t="s">
        <v>310</v>
      </c>
      <c r="G22" t="s">
        <v>311</v>
      </c>
      <c r="H22">
        <v>1605304883.8499999</v>
      </c>
      <c r="I22">
        <f t="shared" si="0"/>
        <v>3.6703528714709791E-3</v>
      </c>
      <c r="J22">
        <f t="shared" si="1"/>
        <v>15.410195044473419</v>
      </c>
      <c r="K22">
        <f t="shared" si="2"/>
        <v>379.81806666666699</v>
      </c>
      <c r="L22">
        <f t="shared" si="3"/>
        <v>246.32122141984172</v>
      </c>
      <c r="M22">
        <f t="shared" si="4"/>
        <v>25.030494878508566</v>
      </c>
      <c r="N22">
        <f t="shared" si="5"/>
        <v>38.59608245552171</v>
      </c>
      <c r="O22">
        <f t="shared" si="6"/>
        <v>0.20499669458502126</v>
      </c>
      <c r="P22">
        <f t="shared" si="7"/>
        <v>2.9567316106201722</v>
      </c>
      <c r="Q22">
        <f t="shared" si="8"/>
        <v>0.19741540140282152</v>
      </c>
      <c r="R22">
        <f t="shared" si="9"/>
        <v>0.12404241524090824</v>
      </c>
      <c r="S22">
        <f t="shared" si="10"/>
        <v>231.28993047571782</v>
      </c>
      <c r="T22">
        <f t="shared" si="11"/>
        <v>35.679628772298784</v>
      </c>
      <c r="U22">
        <f t="shared" si="12"/>
        <v>34.744010000000003</v>
      </c>
      <c r="V22">
        <f t="shared" si="13"/>
        <v>5.5687923067709697</v>
      </c>
      <c r="W22">
        <f t="shared" si="14"/>
        <v>65.668851905657732</v>
      </c>
      <c r="X22">
        <f t="shared" si="15"/>
        <v>3.7662998630474314</v>
      </c>
      <c r="Y22">
        <f t="shared" si="16"/>
        <v>5.7352911673531848</v>
      </c>
      <c r="Z22">
        <f t="shared" si="17"/>
        <v>1.8024924437235383</v>
      </c>
      <c r="AA22">
        <f t="shared" si="18"/>
        <v>-161.86256163187019</v>
      </c>
      <c r="AB22">
        <f t="shared" si="19"/>
        <v>84.808408151020288</v>
      </c>
      <c r="AC22">
        <f t="shared" si="20"/>
        <v>6.699356809412901</v>
      </c>
      <c r="AD22">
        <f t="shared" si="21"/>
        <v>160.93513380428084</v>
      </c>
      <c r="AE22">
        <v>2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52259.502736435861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317</v>
      </c>
      <c r="AQ22">
        <v>627.97726923076902</v>
      </c>
      <c r="AR22">
        <v>910.93</v>
      </c>
      <c r="AS22">
        <f t="shared" si="27"/>
        <v>0.31061962035417756</v>
      </c>
      <c r="AT22">
        <v>0.5</v>
      </c>
      <c r="AU22">
        <f t="shared" si="28"/>
        <v>1180.1821818532289</v>
      </c>
      <c r="AV22">
        <f t="shared" si="29"/>
        <v>15.410195044473419</v>
      </c>
      <c r="AW22">
        <f t="shared" si="30"/>
        <v>183.29387063800746</v>
      </c>
      <c r="AX22">
        <f t="shared" si="31"/>
        <v>0.47424061124345446</v>
      </c>
      <c r="AY22">
        <f t="shared" si="32"/>
        <v>1.3547012291936085E-2</v>
      </c>
      <c r="AZ22">
        <f t="shared" si="33"/>
        <v>2.5810435489005745</v>
      </c>
      <c r="BA22" t="s">
        <v>318</v>
      </c>
      <c r="BB22">
        <v>478.93</v>
      </c>
      <c r="BC22">
        <f t="shared" si="34"/>
        <v>431.99999999999994</v>
      </c>
      <c r="BD22">
        <f t="shared" si="35"/>
        <v>0.65498317307692355</v>
      </c>
      <c r="BE22">
        <f t="shared" si="36"/>
        <v>0.84478019510267144</v>
      </c>
      <c r="BF22">
        <f t="shared" si="37"/>
        <v>1.4476760111614437</v>
      </c>
      <c r="BG22">
        <f t="shared" si="38"/>
        <v>0.9232494931407873</v>
      </c>
      <c r="BH22">
        <f t="shared" si="39"/>
        <v>1399.9970000000001</v>
      </c>
      <c r="BI22">
        <f t="shared" si="40"/>
        <v>1180.1821818532289</v>
      </c>
      <c r="BJ22">
        <f t="shared" si="41"/>
        <v>0.84298907915747601</v>
      </c>
      <c r="BK22">
        <f t="shared" si="42"/>
        <v>0.19597815831495222</v>
      </c>
      <c r="BL22">
        <v>6</v>
      </c>
      <c r="BM22">
        <v>0.5</v>
      </c>
      <c r="BN22" t="s">
        <v>290</v>
      </c>
      <c r="BO22">
        <v>2</v>
      </c>
      <c r="BP22">
        <v>1605304883.8499999</v>
      </c>
      <c r="BQ22">
        <v>379.81806666666699</v>
      </c>
      <c r="BR22">
        <v>399.98346666666703</v>
      </c>
      <c r="BS22">
        <v>37.063573333333302</v>
      </c>
      <c r="BT22">
        <v>32.822333333333297</v>
      </c>
      <c r="BU22">
        <v>378.02786666666702</v>
      </c>
      <c r="BV22">
        <v>36.478453333333299</v>
      </c>
      <c r="BW22">
        <v>499.99290000000002</v>
      </c>
      <c r="BX22">
        <v>101.571733333333</v>
      </c>
      <c r="BY22">
        <v>4.5556213333333297E-2</v>
      </c>
      <c r="BZ22">
        <v>35.276046666666701</v>
      </c>
      <c r="CA22">
        <v>34.744010000000003</v>
      </c>
      <c r="CB22">
        <v>999.9</v>
      </c>
      <c r="CC22">
        <v>0</v>
      </c>
      <c r="CD22">
        <v>0</v>
      </c>
      <c r="CE22">
        <v>9998.625</v>
      </c>
      <c r="CF22">
        <v>0</v>
      </c>
      <c r="CG22">
        <v>228.949733333333</v>
      </c>
      <c r="CH22">
        <v>1399.9970000000001</v>
      </c>
      <c r="CI22">
        <v>0.90000559999999996</v>
      </c>
      <c r="CJ22">
        <v>9.9994213333333304E-2</v>
      </c>
      <c r="CK22">
        <v>0</v>
      </c>
      <c r="CL22">
        <v>627.99336666666704</v>
      </c>
      <c r="CM22">
        <v>4.9993800000000004</v>
      </c>
      <c r="CN22">
        <v>8934.9869999999992</v>
      </c>
      <c r="CO22">
        <v>11164.333333333299</v>
      </c>
      <c r="CP22">
        <v>49.436999999999998</v>
      </c>
      <c r="CQ22">
        <v>50.625</v>
      </c>
      <c r="CR22">
        <v>50</v>
      </c>
      <c r="CS22">
        <v>50.985300000000002</v>
      </c>
      <c r="CT22">
        <v>51.474800000000002</v>
      </c>
      <c r="CU22">
        <v>1255.5070000000001</v>
      </c>
      <c r="CV22">
        <v>139.49</v>
      </c>
      <c r="CW22">
        <v>0</v>
      </c>
      <c r="CX22">
        <v>268.39999985694902</v>
      </c>
      <c r="CY22">
        <v>0</v>
      </c>
      <c r="CZ22">
        <v>627.97726923076902</v>
      </c>
      <c r="DA22">
        <v>7.7125128099449496</v>
      </c>
      <c r="DB22">
        <v>77.561709500601296</v>
      </c>
      <c r="DC22">
        <v>8935.0184615384605</v>
      </c>
      <c r="DD22">
        <v>15</v>
      </c>
      <c r="DE22">
        <v>1605304471.5999999</v>
      </c>
      <c r="DF22" t="s">
        <v>314</v>
      </c>
      <c r="DG22">
        <v>1605304470.5999999</v>
      </c>
      <c r="DH22">
        <v>1605304471.5999999</v>
      </c>
      <c r="DI22">
        <v>7</v>
      </c>
      <c r="DJ22">
        <v>2.9000000000000001E-2</v>
      </c>
      <c r="DK22">
        <v>-8.0000000000000002E-3</v>
      </c>
      <c r="DL22">
        <v>1.79</v>
      </c>
      <c r="DM22">
        <v>0.58499999999999996</v>
      </c>
      <c r="DN22">
        <v>400</v>
      </c>
      <c r="DO22">
        <v>37</v>
      </c>
      <c r="DP22">
        <v>0.12</v>
      </c>
      <c r="DQ22">
        <v>0.03</v>
      </c>
      <c r="DR22">
        <v>15.400299706577799</v>
      </c>
      <c r="DS22">
        <v>0.67800629255518297</v>
      </c>
      <c r="DT22">
        <v>6.61246648663322E-2</v>
      </c>
      <c r="DU22">
        <v>0</v>
      </c>
      <c r="DV22">
        <v>-20.165236666666701</v>
      </c>
      <c r="DW22">
        <v>-1.04281468298111</v>
      </c>
      <c r="DX22">
        <v>9.2819432172842206E-2</v>
      </c>
      <c r="DY22">
        <v>0</v>
      </c>
      <c r="DZ22">
        <v>4.241231</v>
      </c>
      <c r="EA22">
        <v>0.13863323692992699</v>
      </c>
      <c r="EB22">
        <v>1.0233076875179501E-2</v>
      </c>
      <c r="EC22">
        <v>1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1.79</v>
      </c>
      <c r="EJ22">
        <v>0.58509999999999995</v>
      </c>
      <c r="EK22">
        <v>1.7903</v>
      </c>
      <c r="EL22">
        <v>0</v>
      </c>
      <c r="EM22">
        <v>0</v>
      </c>
      <c r="EN22">
        <v>0</v>
      </c>
      <c r="EO22">
        <v>0.58510999999998603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</v>
      </c>
      <c r="EY22">
        <v>2</v>
      </c>
      <c r="EZ22">
        <v>476.73500000000001</v>
      </c>
      <c r="FA22">
        <v>544.53700000000003</v>
      </c>
      <c r="FB22">
        <v>34.002699999999997</v>
      </c>
      <c r="FC22">
        <v>32.310200000000002</v>
      </c>
      <c r="FD22">
        <v>30</v>
      </c>
      <c r="FE22">
        <v>31.9421</v>
      </c>
      <c r="FF22">
        <v>31.997</v>
      </c>
      <c r="FG22">
        <v>20.677900000000001</v>
      </c>
      <c r="FH22">
        <v>16.817499999999999</v>
      </c>
      <c r="FI22">
        <v>100</v>
      </c>
      <c r="FJ22">
        <v>-999.9</v>
      </c>
      <c r="FK22">
        <v>400</v>
      </c>
      <c r="FL22">
        <v>32.8628</v>
      </c>
      <c r="FM22">
        <v>101.26</v>
      </c>
      <c r="FN22">
        <v>100.611</v>
      </c>
    </row>
    <row r="23" spans="1:170" x14ac:dyDescent="0.25">
      <c r="A23">
        <v>7</v>
      </c>
      <c r="B23">
        <v>1605305211.5</v>
      </c>
      <c r="C23">
        <v>1728.4000000953699</v>
      </c>
      <c r="D23" t="s">
        <v>319</v>
      </c>
      <c r="E23" t="s">
        <v>320</v>
      </c>
      <c r="F23" t="s">
        <v>321</v>
      </c>
      <c r="G23" t="s">
        <v>322</v>
      </c>
      <c r="H23">
        <v>1605305203.75</v>
      </c>
      <c r="I23">
        <f t="shared" si="0"/>
        <v>9.3318207359787287E-4</v>
      </c>
      <c r="J23">
        <f t="shared" si="1"/>
        <v>6.5797864890957758</v>
      </c>
      <c r="K23">
        <f t="shared" si="2"/>
        <v>390.51923333333298</v>
      </c>
      <c r="L23">
        <f t="shared" si="3"/>
        <v>142.70940164494112</v>
      </c>
      <c r="M23">
        <f t="shared" si="4"/>
        <v>14.499680199758409</v>
      </c>
      <c r="N23">
        <f t="shared" si="5"/>
        <v>39.67786235469012</v>
      </c>
      <c r="O23">
        <f t="shared" si="6"/>
        <v>4.4404224427563976E-2</v>
      </c>
      <c r="P23">
        <f t="shared" si="7"/>
        <v>2.9545890684656464</v>
      </c>
      <c r="Q23">
        <f t="shared" si="8"/>
        <v>4.4036788114647653E-2</v>
      </c>
      <c r="R23">
        <f t="shared" si="9"/>
        <v>2.7555751699665277E-2</v>
      </c>
      <c r="S23">
        <f t="shared" si="10"/>
        <v>231.29016188128327</v>
      </c>
      <c r="T23">
        <f t="shared" si="11"/>
        <v>36.580433260844991</v>
      </c>
      <c r="U23">
        <f t="shared" si="12"/>
        <v>35.841826666666698</v>
      </c>
      <c r="V23">
        <f t="shared" si="13"/>
        <v>5.91707974951089</v>
      </c>
      <c r="W23">
        <f t="shared" si="14"/>
        <v>66.70135727800627</v>
      </c>
      <c r="X23">
        <f t="shared" si="15"/>
        <v>3.867691861052124</v>
      </c>
      <c r="Y23">
        <f t="shared" si="16"/>
        <v>5.7985204782743383</v>
      </c>
      <c r="Z23">
        <f t="shared" si="17"/>
        <v>2.049387888458766</v>
      </c>
      <c r="AA23">
        <f t="shared" si="18"/>
        <v>-41.153329445666195</v>
      </c>
      <c r="AB23">
        <f t="shared" si="19"/>
        <v>-58.497915742413433</v>
      </c>
      <c r="AC23">
        <f t="shared" si="20"/>
        <v>-4.6535902308452419</v>
      </c>
      <c r="AD23">
        <f t="shared" si="21"/>
        <v>126.98532646235839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52164.682317666498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323</v>
      </c>
      <c r="AQ23">
        <v>630.52953846153798</v>
      </c>
      <c r="AR23">
        <v>798.07</v>
      </c>
      <c r="AS23">
        <f t="shared" si="27"/>
        <v>0.20993203796466731</v>
      </c>
      <c r="AT23">
        <v>0.5</v>
      </c>
      <c r="AU23">
        <f t="shared" si="28"/>
        <v>1180.1775218535327</v>
      </c>
      <c r="AV23">
        <f t="shared" si="29"/>
        <v>6.5797864890957758</v>
      </c>
      <c r="AW23">
        <f t="shared" si="30"/>
        <v>123.8785361614014</v>
      </c>
      <c r="AX23">
        <f t="shared" si="31"/>
        <v>0.39486511208290004</v>
      </c>
      <c r="AY23">
        <f t="shared" si="32"/>
        <v>6.0647943520146901E-3</v>
      </c>
      <c r="AZ23">
        <f t="shared" si="33"/>
        <v>3.0874609996616833</v>
      </c>
      <c r="BA23" t="s">
        <v>324</v>
      </c>
      <c r="BB23">
        <v>482.94</v>
      </c>
      <c r="BC23">
        <f t="shared" si="34"/>
        <v>315.13000000000005</v>
      </c>
      <c r="BD23">
        <f t="shared" si="35"/>
        <v>0.53165506787186889</v>
      </c>
      <c r="BE23">
        <f t="shared" si="36"/>
        <v>0.88660880704102707</v>
      </c>
      <c r="BF23">
        <f t="shared" si="37"/>
        <v>2.0285049035586913</v>
      </c>
      <c r="BG23">
        <f t="shared" si="38"/>
        <v>0.96756735367536351</v>
      </c>
      <c r="BH23">
        <f t="shared" si="39"/>
        <v>1399.99066666667</v>
      </c>
      <c r="BI23">
        <f t="shared" si="40"/>
        <v>1180.1775218535327</v>
      </c>
      <c r="BJ23">
        <f t="shared" si="41"/>
        <v>0.84298956411152015</v>
      </c>
      <c r="BK23">
        <f t="shared" si="42"/>
        <v>0.19597912822304017</v>
      </c>
      <c r="BL23">
        <v>6</v>
      </c>
      <c r="BM23">
        <v>0.5</v>
      </c>
      <c r="BN23" t="s">
        <v>290</v>
      </c>
      <c r="BO23">
        <v>2</v>
      </c>
      <c r="BP23">
        <v>1605305203.75</v>
      </c>
      <c r="BQ23">
        <v>390.51923333333298</v>
      </c>
      <c r="BR23">
        <v>398.85256666666697</v>
      </c>
      <c r="BS23">
        <v>38.066769999999998</v>
      </c>
      <c r="BT23">
        <v>36.989543333333302</v>
      </c>
      <c r="BU23">
        <v>388.72863333333299</v>
      </c>
      <c r="BV23">
        <v>37.481666666666698</v>
      </c>
      <c r="BW23">
        <v>499.98326666666702</v>
      </c>
      <c r="BX23">
        <v>101.556733333333</v>
      </c>
      <c r="BY23">
        <v>4.6104550000000001E-2</v>
      </c>
      <c r="BZ23">
        <v>35.474580000000003</v>
      </c>
      <c r="CA23">
        <v>35.841826666666698</v>
      </c>
      <c r="CB23">
        <v>999.9</v>
      </c>
      <c r="CC23">
        <v>0</v>
      </c>
      <c r="CD23">
        <v>0</v>
      </c>
      <c r="CE23">
        <v>9987.9516666666696</v>
      </c>
      <c r="CF23">
        <v>0</v>
      </c>
      <c r="CG23">
        <v>171.21856666666699</v>
      </c>
      <c r="CH23">
        <v>1399.99066666667</v>
      </c>
      <c r="CI23">
        <v>0.899990966666667</v>
      </c>
      <c r="CJ23">
        <v>0.10000899000000001</v>
      </c>
      <c r="CK23">
        <v>0</v>
      </c>
      <c r="CL23">
        <v>630.60696666666604</v>
      </c>
      <c r="CM23">
        <v>4.9993800000000004</v>
      </c>
      <c r="CN23">
        <v>9054.2340000000004</v>
      </c>
      <c r="CO23">
        <v>11164.233333333301</v>
      </c>
      <c r="CP23">
        <v>49.561999999999998</v>
      </c>
      <c r="CQ23">
        <v>50.686999999999998</v>
      </c>
      <c r="CR23">
        <v>50.099800000000002</v>
      </c>
      <c r="CS23">
        <v>51.061999999999998</v>
      </c>
      <c r="CT23">
        <v>51.620800000000003</v>
      </c>
      <c r="CU23">
        <v>1255.4786666666701</v>
      </c>
      <c r="CV23">
        <v>139.512</v>
      </c>
      <c r="CW23">
        <v>0</v>
      </c>
      <c r="CX23">
        <v>319.299999952316</v>
      </c>
      <c r="CY23">
        <v>0</v>
      </c>
      <c r="CZ23">
        <v>630.52953846153798</v>
      </c>
      <c r="DA23">
        <v>-12.985299140584001</v>
      </c>
      <c r="DB23">
        <v>-199.731282093836</v>
      </c>
      <c r="DC23">
        <v>9053.3123076923093</v>
      </c>
      <c r="DD23">
        <v>15</v>
      </c>
      <c r="DE23">
        <v>1605304471.5999999</v>
      </c>
      <c r="DF23" t="s">
        <v>314</v>
      </c>
      <c r="DG23">
        <v>1605304470.5999999</v>
      </c>
      <c r="DH23">
        <v>1605304471.5999999</v>
      </c>
      <c r="DI23">
        <v>7</v>
      </c>
      <c r="DJ23">
        <v>2.9000000000000001E-2</v>
      </c>
      <c r="DK23">
        <v>-8.0000000000000002E-3</v>
      </c>
      <c r="DL23">
        <v>1.79</v>
      </c>
      <c r="DM23">
        <v>0.58499999999999996</v>
      </c>
      <c r="DN23">
        <v>400</v>
      </c>
      <c r="DO23">
        <v>37</v>
      </c>
      <c r="DP23">
        <v>0.12</v>
      </c>
      <c r="DQ23">
        <v>0.03</v>
      </c>
      <c r="DR23">
        <v>6.5060857673703598</v>
      </c>
      <c r="DS23">
        <v>11.798281604784201</v>
      </c>
      <c r="DT23">
        <v>1.0163000716071999</v>
      </c>
      <c r="DU23">
        <v>0</v>
      </c>
      <c r="DV23">
        <v>-8.2866083870967699</v>
      </c>
      <c r="DW23">
        <v>-13.7747462903226</v>
      </c>
      <c r="DX23">
        <v>1.2217469016181399</v>
      </c>
      <c r="DY23">
        <v>0</v>
      </c>
      <c r="DZ23">
        <v>1.0767383870967699</v>
      </c>
      <c r="EA23">
        <v>4.1811290322579603E-2</v>
      </c>
      <c r="EB23">
        <v>3.35412321774761E-3</v>
      </c>
      <c r="EC23">
        <v>1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1.79</v>
      </c>
      <c r="EJ23">
        <v>0.58509999999999995</v>
      </c>
      <c r="EK23">
        <v>1.7903</v>
      </c>
      <c r="EL23">
        <v>0</v>
      </c>
      <c r="EM23">
        <v>0</v>
      </c>
      <c r="EN23">
        <v>0</v>
      </c>
      <c r="EO23">
        <v>0.58510999999998603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12.3</v>
      </c>
      <c r="EX23">
        <v>12.3</v>
      </c>
      <c r="EY23">
        <v>2</v>
      </c>
      <c r="EZ23">
        <v>483.779</v>
      </c>
      <c r="FA23">
        <v>550.95699999999999</v>
      </c>
      <c r="FB23">
        <v>34.098799999999997</v>
      </c>
      <c r="FC23">
        <v>32.446100000000001</v>
      </c>
      <c r="FD23">
        <v>30.0002</v>
      </c>
      <c r="FE23">
        <v>32.062600000000003</v>
      </c>
      <c r="FF23">
        <v>32.115699999999997</v>
      </c>
      <c r="FG23">
        <v>20.727399999999999</v>
      </c>
      <c r="FH23">
        <v>0</v>
      </c>
      <c r="FI23">
        <v>100</v>
      </c>
      <c r="FJ23">
        <v>-999.9</v>
      </c>
      <c r="FK23">
        <v>400</v>
      </c>
      <c r="FL23">
        <v>39.781199999999998</v>
      </c>
      <c r="FM23">
        <v>101.246</v>
      </c>
      <c r="FN23">
        <v>100.593</v>
      </c>
    </row>
    <row r="24" spans="1:170" x14ac:dyDescent="0.25">
      <c r="A24">
        <v>8</v>
      </c>
      <c r="B24">
        <v>1605305670</v>
      </c>
      <c r="C24">
        <v>2186.9000000953702</v>
      </c>
      <c r="D24" t="s">
        <v>325</v>
      </c>
      <c r="E24" t="s">
        <v>326</v>
      </c>
      <c r="F24" t="s">
        <v>327</v>
      </c>
      <c r="G24" t="s">
        <v>286</v>
      </c>
      <c r="H24">
        <v>1605305662.25</v>
      </c>
      <c r="I24">
        <f t="shared" si="0"/>
        <v>1.9534497617650455E-3</v>
      </c>
      <c r="J24">
        <f t="shared" si="1"/>
        <v>13.338885804060602</v>
      </c>
      <c r="K24">
        <f t="shared" si="2"/>
        <v>385.280466666667</v>
      </c>
      <c r="L24">
        <f t="shared" si="3"/>
        <v>177.02966241854784</v>
      </c>
      <c r="M24">
        <f t="shared" si="4"/>
        <v>17.984297247640743</v>
      </c>
      <c r="N24">
        <f t="shared" si="5"/>
        <v>39.140324517260744</v>
      </c>
      <c r="O24">
        <f t="shared" si="6"/>
        <v>0.10856199848064059</v>
      </c>
      <c r="P24">
        <f t="shared" si="7"/>
        <v>2.9599943510474325</v>
      </c>
      <c r="Q24">
        <f t="shared" si="8"/>
        <v>0.10639754177079987</v>
      </c>
      <c r="R24">
        <f t="shared" si="9"/>
        <v>6.6689337157917972E-2</v>
      </c>
      <c r="S24">
        <f t="shared" si="10"/>
        <v>231.28539496439876</v>
      </c>
      <c r="T24">
        <f t="shared" si="11"/>
        <v>36.226280625670768</v>
      </c>
      <c r="U24">
        <f t="shared" si="12"/>
        <v>35.416416666666699</v>
      </c>
      <c r="V24">
        <f t="shared" si="13"/>
        <v>5.7799340732506064</v>
      </c>
      <c r="W24">
        <f t="shared" si="14"/>
        <v>69.410280407469912</v>
      </c>
      <c r="X24">
        <f t="shared" si="15"/>
        <v>4.0045870099938332</v>
      </c>
      <c r="Y24">
        <f t="shared" si="16"/>
        <v>5.7694436421882838</v>
      </c>
      <c r="Z24">
        <f t="shared" si="17"/>
        <v>1.7753470632567732</v>
      </c>
      <c r="AA24">
        <f t="shared" si="18"/>
        <v>-86.147134493838507</v>
      </c>
      <c r="AB24">
        <f t="shared" si="19"/>
        <v>-5.250156188425386</v>
      </c>
      <c r="AC24">
        <f t="shared" si="20"/>
        <v>-0.41584886231684148</v>
      </c>
      <c r="AD24">
        <f t="shared" si="21"/>
        <v>139.47225541981803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52333.449332822936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328</v>
      </c>
      <c r="AQ24">
        <v>780.18304000000001</v>
      </c>
      <c r="AR24">
        <v>1069.3</v>
      </c>
      <c r="AS24">
        <f t="shared" si="27"/>
        <v>0.27037965023847377</v>
      </c>
      <c r="AT24">
        <v>0.5</v>
      </c>
      <c r="AU24">
        <f t="shared" si="28"/>
        <v>1180.155101853429</v>
      </c>
      <c r="AV24">
        <f t="shared" si="29"/>
        <v>13.338885804060602</v>
      </c>
      <c r="AW24">
        <f t="shared" si="30"/>
        <v>159.54496183314026</v>
      </c>
      <c r="AX24">
        <f t="shared" si="31"/>
        <v>0.46030113158140834</v>
      </c>
      <c r="AY24">
        <f t="shared" si="32"/>
        <v>1.1792207026026331E-2</v>
      </c>
      <c r="AZ24">
        <f t="shared" si="33"/>
        <v>2.0506686617413261</v>
      </c>
      <c r="BA24" t="s">
        <v>329</v>
      </c>
      <c r="BB24">
        <v>577.1</v>
      </c>
      <c r="BC24">
        <f t="shared" si="34"/>
        <v>492.19999999999993</v>
      </c>
      <c r="BD24">
        <f t="shared" si="35"/>
        <v>0.58739731816334817</v>
      </c>
      <c r="BE24">
        <f t="shared" si="36"/>
        <v>0.81668392315771432</v>
      </c>
      <c r="BF24">
        <f t="shared" si="37"/>
        <v>0.81712296019305575</v>
      </c>
      <c r="BG24">
        <f t="shared" si="38"/>
        <v>0.86106076752621274</v>
      </c>
      <c r="BH24">
        <f t="shared" si="39"/>
        <v>1399.9643333333299</v>
      </c>
      <c r="BI24">
        <f t="shared" si="40"/>
        <v>1180.155101853429</v>
      </c>
      <c r="BJ24">
        <f t="shared" si="41"/>
        <v>0.84298940605398642</v>
      </c>
      <c r="BK24">
        <f t="shared" si="42"/>
        <v>0.19597881210797288</v>
      </c>
      <c r="BL24">
        <v>6</v>
      </c>
      <c r="BM24">
        <v>0.5</v>
      </c>
      <c r="BN24" t="s">
        <v>290</v>
      </c>
      <c r="BO24">
        <v>2</v>
      </c>
      <c r="BP24">
        <v>1605305662.25</v>
      </c>
      <c r="BQ24">
        <v>385.280466666667</v>
      </c>
      <c r="BR24">
        <v>402.18936666666701</v>
      </c>
      <c r="BS24">
        <v>39.419426666666702</v>
      </c>
      <c r="BT24">
        <v>37.167813333333299</v>
      </c>
      <c r="BU24">
        <v>383.38016666666698</v>
      </c>
      <c r="BV24">
        <v>38.818626666666702</v>
      </c>
      <c r="BW24">
        <v>500.02703333333301</v>
      </c>
      <c r="BX24">
        <v>101.542266666667</v>
      </c>
      <c r="BY24">
        <v>4.6907723333333297E-2</v>
      </c>
      <c r="BZ24">
        <v>35.383516666666701</v>
      </c>
      <c r="CA24">
        <v>35.416416666666699</v>
      </c>
      <c r="CB24">
        <v>999.9</v>
      </c>
      <c r="CC24">
        <v>0</v>
      </c>
      <c r="CD24">
        <v>0</v>
      </c>
      <c r="CE24">
        <v>10020.051666666701</v>
      </c>
      <c r="CF24">
        <v>0</v>
      </c>
      <c r="CG24">
        <v>205.857566666667</v>
      </c>
      <c r="CH24">
        <v>1399.9643333333299</v>
      </c>
      <c r="CI24">
        <v>0.89999359999999995</v>
      </c>
      <c r="CJ24">
        <v>0.1000064</v>
      </c>
      <c r="CK24">
        <v>0</v>
      </c>
      <c r="CL24">
        <v>780.12310000000002</v>
      </c>
      <c r="CM24">
        <v>4.9993800000000004</v>
      </c>
      <c r="CN24">
        <v>11137.6033333333</v>
      </c>
      <c r="CO24">
        <v>11164.026666666699</v>
      </c>
      <c r="CP24">
        <v>49.561999999999998</v>
      </c>
      <c r="CQ24">
        <v>50.625</v>
      </c>
      <c r="CR24">
        <v>50.061999999999998</v>
      </c>
      <c r="CS24">
        <v>51</v>
      </c>
      <c r="CT24">
        <v>51.561999999999998</v>
      </c>
      <c r="CU24">
        <v>1255.46233333333</v>
      </c>
      <c r="CV24">
        <v>139.50200000000001</v>
      </c>
      <c r="CW24">
        <v>0</v>
      </c>
      <c r="CX24">
        <v>457.69999980926502</v>
      </c>
      <c r="CY24">
        <v>0</v>
      </c>
      <c r="CZ24">
        <v>780.18304000000001</v>
      </c>
      <c r="DA24">
        <v>5.2525384622250701</v>
      </c>
      <c r="DB24">
        <v>77.323077181430804</v>
      </c>
      <c r="DC24">
        <v>11138.64</v>
      </c>
      <c r="DD24">
        <v>15</v>
      </c>
      <c r="DE24">
        <v>1605305589</v>
      </c>
      <c r="DF24" t="s">
        <v>330</v>
      </c>
      <c r="DG24">
        <v>1605305586</v>
      </c>
      <c r="DH24">
        <v>1605305589</v>
      </c>
      <c r="DI24">
        <v>8</v>
      </c>
      <c r="DJ24">
        <v>0.11</v>
      </c>
      <c r="DK24">
        <v>1.6E-2</v>
      </c>
      <c r="DL24">
        <v>1.9</v>
      </c>
      <c r="DM24">
        <v>0.60099999999999998</v>
      </c>
      <c r="DN24">
        <v>397</v>
      </c>
      <c r="DO24">
        <v>37</v>
      </c>
      <c r="DP24">
        <v>7.0000000000000007E-2</v>
      </c>
      <c r="DQ24">
        <v>0.03</v>
      </c>
      <c r="DR24">
        <v>13.430923819759</v>
      </c>
      <c r="DS24">
        <v>-8.3149141262079098</v>
      </c>
      <c r="DT24">
        <v>1.0919098452549201</v>
      </c>
      <c r="DU24">
        <v>0</v>
      </c>
      <c r="DV24">
        <v>-16.898680645161299</v>
      </c>
      <c r="DW24">
        <v>11.6990903225807</v>
      </c>
      <c r="DX24">
        <v>1.44681470365841</v>
      </c>
      <c r="DY24">
        <v>0</v>
      </c>
      <c r="DZ24">
        <v>2.2512958064516102</v>
      </c>
      <c r="EA24">
        <v>7.6782580645145204E-2</v>
      </c>
      <c r="EB24">
        <v>5.8860029562725E-3</v>
      </c>
      <c r="EC24">
        <v>1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1.901</v>
      </c>
      <c r="EJ24">
        <v>0.6008</v>
      </c>
      <c r="EK24">
        <v>1.90035</v>
      </c>
      <c r="EL24">
        <v>0</v>
      </c>
      <c r="EM24">
        <v>0</v>
      </c>
      <c r="EN24">
        <v>0</v>
      </c>
      <c r="EO24">
        <v>0.6008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1.4</v>
      </c>
      <c r="EX24">
        <v>1.4</v>
      </c>
      <c r="EY24">
        <v>2</v>
      </c>
      <c r="EZ24">
        <v>491.00799999999998</v>
      </c>
      <c r="FA24">
        <v>550.21600000000001</v>
      </c>
      <c r="FB24">
        <v>34.075800000000001</v>
      </c>
      <c r="FC24">
        <v>32.461100000000002</v>
      </c>
      <c r="FD24">
        <v>30</v>
      </c>
      <c r="FE24">
        <v>32.094799999999999</v>
      </c>
      <c r="FF24">
        <v>32.148200000000003</v>
      </c>
      <c r="FG24">
        <v>20.486899999999999</v>
      </c>
      <c r="FH24">
        <v>0</v>
      </c>
      <c r="FI24">
        <v>100</v>
      </c>
      <c r="FJ24">
        <v>-999.9</v>
      </c>
      <c r="FK24">
        <v>400</v>
      </c>
      <c r="FL24">
        <v>38.750100000000003</v>
      </c>
      <c r="FM24">
        <v>101.22799999999999</v>
      </c>
      <c r="FN24">
        <v>100.592</v>
      </c>
    </row>
    <row r="25" spans="1:170" x14ac:dyDescent="0.25">
      <c r="A25">
        <v>9</v>
      </c>
      <c r="B25">
        <v>1605305889.5</v>
      </c>
      <c r="C25">
        <v>2406.4000000953702</v>
      </c>
      <c r="D25" t="s">
        <v>331</v>
      </c>
      <c r="E25" t="s">
        <v>332</v>
      </c>
      <c r="F25" t="s">
        <v>327</v>
      </c>
      <c r="G25" t="s">
        <v>286</v>
      </c>
      <c r="H25">
        <v>1605305881.75</v>
      </c>
      <c r="I25">
        <f t="shared" si="0"/>
        <v>6.5433613836475416E-4</v>
      </c>
      <c r="J25">
        <f t="shared" si="1"/>
        <v>4.735328960845731</v>
      </c>
      <c r="K25">
        <f t="shared" si="2"/>
        <v>393.94133333333298</v>
      </c>
      <c r="L25">
        <f t="shared" si="3"/>
        <v>144.49336994857134</v>
      </c>
      <c r="M25">
        <f t="shared" si="4"/>
        <v>14.678577566162787</v>
      </c>
      <c r="N25">
        <f t="shared" si="5"/>
        <v>40.019126274852944</v>
      </c>
      <c r="O25">
        <f t="shared" si="6"/>
        <v>3.1663536164022933E-2</v>
      </c>
      <c r="P25">
        <f t="shared" si="7"/>
        <v>2.9560982770455446</v>
      </c>
      <c r="Q25">
        <f t="shared" si="8"/>
        <v>3.1476318785857361E-2</v>
      </c>
      <c r="R25">
        <f t="shared" si="9"/>
        <v>1.9689427552164546E-2</v>
      </c>
      <c r="S25">
        <f t="shared" si="10"/>
        <v>231.29062756874805</v>
      </c>
      <c r="T25">
        <f t="shared" si="11"/>
        <v>36.5035180113534</v>
      </c>
      <c r="U25">
        <f t="shared" si="12"/>
        <v>35.638813333333303</v>
      </c>
      <c r="V25">
        <f t="shared" si="13"/>
        <v>5.8512827512546437</v>
      </c>
      <c r="W25">
        <f t="shared" si="14"/>
        <v>66.770968825077389</v>
      </c>
      <c r="X25">
        <f t="shared" si="15"/>
        <v>3.8402160206808142</v>
      </c>
      <c r="Y25">
        <f t="shared" si="16"/>
        <v>5.7513258954519344</v>
      </c>
      <c r="Z25">
        <f t="shared" si="17"/>
        <v>2.0110667305738295</v>
      </c>
      <c r="AA25">
        <f t="shared" si="18"/>
        <v>-28.856223701885657</v>
      </c>
      <c r="AB25">
        <f t="shared" si="19"/>
        <v>-49.761429738244111</v>
      </c>
      <c r="AC25">
        <f t="shared" si="20"/>
        <v>-3.9498237125983398</v>
      </c>
      <c r="AD25">
        <f t="shared" si="21"/>
        <v>148.72315041601993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52232.273291321333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333</v>
      </c>
      <c r="AQ25">
        <v>766.49559999999997</v>
      </c>
      <c r="AR25">
        <v>902.88</v>
      </c>
      <c r="AS25">
        <f t="shared" si="27"/>
        <v>0.1510548467127415</v>
      </c>
      <c r="AT25">
        <v>0.5</v>
      </c>
      <c r="AU25">
        <f t="shared" si="28"/>
        <v>1180.1810418534706</v>
      </c>
      <c r="AV25">
        <f t="shared" si="29"/>
        <v>4.735328960845731</v>
      </c>
      <c r="AW25">
        <f t="shared" si="30"/>
        <v>89.136033185229778</v>
      </c>
      <c r="AX25">
        <f t="shared" si="31"/>
        <v>0.33509436469962783</v>
      </c>
      <c r="AY25">
        <f t="shared" si="32"/>
        <v>4.5019164452241873E-3</v>
      </c>
      <c r="AZ25">
        <f t="shared" si="33"/>
        <v>2.6129718234981389</v>
      </c>
      <c r="BA25" t="s">
        <v>334</v>
      </c>
      <c r="BB25">
        <v>600.33000000000004</v>
      </c>
      <c r="BC25">
        <f t="shared" si="34"/>
        <v>302.54999999999995</v>
      </c>
      <c r="BD25">
        <f t="shared" si="35"/>
        <v>0.45078301107255014</v>
      </c>
      <c r="BE25">
        <f t="shared" si="36"/>
        <v>0.88633417864187092</v>
      </c>
      <c r="BF25">
        <f t="shared" si="37"/>
        <v>0.72775966243063051</v>
      </c>
      <c r="BG25">
        <f t="shared" si="38"/>
        <v>0.92641056683654599</v>
      </c>
      <c r="BH25">
        <f t="shared" si="39"/>
        <v>1399.9949999999999</v>
      </c>
      <c r="BI25">
        <f t="shared" si="40"/>
        <v>1180.1810418534706</v>
      </c>
      <c r="BJ25">
        <f t="shared" si="41"/>
        <v>0.84298946914344031</v>
      </c>
      <c r="BK25">
        <f t="shared" si="42"/>
        <v>0.19597893828688084</v>
      </c>
      <c r="BL25">
        <v>6</v>
      </c>
      <c r="BM25">
        <v>0.5</v>
      </c>
      <c r="BN25" t="s">
        <v>290</v>
      </c>
      <c r="BO25">
        <v>2</v>
      </c>
      <c r="BP25">
        <v>1605305881.75</v>
      </c>
      <c r="BQ25">
        <v>393.94133333333298</v>
      </c>
      <c r="BR25">
        <v>399.93296666666703</v>
      </c>
      <c r="BS25">
        <v>37.802419999999998</v>
      </c>
      <c r="BT25">
        <v>37.046909999999997</v>
      </c>
      <c r="BU25">
        <v>392.04106666666701</v>
      </c>
      <c r="BV25">
        <v>37.201619999999998</v>
      </c>
      <c r="BW25">
        <v>500.007133333333</v>
      </c>
      <c r="BX25">
        <v>101.5403</v>
      </c>
      <c r="BY25">
        <v>4.6212733333333297E-2</v>
      </c>
      <c r="BZ25">
        <v>35.3265733333333</v>
      </c>
      <c r="CA25">
        <v>35.638813333333303</v>
      </c>
      <c r="CB25">
        <v>999.9</v>
      </c>
      <c r="CC25">
        <v>0</v>
      </c>
      <c r="CD25">
        <v>0</v>
      </c>
      <c r="CE25">
        <v>9998.1270000000004</v>
      </c>
      <c r="CF25">
        <v>0</v>
      </c>
      <c r="CG25">
        <v>198.457066666667</v>
      </c>
      <c r="CH25">
        <v>1399.9949999999999</v>
      </c>
      <c r="CI25">
        <v>0.89999110000000004</v>
      </c>
      <c r="CJ25">
        <v>0.10000888333333301</v>
      </c>
      <c r="CK25">
        <v>0</v>
      </c>
      <c r="CL25">
        <v>766.88840000000005</v>
      </c>
      <c r="CM25">
        <v>4.9993800000000004</v>
      </c>
      <c r="CN25">
        <v>10955.1366666667</v>
      </c>
      <c r="CO25">
        <v>11164.253333333299</v>
      </c>
      <c r="CP25">
        <v>49.5</v>
      </c>
      <c r="CQ25">
        <v>50.5</v>
      </c>
      <c r="CR25">
        <v>50.0041333333333</v>
      </c>
      <c r="CS25">
        <v>50.875</v>
      </c>
      <c r="CT25">
        <v>51.5</v>
      </c>
      <c r="CU25">
        <v>1255.4870000000001</v>
      </c>
      <c r="CV25">
        <v>139.50800000000001</v>
      </c>
      <c r="CW25">
        <v>0</v>
      </c>
      <c r="CX25">
        <v>218.89999985694899</v>
      </c>
      <c r="CY25">
        <v>0</v>
      </c>
      <c r="CZ25">
        <v>766.49559999999997</v>
      </c>
      <c r="DA25">
        <v>-27.396461563220999</v>
      </c>
      <c r="DB25">
        <v>-385.11538518488499</v>
      </c>
      <c r="DC25">
        <v>10950.031999999999</v>
      </c>
      <c r="DD25">
        <v>15</v>
      </c>
      <c r="DE25">
        <v>1605305589</v>
      </c>
      <c r="DF25" t="s">
        <v>330</v>
      </c>
      <c r="DG25">
        <v>1605305586</v>
      </c>
      <c r="DH25">
        <v>1605305589</v>
      </c>
      <c r="DI25">
        <v>8</v>
      </c>
      <c r="DJ25">
        <v>0.11</v>
      </c>
      <c r="DK25">
        <v>1.6E-2</v>
      </c>
      <c r="DL25">
        <v>1.9</v>
      </c>
      <c r="DM25">
        <v>0.60099999999999998</v>
      </c>
      <c r="DN25">
        <v>397</v>
      </c>
      <c r="DO25">
        <v>37</v>
      </c>
      <c r="DP25">
        <v>7.0000000000000007E-2</v>
      </c>
      <c r="DQ25">
        <v>0.03</v>
      </c>
      <c r="DR25">
        <v>4.7286188252411199</v>
      </c>
      <c r="DS25">
        <v>-0.306320646196931</v>
      </c>
      <c r="DT25">
        <v>8.8685656819867398E-2</v>
      </c>
      <c r="DU25">
        <v>1</v>
      </c>
      <c r="DV25">
        <v>-5.9865012903225798</v>
      </c>
      <c r="DW25">
        <v>0.51054822580645798</v>
      </c>
      <c r="DX25">
        <v>0.103448800667893</v>
      </c>
      <c r="DY25">
        <v>0</v>
      </c>
      <c r="DZ25">
        <v>0.75485090322580595</v>
      </c>
      <c r="EA25">
        <v>3.02343870967734E-2</v>
      </c>
      <c r="EB25">
        <v>3.4738196357327702E-3</v>
      </c>
      <c r="EC25">
        <v>1</v>
      </c>
      <c r="ED25">
        <v>2</v>
      </c>
      <c r="EE25">
        <v>3</v>
      </c>
      <c r="EF25" t="s">
        <v>292</v>
      </c>
      <c r="EG25">
        <v>100</v>
      </c>
      <c r="EH25">
        <v>100</v>
      </c>
      <c r="EI25">
        <v>1.901</v>
      </c>
      <c r="EJ25">
        <v>0.6008</v>
      </c>
      <c r="EK25">
        <v>1.90035</v>
      </c>
      <c r="EL25">
        <v>0</v>
      </c>
      <c r="EM25">
        <v>0</v>
      </c>
      <c r="EN25">
        <v>0</v>
      </c>
      <c r="EO25">
        <v>0.6008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5.0999999999999996</v>
      </c>
      <c r="EX25">
        <v>5</v>
      </c>
      <c r="EY25">
        <v>2</v>
      </c>
      <c r="EZ25">
        <v>489.86700000000002</v>
      </c>
      <c r="FA25">
        <v>550.14300000000003</v>
      </c>
      <c r="FB25">
        <v>33.975000000000001</v>
      </c>
      <c r="FC25">
        <v>32.354700000000001</v>
      </c>
      <c r="FD25">
        <v>29.9998</v>
      </c>
      <c r="FE25">
        <v>32.000999999999998</v>
      </c>
      <c r="FF25">
        <v>32.055</v>
      </c>
      <c r="FG25">
        <v>20.727399999999999</v>
      </c>
      <c r="FH25">
        <v>0</v>
      </c>
      <c r="FI25">
        <v>100</v>
      </c>
      <c r="FJ25">
        <v>-999.9</v>
      </c>
      <c r="FK25">
        <v>400</v>
      </c>
      <c r="FL25">
        <v>37.265900000000002</v>
      </c>
      <c r="FM25">
        <v>101.251</v>
      </c>
      <c r="FN25">
        <v>100.60899999999999</v>
      </c>
    </row>
    <row r="26" spans="1:170" x14ac:dyDescent="0.25">
      <c r="A26">
        <v>10</v>
      </c>
      <c r="B26">
        <v>1605306086.5</v>
      </c>
      <c r="C26">
        <v>2603.4000000953702</v>
      </c>
      <c r="D26" t="s">
        <v>335</v>
      </c>
      <c r="E26" t="s">
        <v>336</v>
      </c>
      <c r="F26" t="s">
        <v>327</v>
      </c>
      <c r="G26" t="s">
        <v>286</v>
      </c>
      <c r="H26">
        <v>1605306078.75</v>
      </c>
      <c r="I26">
        <f t="shared" si="0"/>
        <v>1.5419995682530423E-3</v>
      </c>
      <c r="J26">
        <f t="shared" si="1"/>
        <v>11.934357521576189</v>
      </c>
      <c r="K26">
        <f t="shared" si="2"/>
        <v>385.80113333333298</v>
      </c>
      <c r="L26">
        <f t="shared" si="3"/>
        <v>152.14958277639568</v>
      </c>
      <c r="M26">
        <f t="shared" si="4"/>
        <v>15.457196330294659</v>
      </c>
      <c r="N26">
        <f t="shared" si="5"/>
        <v>39.194349097542656</v>
      </c>
      <c r="O26">
        <f t="shared" si="6"/>
        <v>8.5730094667678614E-2</v>
      </c>
      <c r="P26">
        <f t="shared" si="7"/>
        <v>2.9550501866300358</v>
      </c>
      <c r="Q26">
        <f t="shared" si="8"/>
        <v>8.4371966034529677E-2</v>
      </c>
      <c r="R26">
        <f t="shared" si="9"/>
        <v>5.2852708993934988E-2</v>
      </c>
      <c r="S26">
        <f t="shared" si="10"/>
        <v>231.29386657547661</v>
      </c>
      <c r="T26">
        <f t="shared" si="11"/>
        <v>36.162266700585469</v>
      </c>
      <c r="U26">
        <f t="shared" si="12"/>
        <v>35.243846666666698</v>
      </c>
      <c r="V26">
        <f t="shared" si="13"/>
        <v>5.7250927198127108</v>
      </c>
      <c r="W26">
        <f t="shared" si="14"/>
        <v>69.233999134702358</v>
      </c>
      <c r="X26">
        <f t="shared" si="15"/>
        <v>3.9568489114009191</v>
      </c>
      <c r="Y26">
        <f t="shared" si="16"/>
        <v>5.7151817905281392</v>
      </c>
      <c r="Z26">
        <f t="shared" si="17"/>
        <v>1.7682438084117917</v>
      </c>
      <c r="AA26">
        <f t="shared" si="18"/>
        <v>-68.002180959959162</v>
      </c>
      <c r="AB26">
        <f t="shared" si="19"/>
        <v>-4.9928589418345206</v>
      </c>
      <c r="AC26">
        <f t="shared" si="20"/>
        <v>-0.39546919153660426</v>
      </c>
      <c r="AD26">
        <f t="shared" si="21"/>
        <v>157.90335748214633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52221.930549406097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337</v>
      </c>
      <c r="AQ26">
        <v>751.32691999999997</v>
      </c>
      <c r="AR26">
        <v>1003.72</v>
      </c>
      <c r="AS26">
        <f t="shared" si="27"/>
        <v>0.25145765751404781</v>
      </c>
      <c r="AT26">
        <v>0.5</v>
      </c>
      <c r="AU26">
        <f t="shared" si="28"/>
        <v>1180.1961048778373</v>
      </c>
      <c r="AV26">
        <f t="shared" si="29"/>
        <v>11.934357521576189</v>
      </c>
      <c r="AW26">
        <f t="shared" si="30"/>
        <v>148.38467396989225</v>
      </c>
      <c r="AX26">
        <f t="shared" si="31"/>
        <v>0.42762921930418846</v>
      </c>
      <c r="AY26">
        <f t="shared" si="32"/>
        <v>1.0601716909316139E-2</v>
      </c>
      <c r="AZ26">
        <f t="shared" si="33"/>
        <v>2.2499900370621284</v>
      </c>
      <c r="BA26" t="s">
        <v>338</v>
      </c>
      <c r="BB26">
        <v>574.5</v>
      </c>
      <c r="BC26">
        <f t="shared" si="34"/>
        <v>429.22</v>
      </c>
      <c r="BD26">
        <f t="shared" si="35"/>
        <v>0.58802730534457859</v>
      </c>
      <c r="BE26">
        <f t="shared" si="36"/>
        <v>0.84029498656784163</v>
      </c>
      <c r="BF26">
        <f t="shared" si="37"/>
        <v>0.87562581795279604</v>
      </c>
      <c r="BG26">
        <f t="shared" si="38"/>
        <v>0.88681271944768647</v>
      </c>
      <c r="BH26">
        <f t="shared" si="39"/>
        <v>1400.0126666666699</v>
      </c>
      <c r="BI26">
        <f t="shared" si="40"/>
        <v>1180.1961048778373</v>
      </c>
      <c r="BJ26">
        <f t="shared" si="41"/>
        <v>0.84298959072120394</v>
      </c>
      <c r="BK26">
        <f t="shared" si="42"/>
        <v>0.19597918144240778</v>
      </c>
      <c r="BL26">
        <v>6</v>
      </c>
      <c r="BM26">
        <v>0.5</v>
      </c>
      <c r="BN26" t="s">
        <v>290</v>
      </c>
      <c r="BO26">
        <v>2</v>
      </c>
      <c r="BP26">
        <v>1605306078.75</v>
      </c>
      <c r="BQ26">
        <v>385.80113333333298</v>
      </c>
      <c r="BR26">
        <v>400.83600000000001</v>
      </c>
      <c r="BS26">
        <v>38.948390000000003</v>
      </c>
      <c r="BT26">
        <v>37.170090000000002</v>
      </c>
      <c r="BU26">
        <v>383.90073333333299</v>
      </c>
      <c r="BV26">
        <v>38.347589999999997</v>
      </c>
      <c r="BW26">
        <v>500.008266666667</v>
      </c>
      <c r="BX26">
        <v>101.546366666667</v>
      </c>
      <c r="BY26">
        <v>4.5737946666666703E-2</v>
      </c>
      <c r="BZ26">
        <v>35.212506666666698</v>
      </c>
      <c r="CA26">
        <v>35.243846666666698</v>
      </c>
      <c r="CB26">
        <v>999.9</v>
      </c>
      <c r="CC26">
        <v>0</v>
      </c>
      <c r="CD26">
        <v>0</v>
      </c>
      <c r="CE26">
        <v>9991.5856666666696</v>
      </c>
      <c r="CF26">
        <v>0</v>
      </c>
      <c r="CG26">
        <v>206.7021</v>
      </c>
      <c r="CH26">
        <v>1400.0126666666699</v>
      </c>
      <c r="CI26">
        <v>0.89999196666666703</v>
      </c>
      <c r="CJ26">
        <v>0.10000799</v>
      </c>
      <c r="CK26">
        <v>0</v>
      </c>
      <c r="CL26">
        <v>751.57953333333296</v>
      </c>
      <c r="CM26">
        <v>4.9993800000000004</v>
      </c>
      <c r="CN26">
        <v>10720.21</v>
      </c>
      <c r="CO26">
        <v>11164.416666666701</v>
      </c>
      <c r="CP26">
        <v>49.436999999999998</v>
      </c>
      <c r="CQ26">
        <v>50.436999999999998</v>
      </c>
      <c r="CR26">
        <v>49.939100000000003</v>
      </c>
      <c r="CS26">
        <v>50.805799999999998</v>
      </c>
      <c r="CT26">
        <v>51.436999999999998</v>
      </c>
      <c r="CU26">
        <v>1255.49933333333</v>
      </c>
      <c r="CV26">
        <v>139.51566666666699</v>
      </c>
      <c r="CW26">
        <v>0</v>
      </c>
      <c r="CX26">
        <v>196.200000047684</v>
      </c>
      <c r="CY26">
        <v>0</v>
      </c>
      <c r="CZ26">
        <v>751.32691999999997</v>
      </c>
      <c r="DA26">
        <v>-30.639846123201998</v>
      </c>
      <c r="DB26">
        <v>-407.14615333589501</v>
      </c>
      <c r="DC26">
        <v>10716.675999999999</v>
      </c>
      <c r="DD26">
        <v>15</v>
      </c>
      <c r="DE26">
        <v>1605305589</v>
      </c>
      <c r="DF26" t="s">
        <v>330</v>
      </c>
      <c r="DG26">
        <v>1605305586</v>
      </c>
      <c r="DH26">
        <v>1605305589</v>
      </c>
      <c r="DI26">
        <v>8</v>
      </c>
      <c r="DJ26">
        <v>0.11</v>
      </c>
      <c r="DK26">
        <v>1.6E-2</v>
      </c>
      <c r="DL26">
        <v>1.9</v>
      </c>
      <c r="DM26">
        <v>0.60099999999999998</v>
      </c>
      <c r="DN26">
        <v>397</v>
      </c>
      <c r="DO26">
        <v>37</v>
      </c>
      <c r="DP26">
        <v>7.0000000000000007E-2</v>
      </c>
      <c r="DQ26">
        <v>0.03</v>
      </c>
      <c r="DR26">
        <v>11.663334029804901</v>
      </c>
      <c r="DS26">
        <v>3.9053034253630199</v>
      </c>
      <c r="DT26">
        <v>0.77768178249909303</v>
      </c>
      <c r="DU26">
        <v>0</v>
      </c>
      <c r="DV26">
        <v>-14.846706451612899</v>
      </c>
      <c r="DW26">
        <v>-7.4342225806451196</v>
      </c>
      <c r="DX26">
        <v>1.1926869721376001</v>
      </c>
      <c r="DY26">
        <v>0</v>
      </c>
      <c r="DZ26">
        <v>1.77614870967742</v>
      </c>
      <c r="EA26">
        <v>0.17381612903225099</v>
      </c>
      <c r="EB26">
        <v>1.30378522726504E-2</v>
      </c>
      <c r="EC26">
        <v>1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1.9</v>
      </c>
      <c r="EJ26">
        <v>0.6008</v>
      </c>
      <c r="EK26">
        <v>1.90035</v>
      </c>
      <c r="EL26">
        <v>0</v>
      </c>
      <c r="EM26">
        <v>0</v>
      </c>
      <c r="EN26">
        <v>0</v>
      </c>
      <c r="EO26">
        <v>0.6008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8.3000000000000007</v>
      </c>
      <c r="EX26">
        <v>8.3000000000000007</v>
      </c>
      <c r="EY26">
        <v>2</v>
      </c>
      <c r="EZ26">
        <v>490.95600000000002</v>
      </c>
      <c r="FA26">
        <v>550.59500000000003</v>
      </c>
      <c r="FB26">
        <v>33.899799999999999</v>
      </c>
      <c r="FC26">
        <v>32.257599999999996</v>
      </c>
      <c r="FD26">
        <v>30</v>
      </c>
      <c r="FE26">
        <v>31.915700000000001</v>
      </c>
      <c r="FF26">
        <v>31.968</v>
      </c>
      <c r="FG26">
        <v>20.4404</v>
      </c>
      <c r="FH26">
        <v>0</v>
      </c>
      <c r="FI26">
        <v>100</v>
      </c>
      <c r="FJ26">
        <v>-999.9</v>
      </c>
      <c r="FK26">
        <v>400</v>
      </c>
      <c r="FL26">
        <v>37.649500000000003</v>
      </c>
      <c r="FM26">
        <v>101.255</v>
      </c>
      <c r="FN26">
        <v>100.619</v>
      </c>
    </row>
    <row r="27" spans="1:170" x14ac:dyDescent="0.25">
      <c r="A27">
        <v>11</v>
      </c>
      <c r="B27">
        <v>1605306256</v>
      </c>
      <c r="C27">
        <v>2772.9000000953702</v>
      </c>
      <c r="D27" t="s">
        <v>339</v>
      </c>
      <c r="E27" t="s">
        <v>340</v>
      </c>
      <c r="F27" t="s">
        <v>341</v>
      </c>
      <c r="G27" t="s">
        <v>301</v>
      </c>
      <c r="H27">
        <v>1605306248</v>
      </c>
      <c r="I27">
        <f t="shared" si="0"/>
        <v>1.1503563702510996E-4</v>
      </c>
      <c r="J27">
        <f t="shared" si="1"/>
        <v>3.9223706062832751</v>
      </c>
      <c r="K27">
        <f t="shared" si="2"/>
        <v>395.46135483871001</v>
      </c>
      <c r="L27">
        <f t="shared" si="3"/>
        <v>-721.58752526343085</v>
      </c>
      <c r="M27">
        <f t="shared" si="4"/>
        <v>-73.315954382104522</v>
      </c>
      <c r="N27">
        <f t="shared" si="5"/>
        <v>40.180332442215338</v>
      </c>
      <c r="O27">
        <f t="shared" si="6"/>
        <v>5.5963552486203638E-3</v>
      </c>
      <c r="P27">
        <f t="shared" si="7"/>
        <v>2.9571604364666486</v>
      </c>
      <c r="Q27">
        <f t="shared" si="8"/>
        <v>5.59047805051246E-3</v>
      </c>
      <c r="R27">
        <f t="shared" si="9"/>
        <v>3.4945762982580065E-3</v>
      </c>
      <c r="S27">
        <f t="shared" si="10"/>
        <v>231.29201991233597</v>
      </c>
      <c r="T27">
        <f t="shared" si="11"/>
        <v>36.583930317345519</v>
      </c>
      <c r="U27">
        <f t="shared" si="12"/>
        <v>35.419635483870998</v>
      </c>
      <c r="V27">
        <f t="shared" si="13"/>
        <v>5.7809613086969716</v>
      </c>
      <c r="W27">
        <f t="shared" si="14"/>
        <v>66.085065997607941</v>
      </c>
      <c r="X27">
        <f t="shared" si="15"/>
        <v>3.7887133907732884</v>
      </c>
      <c r="Y27">
        <f t="shared" si="16"/>
        <v>5.7330855823166269</v>
      </c>
      <c r="Z27">
        <f t="shared" si="17"/>
        <v>1.9922479179236832</v>
      </c>
      <c r="AA27">
        <f t="shared" si="18"/>
        <v>-5.0730715928073495</v>
      </c>
      <c r="AB27">
        <f t="shared" si="19"/>
        <v>-24.001392416611409</v>
      </c>
      <c r="AC27">
        <f t="shared" si="20"/>
        <v>-1.9018699508034009</v>
      </c>
      <c r="AD27">
        <f t="shared" si="21"/>
        <v>200.31568595211382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52272.582780965764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737.22611538461604</v>
      </c>
      <c r="AR27">
        <v>873.76</v>
      </c>
      <c r="AS27">
        <f t="shared" si="27"/>
        <v>0.15626016825602451</v>
      </c>
      <c r="AT27">
        <v>0.5</v>
      </c>
      <c r="AU27">
        <f t="shared" si="28"/>
        <v>1180.1877502405912</v>
      </c>
      <c r="AV27">
        <f t="shared" si="29"/>
        <v>3.9223706062832751</v>
      </c>
      <c r="AW27">
        <f t="shared" si="30"/>
        <v>92.208168213146905</v>
      </c>
      <c r="AX27">
        <f t="shared" si="31"/>
        <v>0.33441677348470983</v>
      </c>
      <c r="AY27">
        <f t="shared" si="32"/>
        <v>3.8130526987609479E-3</v>
      </c>
      <c r="AZ27">
        <f t="shared" si="33"/>
        <v>2.7333821644387473</v>
      </c>
      <c r="BA27" t="s">
        <v>343</v>
      </c>
      <c r="BB27">
        <v>581.55999999999995</v>
      </c>
      <c r="BC27">
        <f t="shared" si="34"/>
        <v>292.20000000000005</v>
      </c>
      <c r="BD27">
        <f t="shared" si="35"/>
        <v>0.46726175433054051</v>
      </c>
      <c r="BE27">
        <f t="shared" si="36"/>
        <v>0.89099130019548434</v>
      </c>
      <c r="BF27">
        <f t="shared" si="37"/>
        <v>0.8625930659772123</v>
      </c>
      <c r="BG27">
        <f t="shared" si="38"/>
        <v>0.93784540733598654</v>
      </c>
      <c r="BH27">
        <f t="shared" si="39"/>
        <v>1400.0029032258101</v>
      </c>
      <c r="BI27">
        <f t="shared" si="40"/>
        <v>1180.1877502405912</v>
      </c>
      <c r="BJ27">
        <f t="shared" si="41"/>
        <v>0.84298950203693657</v>
      </c>
      <c r="BK27">
        <f t="shared" si="42"/>
        <v>0.19597900407387311</v>
      </c>
      <c r="BL27">
        <v>6</v>
      </c>
      <c r="BM27">
        <v>0.5</v>
      </c>
      <c r="BN27" t="s">
        <v>290</v>
      </c>
      <c r="BO27">
        <v>2</v>
      </c>
      <c r="BP27">
        <v>1605306248</v>
      </c>
      <c r="BQ27">
        <v>395.46135483871001</v>
      </c>
      <c r="BR27">
        <v>400.22261290322598</v>
      </c>
      <c r="BS27">
        <v>37.289132258064498</v>
      </c>
      <c r="BT27">
        <v>37.156241935483898</v>
      </c>
      <c r="BU27">
        <v>393.56106451612902</v>
      </c>
      <c r="BV27">
        <v>36.688332258064499</v>
      </c>
      <c r="BW27">
        <v>500.01861290322603</v>
      </c>
      <c r="BX27">
        <v>101.557709677419</v>
      </c>
      <c r="BY27">
        <v>4.59791548387097E-2</v>
      </c>
      <c r="BZ27">
        <v>35.2690870967742</v>
      </c>
      <c r="CA27">
        <v>35.419635483870998</v>
      </c>
      <c r="CB27">
        <v>999.9</v>
      </c>
      <c r="CC27">
        <v>0</v>
      </c>
      <c r="CD27">
        <v>0</v>
      </c>
      <c r="CE27">
        <v>10002.438709677401</v>
      </c>
      <c r="CF27">
        <v>0</v>
      </c>
      <c r="CG27">
        <v>212.352</v>
      </c>
      <c r="CH27">
        <v>1400.0029032258101</v>
      </c>
      <c r="CI27">
        <v>0.89999293548387105</v>
      </c>
      <c r="CJ27">
        <v>0.100007116129032</v>
      </c>
      <c r="CK27">
        <v>0</v>
      </c>
      <c r="CL27">
        <v>738.98777419354803</v>
      </c>
      <c r="CM27">
        <v>4.9993800000000004</v>
      </c>
      <c r="CN27">
        <v>10517.9</v>
      </c>
      <c r="CO27">
        <v>11164.3387096774</v>
      </c>
      <c r="CP27">
        <v>49.436999999999998</v>
      </c>
      <c r="CQ27">
        <v>50.436999999999998</v>
      </c>
      <c r="CR27">
        <v>49.936999999999998</v>
      </c>
      <c r="CS27">
        <v>50.811999999999998</v>
      </c>
      <c r="CT27">
        <v>51.436999999999998</v>
      </c>
      <c r="CU27">
        <v>1255.4925806451599</v>
      </c>
      <c r="CV27">
        <v>139.51032258064501</v>
      </c>
      <c r="CW27">
        <v>0</v>
      </c>
      <c r="CX27">
        <v>168.69999980926499</v>
      </c>
      <c r="CY27">
        <v>0</v>
      </c>
      <c r="CZ27">
        <v>737.22611538461604</v>
      </c>
      <c r="DA27">
        <v>-190.569811985939</v>
      </c>
      <c r="DB27">
        <v>-2667.4905986315798</v>
      </c>
      <c r="DC27">
        <v>10493.3269230769</v>
      </c>
      <c r="DD27">
        <v>15</v>
      </c>
      <c r="DE27">
        <v>1605305589</v>
      </c>
      <c r="DF27" t="s">
        <v>330</v>
      </c>
      <c r="DG27">
        <v>1605305586</v>
      </c>
      <c r="DH27">
        <v>1605305589</v>
      </c>
      <c r="DI27">
        <v>8</v>
      </c>
      <c r="DJ27">
        <v>0.11</v>
      </c>
      <c r="DK27">
        <v>1.6E-2</v>
      </c>
      <c r="DL27">
        <v>1.9</v>
      </c>
      <c r="DM27">
        <v>0.60099999999999998</v>
      </c>
      <c r="DN27">
        <v>397</v>
      </c>
      <c r="DO27">
        <v>37</v>
      </c>
      <c r="DP27">
        <v>7.0000000000000007E-2</v>
      </c>
      <c r="DQ27">
        <v>0.03</v>
      </c>
      <c r="DR27">
        <v>3.9286859068711899</v>
      </c>
      <c r="DS27">
        <v>0.92247201545879798</v>
      </c>
      <c r="DT27">
        <v>0.235106686565342</v>
      </c>
      <c r="DU27">
        <v>0</v>
      </c>
      <c r="DV27">
        <v>-4.7612938709677399</v>
      </c>
      <c r="DW27">
        <v>-1.0540350000000001</v>
      </c>
      <c r="DX27">
        <v>0.284038658496514</v>
      </c>
      <c r="DY27">
        <v>0</v>
      </c>
      <c r="DZ27">
        <v>0.132884132258065</v>
      </c>
      <c r="EA27">
        <v>0.53753477903225799</v>
      </c>
      <c r="EB27">
        <v>4.0179066130064799E-2</v>
      </c>
      <c r="EC27">
        <v>0</v>
      </c>
      <c r="ED27">
        <v>0</v>
      </c>
      <c r="EE27">
        <v>3</v>
      </c>
      <c r="EF27" t="s">
        <v>344</v>
      </c>
      <c r="EG27">
        <v>100</v>
      </c>
      <c r="EH27">
        <v>100</v>
      </c>
      <c r="EI27">
        <v>1.9</v>
      </c>
      <c r="EJ27">
        <v>0.6008</v>
      </c>
      <c r="EK27">
        <v>1.90035</v>
      </c>
      <c r="EL27">
        <v>0</v>
      </c>
      <c r="EM27">
        <v>0</v>
      </c>
      <c r="EN27">
        <v>0</v>
      </c>
      <c r="EO27">
        <v>0.6008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11.2</v>
      </c>
      <c r="EX27">
        <v>11.1</v>
      </c>
      <c r="EY27">
        <v>2</v>
      </c>
      <c r="EZ27">
        <v>489.858</v>
      </c>
      <c r="FA27">
        <v>550.20699999999999</v>
      </c>
      <c r="FB27">
        <v>33.885300000000001</v>
      </c>
      <c r="FC27">
        <v>32.2395</v>
      </c>
      <c r="FD27">
        <v>30.000299999999999</v>
      </c>
      <c r="FE27">
        <v>31.889399999999998</v>
      </c>
      <c r="FF27">
        <v>31.945</v>
      </c>
      <c r="FG27">
        <v>20.680700000000002</v>
      </c>
      <c r="FH27">
        <v>0</v>
      </c>
      <c r="FI27">
        <v>100</v>
      </c>
      <c r="FJ27">
        <v>-999.9</v>
      </c>
      <c r="FK27">
        <v>400</v>
      </c>
      <c r="FL27">
        <v>40.514800000000001</v>
      </c>
      <c r="FM27">
        <v>101.259</v>
      </c>
      <c r="FN27">
        <v>100.61499999999999</v>
      </c>
    </row>
    <row r="28" spans="1:170" x14ac:dyDescent="0.25">
      <c r="A28">
        <v>12</v>
      </c>
      <c r="B28">
        <v>1605306511.5</v>
      </c>
      <c r="C28">
        <v>3028.4000000953702</v>
      </c>
      <c r="D28" t="s">
        <v>345</v>
      </c>
      <c r="E28" t="s">
        <v>346</v>
      </c>
      <c r="F28" t="s">
        <v>341</v>
      </c>
      <c r="G28" t="s">
        <v>301</v>
      </c>
      <c r="H28">
        <v>1605306503.75</v>
      </c>
      <c r="I28">
        <f t="shared" si="0"/>
        <v>4.2055099803650116E-5</v>
      </c>
      <c r="J28">
        <f t="shared" si="1"/>
        <v>0.44181891832695452</v>
      </c>
      <c r="K28">
        <f t="shared" si="2"/>
        <v>399.39569999999998</v>
      </c>
      <c r="L28">
        <f t="shared" si="3"/>
        <v>17.400183182486693</v>
      </c>
      <c r="M28">
        <f t="shared" si="4"/>
        <v>1.7680531064702243</v>
      </c>
      <c r="N28">
        <f t="shared" si="5"/>
        <v>40.583067470611077</v>
      </c>
      <c r="O28">
        <f t="shared" si="6"/>
        <v>1.88785463112986E-3</v>
      </c>
      <c r="P28">
        <f t="shared" si="7"/>
        <v>2.9559210821688091</v>
      </c>
      <c r="Q28">
        <f t="shared" si="8"/>
        <v>1.8871850466603084E-3</v>
      </c>
      <c r="R28">
        <f t="shared" si="9"/>
        <v>1.1795507924107441E-3</v>
      </c>
      <c r="S28">
        <f t="shared" si="10"/>
        <v>231.29603050805636</v>
      </c>
      <c r="T28">
        <f t="shared" si="11"/>
        <v>36.841426983407381</v>
      </c>
      <c r="U28">
        <f t="shared" si="12"/>
        <v>35.929946666666702</v>
      </c>
      <c r="V28">
        <f t="shared" si="13"/>
        <v>5.9458390516611352</v>
      </c>
      <c r="W28">
        <f t="shared" si="14"/>
        <v>65.241909875682651</v>
      </c>
      <c r="X28">
        <f t="shared" si="15"/>
        <v>3.7899570458509553</v>
      </c>
      <c r="Y28">
        <f t="shared" si="16"/>
        <v>5.8090835370587</v>
      </c>
      <c r="Z28">
        <f t="shared" si="17"/>
        <v>2.15588200581018</v>
      </c>
      <c r="AA28">
        <f t="shared" si="18"/>
        <v>-1.8546299013409702</v>
      </c>
      <c r="AB28">
        <f t="shared" si="19"/>
        <v>-67.310846388495747</v>
      </c>
      <c r="AC28">
        <f t="shared" si="20"/>
        <v>-5.3554093199439698</v>
      </c>
      <c r="AD28">
        <f t="shared" si="21"/>
        <v>156.7751448982757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52197.12828468933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347</v>
      </c>
      <c r="AQ28">
        <v>545.30992000000003</v>
      </c>
      <c r="AR28">
        <v>614.9</v>
      </c>
      <c r="AS28">
        <f t="shared" si="27"/>
        <v>0.11317300374044548</v>
      </c>
      <c r="AT28">
        <v>0.5</v>
      </c>
      <c r="AU28">
        <f t="shared" si="28"/>
        <v>1180.211351853327</v>
      </c>
      <c r="AV28">
        <f t="shared" si="29"/>
        <v>0.44181891832695452</v>
      </c>
      <c r="AW28">
        <f t="shared" si="30"/>
        <v>66.784031868906396</v>
      </c>
      <c r="AX28">
        <f t="shared" si="31"/>
        <v>0.20980647259717025</v>
      </c>
      <c r="AY28">
        <f t="shared" si="32"/>
        <v>8.6388458858840575E-4</v>
      </c>
      <c r="AZ28">
        <f t="shared" si="33"/>
        <v>4.3050577329647099</v>
      </c>
      <c r="BA28" t="s">
        <v>348</v>
      </c>
      <c r="BB28">
        <v>485.89</v>
      </c>
      <c r="BC28">
        <f t="shared" si="34"/>
        <v>129.01</v>
      </c>
      <c r="BD28">
        <f t="shared" si="35"/>
        <v>0.539416169289202</v>
      </c>
      <c r="BE28">
        <f t="shared" si="36"/>
        <v>0.9535298376552036</v>
      </c>
      <c r="BF28">
        <f t="shared" si="37"/>
        <v>-0.69190901720841314</v>
      </c>
      <c r="BG28">
        <f t="shared" si="38"/>
        <v>1.0394945423526483</v>
      </c>
      <c r="BH28">
        <f t="shared" si="39"/>
        <v>1400.0313333333299</v>
      </c>
      <c r="BI28">
        <f t="shared" si="40"/>
        <v>1180.211351853327</v>
      </c>
      <c r="BJ28">
        <f t="shared" si="41"/>
        <v>0.84298924156459099</v>
      </c>
      <c r="BK28">
        <f t="shared" si="42"/>
        <v>0.19597848312918204</v>
      </c>
      <c r="BL28">
        <v>6</v>
      </c>
      <c r="BM28">
        <v>0.5</v>
      </c>
      <c r="BN28" t="s">
        <v>290</v>
      </c>
      <c r="BO28">
        <v>2</v>
      </c>
      <c r="BP28">
        <v>1605306503.75</v>
      </c>
      <c r="BQ28">
        <v>399.39569999999998</v>
      </c>
      <c r="BR28">
        <v>399.94603333333299</v>
      </c>
      <c r="BS28">
        <v>37.298623333333303</v>
      </c>
      <c r="BT28">
        <v>37.250039999999998</v>
      </c>
      <c r="BU28">
        <v>397.51316666666702</v>
      </c>
      <c r="BV28">
        <v>36.684323333333303</v>
      </c>
      <c r="BW28">
        <v>500.00483333333301</v>
      </c>
      <c r="BX28">
        <v>101.565666666667</v>
      </c>
      <c r="BY28">
        <v>4.5511096666666702E-2</v>
      </c>
      <c r="BZ28">
        <v>35.507563333333302</v>
      </c>
      <c r="CA28">
        <v>35.929946666666702</v>
      </c>
      <c r="CB28">
        <v>999.9</v>
      </c>
      <c r="CC28">
        <v>0</v>
      </c>
      <c r="CD28">
        <v>0</v>
      </c>
      <c r="CE28">
        <v>9994.625</v>
      </c>
      <c r="CF28">
        <v>0</v>
      </c>
      <c r="CG28">
        <v>245.389933333333</v>
      </c>
      <c r="CH28">
        <v>1400.0313333333299</v>
      </c>
      <c r="CI28">
        <v>0.89999969999999996</v>
      </c>
      <c r="CJ28">
        <v>0.1000003</v>
      </c>
      <c r="CK28">
        <v>0</v>
      </c>
      <c r="CL28">
        <v>545.51930000000004</v>
      </c>
      <c r="CM28">
        <v>4.9993800000000004</v>
      </c>
      <c r="CN28">
        <v>7837.4646666666704</v>
      </c>
      <c r="CO28">
        <v>11164.5766666667</v>
      </c>
      <c r="CP28">
        <v>49.561999999999998</v>
      </c>
      <c r="CQ28">
        <v>50.686999999999998</v>
      </c>
      <c r="CR28">
        <v>50.078800000000001</v>
      </c>
      <c r="CS28">
        <v>51</v>
      </c>
      <c r="CT28">
        <v>51.570399999999999</v>
      </c>
      <c r="CU28">
        <v>1255.53033333333</v>
      </c>
      <c r="CV28">
        <v>139.501</v>
      </c>
      <c r="CW28">
        <v>0</v>
      </c>
      <c r="CX28">
        <v>255</v>
      </c>
      <c r="CY28">
        <v>0</v>
      </c>
      <c r="CZ28">
        <v>545.30992000000003</v>
      </c>
      <c r="DA28">
        <v>-16.941076962010602</v>
      </c>
      <c r="DB28">
        <v>-250.20153884497401</v>
      </c>
      <c r="DC28">
        <v>7833.9732000000004</v>
      </c>
      <c r="DD28">
        <v>15</v>
      </c>
      <c r="DE28">
        <v>1605306474.5</v>
      </c>
      <c r="DF28" t="s">
        <v>349</v>
      </c>
      <c r="DG28">
        <v>1605306474.5</v>
      </c>
      <c r="DH28">
        <v>1605306468.5</v>
      </c>
      <c r="DI28">
        <v>9</v>
      </c>
      <c r="DJ28">
        <v>-1.7999999999999999E-2</v>
      </c>
      <c r="DK28">
        <v>1.2999999999999999E-2</v>
      </c>
      <c r="DL28">
        <v>1.8819999999999999</v>
      </c>
      <c r="DM28">
        <v>0.61399999999999999</v>
      </c>
      <c r="DN28">
        <v>400</v>
      </c>
      <c r="DO28">
        <v>37</v>
      </c>
      <c r="DP28">
        <v>0.44</v>
      </c>
      <c r="DQ28">
        <v>0.13</v>
      </c>
      <c r="DR28">
        <v>0.60785487601141897</v>
      </c>
      <c r="DS28">
        <v>-12.4175710299213</v>
      </c>
      <c r="DT28">
        <v>1.43694616660813</v>
      </c>
      <c r="DU28">
        <v>0</v>
      </c>
      <c r="DV28">
        <v>-0.69735509032258103</v>
      </c>
      <c r="DW28">
        <v>13.6639485290323</v>
      </c>
      <c r="DX28">
        <v>1.6974395946846501</v>
      </c>
      <c r="DY28">
        <v>0</v>
      </c>
      <c r="DZ28">
        <v>4.70667161290323E-2</v>
      </c>
      <c r="EA28">
        <v>0.127150475806451</v>
      </c>
      <c r="EB28">
        <v>9.7111137728426705E-3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1.883</v>
      </c>
      <c r="EJ28">
        <v>0.61419999999999997</v>
      </c>
      <c r="EK28">
        <v>1.88244999999995</v>
      </c>
      <c r="EL28">
        <v>0</v>
      </c>
      <c r="EM28">
        <v>0</v>
      </c>
      <c r="EN28">
        <v>0</v>
      </c>
      <c r="EO28">
        <v>0.61429499999999804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0.6</v>
      </c>
      <c r="EX28">
        <v>0.7</v>
      </c>
      <c r="EY28">
        <v>2</v>
      </c>
      <c r="EZ28">
        <v>492.971</v>
      </c>
      <c r="FA28">
        <v>550.23400000000004</v>
      </c>
      <c r="FB28">
        <v>34.021099999999997</v>
      </c>
      <c r="FC28">
        <v>32.359299999999998</v>
      </c>
      <c r="FD28">
        <v>30.000299999999999</v>
      </c>
      <c r="FE28">
        <v>31.9816</v>
      </c>
      <c r="FF28">
        <v>32.036999999999999</v>
      </c>
      <c r="FG28">
        <v>20.6935</v>
      </c>
      <c r="FH28">
        <v>0</v>
      </c>
      <c r="FI28">
        <v>100</v>
      </c>
      <c r="FJ28">
        <v>-999.9</v>
      </c>
      <c r="FK28">
        <v>400</v>
      </c>
      <c r="FL28">
        <v>37.2973</v>
      </c>
      <c r="FM28">
        <v>101.238</v>
      </c>
      <c r="FN28">
        <v>100.593</v>
      </c>
    </row>
    <row r="29" spans="1:170" x14ac:dyDescent="0.25">
      <c r="A29">
        <v>13</v>
      </c>
      <c r="B29">
        <v>1605306792</v>
      </c>
      <c r="C29">
        <v>3308.9000000953702</v>
      </c>
      <c r="D29" t="s">
        <v>350</v>
      </c>
      <c r="E29" t="s">
        <v>351</v>
      </c>
      <c r="F29" t="s">
        <v>352</v>
      </c>
      <c r="G29" t="s">
        <v>311</v>
      </c>
      <c r="H29">
        <v>1605306784.25</v>
      </c>
      <c r="I29">
        <f t="shared" si="0"/>
        <v>1.3532906453286829E-3</v>
      </c>
      <c r="J29">
        <f t="shared" si="1"/>
        <v>8.2478578945463656</v>
      </c>
      <c r="K29">
        <f t="shared" si="2"/>
        <v>390.72626666666702</v>
      </c>
      <c r="L29">
        <f t="shared" si="3"/>
        <v>195.88045783890817</v>
      </c>
      <c r="M29">
        <f t="shared" si="4"/>
        <v>19.904196558163282</v>
      </c>
      <c r="N29">
        <f t="shared" si="5"/>
        <v>39.703258293211327</v>
      </c>
      <c r="O29">
        <f t="shared" si="6"/>
        <v>7.1806734477213821E-2</v>
      </c>
      <c r="P29">
        <f t="shared" si="7"/>
        <v>2.9577829923843932</v>
      </c>
      <c r="Q29">
        <f t="shared" si="8"/>
        <v>7.0852147427216808E-2</v>
      </c>
      <c r="R29">
        <f t="shared" si="9"/>
        <v>4.4367300702723295E-2</v>
      </c>
      <c r="S29">
        <f t="shared" si="10"/>
        <v>231.29449906435815</v>
      </c>
      <c r="T29">
        <f t="shared" si="11"/>
        <v>36.4657872758888</v>
      </c>
      <c r="U29">
        <f t="shared" si="12"/>
        <v>35.473439999999997</v>
      </c>
      <c r="V29">
        <f t="shared" si="13"/>
        <v>5.7981556868045576</v>
      </c>
      <c r="W29">
        <f t="shared" si="14"/>
        <v>68.150120602311773</v>
      </c>
      <c r="X29">
        <f t="shared" si="15"/>
        <v>3.9504071146126796</v>
      </c>
      <c r="Y29">
        <f t="shared" si="16"/>
        <v>5.7966252732921424</v>
      </c>
      <c r="Z29">
        <f t="shared" si="17"/>
        <v>1.847748572191878</v>
      </c>
      <c r="AA29">
        <f t="shared" si="18"/>
        <v>-59.680117458994914</v>
      </c>
      <c r="AB29">
        <f t="shared" si="19"/>
        <v>-0.76275031747222355</v>
      </c>
      <c r="AC29">
        <f t="shared" si="20"/>
        <v>-6.0502110685376524E-2</v>
      </c>
      <c r="AD29">
        <f t="shared" si="21"/>
        <v>170.79112917720565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52256.658646229691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353</v>
      </c>
      <c r="AQ29">
        <v>819.70932000000005</v>
      </c>
      <c r="AR29">
        <v>1012.39</v>
      </c>
      <c r="AS29">
        <f t="shared" si="27"/>
        <v>0.19032258319422346</v>
      </c>
      <c r="AT29">
        <v>0.5</v>
      </c>
      <c r="AU29">
        <f t="shared" si="28"/>
        <v>1180.202230856944</v>
      </c>
      <c r="AV29">
        <f t="shared" si="29"/>
        <v>8.2478578945463656</v>
      </c>
      <c r="AW29">
        <f t="shared" si="30"/>
        <v>112.30956863413942</v>
      </c>
      <c r="AX29">
        <f t="shared" si="31"/>
        <v>0.4091407461551379</v>
      </c>
      <c r="AY29">
        <f t="shared" si="32"/>
        <v>7.4780449855227967E-3</v>
      </c>
      <c r="AZ29">
        <f t="shared" si="33"/>
        <v>2.2221574689595909</v>
      </c>
      <c r="BA29" t="s">
        <v>354</v>
      </c>
      <c r="BB29">
        <v>598.17999999999995</v>
      </c>
      <c r="BC29">
        <f t="shared" si="34"/>
        <v>414.21000000000004</v>
      </c>
      <c r="BD29">
        <f t="shared" si="35"/>
        <v>0.4651763115327972</v>
      </c>
      <c r="BE29">
        <f t="shared" si="36"/>
        <v>0.84450992905139077</v>
      </c>
      <c r="BF29">
        <f t="shared" si="37"/>
        <v>0.64894642565682226</v>
      </c>
      <c r="BG29">
        <f t="shared" si="38"/>
        <v>0.88340818417536005</v>
      </c>
      <c r="BH29">
        <f t="shared" si="39"/>
        <v>1400.02033333333</v>
      </c>
      <c r="BI29">
        <f t="shared" si="40"/>
        <v>1180.202230856944</v>
      </c>
      <c r="BJ29">
        <f t="shared" si="41"/>
        <v>0.84298935005249698</v>
      </c>
      <c r="BK29">
        <f t="shared" si="42"/>
        <v>0.19597870010499419</v>
      </c>
      <c r="BL29">
        <v>6</v>
      </c>
      <c r="BM29">
        <v>0.5</v>
      </c>
      <c r="BN29" t="s">
        <v>290</v>
      </c>
      <c r="BO29">
        <v>2</v>
      </c>
      <c r="BP29">
        <v>1605306784.25</v>
      </c>
      <c r="BQ29">
        <v>390.72626666666702</v>
      </c>
      <c r="BR29">
        <v>401.25793333333303</v>
      </c>
      <c r="BS29">
        <v>38.8766033333333</v>
      </c>
      <c r="BT29">
        <v>37.315829999999998</v>
      </c>
      <c r="BU29">
        <v>388.843866666667</v>
      </c>
      <c r="BV29">
        <v>38.2623033333333</v>
      </c>
      <c r="BW29">
        <v>500.01339999999999</v>
      </c>
      <c r="BX29">
        <v>101.56716666666701</v>
      </c>
      <c r="BY29">
        <v>4.6831879999999999E-2</v>
      </c>
      <c r="BZ29">
        <v>35.468656666666703</v>
      </c>
      <c r="CA29">
        <v>35.473439999999997</v>
      </c>
      <c r="CB29">
        <v>999.9</v>
      </c>
      <c r="CC29">
        <v>0</v>
      </c>
      <c r="CD29">
        <v>0</v>
      </c>
      <c r="CE29">
        <v>10005.040000000001</v>
      </c>
      <c r="CF29">
        <v>0</v>
      </c>
      <c r="CG29">
        <v>251.89349999999999</v>
      </c>
      <c r="CH29">
        <v>1400.02033333333</v>
      </c>
      <c r="CI29">
        <v>0.89999960000000001</v>
      </c>
      <c r="CJ29">
        <v>0.10000032</v>
      </c>
      <c r="CK29">
        <v>0</v>
      </c>
      <c r="CL29">
        <v>820.21166666666704</v>
      </c>
      <c r="CM29">
        <v>4.9993800000000004</v>
      </c>
      <c r="CN29">
        <v>11609.2066666667</v>
      </c>
      <c r="CO29">
        <v>11164.5</v>
      </c>
      <c r="CP29">
        <v>49.625</v>
      </c>
      <c r="CQ29">
        <v>50.783066666666699</v>
      </c>
      <c r="CR29">
        <v>50.1374</v>
      </c>
      <c r="CS29">
        <v>51.120800000000003</v>
      </c>
      <c r="CT29">
        <v>51.678733333333298</v>
      </c>
      <c r="CU29">
        <v>1255.5156666666701</v>
      </c>
      <c r="CV29">
        <v>139.505</v>
      </c>
      <c r="CW29">
        <v>0</v>
      </c>
      <c r="CX29">
        <v>279.799999952316</v>
      </c>
      <c r="CY29">
        <v>0</v>
      </c>
      <c r="CZ29">
        <v>819.70932000000005</v>
      </c>
      <c r="DA29">
        <v>-39.241230761515702</v>
      </c>
      <c r="DB29">
        <v>-546.36923078390703</v>
      </c>
      <c r="DC29">
        <v>11602.128000000001</v>
      </c>
      <c r="DD29">
        <v>15</v>
      </c>
      <c r="DE29">
        <v>1605306474.5</v>
      </c>
      <c r="DF29" t="s">
        <v>349</v>
      </c>
      <c r="DG29">
        <v>1605306474.5</v>
      </c>
      <c r="DH29">
        <v>1605306468.5</v>
      </c>
      <c r="DI29">
        <v>9</v>
      </c>
      <c r="DJ29">
        <v>-1.7999999999999999E-2</v>
      </c>
      <c r="DK29">
        <v>1.2999999999999999E-2</v>
      </c>
      <c r="DL29">
        <v>1.8819999999999999</v>
      </c>
      <c r="DM29">
        <v>0.61399999999999999</v>
      </c>
      <c r="DN29">
        <v>400</v>
      </c>
      <c r="DO29">
        <v>37</v>
      </c>
      <c r="DP29">
        <v>0.44</v>
      </c>
      <c r="DQ29">
        <v>0.13</v>
      </c>
      <c r="DR29">
        <v>8.2737138961987995</v>
      </c>
      <c r="DS29">
        <v>1.64526376332362</v>
      </c>
      <c r="DT29">
        <v>1.09548854354493</v>
      </c>
      <c r="DU29">
        <v>0</v>
      </c>
      <c r="DV29">
        <v>-10.5083129032258</v>
      </c>
      <c r="DW29">
        <v>0.29450129032261602</v>
      </c>
      <c r="DX29">
        <v>1.37724000984248</v>
      </c>
      <c r="DY29">
        <v>0</v>
      </c>
      <c r="DZ29">
        <v>1.5604716129032301</v>
      </c>
      <c r="EA29">
        <v>6.9229838709670602E-2</v>
      </c>
      <c r="EB29">
        <v>5.4042534602902698E-3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1.883</v>
      </c>
      <c r="EJ29">
        <v>0.61429999999999996</v>
      </c>
      <c r="EK29">
        <v>1.88244999999995</v>
      </c>
      <c r="EL29">
        <v>0</v>
      </c>
      <c r="EM29">
        <v>0</v>
      </c>
      <c r="EN29">
        <v>0</v>
      </c>
      <c r="EO29">
        <v>0.61429499999999804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5.3</v>
      </c>
      <c r="EX29">
        <v>5.4</v>
      </c>
      <c r="EY29">
        <v>2</v>
      </c>
      <c r="EZ29">
        <v>491.50599999999997</v>
      </c>
      <c r="FA29">
        <v>549.47199999999998</v>
      </c>
      <c r="FB29">
        <v>34.104399999999998</v>
      </c>
      <c r="FC29">
        <v>32.474299999999999</v>
      </c>
      <c r="FD29">
        <v>30.0001</v>
      </c>
      <c r="FE29">
        <v>32.089100000000002</v>
      </c>
      <c r="FF29">
        <v>32.140099999999997</v>
      </c>
      <c r="FG29">
        <v>20.563400000000001</v>
      </c>
      <c r="FH29">
        <v>0</v>
      </c>
      <c r="FI29">
        <v>100</v>
      </c>
      <c r="FJ29">
        <v>-999.9</v>
      </c>
      <c r="FK29">
        <v>400</v>
      </c>
      <c r="FL29">
        <v>37.314700000000002</v>
      </c>
      <c r="FM29">
        <v>101.21299999999999</v>
      </c>
      <c r="FN29">
        <v>100.57899999999999</v>
      </c>
    </row>
    <row r="30" spans="1:170" x14ac:dyDescent="0.25">
      <c r="A30">
        <v>14</v>
      </c>
      <c r="B30">
        <v>1605307097.5999999</v>
      </c>
      <c r="C30">
        <v>3614.5</v>
      </c>
      <c r="D30" t="s">
        <v>355</v>
      </c>
      <c r="E30" t="s">
        <v>356</v>
      </c>
      <c r="F30" t="s">
        <v>352</v>
      </c>
      <c r="G30" t="s">
        <v>311</v>
      </c>
      <c r="H30">
        <v>1605307089.5999999</v>
      </c>
      <c r="I30">
        <f t="shared" si="0"/>
        <v>1.1523222928901593E-3</v>
      </c>
      <c r="J30">
        <f t="shared" si="1"/>
        <v>7.9896200497258967</v>
      </c>
      <c r="K30">
        <f t="shared" si="2"/>
        <v>390.24703225806502</v>
      </c>
      <c r="L30">
        <f t="shared" si="3"/>
        <v>173.95013294775552</v>
      </c>
      <c r="M30">
        <f t="shared" si="4"/>
        <v>17.674155470688358</v>
      </c>
      <c r="N30">
        <f t="shared" si="5"/>
        <v>39.650942504167666</v>
      </c>
      <c r="O30">
        <f t="shared" si="6"/>
        <v>6.2119860681930823E-2</v>
      </c>
      <c r="P30">
        <f t="shared" si="7"/>
        <v>2.9571855202115058</v>
      </c>
      <c r="Q30">
        <f t="shared" si="8"/>
        <v>6.1403925617969805E-2</v>
      </c>
      <c r="R30">
        <f t="shared" si="9"/>
        <v>3.8441089824978528E-2</v>
      </c>
      <c r="S30">
        <f t="shared" si="10"/>
        <v>231.29206915893934</v>
      </c>
      <c r="T30">
        <f t="shared" si="11"/>
        <v>36.355841849888208</v>
      </c>
      <c r="U30">
        <f t="shared" si="12"/>
        <v>35.301919354838702</v>
      </c>
      <c r="V30">
        <f t="shared" si="13"/>
        <v>5.743497051262481</v>
      </c>
      <c r="W30">
        <f t="shared" si="14"/>
        <v>68.362821890238607</v>
      </c>
      <c r="X30">
        <f t="shared" si="15"/>
        <v>3.9275001743057443</v>
      </c>
      <c r="Y30">
        <f t="shared" si="16"/>
        <v>5.7450819988262429</v>
      </c>
      <c r="Z30">
        <f t="shared" si="17"/>
        <v>1.8159968769567367</v>
      </c>
      <c r="AA30">
        <f t="shared" si="18"/>
        <v>-50.817413116456024</v>
      </c>
      <c r="AB30">
        <f t="shared" si="19"/>
        <v>0.79611036246866274</v>
      </c>
      <c r="AC30">
        <f t="shared" si="20"/>
        <v>6.3058719923881928E-2</v>
      </c>
      <c r="AD30">
        <f t="shared" si="21"/>
        <v>181.33382512487583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52266.899795935045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357</v>
      </c>
      <c r="AQ30">
        <v>743.11765384615398</v>
      </c>
      <c r="AR30">
        <v>920.47</v>
      </c>
      <c r="AS30">
        <f t="shared" si="27"/>
        <v>0.19267585706633139</v>
      </c>
      <c r="AT30">
        <v>0.5</v>
      </c>
      <c r="AU30">
        <f t="shared" si="28"/>
        <v>1180.1924050790672</v>
      </c>
      <c r="AV30">
        <f t="shared" si="29"/>
        <v>7.9896200497258967</v>
      </c>
      <c r="AW30">
        <f t="shared" si="30"/>
        <v>113.69729157589211</v>
      </c>
      <c r="AX30">
        <f t="shared" si="31"/>
        <v>0.40137103870848589</v>
      </c>
      <c r="AY30">
        <f t="shared" si="32"/>
        <v>7.2592972914176206E-3</v>
      </c>
      <c r="AZ30">
        <f t="shared" si="33"/>
        <v>2.5439286451486738</v>
      </c>
      <c r="BA30" t="s">
        <v>358</v>
      </c>
      <c r="BB30">
        <v>551.02</v>
      </c>
      <c r="BC30">
        <f t="shared" si="34"/>
        <v>369.45000000000005</v>
      </c>
      <c r="BD30">
        <f t="shared" si="35"/>
        <v>0.48004424456312361</v>
      </c>
      <c r="BE30">
        <f t="shared" si="36"/>
        <v>0.86372488989546514</v>
      </c>
      <c r="BF30">
        <f t="shared" si="37"/>
        <v>0.86516261337155731</v>
      </c>
      <c r="BG30">
        <f t="shared" si="38"/>
        <v>0.91950332630134124</v>
      </c>
      <c r="BH30">
        <f t="shared" si="39"/>
        <v>1400.00903225806</v>
      </c>
      <c r="BI30">
        <f t="shared" si="40"/>
        <v>1180.1924050790672</v>
      </c>
      <c r="BJ30">
        <f t="shared" si="41"/>
        <v>0.84298913641688955</v>
      </c>
      <c r="BK30">
        <f t="shared" si="42"/>
        <v>0.19597827283377908</v>
      </c>
      <c r="BL30">
        <v>6</v>
      </c>
      <c r="BM30">
        <v>0.5</v>
      </c>
      <c r="BN30" t="s">
        <v>290</v>
      </c>
      <c r="BO30">
        <v>2</v>
      </c>
      <c r="BP30">
        <v>1605307089.5999999</v>
      </c>
      <c r="BQ30">
        <v>390.24703225806502</v>
      </c>
      <c r="BR30">
        <v>400.37403225806497</v>
      </c>
      <c r="BS30">
        <v>38.654699999999998</v>
      </c>
      <c r="BT30">
        <v>37.3253870967742</v>
      </c>
      <c r="BU30">
        <v>388.364709677419</v>
      </c>
      <c r="BV30">
        <v>38.040406451612903</v>
      </c>
      <c r="BW30">
        <v>500.00851612903199</v>
      </c>
      <c r="BX30">
        <v>101.558516129032</v>
      </c>
      <c r="BY30">
        <v>4.6209151612903197E-2</v>
      </c>
      <c r="BZ30">
        <v>35.3069129032258</v>
      </c>
      <c r="CA30">
        <v>35.301919354838702</v>
      </c>
      <c r="CB30">
        <v>999.9</v>
      </c>
      <c r="CC30">
        <v>0</v>
      </c>
      <c r="CD30">
        <v>0</v>
      </c>
      <c r="CE30">
        <v>10002.501612903199</v>
      </c>
      <c r="CF30">
        <v>0</v>
      </c>
      <c r="CG30">
        <v>261.86474193548401</v>
      </c>
      <c r="CH30">
        <v>1400.00903225806</v>
      </c>
      <c r="CI30">
        <v>0.90000351612903196</v>
      </c>
      <c r="CJ30">
        <v>9.9996638709677399E-2</v>
      </c>
      <c r="CK30">
        <v>0</v>
      </c>
      <c r="CL30">
        <v>743.25461290322596</v>
      </c>
      <c r="CM30">
        <v>4.9993800000000004</v>
      </c>
      <c r="CN30">
        <v>10620.8096774194</v>
      </c>
      <c r="CO30">
        <v>11164.4064516129</v>
      </c>
      <c r="CP30">
        <v>49.508000000000003</v>
      </c>
      <c r="CQ30">
        <v>50.683</v>
      </c>
      <c r="CR30">
        <v>50.061999999999998</v>
      </c>
      <c r="CS30">
        <v>51</v>
      </c>
      <c r="CT30">
        <v>51.561999999999998</v>
      </c>
      <c r="CU30">
        <v>1255.5151612903201</v>
      </c>
      <c r="CV30">
        <v>139.493870967742</v>
      </c>
      <c r="CW30">
        <v>0</v>
      </c>
      <c r="CX30">
        <v>304.5</v>
      </c>
      <c r="CY30">
        <v>0</v>
      </c>
      <c r="CZ30">
        <v>743.11765384615398</v>
      </c>
      <c r="DA30">
        <v>-28.405162408552599</v>
      </c>
      <c r="DB30">
        <v>-402.36923116745101</v>
      </c>
      <c r="DC30">
        <v>10619.0192307692</v>
      </c>
      <c r="DD30">
        <v>15</v>
      </c>
      <c r="DE30">
        <v>1605306474.5</v>
      </c>
      <c r="DF30" t="s">
        <v>349</v>
      </c>
      <c r="DG30">
        <v>1605306474.5</v>
      </c>
      <c r="DH30">
        <v>1605306468.5</v>
      </c>
      <c r="DI30">
        <v>9</v>
      </c>
      <c r="DJ30">
        <v>-1.7999999999999999E-2</v>
      </c>
      <c r="DK30">
        <v>1.2999999999999999E-2</v>
      </c>
      <c r="DL30">
        <v>1.8819999999999999</v>
      </c>
      <c r="DM30">
        <v>0.61399999999999999</v>
      </c>
      <c r="DN30">
        <v>400</v>
      </c>
      <c r="DO30">
        <v>37</v>
      </c>
      <c r="DP30">
        <v>0.44</v>
      </c>
      <c r="DQ30">
        <v>0.13</v>
      </c>
      <c r="DR30">
        <v>7.9589703344108003</v>
      </c>
      <c r="DS30">
        <v>4.5525851441653904</v>
      </c>
      <c r="DT30">
        <v>0.42715801034242701</v>
      </c>
      <c r="DU30">
        <v>0</v>
      </c>
      <c r="DV30">
        <v>-10.109289354838699</v>
      </c>
      <c r="DW30">
        <v>-5.4365762903225896</v>
      </c>
      <c r="DX30">
        <v>0.51813175055058702</v>
      </c>
      <c r="DY30">
        <v>0</v>
      </c>
      <c r="DZ30">
        <v>1.3283638709677399</v>
      </c>
      <c r="EA30">
        <v>0.113038548387096</v>
      </c>
      <c r="EB30">
        <v>8.5381166909636493E-3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1.8819999999999999</v>
      </c>
      <c r="EJ30">
        <v>0.61429999999999996</v>
      </c>
      <c r="EK30">
        <v>1.88244999999995</v>
      </c>
      <c r="EL30">
        <v>0</v>
      </c>
      <c r="EM30">
        <v>0</v>
      </c>
      <c r="EN30">
        <v>0</v>
      </c>
      <c r="EO30">
        <v>0.61429499999999804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10.4</v>
      </c>
      <c r="EX30">
        <v>10.5</v>
      </c>
      <c r="EY30">
        <v>2</v>
      </c>
      <c r="EZ30">
        <v>495.11599999999999</v>
      </c>
      <c r="FA30">
        <v>549.827</v>
      </c>
      <c r="FB30">
        <v>33.997900000000001</v>
      </c>
      <c r="FC30">
        <v>32.406100000000002</v>
      </c>
      <c r="FD30">
        <v>29.9998</v>
      </c>
      <c r="FE30">
        <v>32.042700000000004</v>
      </c>
      <c r="FF30">
        <v>32.0946</v>
      </c>
      <c r="FG30">
        <v>20.644500000000001</v>
      </c>
      <c r="FH30">
        <v>0</v>
      </c>
      <c r="FI30">
        <v>100</v>
      </c>
      <c r="FJ30">
        <v>-999.9</v>
      </c>
      <c r="FK30">
        <v>400</v>
      </c>
      <c r="FL30">
        <v>38.511600000000001</v>
      </c>
      <c r="FM30">
        <v>101.229</v>
      </c>
      <c r="FN30">
        <v>100.598</v>
      </c>
    </row>
    <row r="31" spans="1:170" x14ac:dyDescent="0.25">
      <c r="A31">
        <v>15</v>
      </c>
      <c r="B31">
        <v>1605307425.0999999</v>
      </c>
      <c r="C31">
        <v>3942</v>
      </c>
      <c r="D31" t="s">
        <v>359</v>
      </c>
      <c r="E31" t="s">
        <v>360</v>
      </c>
      <c r="F31" t="s">
        <v>341</v>
      </c>
      <c r="G31" t="s">
        <v>361</v>
      </c>
      <c r="H31">
        <v>1605307417.3499999</v>
      </c>
      <c r="I31">
        <f t="shared" si="0"/>
        <v>2.7008653041158035E-3</v>
      </c>
      <c r="J31">
        <f t="shared" si="1"/>
        <v>10.860211460911323</v>
      </c>
      <c r="K31">
        <f t="shared" si="2"/>
        <v>384.91206666666699</v>
      </c>
      <c r="L31">
        <f t="shared" si="3"/>
        <v>255.58310192540901</v>
      </c>
      <c r="M31">
        <f t="shared" si="4"/>
        <v>25.965113275992106</v>
      </c>
      <c r="N31">
        <f t="shared" si="5"/>
        <v>39.103858341984711</v>
      </c>
      <c r="O31">
        <f t="shared" si="6"/>
        <v>0.1485194490828475</v>
      </c>
      <c r="P31">
        <f t="shared" si="7"/>
        <v>2.9554894362382704</v>
      </c>
      <c r="Q31">
        <f t="shared" si="8"/>
        <v>0.14449429687791082</v>
      </c>
      <c r="R31">
        <f t="shared" si="9"/>
        <v>9.0661493142865063E-2</v>
      </c>
      <c r="S31">
        <f t="shared" si="10"/>
        <v>231.28755633189945</v>
      </c>
      <c r="T31">
        <f t="shared" si="11"/>
        <v>35.774972274247453</v>
      </c>
      <c r="U31">
        <f t="shared" si="12"/>
        <v>35.012543333333298</v>
      </c>
      <c r="V31">
        <f t="shared" si="13"/>
        <v>5.652295941132123</v>
      </c>
      <c r="W31">
        <f t="shared" si="14"/>
        <v>67.56142767423357</v>
      </c>
      <c r="X31">
        <f t="shared" si="15"/>
        <v>3.8420938840855827</v>
      </c>
      <c r="Y31">
        <f t="shared" si="16"/>
        <v>5.686815711786493</v>
      </c>
      <c r="Z31">
        <f t="shared" si="17"/>
        <v>1.8102020570465402</v>
      </c>
      <c r="AA31">
        <f t="shared" si="18"/>
        <v>-119.10815991150693</v>
      </c>
      <c r="AB31">
        <f t="shared" si="19"/>
        <v>17.527529234678518</v>
      </c>
      <c r="AC31">
        <f t="shared" si="20"/>
        <v>1.3859269932715503</v>
      </c>
      <c r="AD31">
        <f t="shared" si="21"/>
        <v>131.09285264834259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52249.649962989846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362</v>
      </c>
      <c r="AQ31">
        <v>1163.9204</v>
      </c>
      <c r="AR31">
        <v>1476.78</v>
      </c>
      <c r="AS31">
        <f t="shared" si="27"/>
        <v>0.21185254404853804</v>
      </c>
      <c r="AT31">
        <v>0.5</v>
      </c>
      <c r="AU31">
        <f t="shared" si="28"/>
        <v>1180.1680818533312</v>
      </c>
      <c r="AV31">
        <f t="shared" si="29"/>
        <v>10.860211460911323</v>
      </c>
      <c r="AW31">
        <f t="shared" si="30"/>
        <v>125.01080527275575</v>
      </c>
      <c r="AX31">
        <f t="shared" si="31"/>
        <v>0.57745906634705235</v>
      </c>
      <c r="AY31">
        <f t="shared" si="32"/>
        <v>9.6918050204894725E-3</v>
      </c>
      <c r="AZ31">
        <f t="shared" si="33"/>
        <v>1.2089139885426401</v>
      </c>
      <c r="BA31" t="s">
        <v>363</v>
      </c>
      <c r="BB31">
        <v>624</v>
      </c>
      <c r="BC31">
        <f t="shared" si="34"/>
        <v>852.78</v>
      </c>
      <c r="BD31">
        <f t="shared" si="35"/>
        <v>0.36687023616876568</v>
      </c>
      <c r="BE31">
        <f t="shared" si="36"/>
        <v>0.67674217612809318</v>
      </c>
      <c r="BF31">
        <f t="shared" si="37"/>
        <v>0.41095275913565199</v>
      </c>
      <c r="BG31">
        <f t="shared" si="38"/>
        <v>0.70105153652648589</v>
      </c>
      <c r="BH31">
        <f t="shared" si="39"/>
        <v>1399.98</v>
      </c>
      <c r="BI31">
        <f t="shared" si="40"/>
        <v>1180.1680818533312</v>
      </c>
      <c r="BJ31">
        <f t="shared" si="41"/>
        <v>0.84298924402729403</v>
      </c>
      <c r="BK31">
        <f t="shared" si="42"/>
        <v>0.19597848805458831</v>
      </c>
      <c r="BL31">
        <v>6</v>
      </c>
      <c r="BM31">
        <v>0.5</v>
      </c>
      <c r="BN31" t="s">
        <v>290</v>
      </c>
      <c r="BO31">
        <v>2</v>
      </c>
      <c r="BP31">
        <v>1605307417.3499999</v>
      </c>
      <c r="BQ31">
        <v>384.91206666666699</v>
      </c>
      <c r="BR31">
        <v>399.19173333333299</v>
      </c>
      <c r="BS31">
        <v>37.818986666666703</v>
      </c>
      <c r="BT31">
        <v>34.7005433333333</v>
      </c>
      <c r="BU31">
        <v>383.02963333333298</v>
      </c>
      <c r="BV31">
        <v>37.204686666666703</v>
      </c>
      <c r="BW31">
        <v>500.00356666666698</v>
      </c>
      <c r="BX31">
        <v>101.54543333333299</v>
      </c>
      <c r="BY31">
        <v>4.62332533333333E-2</v>
      </c>
      <c r="BZ31">
        <v>35.1225466666667</v>
      </c>
      <c r="CA31">
        <v>35.012543333333298</v>
      </c>
      <c r="CB31">
        <v>999.9</v>
      </c>
      <c r="CC31">
        <v>0</v>
      </c>
      <c r="CD31">
        <v>0</v>
      </c>
      <c r="CE31">
        <v>9994.1683333333294</v>
      </c>
      <c r="CF31">
        <v>0</v>
      </c>
      <c r="CG31">
        <v>301.79129999999998</v>
      </c>
      <c r="CH31">
        <v>1399.98</v>
      </c>
      <c r="CI31">
        <v>0.90000086666666701</v>
      </c>
      <c r="CJ31">
        <v>9.9999240000000003E-2</v>
      </c>
      <c r="CK31">
        <v>0</v>
      </c>
      <c r="CL31">
        <v>1165.1023333333301</v>
      </c>
      <c r="CM31">
        <v>4.9993800000000004</v>
      </c>
      <c r="CN31">
        <v>16614.27</v>
      </c>
      <c r="CO31">
        <v>11164.1733333333</v>
      </c>
      <c r="CP31">
        <v>49.416333333333299</v>
      </c>
      <c r="CQ31">
        <v>50.476900000000001</v>
      </c>
      <c r="CR31">
        <v>49.936999999999998</v>
      </c>
      <c r="CS31">
        <v>50.811999999999998</v>
      </c>
      <c r="CT31">
        <v>51.436999999999998</v>
      </c>
      <c r="CU31">
        <v>1255.4839999999999</v>
      </c>
      <c r="CV31">
        <v>139.49600000000001</v>
      </c>
      <c r="CW31">
        <v>0</v>
      </c>
      <c r="CX31">
        <v>326.700000047684</v>
      </c>
      <c r="CY31">
        <v>0</v>
      </c>
      <c r="CZ31">
        <v>1163.9204</v>
      </c>
      <c r="DA31">
        <v>-121.322307703127</v>
      </c>
      <c r="DB31">
        <v>-1720.42307698422</v>
      </c>
      <c r="DC31">
        <v>16597.62</v>
      </c>
      <c r="DD31">
        <v>15</v>
      </c>
      <c r="DE31">
        <v>1605306474.5</v>
      </c>
      <c r="DF31" t="s">
        <v>349</v>
      </c>
      <c r="DG31">
        <v>1605306474.5</v>
      </c>
      <c r="DH31">
        <v>1605306468.5</v>
      </c>
      <c r="DI31">
        <v>9</v>
      </c>
      <c r="DJ31">
        <v>-1.7999999999999999E-2</v>
      </c>
      <c r="DK31">
        <v>1.2999999999999999E-2</v>
      </c>
      <c r="DL31">
        <v>1.8819999999999999</v>
      </c>
      <c r="DM31">
        <v>0.61399999999999999</v>
      </c>
      <c r="DN31">
        <v>400</v>
      </c>
      <c r="DO31">
        <v>37</v>
      </c>
      <c r="DP31">
        <v>0.44</v>
      </c>
      <c r="DQ31">
        <v>0.13</v>
      </c>
      <c r="DR31">
        <v>11.0075424756659</v>
      </c>
      <c r="DS31">
        <v>14.0586428888457</v>
      </c>
      <c r="DT31">
        <v>2.0824752806742102</v>
      </c>
      <c r="DU31">
        <v>0</v>
      </c>
      <c r="DV31">
        <v>-14.358603225806499</v>
      </c>
      <c r="DW31">
        <v>-20.643154838709599</v>
      </c>
      <c r="DX31">
        <v>2.3965997031390902</v>
      </c>
      <c r="DY31">
        <v>0</v>
      </c>
      <c r="DZ31">
        <v>3.1188480645161301</v>
      </c>
      <c r="EA31">
        <v>4.9644677419344897E-2</v>
      </c>
      <c r="EB31">
        <v>7.9671735463976105E-3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1.883</v>
      </c>
      <c r="EJ31">
        <v>0.61429999999999996</v>
      </c>
      <c r="EK31">
        <v>1.88244999999995</v>
      </c>
      <c r="EL31">
        <v>0</v>
      </c>
      <c r="EM31">
        <v>0</v>
      </c>
      <c r="EN31">
        <v>0</v>
      </c>
      <c r="EO31">
        <v>0.61429499999999804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15.8</v>
      </c>
      <c r="EX31">
        <v>15.9</v>
      </c>
      <c r="EY31">
        <v>2</v>
      </c>
      <c r="EZ31">
        <v>495.26799999999997</v>
      </c>
      <c r="FA31">
        <v>545.51800000000003</v>
      </c>
      <c r="FB31">
        <v>33.883299999999998</v>
      </c>
      <c r="FC31">
        <v>32.276600000000002</v>
      </c>
      <c r="FD31">
        <v>29.9999</v>
      </c>
      <c r="FE31">
        <v>31.9252</v>
      </c>
      <c r="FF31">
        <v>31.979700000000001</v>
      </c>
      <c r="FG31">
        <v>20.479199999999999</v>
      </c>
      <c r="FH31">
        <v>12.7346</v>
      </c>
      <c r="FI31">
        <v>100</v>
      </c>
      <c r="FJ31">
        <v>-999.9</v>
      </c>
      <c r="FK31">
        <v>400</v>
      </c>
      <c r="FL31">
        <v>34.743200000000002</v>
      </c>
      <c r="FM31">
        <v>101.248</v>
      </c>
      <c r="FN31">
        <v>100.625</v>
      </c>
    </row>
    <row r="32" spans="1:170" x14ac:dyDescent="0.25">
      <c r="A32">
        <v>16</v>
      </c>
      <c r="B32">
        <v>1605307680.0999999</v>
      </c>
      <c r="C32">
        <v>4197</v>
      </c>
      <c r="D32" t="s">
        <v>364</v>
      </c>
      <c r="E32" t="s">
        <v>365</v>
      </c>
      <c r="F32" t="s">
        <v>341</v>
      </c>
      <c r="G32" t="s">
        <v>361</v>
      </c>
      <c r="H32">
        <v>1605307672.3499999</v>
      </c>
      <c r="I32">
        <f t="shared" si="0"/>
        <v>1.9988395340131914E-3</v>
      </c>
      <c r="J32">
        <f t="shared" si="1"/>
        <v>7.3247379935563233</v>
      </c>
      <c r="K32">
        <f t="shared" si="2"/>
        <v>390.23989999999998</v>
      </c>
      <c r="L32">
        <f t="shared" si="3"/>
        <v>271.97175314876625</v>
      </c>
      <c r="M32">
        <f t="shared" si="4"/>
        <v>27.631135316272939</v>
      </c>
      <c r="N32">
        <f t="shared" si="5"/>
        <v>39.646659470591175</v>
      </c>
      <c r="O32">
        <f t="shared" si="6"/>
        <v>0.1099560574190398</v>
      </c>
      <c r="P32">
        <f t="shared" si="7"/>
        <v>2.9560196647556731</v>
      </c>
      <c r="Q32">
        <f t="shared" si="8"/>
        <v>0.10773334839255422</v>
      </c>
      <c r="R32">
        <f t="shared" si="9"/>
        <v>6.7529302033466354E-2</v>
      </c>
      <c r="S32">
        <f t="shared" si="10"/>
        <v>231.28661682253986</v>
      </c>
      <c r="T32">
        <f t="shared" si="11"/>
        <v>35.971788524897157</v>
      </c>
      <c r="U32">
        <f t="shared" si="12"/>
        <v>35.153509999999997</v>
      </c>
      <c r="V32">
        <f t="shared" si="13"/>
        <v>5.6965651920311204</v>
      </c>
      <c r="W32">
        <f t="shared" si="14"/>
        <v>68.526676114434594</v>
      </c>
      <c r="X32">
        <f t="shared" si="15"/>
        <v>3.9006339612128089</v>
      </c>
      <c r="Y32">
        <f t="shared" si="16"/>
        <v>5.6921394446434732</v>
      </c>
      <c r="Z32">
        <f t="shared" si="17"/>
        <v>1.7959312308183115</v>
      </c>
      <c r="AA32">
        <f t="shared" si="18"/>
        <v>-88.148823449981734</v>
      </c>
      <c r="AB32">
        <f t="shared" si="19"/>
        <v>-2.2390772969362196</v>
      </c>
      <c r="AC32">
        <f t="shared" si="20"/>
        <v>-0.1771514168071639</v>
      </c>
      <c r="AD32">
        <f t="shared" si="21"/>
        <v>140.72156465881474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52261.95275138806</v>
      </c>
      <c r="AJ32" t="s">
        <v>287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366</v>
      </c>
      <c r="AQ32">
        <v>743.66188461538502</v>
      </c>
      <c r="AR32">
        <v>879.43</v>
      </c>
      <c r="AS32">
        <f t="shared" si="27"/>
        <v>0.15438194669799177</v>
      </c>
      <c r="AT32">
        <v>0.5</v>
      </c>
      <c r="AU32">
        <f t="shared" si="28"/>
        <v>1180.1635548784691</v>
      </c>
      <c r="AV32">
        <f t="shared" si="29"/>
        <v>7.3247379935563233</v>
      </c>
      <c r="AW32">
        <f t="shared" si="30"/>
        <v>91.097973512080145</v>
      </c>
      <c r="AX32">
        <f t="shared" si="31"/>
        <v>0.40205587710221385</v>
      </c>
      <c r="AY32">
        <f t="shared" si="32"/>
        <v>6.6960934700159664E-3</v>
      </c>
      <c r="AZ32">
        <f t="shared" si="33"/>
        <v>2.7093117132688223</v>
      </c>
      <c r="BA32" t="s">
        <v>367</v>
      </c>
      <c r="BB32">
        <v>525.85</v>
      </c>
      <c r="BC32">
        <f t="shared" si="34"/>
        <v>353.57999999999993</v>
      </c>
      <c r="BD32">
        <f t="shared" si="35"/>
        <v>0.38398132073254981</v>
      </c>
      <c r="BE32">
        <f t="shared" si="36"/>
        <v>0.87077840678597929</v>
      </c>
      <c r="BF32">
        <f t="shared" si="37"/>
        <v>0.82809129253679215</v>
      </c>
      <c r="BG32">
        <f t="shared" si="38"/>
        <v>0.93561891195027824</v>
      </c>
      <c r="BH32">
        <f t="shared" si="39"/>
        <v>1399.9746666666699</v>
      </c>
      <c r="BI32">
        <f t="shared" si="40"/>
        <v>1180.1635548784691</v>
      </c>
      <c r="BJ32">
        <f t="shared" si="41"/>
        <v>0.84298922186101444</v>
      </c>
      <c r="BK32">
        <f t="shared" si="42"/>
        <v>0.19597844372202911</v>
      </c>
      <c r="BL32">
        <v>6</v>
      </c>
      <c r="BM32">
        <v>0.5</v>
      </c>
      <c r="BN32" t="s">
        <v>290</v>
      </c>
      <c r="BO32">
        <v>2</v>
      </c>
      <c r="BP32">
        <v>1605307672.3499999</v>
      </c>
      <c r="BQ32">
        <v>390.23989999999998</v>
      </c>
      <c r="BR32">
        <v>399.96573333333299</v>
      </c>
      <c r="BS32">
        <v>38.393726666666701</v>
      </c>
      <c r="BT32">
        <v>36.0871833333333</v>
      </c>
      <c r="BU32">
        <v>388.35739999999998</v>
      </c>
      <c r="BV32">
        <v>37.779433333333301</v>
      </c>
      <c r="BW32">
        <v>499.99406666666698</v>
      </c>
      <c r="BX32">
        <v>101.54973333333299</v>
      </c>
      <c r="BY32">
        <v>4.5873549999999999E-2</v>
      </c>
      <c r="BZ32">
        <v>35.13946</v>
      </c>
      <c r="CA32">
        <v>35.153509999999997</v>
      </c>
      <c r="CB32">
        <v>999.9</v>
      </c>
      <c r="CC32">
        <v>0</v>
      </c>
      <c r="CD32">
        <v>0</v>
      </c>
      <c r="CE32">
        <v>9996.7523333333302</v>
      </c>
      <c r="CF32">
        <v>0</v>
      </c>
      <c r="CG32">
        <v>292.25046666666702</v>
      </c>
      <c r="CH32">
        <v>1399.9746666666699</v>
      </c>
      <c r="CI32">
        <v>0.90000190000000002</v>
      </c>
      <c r="CJ32">
        <v>9.9998100000000006E-2</v>
      </c>
      <c r="CK32">
        <v>0</v>
      </c>
      <c r="CL32">
        <v>743.8836</v>
      </c>
      <c r="CM32">
        <v>4.9993800000000004</v>
      </c>
      <c r="CN32">
        <v>10716.253333333299</v>
      </c>
      <c r="CO32">
        <v>11164.1466666667</v>
      </c>
      <c r="CP32">
        <v>49.316200000000002</v>
      </c>
      <c r="CQ32">
        <v>50.375</v>
      </c>
      <c r="CR32">
        <v>49.828800000000001</v>
      </c>
      <c r="CS32">
        <v>50.75</v>
      </c>
      <c r="CT32">
        <v>51.358199999999997</v>
      </c>
      <c r="CU32">
        <v>1255.48233333333</v>
      </c>
      <c r="CV32">
        <v>139.494666666667</v>
      </c>
      <c r="CW32">
        <v>0</v>
      </c>
      <c r="CX32">
        <v>254.299999952316</v>
      </c>
      <c r="CY32">
        <v>0</v>
      </c>
      <c r="CZ32">
        <v>743.66188461538502</v>
      </c>
      <c r="DA32">
        <v>-26.840923092876199</v>
      </c>
      <c r="DB32">
        <v>-385.85641053919898</v>
      </c>
      <c r="DC32">
        <v>10713.0346153846</v>
      </c>
      <c r="DD32">
        <v>15</v>
      </c>
      <c r="DE32">
        <v>1605306474.5</v>
      </c>
      <c r="DF32" t="s">
        <v>349</v>
      </c>
      <c r="DG32">
        <v>1605306474.5</v>
      </c>
      <c r="DH32">
        <v>1605306468.5</v>
      </c>
      <c r="DI32">
        <v>9</v>
      </c>
      <c r="DJ32">
        <v>-1.7999999999999999E-2</v>
      </c>
      <c r="DK32">
        <v>1.2999999999999999E-2</v>
      </c>
      <c r="DL32">
        <v>1.8819999999999999</v>
      </c>
      <c r="DM32">
        <v>0.61399999999999999</v>
      </c>
      <c r="DN32">
        <v>400</v>
      </c>
      <c r="DO32">
        <v>37</v>
      </c>
      <c r="DP32">
        <v>0.44</v>
      </c>
      <c r="DQ32">
        <v>0.13</v>
      </c>
      <c r="DR32">
        <v>7.3174898674096003</v>
      </c>
      <c r="DS32">
        <v>0.582879370460053</v>
      </c>
      <c r="DT32">
        <v>5.3946638628670197E-2</v>
      </c>
      <c r="DU32">
        <v>0</v>
      </c>
      <c r="DV32">
        <v>-9.7221061290322606</v>
      </c>
      <c r="DW32">
        <v>-0.63517016129027704</v>
      </c>
      <c r="DX32">
        <v>6.2121372130195203E-2</v>
      </c>
      <c r="DY32">
        <v>0</v>
      </c>
      <c r="DZ32">
        <v>2.3054109677419401</v>
      </c>
      <c r="EA32">
        <v>5.3881935483864399E-2</v>
      </c>
      <c r="EB32">
        <v>1.0261710023766199E-2</v>
      </c>
      <c r="EC32">
        <v>1</v>
      </c>
      <c r="ED32">
        <v>1</v>
      </c>
      <c r="EE32">
        <v>3</v>
      </c>
      <c r="EF32" t="s">
        <v>297</v>
      </c>
      <c r="EG32">
        <v>100</v>
      </c>
      <c r="EH32">
        <v>100</v>
      </c>
      <c r="EI32">
        <v>1.8819999999999999</v>
      </c>
      <c r="EJ32">
        <v>0.61429999999999996</v>
      </c>
      <c r="EK32">
        <v>1.88244999999995</v>
      </c>
      <c r="EL32">
        <v>0</v>
      </c>
      <c r="EM32">
        <v>0</v>
      </c>
      <c r="EN32">
        <v>0</v>
      </c>
      <c r="EO32">
        <v>0.61429499999999804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20.100000000000001</v>
      </c>
      <c r="EX32">
        <v>20.2</v>
      </c>
      <c r="EY32">
        <v>2</v>
      </c>
      <c r="EZ32">
        <v>495.00400000000002</v>
      </c>
      <c r="FA32">
        <v>547.18399999999997</v>
      </c>
      <c r="FB32">
        <v>33.839599999999997</v>
      </c>
      <c r="FC32">
        <v>32.299399999999999</v>
      </c>
      <c r="FD32">
        <v>30.0002</v>
      </c>
      <c r="FE32">
        <v>31.936499999999999</v>
      </c>
      <c r="FF32">
        <v>31.992999999999999</v>
      </c>
      <c r="FG32">
        <v>20.628900000000002</v>
      </c>
      <c r="FH32">
        <v>8.5763700000000007</v>
      </c>
      <c r="FI32">
        <v>100</v>
      </c>
      <c r="FJ32">
        <v>-999.9</v>
      </c>
      <c r="FK32">
        <v>400</v>
      </c>
      <c r="FL32">
        <v>36.074199999999998</v>
      </c>
      <c r="FM32">
        <v>101.235</v>
      </c>
      <c r="FN32">
        <v>100.61</v>
      </c>
    </row>
    <row r="33" spans="1:170" x14ac:dyDescent="0.25">
      <c r="A33">
        <v>17</v>
      </c>
      <c r="B33">
        <v>1605307932.5999999</v>
      </c>
      <c r="C33">
        <v>4449.5</v>
      </c>
      <c r="D33" t="s">
        <v>368</v>
      </c>
      <c r="E33" t="s">
        <v>369</v>
      </c>
      <c r="F33" t="s">
        <v>321</v>
      </c>
      <c r="G33" t="s">
        <v>370</v>
      </c>
      <c r="H33">
        <v>1605307924.5999999</v>
      </c>
      <c r="I33">
        <f t="shared" si="0"/>
        <v>1.4520682146578934E-4</v>
      </c>
      <c r="J33">
        <f t="shared" si="1"/>
        <v>1.8726634594927718</v>
      </c>
      <c r="K33">
        <f t="shared" si="2"/>
        <v>397.06861290322598</v>
      </c>
      <c r="L33">
        <f t="shared" si="3"/>
        <v>-43.158844700030123</v>
      </c>
      <c r="M33">
        <f t="shared" si="4"/>
        <v>-4.3847819755216877</v>
      </c>
      <c r="N33">
        <f t="shared" si="5"/>
        <v>40.340729901471356</v>
      </c>
      <c r="O33">
        <f t="shared" si="6"/>
        <v>6.9072125142988806E-3</v>
      </c>
      <c r="P33">
        <f t="shared" si="7"/>
        <v>2.9602918293873075</v>
      </c>
      <c r="Q33">
        <f t="shared" si="8"/>
        <v>6.8982714118430632E-3</v>
      </c>
      <c r="R33">
        <f t="shared" si="9"/>
        <v>4.3122219729121482E-3</v>
      </c>
      <c r="S33">
        <f t="shared" si="10"/>
        <v>231.28760992419208</v>
      </c>
      <c r="T33">
        <f t="shared" si="11"/>
        <v>36.501638831568215</v>
      </c>
      <c r="U33">
        <f t="shared" si="12"/>
        <v>35.6789225806452</v>
      </c>
      <c r="V33">
        <f t="shared" si="13"/>
        <v>5.8642316060442106</v>
      </c>
      <c r="W33">
        <f t="shared" si="14"/>
        <v>67.035570724848753</v>
      </c>
      <c r="X33">
        <f t="shared" si="15"/>
        <v>3.8276602997086164</v>
      </c>
      <c r="Y33">
        <f t="shared" si="16"/>
        <v>5.7098944013163724</v>
      </c>
      <c r="Z33">
        <f t="shared" si="17"/>
        <v>2.0365713063355941</v>
      </c>
      <c r="AA33">
        <f t="shared" si="18"/>
        <v>-6.4036208266413102</v>
      </c>
      <c r="AB33">
        <f t="shared" si="19"/>
        <v>-77.109218773228889</v>
      </c>
      <c r="AC33">
        <f t="shared" si="20"/>
        <v>-6.1091968598902948</v>
      </c>
      <c r="AD33">
        <f t="shared" si="21"/>
        <v>141.66557346443159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52373.942269815474</v>
      </c>
      <c r="AJ33" t="s">
        <v>287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371</v>
      </c>
      <c r="AQ33">
        <v>537.41115384615398</v>
      </c>
      <c r="AR33">
        <v>626.91</v>
      </c>
      <c r="AS33">
        <f t="shared" si="27"/>
        <v>0.14276187356055259</v>
      </c>
      <c r="AT33">
        <v>0.5</v>
      </c>
      <c r="AU33">
        <f t="shared" si="28"/>
        <v>1180.1666486447332</v>
      </c>
      <c r="AV33">
        <f t="shared" si="29"/>
        <v>1.8726634594927718</v>
      </c>
      <c r="AW33">
        <f t="shared" si="30"/>
        <v>84.241400937100252</v>
      </c>
      <c r="AX33">
        <f t="shared" si="31"/>
        <v>0.33791134293598762</v>
      </c>
      <c r="AY33">
        <f t="shared" si="32"/>
        <v>2.0763262053905443E-3</v>
      </c>
      <c r="AZ33">
        <f t="shared" si="33"/>
        <v>4.2034263291381544</v>
      </c>
      <c r="BA33" t="s">
        <v>372</v>
      </c>
      <c r="BB33">
        <v>415.07</v>
      </c>
      <c r="BC33">
        <f t="shared" si="34"/>
        <v>211.83999999999997</v>
      </c>
      <c r="BD33">
        <f t="shared" si="35"/>
        <v>0.42248322391354798</v>
      </c>
      <c r="BE33">
        <f t="shared" si="36"/>
        <v>0.92559211242672146</v>
      </c>
      <c r="BF33">
        <f t="shared" si="37"/>
        <v>-1.0105222474096067</v>
      </c>
      <c r="BG33">
        <f t="shared" si="38"/>
        <v>1.0347784560065536</v>
      </c>
      <c r="BH33">
        <f t="shared" si="39"/>
        <v>1399.97806451613</v>
      </c>
      <c r="BI33">
        <f t="shared" si="40"/>
        <v>1180.1666486447332</v>
      </c>
      <c r="BJ33">
        <f t="shared" si="41"/>
        <v>0.84298938573200466</v>
      </c>
      <c r="BK33">
        <f t="shared" si="42"/>
        <v>0.19597877146400944</v>
      </c>
      <c r="BL33">
        <v>6</v>
      </c>
      <c r="BM33">
        <v>0.5</v>
      </c>
      <c r="BN33" t="s">
        <v>290</v>
      </c>
      <c r="BO33">
        <v>2</v>
      </c>
      <c r="BP33">
        <v>1605307924.5999999</v>
      </c>
      <c r="BQ33">
        <v>397.06861290322598</v>
      </c>
      <c r="BR33">
        <v>399.38487096774202</v>
      </c>
      <c r="BS33">
        <v>37.675167741935503</v>
      </c>
      <c r="BT33">
        <v>37.507493548387103</v>
      </c>
      <c r="BU33">
        <v>395.21654838709702</v>
      </c>
      <c r="BV33">
        <v>37.048325806451601</v>
      </c>
      <c r="BW33">
        <v>500.02732258064498</v>
      </c>
      <c r="BX33">
        <v>101.549032258065</v>
      </c>
      <c r="BY33">
        <v>4.7338219354838701E-2</v>
      </c>
      <c r="BZ33">
        <v>35.195767741935498</v>
      </c>
      <c r="CA33">
        <v>35.6789225806452</v>
      </c>
      <c r="CB33">
        <v>999.9</v>
      </c>
      <c r="CC33">
        <v>0</v>
      </c>
      <c r="CD33">
        <v>0</v>
      </c>
      <c r="CE33">
        <v>10021.0741935484</v>
      </c>
      <c r="CF33">
        <v>0</v>
      </c>
      <c r="CG33">
        <v>303.84816129032299</v>
      </c>
      <c r="CH33">
        <v>1399.97806451613</v>
      </c>
      <c r="CI33">
        <v>0.89999580645161303</v>
      </c>
      <c r="CJ33">
        <v>0.100004216129032</v>
      </c>
      <c r="CK33">
        <v>0</v>
      </c>
      <c r="CL33">
        <v>537.52722580645195</v>
      </c>
      <c r="CM33">
        <v>4.9993800000000004</v>
      </c>
      <c r="CN33">
        <v>7724.00225806452</v>
      </c>
      <c r="CO33">
        <v>11164.151612903201</v>
      </c>
      <c r="CP33">
        <v>49.375</v>
      </c>
      <c r="CQ33">
        <v>50.429000000000002</v>
      </c>
      <c r="CR33">
        <v>49.875</v>
      </c>
      <c r="CS33">
        <v>50.75</v>
      </c>
      <c r="CT33">
        <v>51.375</v>
      </c>
      <c r="CU33">
        <v>1255.4770967741899</v>
      </c>
      <c r="CV33">
        <v>139.502580645161</v>
      </c>
      <c r="CW33">
        <v>0</v>
      </c>
      <c r="CX33">
        <v>251.59999990463299</v>
      </c>
      <c r="CY33">
        <v>0</v>
      </c>
      <c r="CZ33">
        <v>537.41115384615398</v>
      </c>
      <c r="DA33">
        <v>-12.244786307304301</v>
      </c>
      <c r="DB33">
        <v>-177.783247894282</v>
      </c>
      <c r="DC33">
        <v>7722.7353846153801</v>
      </c>
      <c r="DD33">
        <v>15</v>
      </c>
      <c r="DE33">
        <v>1605307810.0999999</v>
      </c>
      <c r="DF33" t="s">
        <v>373</v>
      </c>
      <c r="DG33">
        <v>1605307804.0999999</v>
      </c>
      <c r="DH33">
        <v>1605307810.0999999</v>
      </c>
      <c r="DI33">
        <v>10</v>
      </c>
      <c r="DJ33">
        <v>-0.03</v>
      </c>
      <c r="DK33">
        <v>1.2999999999999999E-2</v>
      </c>
      <c r="DL33">
        <v>1.8520000000000001</v>
      </c>
      <c r="DM33">
        <v>0.627</v>
      </c>
      <c r="DN33">
        <v>400</v>
      </c>
      <c r="DO33">
        <v>37</v>
      </c>
      <c r="DP33">
        <v>0.03</v>
      </c>
      <c r="DQ33">
        <v>0.01</v>
      </c>
      <c r="DR33">
        <v>1.85393285037958</v>
      </c>
      <c r="DS33">
        <v>1.50908351865283</v>
      </c>
      <c r="DT33">
        <v>0.382148323567429</v>
      </c>
      <c r="DU33">
        <v>0</v>
      </c>
      <c r="DV33">
        <v>-2.3141235483871001</v>
      </c>
      <c r="DW33">
        <v>-2.15654467741936</v>
      </c>
      <c r="DX33">
        <v>0.46640385759310699</v>
      </c>
      <c r="DY33">
        <v>0</v>
      </c>
      <c r="DZ33">
        <v>0.16671793548387101</v>
      </c>
      <c r="EA33">
        <v>0.12397848387096801</v>
      </c>
      <c r="EB33">
        <v>9.5272472107735505E-3</v>
      </c>
      <c r="EC33">
        <v>1</v>
      </c>
      <c r="ED33">
        <v>1</v>
      </c>
      <c r="EE33">
        <v>3</v>
      </c>
      <c r="EF33" t="s">
        <v>297</v>
      </c>
      <c r="EG33">
        <v>100</v>
      </c>
      <c r="EH33">
        <v>100</v>
      </c>
      <c r="EI33">
        <v>1.8520000000000001</v>
      </c>
      <c r="EJ33">
        <v>0.62680000000000002</v>
      </c>
      <c r="EK33">
        <v>1.85214999999994</v>
      </c>
      <c r="EL33">
        <v>0</v>
      </c>
      <c r="EM33">
        <v>0</v>
      </c>
      <c r="EN33">
        <v>0</v>
      </c>
      <c r="EO33">
        <v>0.62684500000000298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2.1</v>
      </c>
      <c r="EX33">
        <v>2</v>
      </c>
      <c r="EY33">
        <v>2</v>
      </c>
      <c r="EZ33">
        <v>488.14</v>
      </c>
      <c r="FA33">
        <v>548.42499999999995</v>
      </c>
      <c r="FB33">
        <v>33.861899999999999</v>
      </c>
      <c r="FC33">
        <v>32.415100000000002</v>
      </c>
      <c r="FD33">
        <v>30.000299999999999</v>
      </c>
      <c r="FE33">
        <v>32.043100000000003</v>
      </c>
      <c r="FF33">
        <v>32.097799999999999</v>
      </c>
      <c r="FG33">
        <v>20.629899999999999</v>
      </c>
      <c r="FH33">
        <v>0</v>
      </c>
      <c r="FI33">
        <v>100</v>
      </c>
      <c r="FJ33">
        <v>-999.9</v>
      </c>
      <c r="FK33">
        <v>400</v>
      </c>
      <c r="FL33">
        <v>38.439</v>
      </c>
      <c r="FM33">
        <v>101.214</v>
      </c>
      <c r="FN33">
        <v>100.578</v>
      </c>
    </row>
    <row r="34" spans="1:170" x14ac:dyDescent="0.25">
      <c r="A34">
        <v>18</v>
      </c>
      <c r="B34">
        <v>1605308148.5999999</v>
      </c>
      <c r="C34">
        <v>4665.5</v>
      </c>
      <c r="D34" t="s">
        <v>374</v>
      </c>
      <c r="E34" t="s">
        <v>375</v>
      </c>
      <c r="F34" t="s">
        <v>321</v>
      </c>
      <c r="G34" t="s">
        <v>370</v>
      </c>
      <c r="H34">
        <v>1605308140.8499999</v>
      </c>
      <c r="I34">
        <f t="shared" si="0"/>
        <v>4.7434197406986672E-5</v>
      </c>
      <c r="J34">
        <f t="shared" si="1"/>
        <v>1.5187464649283962</v>
      </c>
      <c r="K34">
        <f t="shared" si="2"/>
        <v>398.788366666667</v>
      </c>
      <c r="L34">
        <f t="shared" si="3"/>
        <v>-650.06022998327671</v>
      </c>
      <c r="M34">
        <f t="shared" si="4"/>
        <v>-66.051778357289663</v>
      </c>
      <c r="N34">
        <f t="shared" si="5"/>
        <v>40.520369638994659</v>
      </c>
      <c r="O34">
        <f t="shared" si="6"/>
        <v>2.3085872974831006E-3</v>
      </c>
      <c r="P34">
        <f t="shared" si="7"/>
        <v>2.9556393563655599</v>
      </c>
      <c r="Q34">
        <f t="shared" si="8"/>
        <v>2.3075859952633821E-3</v>
      </c>
      <c r="R34">
        <f t="shared" si="9"/>
        <v>1.442331171702566E-3</v>
      </c>
      <c r="S34">
        <f t="shared" si="10"/>
        <v>231.2904672267951</v>
      </c>
      <c r="T34">
        <f t="shared" si="11"/>
        <v>36.534641166960704</v>
      </c>
      <c r="U34">
        <f t="shared" si="12"/>
        <v>35.510663333333298</v>
      </c>
      <c r="V34">
        <f t="shared" si="13"/>
        <v>5.8100771848176116</v>
      </c>
      <c r="W34">
        <f t="shared" si="14"/>
        <v>66.886413192450988</v>
      </c>
      <c r="X34">
        <f t="shared" si="15"/>
        <v>3.8204134848741211</v>
      </c>
      <c r="Y34">
        <f t="shared" si="16"/>
        <v>5.7117930272052693</v>
      </c>
      <c r="Z34">
        <f t="shared" si="17"/>
        <v>1.9896636999434905</v>
      </c>
      <c r="AA34">
        <f t="shared" si="18"/>
        <v>-2.0918481056481122</v>
      </c>
      <c r="AB34">
        <f t="shared" si="19"/>
        <v>-49.218838371550859</v>
      </c>
      <c r="AC34">
        <f t="shared" si="20"/>
        <v>-3.9025581425533478</v>
      </c>
      <c r="AD34">
        <f t="shared" si="21"/>
        <v>176.07722260704276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52240.785609201594</v>
      </c>
      <c r="AJ34" t="s">
        <v>287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376</v>
      </c>
      <c r="AQ34">
        <v>546.95615999999995</v>
      </c>
      <c r="AR34">
        <v>631.41</v>
      </c>
      <c r="AS34">
        <f t="shared" si="27"/>
        <v>0.13375435929111035</v>
      </c>
      <c r="AT34">
        <v>0.5</v>
      </c>
      <c r="AU34">
        <f t="shared" si="28"/>
        <v>1180.1769288980915</v>
      </c>
      <c r="AV34">
        <f t="shared" si="29"/>
        <v>1.5187464649283962</v>
      </c>
      <c r="AW34">
        <f t="shared" si="30"/>
        <v>78.926904487457264</v>
      </c>
      <c r="AX34">
        <f t="shared" si="31"/>
        <v>0.32231038469457246</v>
      </c>
      <c r="AY34">
        <f t="shared" si="32"/>
        <v>1.7764234272077113E-3</v>
      </c>
      <c r="AZ34">
        <f t="shared" si="33"/>
        <v>4.1663419964840598</v>
      </c>
      <c r="BA34" t="s">
        <v>377</v>
      </c>
      <c r="BB34">
        <v>427.9</v>
      </c>
      <c r="BC34">
        <f t="shared" si="34"/>
        <v>203.51</v>
      </c>
      <c r="BD34">
        <f t="shared" si="35"/>
        <v>0.41498619232470157</v>
      </c>
      <c r="BE34">
        <f t="shared" si="36"/>
        <v>0.92819439837977835</v>
      </c>
      <c r="BF34">
        <f t="shared" si="37"/>
        <v>-1.0046024870295656</v>
      </c>
      <c r="BG34">
        <f t="shared" si="38"/>
        <v>1.0330113961766263</v>
      </c>
      <c r="BH34">
        <f t="shared" si="39"/>
        <v>1399.98966666667</v>
      </c>
      <c r="BI34">
        <f t="shared" si="40"/>
        <v>1180.1769288980915</v>
      </c>
      <c r="BJ34">
        <f t="shared" si="41"/>
        <v>0.84298974270864047</v>
      </c>
      <c r="BK34">
        <f t="shared" si="42"/>
        <v>0.19597948541728108</v>
      </c>
      <c r="BL34">
        <v>6</v>
      </c>
      <c r="BM34">
        <v>0.5</v>
      </c>
      <c r="BN34" t="s">
        <v>290</v>
      </c>
      <c r="BO34">
        <v>2</v>
      </c>
      <c r="BP34">
        <v>1605308140.8499999</v>
      </c>
      <c r="BQ34">
        <v>398.788366666667</v>
      </c>
      <c r="BR34">
        <v>400.63353333333299</v>
      </c>
      <c r="BS34">
        <v>37.599273333333301</v>
      </c>
      <c r="BT34">
        <v>37.5444933333333</v>
      </c>
      <c r="BU34">
        <v>396.93623333333301</v>
      </c>
      <c r="BV34">
        <v>36.972426666666699</v>
      </c>
      <c r="BW34">
        <v>500.00773333333302</v>
      </c>
      <c r="BX34">
        <v>101.56</v>
      </c>
      <c r="BY34">
        <v>4.8705333333333302E-2</v>
      </c>
      <c r="BZ34">
        <v>35.201779999999999</v>
      </c>
      <c r="CA34">
        <v>35.510663333333298</v>
      </c>
      <c r="CB34">
        <v>999.9</v>
      </c>
      <c r="CC34">
        <v>0</v>
      </c>
      <c r="CD34">
        <v>0</v>
      </c>
      <c r="CE34">
        <v>9993.5849999999991</v>
      </c>
      <c r="CF34">
        <v>0</v>
      </c>
      <c r="CG34">
        <v>278.80919999999998</v>
      </c>
      <c r="CH34">
        <v>1399.98966666667</v>
      </c>
      <c r="CI34">
        <v>0.89998566666666702</v>
      </c>
      <c r="CJ34">
        <v>0.100014383333333</v>
      </c>
      <c r="CK34">
        <v>0</v>
      </c>
      <c r="CL34">
        <v>547.02696666666702</v>
      </c>
      <c r="CM34">
        <v>4.9993800000000004</v>
      </c>
      <c r="CN34">
        <v>7865.88666666667</v>
      </c>
      <c r="CO34">
        <v>11164.196666666699</v>
      </c>
      <c r="CP34">
        <v>49.436999999999998</v>
      </c>
      <c r="CQ34">
        <v>50.436999999999998</v>
      </c>
      <c r="CR34">
        <v>49.936999999999998</v>
      </c>
      <c r="CS34">
        <v>50.811999999999998</v>
      </c>
      <c r="CT34">
        <v>51.3874</v>
      </c>
      <c r="CU34">
        <v>1255.4733333333299</v>
      </c>
      <c r="CV34">
        <v>139.52066666666701</v>
      </c>
      <c r="CW34">
        <v>0</v>
      </c>
      <c r="CX34">
        <v>215.09999990463299</v>
      </c>
      <c r="CY34">
        <v>0</v>
      </c>
      <c r="CZ34">
        <v>546.95615999999995</v>
      </c>
      <c r="DA34">
        <v>-10.1756923254343</v>
      </c>
      <c r="DB34">
        <v>-131.85461558713001</v>
      </c>
      <c r="DC34">
        <v>7864.7636000000002</v>
      </c>
      <c r="DD34">
        <v>15</v>
      </c>
      <c r="DE34">
        <v>1605307810.0999999</v>
      </c>
      <c r="DF34" t="s">
        <v>373</v>
      </c>
      <c r="DG34">
        <v>1605307804.0999999</v>
      </c>
      <c r="DH34">
        <v>1605307810.0999999</v>
      </c>
      <c r="DI34">
        <v>10</v>
      </c>
      <c r="DJ34">
        <v>-0.03</v>
      </c>
      <c r="DK34">
        <v>1.2999999999999999E-2</v>
      </c>
      <c r="DL34">
        <v>1.8520000000000001</v>
      </c>
      <c r="DM34">
        <v>0.627</v>
      </c>
      <c r="DN34">
        <v>400</v>
      </c>
      <c r="DO34">
        <v>37</v>
      </c>
      <c r="DP34">
        <v>0.03</v>
      </c>
      <c r="DQ34">
        <v>0.01</v>
      </c>
      <c r="DR34">
        <v>1.70703869126832</v>
      </c>
      <c r="DS34">
        <v>9.0018380754020395</v>
      </c>
      <c r="DT34">
        <v>1.7148842432512701</v>
      </c>
      <c r="DU34">
        <v>0</v>
      </c>
      <c r="DV34">
        <v>-1.90582035483871</v>
      </c>
      <c r="DW34">
        <v>-6.1398218225806396</v>
      </c>
      <c r="DX34">
        <v>2.2173976191831102</v>
      </c>
      <c r="DY34">
        <v>0</v>
      </c>
      <c r="DZ34">
        <v>5.3158293548387102E-2</v>
      </c>
      <c r="EA34">
        <v>0.129059162903226</v>
      </c>
      <c r="EB34">
        <v>9.6492342626470808E-3</v>
      </c>
      <c r="EC34">
        <v>1</v>
      </c>
      <c r="ED34">
        <v>1</v>
      </c>
      <c r="EE34">
        <v>3</v>
      </c>
      <c r="EF34" t="s">
        <v>297</v>
      </c>
      <c r="EG34">
        <v>100</v>
      </c>
      <c r="EH34">
        <v>100</v>
      </c>
      <c r="EI34">
        <v>1.8520000000000001</v>
      </c>
      <c r="EJ34">
        <v>0.62690000000000001</v>
      </c>
      <c r="EK34">
        <v>1.85214999999994</v>
      </c>
      <c r="EL34">
        <v>0</v>
      </c>
      <c r="EM34">
        <v>0</v>
      </c>
      <c r="EN34">
        <v>0</v>
      </c>
      <c r="EO34">
        <v>0.62684500000000298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5.7</v>
      </c>
      <c r="EX34">
        <v>5.6</v>
      </c>
      <c r="EY34">
        <v>2</v>
      </c>
      <c r="EZ34">
        <v>492.16300000000001</v>
      </c>
      <c r="FA34">
        <v>548.17600000000004</v>
      </c>
      <c r="FB34">
        <v>33.868299999999998</v>
      </c>
      <c r="FC34">
        <v>32.485700000000001</v>
      </c>
      <c r="FD34">
        <v>30.0001</v>
      </c>
      <c r="FE34">
        <v>32.111800000000002</v>
      </c>
      <c r="FF34">
        <v>32.165199999999999</v>
      </c>
      <c r="FG34">
        <v>20.423500000000001</v>
      </c>
      <c r="FH34">
        <v>0</v>
      </c>
      <c r="FI34">
        <v>100</v>
      </c>
      <c r="FJ34">
        <v>-999.9</v>
      </c>
      <c r="FK34">
        <v>400</v>
      </c>
      <c r="FL34">
        <v>37.678699999999999</v>
      </c>
      <c r="FM34">
        <v>101.196</v>
      </c>
      <c r="FN34">
        <v>100.566</v>
      </c>
    </row>
    <row r="35" spans="1:170" x14ac:dyDescent="0.25">
      <c r="A35">
        <v>19</v>
      </c>
      <c r="B35">
        <v>1605308643</v>
      </c>
      <c r="C35">
        <v>5159.9000000953702</v>
      </c>
      <c r="D35" t="s">
        <v>378</v>
      </c>
      <c r="E35" t="s">
        <v>379</v>
      </c>
      <c r="F35" t="s">
        <v>380</v>
      </c>
      <c r="G35" t="s">
        <v>381</v>
      </c>
      <c r="H35">
        <v>1605308635</v>
      </c>
      <c r="I35">
        <f t="shared" si="0"/>
        <v>9.2154239929559617E-4</v>
      </c>
      <c r="J35">
        <f t="shared" si="1"/>
        <v>7.0458023273291976</v>
      </c>
      <c r="K35">
        <f t="shared" si="2"/>
        <v>390.76274193548397</v>
      </c>
      <c r="L35">
        <f t="shared" si="3"/>
        <v>148.17478611703524</v>
      </c>
      <c r="M35">
        <f t="shared" si="4"/>
        <v>15.055732939447257</v>
      </c>
      <c r="N35">
        <f t="shared" si="5"/>
        <v>39.704592390097716</v>
      </c>
      <c r="O35">
        <f t="shared" si="6"/>
        <v>4.848366671107146E-2</v>
      </c>
      <c r="P35">
        <f t="shared" si="7"/>
        <v>2.9577400169572816</v>
      </c>
      <c r="Q35">
        <f t="shared" si="8"/>
        <v>4.8046436750398158E-2</v>
      </c>
      <c r="R35">
        <f t="shared" si="9"/>
        <v>3.0067977587988973E-2</v>
      </c>
      <c r="S35">
        <f t="shared" si="10"/>
        <v>231.29675965805811</v>
      </c>
      <c r="T35">
        <f t="shared" si="11"/>
        <v>36.452949630676422</v>
      </c>
      <c r="U35">
        <f t="shared" si="12"/>
        <v>35.4245612903226</v>
      </c>
      <c r="V35">
        <f t="shared" si="13"/>
        <v>5.7825336103456078</v>
      </c>
      <c r="W35">
        <f t="shared" si="14"/>
        <v>68.206413471108903</v>
      </c>
      <c r="X35">
        <f t="shared" si="15"/>
        <v>3.9267822519135303</v>
      </c>
      <c r="Y35">
        <f t="shared" si="16"/>
        <v>5.7572038347637928</v>
      </c>
      <c r="Z35">
        <f t="shared" si="17"/>
        <v>1.8557513584320775</v>
      </c>
      <c r="AA35">
        <f t="shared" si="18"/>
        <v>-40.64001980893579</v>
      </c>
      <c r="AB35">
        <f t="shared" si="19"/>
        <v>-12.676371164035061</v>
      </c>
      <c r="AC35">
        <f t="shared" si="20"/>
        <v>-1.0046738790488861</v>
      </c>
      <c r="AD35">
        <f t="shared" si="21"/>
        <v>176.97569480603838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52276.177931452767</v>
      </c>
      <c r="AJ35" t="s">
        <v>287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382</v>
      </c>
      <c r="AQ35">
        <v>663.40673076923099</v>
      </c>
      <c r="AR35">
        <v>889.22</v>
      </c>
      <c r="AS35">
        <f t="shared" si="27"/>
        <v>0.2539453332479803</v>
      </c>
      <c r="AT35">
        <v>0.5</v>
      </c>
      <c r="AU35">
        <f t="shared" si="28"/>
        <v>1180.2136557278013</v>
      </c>
      <c r="AV35">
        <f t="shared" si="29"/>
        <v>7.0458023273291976</v>
      </c>
      <c r="AW35">
        <f t="shared" si="30"/>
        <v>149.85487505380681</v>
      </c>
      <c r="AX35">
        <f t="shared" si="31"/>
        <v>0.41416072512988905</v>
      </c>
      <c r="AY35">
        <f t="shared" si="32"/>
        <v>6.4594658519217122E-3</v>
      </c>
      <c r="AZ35">
        <f t="shared" si="33"/>
        <v>2.6684734936236247</v>
      </c>
      <c r="BA35" t="s">
        <v>383</v>
      </c>
      <c r="BB35">
        <v>520.94000000000005</v>
      </c>
      <c r="BC35">
        <f t="shared" si="34"/>
        <v>368.28</v>
      </c>
      <c r="BD35">
        <f t="shared" si="35"/>
        <v>0.61315648210809448</v>
      </c>
      <c r="BE35">
        <f t="shared" si="36"/>
        <v>0.86564713951129812</v>
      </c>
      <c r="BF35">
        <f t="shared" si="37"/>
        <v>1.2996965014654684</v>
      </c>
      <c r="BG35">
        <f t="shared" si="38"/>
        <v>0.93177457512028072</v>
      </c>
      <c r="BH35">
        <f t="shared" si="39"/>
        <v>1400.0338709677401</v>
      </c>
      <c r="BI35">
        <f t="shared" si="40"/>
        <v>1180.2136557278013</v>
      </c>
      <c r="BJ35">
        <f t="shared" si="41"/>
        <v>0.84298935918743645</v>
      </c>
      <c r="BK35">
        <f t="shared" si="42"/>
        <v>0.19597871837487302</v>
      </c>
      <c r="BL35">
        <v>6</v>
      </c>
      <c r="BM35">
        <v>0.5</v>
      </c>
      <c r="BN35" t="s">
        <v>290</v>
      </c>
      <c r="BO35">
        <v>2</v>
      </c>
      <c r="BP35">
        <v>1605308635</v>
      </c>
      <c r="BQ35">
        <v>390.76274193548397</v>
      </c>
      <c r="BR35">
        <v>399.649580645161</v>
      </c>
      <c r="BS35">
        <v>38.646416129032303</v>
      </c>
      <c r="BT35">
        <v>37.583332258064502</v>
      </c>
      <c r="BU35">
        <v>388.91061290322602</v>
      </c>
      <c r="BV35">
        <v>38.019587096774202</v>
      </c>
      <c r="BW35">
        <v>500.01403225806501</v>
      </c>
      <c r="BX35">
        <v>101.557483870968</v>
      </c>
      <c r="BY35">
        <v>5.0443725806451602E-2</v>
      </c>
      <c r="BZ35">
        <v>35.345064516129</v>
      </c>
      <c r="CA35">
        <v>35.4245612903226</v>
      </c>
      <c r="CB35">
        <v>999.9</v>
      </c>
      <c r="CC35">
        <v>0</v>
      </c>
      <c r="CD35">
        <v>0</v>
      </c>
      <c r="CE35">
        <v>10005.75</v>
      </c>
      <c r="CF35">
        <v>0</v>
      </c>
      <c r="CG35">
        <v>163.10448387096801</v>
      </c>
      <c r="CH35">
        <v>1400.0338709677401</v>
      </c>
      <c r="CI35">
        <v>0.89999748387096801</v>
      </c>
      <c r="CJ35">
        <v>0.100002548387097</v>
      </c>
      <c r="CK35">
        <v>0</v>
      </c>
      <c r="CL35">
        <v>663.40909677419404</v>
      </c>
      <c r="CM35">
        <v>4.9993800000000004</v>
      </c>
      <c r="CN35">
        <v>9460.4077419354799</v>
      </c>
      <c r="CO35">
        <v>11164.6</v>
      </c>
      <c r="CP35">
        <v>49.561999999999998</v>
      </c>
      <c r="CQ35">
        <v>50.561999999999998</v>
      </c>
      <c r="CR35">
        <v>50.061999999999998</v>
      </c>
      <c r="CS35">
        <v>51.003999999999998</v>
      </c>
      <c r="CT35">
        <v>51.537999999999997</v>
      </c>
      <c r="CU35">
        <v>1255.52741935484</v>
      </c>
      <c r="CV35">
        <v>139.50677419354801</v>
      </c>
      <c r="CW35">
        <v>0</v>
      </c>
      <c r="CX35">
        <v>493.90000009536698</v>
      </c>
      <c r="CY35">
        <v>0</v>
      </c>
      <c r="CZ35">
        <v>663.40673076923099</v>
      </c>
      <c r="DA35">
        <v>-1.76769230933844</v>
      </c>
      <c r="DB35">
        <v>-25.403760664421899</v>
      </c>
      <c r="DC35">
        <v>9460.0038461538497</v>
      </c>
      <c r="DD35">
        <v>15</v>
      </c>
      <c r="DE35">
        <v>1605307810.0999999</v>
      </c>
      <c r="DF35" t="s">
        <v>373</v>
      </c>
      <c r="DG35">
        <v>1605307804.0999999</v>
      </c>
      <c r="DH35">
        <v>1605307810.0999999</v>
      </c>
      <c r="DI35">
        <v>10</v>
      </c>
      <c r="DJ35">
        <v>-0.03</v>
      </c>
      <c r="DK35">
        <v>1.2999999999999999E-2</v>
      </c>
      <c r="DL35">
        <v>1.8520000000000001</v>
      </c>
      <c r="DM35">
        <v>0.627</v>
      </c>
      <c r="DN35">
        <v>400</v>
      </c>
      <c r="DO35">
        <v>37</v>
      </c>
      <c r="DP35">
        <v>0.03</v>
      </c>
      <c r="DQ35">
        <v>0.01</v>
      </c>
      <c r="DR35">
        <v>7.0152606366611403</v>
      </c>
      <c r="DS35">
        <v>-7.32748777586316</v>
      </c>
      <c r="DT35">
        <v>1.1286941027270401</v>
      </c>
      <c r="DU35">
        <v>0</v>
      </c>
      <c r="DV35">
        <v>-8.9180663333333303</v>
      </c>
      <c r="DW35">
        <v>13.465595105673</v>
      </c>
      <c r="DX35">
        <v>1.32674460731894</v>
      </c>
      <c r="DY35">
        <v>0</v>
      </c>
      <c r="DZ35">
        <v>1.0627566666666699</v>
      </c>
      <c r="EA35">
        <v>0.103001913236934</v>
      </c>
      <c r="EB35">
        <v>7.8632492577107894E-3</v>
      </c>
      <c r="EC35">
        <v>1</v>
      </c>
      <c r="ED35">
        <v>1</v>
      </c>
      <c r="EE35">
        <v>3</v>
      </c>
      <c r="EF35" t="s">
        <v>297</v>
      </c>
      <c r="EG35">
        <v>100</v>
      </c>
      <c r="EH35">
        <v>100</v>
      </c>
      <c r="EI35">
        <v>1.8520000000000001</v>
      </c>
      <c r="EJ35">
        <v>0.62690000000000001</v>
      </c>
      <c r="EK35">
        <v>1.85214999999994</v>
      </c>
      <c r="EL35">
        <v>0</v>
      </c>
      <c r="EM35">
        <v>0</v>
      </c>
      <c r="EN35">
        <v>0</v>
      </c>
      <c r="EO35">
        <v>0.62684500000000298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14</v>
      </c>
      <c r="EX35">
        <v>13.9</v>
      </c>
      <c r="EY35">
        <v>2</v>
      </c>
      <c r="EZ35">
        <v>497.00400000000002</v>
      </c>
      <c r="FA35">
        <v>547.42100000000005</v>
      </c>
      <c r="FB35">
        <v>33.995100000000001</v>
      </c>
      <c r="FC35">
        <v>32.514600000000002</v>
      </c>
      <c r="FD35">
        <v>30</v>
      </c>
      <c r="FE35">
        <v>32.145899999999997</v>
      </c>
      <c r="FF35">
        <v>32.200000000000003</v>
      </c>
      <c r="FG35">
        <v>20.568899999999999</v>
      </c>
      <c r="FH35">
        <v>0</v>
      </c>
      <c r="FI35">
        <v>100</v>
      </c>
      <c r="FJ35">
        <v>-999.9</v>
      </c>
      <c r="FK35">
        <v>400</v>
      </c>
      <c r="FL35">
        <v>37.593800000000002</v>
      </c>
      <c r="FM35">
        <v>101.17400000000001</v>
      </c>
      <c r="FN35">
        <v>100.55500000000001</v>
      </c>
    </row>
    <row r="36" spans="1:170" x14ac:dyDescent="0.25">
      <c r="A36">
        <v>20</v>
      </c>
      <c r="B36">
        <v>1605308894.5</v>
      </c>
      <c r="C36">
        <v>5411.4000000953702</v>
      </c>
      <c r="D36" t="s">
        <v>384</v>
      </c>
      <c r="E36" t="s">
        <v>385</v>
      </c>
      <c r="F36" t="s">
        <v>380</v>
      </c>
      <c r="G36" t="s">
        <v>381</v>
      </c>
      <c r="H36">
        <v>1605308886.75</v>
      </c>
      <c r="I36">
        <f t="shared" si="0"/>
        <v>6.0344290522118885E-4</v>
      </c>
      <c r="J36">
        <f t="shared" si="1"/>
        <v>5.8727653976481653</v>
      </c>
      <c r="K36">
        <f t="shared" si="2"/>
        <v>392.70666666666699</v>
      </c>
      <c r="L36">
        <f t="shared" si="3"/>
        <v>57.043061319889013</v>
      </c>
      <c r="M36">
        <f t="shared" si="4"/>
        <v>5.795626603112769</v>
      </c>
      <c r="N36">
        <f t="shared" si="5"/>
        <v>39.899352382048875</v>
      </c>
      <c r="O36">
        <f t="shared" si="6"/>
        <v>2.8772979209890314E-2</v>
      </c>
      <c r="P36">
        <f t="shared" si="7"/>
        <v>2.9558949341095033</v>
      </c>
      <c r="Q36">
        <f t="shared" si="8"/>
        <v>2.8618282958974728E-2</v>
      </c>
      <c r="R36">
        <f t="shared" si="9"/>
        <v>1.7900256218365031E-2</v>
      </c>
      <c r="S36">
        <f t="shared" si="10"/>
        <v>231.29116838691976</v>
      </c>
      <c r="T36">
        <f t="shared" si="11"/>
        <v>36.674351522403683</v>
      </c>
      <c r="U36">
        <f t="shared" si="12"/>
        <v>35.86036</v>
      </c>
      <c r="V36">
        <f t="shared" si="13"/>
        <v>5.9231183287545326</v>
      </c>
      <c r="W36">
        <f t="shared" si="14"/>
        <v>66.949149964169024</v>
      </c>
      <c r="X36">
        <f t="shared" si="15"/>
        <v>3.8841673423511192</v>
      </c>
      <c r="Y36">
        <f t="shared" si="16"/>
        <v>5.8016678993383977</v>
      </c>
      <c r="Z36">
        <f t="shared" si="17"/>
        <v>2.0389509864034134</v>
      </c>
      <c r="AA36">
        <f t="shared" si="18"/>
        <v>-26.611832120254427</v>
      </c>
      <c r="AB36">
        <f t="shared" si="19"/>
        <v>-59.910186986174772</v>
      </c>
      <c r="AC36">
        <f t="shared" si="20"/>
        <v>-4.7644896794816267</v>
      </c>
      <c r="AD36">
        <f t="shared" si="21"/>
        <v>140.00465960100894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52200.059477695009</v>
      </c>
      <c r="AJ36" t="s">
        <v>287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386</v>
      </c>
      <c r="AQ36">
        <v>728.15215384615396</v>
      </c>
      <c r="AR36">
        <v>902.98</v>
      </c>
      <c r="AS36">
        <f t="shared" si="27"/>
        <v>0.19361209124659018</v>
      </c>
      <c r="AT36">
        <v>0.5</v>
      </c>
      <c r="AU36">
        <f t="shared" si="28"/>
        <v>1180.187370856896</v>
      </c>
      <c r="AV36">
        <f t="shared" si="29"/>
        <v>5.8727653976481653</v>
      </c>
      <c r="AW36">
        <f t="shared" si="30"/>
        <v>114.24927246720935</v>
      </c>
      <c r="AX36">
        <f t="shared" si="31"/>
        <v>0.37732840151498376</v>
      </c>
      <c r="AY36">
        <f t="shared" si="32"/>
        <v>5.4656684495622745E-3</v>
      </c>
      <c r="AZ36">
        <f t="shared" si="33"/>
        <v>2.6125717070145518</v>
      </c>
      <c r="BA36" t="s">
        <v>387</v>
      </c>
      <c r="BB36">
        <v>562.26</v>
      </c>
      <c r="BC36">
        <f t="shared" si="34"/>
        <v>340.72</v>
      </c>
      <c r="BD36">
        <f t="shared" si="35"/>
        <v>0.51311295537052726</v>
      </c>
      <c r="BE36">
        <f t="shared" si="36"/>
        <v>0.87379899400700789</v>
      </c>
      <c r="BF36">
        <f t="shared" si="37"/>
        <v>0.93239987856609408</v>
      </c>
      <c r="BG36">
        <f t="shared" si="38"/>
        <v>0.92637129884032543</v>
      </c>
      <c r="BH36">
        <f t="shared" si="39"/>
        <v>1400.0029999999999</v>
      </c>
      <c r="BI36">
        <f t="shared" si="40"/>
        <v>1180.187370856896</v>
      </c>
      <c r="BJ36">
        <f t="shared" si="41"/>
        <v>0.84298917277812702</v>
      </c>
      <c r="BK36">
        <f t="shared" si="42"/>
        <v>0.1959783455562541</v>
      </c>
      <c r="BL36">
        <v>6</v>
      </c>
      <c r="BM36">
        <v>0.5</v>
      </c>
      <c r="BN36" t="s">
        <v>290</v>
      </c>
      <c r="BO36">
        <v>2</v>
      </c>
      <c r="BP36">
        <v>1605308886.75</v>
      </c>
      <c r="BQ36">
        <v>392.70666666666699</v>
      </c>
      <c r="BR36">
        <v>400.03820000000002</v>
      </c>
      <c r="BS36">
        <v>38.229653333333303</v>
      </c>
      <c r="BT36">
        <v>37.53322</v>
      </c>
      <c r="BU36">
        <v>390.85456666666698</v>
      </c>
      <c r="BV36">
        <v>37.602806666666702</v>
      </c>
      <c r="BW36">
        <v>500.01066666666702</v>
      </c>
      <c r="BX36">
        <v>101.554066666667</v>
      </c>
      <c r="BY36">
        <v>4.6837440000000001E-2</v>
      </c>
      <c r="BZ36">
        <v>35.4844133333333</v>
      </c>
      <c r="CA36">
        <v>35.86036</v>
      </c>
      <c r="CB36">
        <v>999.9</v>
      </c>
      <c r="CC36">
        <v>0</v>
      </c>
      <c r="CD36">
        <v>0</v>
      </c>
      <c r="CE36">
        <v>9995.6183333333302</v>
      </c>
      <c r="CF36">
        <v>0</v>
      </c>
      <c r="CG36">
        <v>206.47593333333299</v>
      </c>
      <c r="CH36">
        <v>1400.0029999999999</v>
      </c>
      <c r="CI36">
        <v>0.90000596666666699</v>
      </c>
      <c r="CJ36">
        <v>9.9993970000000001E-2</v>
      </c>
      <c r="CK36">
        <v>0</v>
      </c>
      <c r="CL36">
        <v>728.13589999999999</v>
      </c>
      <c r="CM36">
        <v>4.9993800000000004</v>
      </c>
      <c r="CN36">
        <v>10424.946666666699</v>
      </c>
      <c r="CO36">
        <v>11164.38</v>
      </c>
      <c r="CP36">
        <v>49.625</v>
      </c>
      <c r="CQ36">
        <v>50.686999999999998</v>
      </c>
      <c r="CR36">
        <v>50.178733333333298</v>
      </c>
      <c r="CS36">
        <v>51.061999999999998</v>
      </c>
      <c r="CT36">
        <v>51.625</v>
      </c>
      <c r="CU36">
        <v>1255.50833333333</v>
      </c>
      <c r="CV36">
        <v>139.495</v>
      </c>
      <c r="CW36">
        <v>0</v>
      </c>
      <c r="CX36">
        <v>250.40000009536701</v>
      </c>
      <c r="CY36">
        <v>0</v>
      </c>
      <c r="CZ36">
        <v>728.15215384615396</v>
      </c>
      <c r="DA36">
        <v>-7.5616410123237197</v>
      </c>
      <c r="DB36">
        <v>-110.147008585278</v>
      </c>
      <c r="DC36">
        <v>10424.723076923099</v>
      </c>
      <c r="DD36">
        <v>15</v>
      </c>
      <c r="DE36">
        <v>1605307810.0999999</v>
      </c>
      <c r="DF36" t="s">
        <v>373</v>
      </c>
      <c r="DG36">
        <v>1605307804.0999999</v>
      </c>
      <c r="DH36">
        <v>1605307810.0999999</v>
      </c>
      <c r="DI36">
        <v>10</v>
      </c>
      <c r="DJ36">
        <v>-0.03</v>
      </c>
      <c r="DK36">
        <v>1.2999999999999999E-2</v>
      </c>
      <c r="DL36">
        <v>1.8520000000000001</v>
      </c>
      <c r="DM36">
        <v>0.627</v>
      </c>
      <c r="DN36">
        <v>400</v>
      </c>
      <c r="DO36">
        <v>37</v>
      </c>
      <c r="DP36">
        <v>0.03</v>
      </c>
      <c r="DQ36">
        <v>0.01</v>
      </c>
      <c r="DR36">
        <v>5.5210705918656897</v>
      </c>
      <c r="DS36">
        <v>22.2558038643899</v>
      </c>
      <c r="DT36">
        <v>1.7284284778183201</v>
      </c>
      <c r="DU36">
        <v>0</v>
      </c>
      <c r="DV36">
        <v>-7.3315843333333302</v>
      </c>
      <c r="DW36">
        <v>-25.528535439377102</v>
      </c>
      <c r="DX36">
        <v>1.9156908597295199</v>
      </c>
      <c r="DY36">
        <v>0</v>
      </c>
      <c r="DZ36">
        <v>0.69643643333333305</v>
      </c>
      <c r="EA36">
        <v>0.11378832480534</v>
      </c>
      <c r="EB36">
        <v>8.2712171360823407E-3</v>
      </c>
      <c r="EC36">
        <v>1</v>
      </c>
      <c r="ED36">
        <v>1</v>
      </c>
      <c r="EE36">
        <v>3</v>
      </c>
      <c r="EF36" t="s">
        <v>297</v>
      </c>
      <c r="EG36">
        <v>100</v>
      </c>
      <c r="EH36">
        <v>100</v>
      </c>
      <c r="EI36">
        <v>1.8520000000000001</v>
      </c>
      <c r="EJ36">
        <v>0.62680000000000002</v>
      </c>
      <c r="EK36">
        <v>1.85214999999994</v>
      </c>
      <c r="EL36">
        <v>0</v>
      </c>
      <c r="EM36">
        <v>0</v>
      </c>
      <c r="EN36">
        <v>0</v>
      </c>
      <c r="EO36">
        <v>0.62684500000000298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18.2</v>
      </c>
      <c r="EX36">
        <v>18.100000000000001</v>
      </c>
      <c r="EY36">
        <v>2</v>
      </c>
      <c r="EZ36">
        <v>485.24700000000001</v>
      </c>
      <c r="FA36">
        <v>548.34900000000005</v>
      </c>
      <c r="FB36">
        <v>34.064900000000002</v>
      </c>
      <c r="FC36">
        <v>32.482900000000001</v>
      </c>
      <c r="FD36">
        <v>30.0001</v>
      </c>
      <c r="FE36">
        <v>32.1203</v>
      </c>
      <c r="FF36">
        <v>32.174399999999999</v>
      </c>
      <c r="FG36">
        <v>20.400700000000001</v>
      </c>
      <c r="FH36">
        <v>0</v>
      </c>
      <c r="FI36">
        <v>100</v>
      </c>
      <c r="FJ36">
        <v>-999.9</v>
      </c>
      <c r="FK36">
        <v>400</v>
      </c>
      <c r="FL36">
        <v>38.578099999999999</v>
      </c>
      <c r="FM36">
        <v>101.187</v>
      </c>
      <c r="FN36">
        <v>100.566</v>
      </c>
    </row>
    <row r="37" spans="1:170" x14ac:dyDescent="0.25">
      <c r="A37">
        <v>21</v>
      </c>
      <c r="B37">
        <v>1605309203</v>
      </c>
      <c r="C37">
        <v>5719.9000000953702</v>
      </c>
      <c r="D37" t="s">
        <v>388</v>
      </c>
      <c r="E37" t="s">
        <v>389</v>
      </c>
      <c r="F37" t="s">
        <v>390</v>
      </c>
      <c r="G37" t="s">
        <v>361</v>
      </c>
      <c r="H37">
        <v>1605309195</v>
      </c>
      <c r="I37">
        <f t="shared" si="0"/>
        <v>2.7155691363692637E-3</v>
      </c>
      <c r="J37">
        <f t="shared" si="1"/>
        <v>15.726943859836062</v>
      </c>
      <c r="K37">
        <f t="shared" si="2"/>
        <v>379.63383870967698</v>
      </c>
      <c r="L37">
        <f t="shared" si="3"/>
        <v>220.42392304084706</v>
      </c>
      <c r="M37">
        <f t="shared" si="4"/>
        <v>22.395723797291339</v>
      </c>
      <c r="N37">
        <f t="shared" si="5"/>
        <v>38.571923040639405</v>
      </c>
      <c r="O37">
        <f t="shared" si="6"/>
        <v>0.17079592363857576</v>
      </c>
      <c r="P37">
        <f t="shared" si="7"/>
        <v>2.9567579575659382</v>
      </c>
      <c r="Q37">
        <f t="shared" si="8"/>
        <v>0.16549814359375509</v>
      </c>
      <c r="R37">
        <f t="shared" si="9"/>
        <v>0.10389863570538188</v>
      </c>
      <c r="S37">
        <f t="shared" si="10"/>
        <v>231.29050177209186</v>
      </c>
      <c r="T37">
        <f t="shared" si="11"/>
        <v>36.08386217134364</v>
      </c>
      <c r="U37">
        <f t="shared" si="12"/>
        <v>35.204767741935498</v>
      </c>
      <c r="V37">
        <f t="shared" si="13"/>
        <v>5.7127367376903306</v>
      </c>
      <c r="W37">
        <f t="shared" si="14"/>
        <v>71.314733142911649</v>
      </c>
      <c r="X37">
        <f t="shared" si="15"/>
        <v>4.1263106953787405</v>
      </c>
      <c r="Y37">
        <f t="shared" si="16"/>
        <v>5.7860564199403113</v>
      </c>
      <c r="Z37">
        <f t="shared" si="17"/>
        <v>1.5864260423115901</v>
      </c>
      <c r="AA37">
        <f t="shared" si="18"/>
        <v>-119.75659891388453</v>
      </c>
      <c r="AB37">
        <f t="shared" si="19"/>
        <v>36.794726510492978</v>
      </c>
      <c r="AC37">
        <f t="shared" si="20"/>
        <v>2.9153246778102662</v>
      </c>
      <c r="AD37">
        <f t="shared" si="21"/>
        <v>151.24395404651057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52232.871318058897</v>
      </c>
      <c r="AJ37" t="s">
        <v>287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391</v>
      </c>
      <c r="AQ37">
        <v>1076.25653846154</v>
      </c>
      <c r="AR37">
        <v>1557.39</v>
      </c>
      <c r="AS37">
        <f t="shared" si="27"/>
        <v>0.30893575889048985</v>
      </c>
      <c r="AT37">
        <v>0.5</v>
      </c>
      <c r="AU37">
        <f t="shared" si="28"/>
        <v>1180.1818276598503</v>
      </c>
      <c r="AV37">
        <f t="shared" si="29"/>
        <v>15.726943859836062</v>
      </c>
      <c r="AW37">
        <f t="shared" si="30"/>
        <v>182.30018427843058</v>
      </c>
      <c r="AX37">
        <f t="shared" si="31"/>
        <v>0.60587264590115519</v>
      </c>
      <c r="AY37">
        <f t="shared" si="32"/>
        <v>1.3815406200570301E-2</v>
      </c>
      <c r="AZ37">
        <f t="shared" si="33"/>
        <v>1.0945813187448228</v>
      </c>
      <c r="BA37" t="s">
        <v>392</v>
      </c>
      <c r="BB37">
        <v>613.80999999999995</v>
      </c>
      <c r="BC37">
        <f t="shared" si="34"/>
        <v>943.58000000000015</v>
      </c>
      <c r="BD37">
        <f t="shared" si="35"/>
        <v>0.5099021402938384</v>
      </c>
      <c r="BE37">
        <f t="shared" si="36"/>
        <v>0.64369947173060138</v>
      </c>
      <c r="BF37">
        <f t="shared" si="37"/>
        <v>0.57147640858228377</v>
      </c>
      <c r="BG37">
        <f t="shared" si="38"/>
        <v>0.6693976047730551</v>
      </c>
      <c r="BH37">
        <f t="shared" si="39"/>
        <v>1399.9961290322599</v>
      </c>
      <c r="BI37">
        <f t="shared" si="40"/>
        <v>1180.1818276598503</v>
      </c>
      <c r="BJ37">
        <f t="shared" si="41"/>
        <v>0.8429893506031656</v>
      </c>
      <c r="BK37">
        <f t="shared" si="42"/>
        <v>0.19597870120633135</v>
      </c>
      <c r="BL37">
        <v>6</v>
      </c>
      <c r="BM37">
        <v>0.5</v>
      </c>
      <c r="BN37" t="s">
        <v>290</v>
      </c>
      <c r="BO37">
        <v>2</v>
      </c>
      <c r="BP37">
        <v>1605309195</v>
      </c>
      <c r="BQ37">
        <v>379.63383870967698</v>
      </c>
      <c r="BR37">
        <v>399.74251612903203</v>
      </c>
      <c r="BS37">
        <v>40.612109677419397</v>
      </c>
      <c r="BT37">
        <v>37.485887096774199</v>
      </c>
      <c r="BU37">
        <v>377.78174193548398</v>
      </c>
      <c r="BV37">
        <v>39.985261290322597</v>
      </c>
      <c r="BW37">
        <v>500.01893548387102</v>
      </c>
      <c r="BX37">
        <v>101.555193548387</v>
      </c>
      <c r="BY37">
        <v>4.7769906451612901E-2</v>
      </c>
      <c r="BZ37">
        <v>35.435593548387097</v>
      </c>
      <c r="CA37">
        <v>35.204767741935498</v>
      </c>
      <c r="CB37">
        <v>999.9</v>
      </c>
      <c r="CC37">
        <v>0</v>
      </c>
      <c r="CD37">
        <v>0</v>
      </c>
      <c r="CE37">
        <v>10000.4029032258</v>
      </c>
      <c r="CF37">
        <v>0</v>
      </c>
      <c r="CG37">
        <v>230.21861290322599</v>
      </c>
      <c r="CH37">
        <v>1399.9961290322599</v>
      </c>
      <c r="CI37">
        <v>0.89999877419354801</v>
      </c>
      <c r="CJ37">
        <v>0.10000136774193601</v>
      </c>
      <c r="CK37">
        <v>0</v>
      </c>
      <c r="CL37">
        <v>1076.95129032258</v>
      </c>
      <c r="CM37">
        <v>4.9993800000000004</v>
      </c>
      <c r="CN37">
        <v>15245.364516129001</v>
      </c>
      <c r="CO37">
        <v>11164.3032258065</v>
      </c>
      <c r="CP37">
        <v>49.811999999999998</v>
      </c>
      <c r="CQ37">
        <v>51.003999999999998</v>
      </c>
      <c r="CR37">
        <v>50.375</v>
      </c>
      <c r="CS37">
        <v>51.368903225806498</v>
      </c>
      <c r="CT37">
        <v>51.811999999999998</v>
      </c>
      <c r="CU37">
        <v>1255.4935483871</v>
      </c>
      <c r="CV37">
        <v>139.502580645161</v>
      </c>
      <c r="CW37">
        <v>0</v>
      </c>
      <c r="CX37">
        <v>308</v>
      </c>
      <c r="CY37">
        <v>0</v>
      </c>
      <c r="CZ37">
        <v>1076.25653846154</v>
      </c>
      <c r="DA37">
        <v>-53.698803462267897</v>
      </c>
      <c r="DB37">
        <v>-794.48888946082297</v>
      </c>
      <c r="DC37">
        <v>15235.5769230769</v>
      </c>
      <c r="DD37">
        <v>15</v>
      </c>
      <c r="DE37">
        <v>1605307810.0999999</v>
      </c>
      <c r="DF37" t="s">
        <v>373</v>
      </c>
      <c r="DG37">
        <v>1605307804.0999999</v>
      </c>
      <c r="DH37">
        <v>1605307810.0999999</v>
      </c>
      <c r="DI37">
        <v>10</v>
      </c>
      <c r="DJ37">
        <v>-0.03</v>
      </c>
      <c r="DK37">
        <v>1.2999999999999999E-2</v>
      </c>
      <c r="DL37">
        <v>1.8520000000000001</v>
      </c>
      <c r="DM37">
        <v>0.627</v>
      </c>
      <c r="DN37">
        <v>400</v>
      </c>
      <c r="DO37">
        <v>37</v>
      </c>
      <c r="DP37">
        <v>0.03</v>
      </c>
      <c r="DQ37">
        <v>0.01</v>
      </c>
      <c r="DR37">
        <v>15.7209183886735</v>
      </c>
      <c r="DS37">
        <v>0.12260683273195799</v>
      </c>
      <c r="DT37">
        <v>5.3110813696094397E-2</v>
      </c>
      <c r="DU37">
        <v>1</v>
      </c>
      <c r="DV37">
        <v>-20.1089566666667</v>
      </c>
      <c r="DW37">
        <v>5.6462736374084596E-3</v>
      </c>
      <c r="DX37">
        <v>4.3884436750274897E-2</v>
      </c>
      <c r="DY37">
        <v>1</v>
      </c>
      <c r="DZ37">
        <v>3.12608166666667</v>
      </c>
      <c r="EA37">
        <v>0.10018625139043499</v>
      </c>
      <c r="EB37">
        <v>7.8897182388782596E-3</v>
      </c>
      <c r="EC37">
        <v>1</v>
      </c>
      <c r="ED37">
        <v>3</v>
      </c>
      <c r="EE37">
        <v>3</v>
      </c>
      <c r="EF37" t="s">
        <v>393</v>
      </c>
      <c r="EG37">
        <v>100</v>
      </c>
      <c r="EH37">
        <v>100</v>
      </c>
      <c r="EI37">
        <v>1.8520000000000001</v>
      </c>
      <c r="EJ37">
        <v>0.62680000000000002</v>
      </c>
      <c r="EK37">
        <v>1.85214999999994</v>
      </c>
      <c r="EL37">
        <v>0</v>
      </c>
      <c r="EM37">
        <v>0</v>
      </c>
      <c r="EN37">
        <v>0</v>
      </c>
      <c r="EO37">
        <v>0.62684500000000298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23.3</v>
      </c>
      <c r="EX37">
        <v>23.2</v>
      </c>
      <c r="EY37">
        <v>2</v>
      </c>
      <c r="EZ37">
        <v>496.30900000000003</v>
      </c>
      <c r="FA37">
        <v>548.63199999999995</v>
      </c>
      <c r="FB37">
        <v>34.121400000000001</v>
      </c>
      <c r="FC37">
        <v>32.549100000000003</v>
      </c>
      <c r="FD37">
        <v>30.0001</v>
      </c>
      <c r="FE37">
        <v>32.1785</v>
      </c>
      <c r="FF37">
        <v>32.228499999999997</v>
      </c>
      <c r="FG37">
        <v>20.656600000000001</v>
      </c>
      <c r="FH37">
        <v>0</v>
      </c>
      <c r="FI37">
        <v>100</v>
      </c>
      <c r="FJ37">
        <v>-999.9</v>
      </c>
      <c r="FK37">
        <v>400</v>
      </c>
      <c r="FL37">
        <v>40.439799999999998</v>
      </c>
      <c r="FM37">
        <v>101.158</v>
      </c>
      <c r="FN37">
        <v>100.55500000000001</v>
      </c>
    </row>
    <row r="38" spans="1:170" x14ac:dyDescent="0.25">
      <c r="A38">
        <v>22</v>
      </c>
      <c r="B38">
        <v>1605309534</v>
      </c>
      <c r="C38">
        <v>6050.9000000953702</v>
      </c>
      <c r="D38" t="s">
        <v>394</v>
      </c>
      <c r="E38" t="s">
        <v>395</v>
      </c>
      <c r="F38" t="s">
        <v>390</v>
      </c>
      <c r="G38" t="s">
        <v>361</v>
      </c>
      <c r="H38">
        <v>1605309526.25</v>
      </c>
      <c r="I38">
        <f t="shared" si="0"/>
        <v>3.2554890003989889E-3</v>
      </c>
      <c r="J38">
        <f t="shared" si="1"/>
        <v>11.121511396192709</v>
      </c>
      <c r="K38">
        <f t="shared" si="2"/>
        <v>385.056733333333</v>
      </c>
      <c r="L38">
        <f t="shared" si="3"/>
        <v>226.99572386968109</v>
      </c>
      <c r="M38">
        <f t="shared" si="4"/>
        <v>23.064772060240923</v>
      </c>
      <c r="N38">
        <f t="shared" si="5"/>
        <v>39.125167792557399</v>
      </c>
      <c r="O38">
        <f t="shared" si="6"/>
        <v>0.12512944424482048</v>
      </c>
      <c r="P38">
        <f t="shared" si="7"/>
        <v>2.9571524435715375</v>
      </c>
      <c r="Q38">
        <f t="shared" si="8"/>
        <v>0.12226066171297412</v>
      </c>
      <c r="R38">
        <f t="shared" si="9"/>
        <v>7.6665184275095583E-2</v>
      </c>
      <c r="S38">
        <f t="shared" si="10"/>
        <v>231.29284961874646</v>
      </c>
      <c r="T38">
        <f t="shared" si="11"/>
        <v>35.919888290344666</v>
      </c>
      <c r="U38">
        <f t="shared" si="12"/>
        <v>35.225279999999998</v>
      </c>
      <c r="V38">
        <f t="shared" si="13"/>
        <v>5.7192194147410058</v>
      </c>
      <c r="W38">
        <f t="shared" si="14"/>
        <v>54.197359902021148</v>
      </c>
      <c r="X38">
        <f t="shared" si="15"/>
        <v>3.131471307032883</v>
      </c>
      <c r="Y38">
        <f t="shared" si="16"/>
        <v>5.7779037810956231</v>
      </c>
      <c r="Z38">
        <f t="shared" si="17"/>
        <v>2.5877481077081228</v>
      </c>
      <c r="AA38">
        <f t="shared" si="18"/>
        <v>-143.56706491759542</v>
      </c>
      <c r="AB38">
        <f t="shared" si="19"/>
        <v>29.457673908918387</v>
      </c>
      <c r="AC38">
        <f t="shared" si="20"/>
        <v>2.3336257892072472</v>
      </c>
      <c r="AD38">
        <f t="shared" si="21"/>
        <v>119.51708439927668</v>
      </c>
      <c r="AE38">
        <v>85</v>
      </c>
      <c r="AF38">
        <v>17</v>
      </c>
      <c r="AG38">
        <f t="shared" si="22"/>
        <v>1</v>
      </c>
      <c r="AH38">
        <f t="shared" si="23"/>
        <v>0</v>
      </c>
      <c r="AI38">
        <f t="shared" si="24"/>
        <v>52248.583630815221</v>
      </c>
      <c r="AJ38" t="s">
        <v>287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396</v>
      </c>
      <c r="AQ38">
        <v>811.99279999999999</v>
      </c>
      <c r="AR38">
        <v>1091.08</v>
      </c>
      <c r="AS38">
        <f t="shared" si="27"/>
        <v>0.2557898595886644</v>
      </c>
      <c r="AT38">
        <v>0.5</v>
      </c>
      <c r="AU38">
        <f t="shared" si="28"/>
        <v>1180.1980818531774</v>
      </c>
      <c r="AV38">
        <f t="shared" si="29"/>
        <v>11.121511396192709</v>
      </c>
      <c r="AW38">
        <f t="shared" si="30"/>
        <v>150.94135082201765</v>
      </c>
      <c r="AX38">
        <f t="shared" si="31"/>
        <v>0.47887414305092196</v>
      </c>
      <c r="AY38">
        <f t="shared" si="32"/>
        <v>9.9129621170358576E-3</v>
      </c>
      <c r="AZ38">
        <f t="shared" si="33"/>
        <v>1.9897716024489498</v>
      </c>
      <c r="BA38" t="s">
        <v>397</v>
      </c>
      <c r="BB38">
        <v>568.59</v>
      </c>
      <c r="BC38">
        <f t="shared" si="34"/>
        <v>522.4899999999999</v>
      </c>
      <c r="BD38">
        <f t="shared" si="35"/>
        <v>0.53414840475415792</v>
      </c>
      <c r="BE38">
        <f t="shared" si="36"/>
        <v>0.8060174717559746</v>
      </c>
      <c r="BF38">
        <f t="shared" si="37"/>
        <v>0.7430375764923689</v>
      </c>
      <c r="BG38">
        <f t="shared" si="38"/>
        <v>0.85250819794936483</v>
      </c>
      <c r="BH38">
        <f t="shared" si="39"/>
        <v>1400.0160000000001</v>
      </c>
      <c r="BI38">
        <f t="shared" si="40"/>
        <v>1180.1980818531774</v>
      </c>
      <c r="BJ38">
        <f t="shared" si="41"/>
        <v>0.84298899573517538</v>
      </c>
      <c r="BK38">
        <f t="shared" si="42"/>
        <v>0.19597799147035086</v>
      </c>
      <c r="BL38">
        <v>6</v>
      </c>
      <c r="BM38">
        <v>0.5</v>
      </c>
      <c r="BN38" t="s">
        <v>290</v>
      </c>
      <c r="BO38">
        <v>2</v>
      </c>
      <c r="BP38">
        <v>1605309526.25</v>
      </c>
      <c r="BQ38">
        <v>385.056733333333</v>
      </c>
      <c r="BR38">
        <v>399.90633333333301</v>
      </c>
      <c r="BS38">
        <v>30.8188866666667</v>
      </c>
      <c r="BT38">
        <v>27.032816666666701</v>
      </c>
      <c r="BU38">
        <v>383.23140000000001</v>
      </c>
      <c r="BV38">
        <v>30.2879</v>
      </c>
      <c r="BW38">
        <v>500.01586666666702</v>
      </c>
      <c r="BX38">
        <v>101.56343333333299</v>
      </c>
      <c r="BY38">
        <v>4.5406106666666703E-2</v>
      </c>
      <c r="BZ38">
        <v>35.410053333333302</v>
      </c>
      <c r="CA38">
        <v>35.225279999999998</v>
      </c>
      <c r="CB38">
        <v>999.9</v>
      </c>
      <c r="CC38">
        <v>0</v>
      </c>
      <c r="CD38">
        <v>0</v>
      </c>
      <c r="CE38">
        <v>10001.829666666699</v>
      </c>
      <c r="CF38">
        <v>0</v>
      </c>
      <c r="CG38">
        <v>139.18493333333299</v>
      </c>
      <c r="CH38">
        <v>1400.0160000000001</v>
      </c>
      <c r="CI38">
        <v>0.90000966666666604</v>
      </c>
      <c r="CJ38">
        <v>9.9990600000000096E-2</v>
      </c>
      <c r="CK38">
        <v>0</v>
      </c>
      <c r="CL38">
        <v>812.28843333333305</v>
      </c>
      <c r="CM38">
        <v>4.9993800000000004</v>
      </c>
      <c r="CN38">
        <v>11581.356666666699</v>
      </c>
      <c r="CO38">
        <v>11164.49</v>
      </c>
      <c r="CP38">
        <v>49.941200000000002</v>
      </c>
      <c r="CQ38">
        <v>51.125</v>
      </c>
      <c r="CR38">
        <v>50.5082666666667</v>
      </c>
      <c r="CS38">
        <v>51.5</v>
      </c>
      <c r="CT38">
        <v>51.875</v>
      </c>
      <c r="CU38">
        <v>1255.528</v>
      </c>
      <c r="CV38">
        <v>139.488</v>
      </c>
      <c r="CW38">
        <v>0</v>
      </c>
      <c r="CX38">
        <v>330.200000047684</v>
      </c>
      <c r="CY38">
        <v>0</v>
      </c>
      <c r="CZ38">
        <v>811.99279999999999</v>
      </c>
      <c r="DA38">
        <v>-24.366384611373601</v>
      </c>
      <c r="DB38">
        <v>-356.27692311237399</v>
      </c>
      <c r="DC38">
        <v>11577.147999999999</v>
      </c>
      <c r="DD38">
        <v>15</v>
      </c>
      <c r="DE38">
        <v>1605309290</v>
      </c>
      <c r="DF38" t="s">
        <v>398</v>
      </c>
      <c r="DG38">
        <v>1605309288</v>
      </c>
      <c r="DH38">
        <v>1605309290</v>
      </c>
      <c r="DI38">
        <v>11</v>
      </c>
      <c r="DJ38">
        <v>-2.7E-2</v>
      </c>
      <c r="DK38">
        <v>-9.6000000000000002E-2</v>
      </c>
      <c r="DL38">
        <v>1.825</v>
      </c>
      <c r="DM38">
        <v>0.53100000000000003</v>
      </c>
      <c r="DN38">
        <v>400</v>
      </c>
      <c r="DO38">
        <v>35</v>
      </c>
      <c r="DP38">
        <v>0.01</v>
      </c>
      <c r="DQ38">
        <v>0.01</v>
      </c>
      <c r="DR38">
        <v>11.167094901009699</v>
      </c>
      <c r="DS38">
        <v>-0.40485866551664701</v>
      </c>
      <c r="DT38">
        <v>0.241263919590676</v>
      </c>
      <c r="DU38">
        <v>1</v>
      </c>
      <c r="DV38">
        <v>-14.87274</v>
      </c>
      <c r="DW38">
        <v>0.24887385984426699</v>
      </c>
      <c r="DX38">
        <v>0.28919872475514102</v>
      </c>
      <c r="DY38">
        <v>0</v>
      </c>
      <c r="DZ38">
        <v>3.78443833333333</v>
      </c>
      <c r="EA38">
        <v>0.19146420467186601</v>
      </c>
      <c r="EB38">
        <v>1.4367118264363999E-2</v>
      </c>
      <c r="EC38">
        <v>1</v>
      </c>
      <c r="ED38">
        <v>2</v>
      </c>
      <c r="EE38">
        <v>3</v>
      </c>
      <c r="EF38" t="s">
        <v>292</v>
      </c>
      <c r="EG38">
        <v>100</v>
      </c>
      <c r="EH38">
        <v>100</v>
      </c>
      <c r="EI38">
        <v>1.8260000000000001</v>
      </c>
      <c r="EJ38">
        <v>0.53100000000000003</v>
      </c>
      <c r="EK38">
        <v>1.8253333333333299</v>
      </c>
      <c r="EL38">
        <v>0</v>
      </c>
      <c r="EM38">
        <v>0</v>
      </c>
      <c r="EN38">
        <v>0</v>
      </c>
      <c r="EO38">
        <v>0.53099523809523697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4.0999999999999996</v>
      </c>
      <c r="EX38">
        <v>4.0999999999999996</v>
      </c>
      <c r="EY38">
        <v>2</v>
      </c>
      <c r="EZ38">
        <v>377.64800000000002</v>
      </c>
      <c r="FA38">
        <v>530.33600000000001</v>
      </c>
      <c r="FB38">
        <v>34.125599999999999</v>
      </c>
      <c r="FC38">
        <v>32.621200000000002</v>
      </c>
      <c r="FD38">
        <v>30.0002</v>
      </c>
      <c r="FE38">
        <v>32.245600000000003</v>
      </c>
      <c r="FF38">
        <v>32.288699999999999</v>
      </c>
      <c r="FG38">
        <v>20.408000000000001</v>
      </c>
      <c r="FH38">
        <v>31.254200000000001</v>
      </c>
      <c r="FI38">
        <v>86.913300000000007</v>
      </c>
      <c r="FJ38">
        <v>-999.9</v>
      </c>
      <c r="FK38">
        <v>400</v>
      </c>
      <c r="FL38">
        <v>27.152799999999999</v>
      </c>
      <c r="FM38">
        <v>101.17700000000001</v>
      </c>
      <c r="FN38">
        <v>100.571</v>
      </c>
    </row>
    <row r="39" spans="1:170" x14ac:dyDescent="0.25">
      <c r="A39">
        <v>23</v>
      </c>
      <c r="B39">
        <v>1605309770</v>
      </c>
      <c r="C39">
        <v>6286.9000000953702</v>
      </c>
      <c r="D39" t="s">
        <v>399</v>
      </c>
      <c r="E39" t="s">
        <v>400</v>
      </c>
      <c r="F39" t="s">
        <v>401</v>
      </c>
      <c r="G39" t="s">
        <v>361</v>
      </c>
      <c r="H39">
        <v>1605309762</v>
      </c>
      <c r="I39">
        <f t="shared" si="0"/>
        <v>1.7368581427516447E-3</v>
      </c>
      <c r="J39">
        <f t="shared" si="1"/>
        <v>9.6293060779915383</v>
      </c>
      <c r="K39">
        <f t="shared" si="2"/>
        <v>388.34829032258102</v>
      </c>
      <c r="L39">
        <f t="shared" si="3"/>
        <v>215.28321746814547</v>
      </c>
      <c r="M39">
        <f t="shared" si="4"/>
        <v>21.877020591625577</v>
      </c>
      <c r="N39">
        <f t="shared" si="5"/>
        <v>39.463845087538211</v>
      </c>
      <c r="O39">
        <f t="shared" si="6"/>
        <v>9.5307833677080109E-2</v>
      </c>
      <c r="P39">
        <f t="shared" si="7"/>
        <v>2.9564084769252386</v>
      </c>
      <c r="Q39">
        <f t="shared" si="8"/>
        <v>9.3633246200349116E-2</v>
      </c>
      <c r="R39">
        <f t="shared" si="9"/>
        <v>5.8668783136245593E-2</v>
      </c>
      <c r="S39">
        <f t="shared" si="10"/>
        <v>231.29259327556872</v>
      </c>
      <c r="T39">
        <f t="shared" si="11"/>
        <v>36.335628245608696</v>
      </c>
      <c r="U39">
        <f t="shared" si="12"/>
        <v>35.475825806451603</v>
      </c>
      <c r="V39">
        <f t="shared" si="13"/>
        <v>5.7989191498211037</v>
      </c>
      <c r="W39">
        <f t="shared" si="14"/>
        <v>69.212396983170137</v>
      </c>
      <c r="X39">
        <f t="shared" si="15"/>
        <v>4.004843056447549</v>
      </c>
      <c r="Y39">
        <f t="shared" si="16"/>
        <v>5.7863088565208578</v>
      </c>
      <c r="Z39">
        <f t="shared" si="17"/>
        <v>1.7940760933735547</v>
      </c>
      <c r="AA39">
        <f t="shared" si="18"/>
        <v>-76.595444095347531</v>
      </c>
      <c r="AB39">
        <f t="shared" si="19"/>
        <v>-6.2864881406186441</v>
      </c>
      <c r="AC39">
        <f t="shared" si="20"/>
        <v>-0.49880980469413777</v>
      </c>
      <c r="AD39">
        <f t="shared" si="21"/>
        <v>147.9118512349084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52223.182239768095</v>
      </c>
      <c r="AJ39" t="s">
        <v>287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402</v>
      </c>
      <c r="AQ39">
        <v>938.09411999999998</v>
      </c>
      <c r="AR39">
        <v>1152.1300000000001</v>
      </c>
      <c r="AS39">
        <f t="shared" si="27"/>
        <v>0.18577407063439033</v>
      </c>
      <c r="AT39">
        <v>0.5</v>
      </c>
      <c r="AU39">
        <f t="shared" si="28"/>
        <v>1180.1970686309155</v>
      </c>
      <c r="AV39">
        <f t="shared" si="29"/>
        <v>9.6293060779915383</v>
      </c>
      <c r="AW39">
        <f t="shared" si="30"/>
        <v>109.62500679517005</v>
      </c>
      <c r="AX39">
        <f t="shared" si="31"/>
        <v>0.45966167012403125</v>
      </c>
      <c r="AY39">
        <f t="shared" si="32"/>
        <v>8.6486010083455193E-3</v>
      </c>
      <c r="AZ39">
        <f t="shared" si="33"/>
        <v>1.8313471570048516</v>
      </c>
      <c r="BA39" t="s">
        <v>403</v>
      </c>
      <c r="BB39">
        <v>622.54</v>
      </c>
      <c r="BC39">
        <f t="shared" si="34"/>
        <v>529.59000000000015</v>
      </c>
      <c r="BD39">
        <f t="shared" si="35"/>
        <v>0.40415393039898806</v>
      </c>
      <c r="BE39">
        <f t="shared" si="36"/>
        <v>0.7993627677549876</v>
      </c>
      <c r="BF39">
        <f t="shared" si="37"/>
        <v>0.49017375878403735</v>
      </c>
      <c r="BG39">
        <f t="shared" si="38"/>
        <v>0.82853508625668448</v>
      </c>
      <c r="BH39">
        <f t="shared" si="39"/>
        <v>1400.0148387096799</v>
      </c>
      <c r="BI39">
        <f t="shared" si="40"/>
        <v>1180.1970686309155</v>
      </c>
      <c r="BJ39">
        <f t="shared" si="41"/>
        <v>0.84298897125879124</v>
      </c>
      <c r="BK39">
        <f t="shared" si="42"/>
        <v>0.19597794251758233</v>
      </c>
      <c r="BL39">
        <v>6</v>
      </c>
      <c r="BM39">
        <v>0.5</v>
      </c>
      <c r="BN39" t="s">
        <v>290</v>
      </c>
      <c r="BO39">
        <v>2</v>
      </c>
      <c r="BP39">
        <v>1605309762</v>
      </c>
      <c r="BQ39">
        <v>388.34829032258102</v>
      </c>
      <c r="BR39">
        <v>400.71280645161301</v>
      </c>
      <c r="BS39">
        <v>39.410096774193597</v>
      </c>
      <c r="BT39">
        <v>37.408016129032298</v>
      </c>
      <c r="BU39">
        <v>386.52296774193502</v>
      </c>
      <c r="BV39">
        <v>38.879100000000001</v>
      </c>
      <c r="BW39">
        <v>500.00235483871</v>
      </c>
      <c r="BX39">
        <v>101.573161290323</v>
      </c>
      <c r="BY39">
        <v>4.6560158064516098E-2</v>
      </c>
      <c r="BZ39">
        <v>35.436383870967703</v>
      </c>
      <c r="CA39">
        <v>35.475825806451603</v>
      </c>
      <c r="CB39">
        <v>999.9</v>
      </c>
      <c r="CC39">
        <v>0</v>
      </c>
      <c r="CD39">
        <v>0</v>
      </c>
      <c r="CE39">
        <v>9996.6516129032298</v>
      </c>
      <c r="CF39">
        <v>0</v>
      </c>
      <c r="CG39">
        <v>143.06593548387099</v>
      </c>
      <c r="CH39">
        <v>1400.0148387096799</v>
      </c>
      <c r="CI39">
        <v>0.90001048387096805</v>
      </c>
      <c r="CJ39">
        <v>9.9989700000000001E-2</v>
      </c>
      <c r="CK39">
        <v>0</v>
      </c>
      <c r="CL39">
        <v>940.70980645161296</v>
      </c>
      <c r="CM39">
        <v>4.9993800000000004</v>
      </c>
      <c r="CN39">
        <v>13268.2161290323</v>
      </c>
      <c r="CO39">
        <v>11164.4774193548</v>
      </c>
      <c r="CP39">
        <v>50</v>
      </c>
      <c r="CQ39">
        <v>51.125</v>
      </c>
      <c r="CR39">
        <v>50.55</v>
      </c>
      <c r="CS39">
        <v>51.5</v>
      </c>
      <c r="CT39">
        <v>51.983741935483899</v>
      </c>
      <c r="CU39">
        <v>1255.5283870967701</v>
      </c>
      <c r="CV39">
        <v>139.486774193548</v>
      </c>
      <c r="CW39">
        <v>0</v>
      </c>
      <c r="CX39">
        <v>235.40000009536701</v>
      </c>
      <c r="CY39">
        <v>0</v>
      </c>
      <c r="CZ39">
        <v>938.09411999999998</v>
      </c>
      <c r="DA39">
        <v>-145.12169207698801</v>
      </c>
      <c r="DB39">
        <v>-1988.9692277285501</v>
      </c>
      <c r="DC39">
        <v>13232.308000000001</v>
      </c>
      <c r="DD39">
        <v>15</v>
      </c>
      <c r="DE39">
        <v>1605309290</v>
      </c>
      <c r="DF39" t="s">
        <v>398</v>
      </c>
      <c r="DG39">
        <v>1605309288</v>
      </c>
      <c r="DH39">
        <v>1605309290</v>
      </c>
      <c r="DI39">
        <v>11</v>
      </c>
      <c r="DJ39">
        <v>-2.7E-2</v>
      </c>
      <c r="DK39">
        <v>-9.6000000000000002E-2</v>
      </c>
      <c r="DL39">
        <v>1.825</v>
      </c>
      <c r="DM39">
        <v>0.53100000000000003</v>
      </c>
      <c r="DN39">
        <v>400</v>
      </c>
      <c r="DO39">
        <v>35</v>
      </c>
      <c r="DP39">
        <v>0.01</v>
      </c>
      <c r="DQ39">
        <v>0.01</v>
      </c>
      <c r="DR39">
        <v>9.7689451847103506</v>
      </c>
      <c r="DS39">
        <v>-0.78632787498783097</v>
      </c>
      <c r="DT39">
        <v>2.5858286785219602</v>
      </c>
      <c r="DU39">
        <v>0</v>
      </c>
      <c r="DV39">
        <v>-12.498661</v>
      </c>
      <c r="DW39">
        <v>7.7135837152391504</v>
      </c>
      <c r="DX39">
        <v>3.2313470557827202</v>
      </c>
      <c r="DY39">
        <v>0</v>
      </c>
      <c r="DZ39">
        <v>2.0015550000000002</v>
      </c>
      <c r="EA39">
        <v>0.138528587319242</v>
      </c>
      <c r="EB39">
        <v>1.0168591429822901E-2</v>
      </c>
      <c r="EC39">
        <v>1</v>
      </c>
      <c r="ED39">
        <v>1</v>
      </c>
      <c r="EE39">
        <v>3</v>
      </c>
      <c r="EF39" t="s">
        <v>297</v>
      </c>
      <c r="EG39">
        <v>100</v>
      </c>
      <c r="EH39">
        <v>100</v>
      </c>
      <c r="EI39">
        <v>1.825</v>
      </c>
      <c r="EJ39">
        <v>0.53100000000000003</v>
      </c>
      <c r="EK39">
        <v>1.8253333333333299</v>
      </c>
      <c r="EL39">
        <v>0</v>
      </c>
      <c r="EM39">
        <v>0</v>
      </c>
      <c r="EN39">
        <v>0</v>
      </c>
      <c r="EO39">
        <v>0.53099523809523697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8</v>
      </c>
      <c r="EX39">
        <v>8</v>
      </c>
      <c r="EY39">
        <v>2</v>
      </c>
      <c r="EZ39">
        <v>485.62</v>
      </c>
      <c r="FA39">
        <v>548.34199999999998</v>
      </c>
      <c r="FB39">
        <v>34.110100000000003</v>
      </c>
      <c r="FC39">
        <v>32.664900000000003</v>
      </c>
      <c r="FD39">
        <v>30.0002</v>
      </c>
      <c r="FE39">
        <v>32.299500000000002</v>
      </c>
      <c r="FF39">
        <v>32.348599999999998</v>
      </c>
      <c r="FG39">
        <v>20.517900000000001</v>
      </c>
      <c r="FH39">
        <v>0</v>
      </c>
      <c r="FI39">
        <v>100</v>
      </c>
      <c r="FJ39">
        <v>-999.9</v>
      </c>
      <c r="FK39">
        <v>400</v>
      </c>
      <c r="FL39">
        <v>38.0625</v>
      </c>
      <c r="FM39">
        <v>101.139</v>
      </c>
      <c r="FN39">
        <v>100.53700000000001</v>
      </c>
    </row>
    <row r="40" spans="1:170" x14ac:dyDescent="0.25">
      <c r="A40">
        <v>24</v>
      </c>
      <c r="B40">
        <v>1605310178.5999999</v>
      </c>
      <c r="C40">
        <v>6695.5</v>
      </c>
      <c r="D40" t="s">
        <v>404</v>
      </c>
      <c r="E40" t="s">
        <v>405</v>
      </c>
      <c r="F40" t="s">
        <v>401</v>
      </c>
      <c r="G40" t="s">
        <v>361</v>
      </c>
      <c r="H40">
        <v>1605310170.8499999</v>
      </c>
      <c r="I40">
        <f t="shared" si="0"/>
        <v>9.7518196488309431E-4</v>
      </c>
      <c r="J40">
        <f t="shared" si="1"/>
        <v>4.6596253947034505</v>
      </c>
      <c r="K40">
        <f t="shared" si="2"/>
        <v>392.466366666667</v>
      </c>
      <c r="L40">
        <f t="shared" si="3"/>
        <v>240.74369929298959</v>
      </c>
      <c r="M40">
        <f t="shared" si="4"/>
        <v>24.466467865839746</v>
      </c>
      <c r="N40">
        <f t="shared" si="5"/>
        <v>39.885844475567154</v>
      </c>
      <c r="O40">
        <f t="shared" si="6"/>
        <v>5.2839248394951535E-2</v>
      </c>
      <c r="P40">
        <f t="shared" si="7"/>
        <v>2.9575010908858208</v>
      </c>
      <c r="Q40">
        <f t="shared" si="8"/>
        <v>5.2320343782503345E-2</v>
      </c>
      <c r="R40">
        <f t="shared" si="9"/>
        <v>3.2746411586740715E-2</v>
      </c>
      <c r="S40">
        <f t="shared" si="10"/>
        <v>231.29330671116239</v>
      </c>
      <c r="T40">
        <f t="shared" si="11"/>
        <v>36.35456749981406</v>
      </c>
      <c r="U40">
        <f t="shared" si="12"/>
        <v>35.2625666666667</v>
      </c>
      <c r="V40">
        <f t="shared" si="13"/>
        <v>5.7310198356390032</v>
      </c>
      <c r="W40">
        <f t="shared" si="14"/>
        <v>68.526930022394993</v>
      </c>
      <c r="X40">
        <f t="shared" si="15"/>
        <v>3.9267999602661425</v>
      </c>
      <c r="Y40">
        <f t="shared" si="16"/>
        <v>5.7303018812937365</v>
      </c>
      <c r="Z40">
        <f t="shared" si="17"/>
        <v>1.8042198753728607</v>
      </c>
      <c r="AA40">
        <f t="shared" si="18"/>
        <v>-43.005524651344459</v>
      </c>
      <c r="AB40">
        <f t="shared" si="19"/>
        <v>-0.36140821064536244</v>
      </c>
      <c r="AC40">
        <f t="shared" si="20"/>
        <v>-2.8611583176562382E-2</v>
      </c>
      <c r="AD40">
        <f t="shared" si="21"/>
        <v>187.89776226599602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52284.270776379497</v>
      </c>
      <c r="AJ40" t="s">
        <v>287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406</v>
      </c>
      <c r="AQ40">
        <v>736.11765384615398</v>
      </c>
      <c r="AR40">
        <v>902.1</v>
      </c>
      <c r="AS40">
        <f t="shared" si="27"/>
        <v>0.18399550621200089</v>
      </c>
      <c r="AT40">
        <v>0.5</v>
      </c>
      <c r="AU40">
        <f t="shared" si="28"/>
        <v>1180.1963108569403</v>
      </c>
      <c r="AV40">
        <f t="shared" si="29"/>
        <v>4.6596253947034505</v>
      </c>
      <c r="AW40">
        <f t="shared" si="30"/>
        <v>108.57540882282935</v>
      </c>
      <c r="AX40">
        <f t="shared" si="31"/>
        <v>0.37537966965968295</v>
      </c>
      <c r="AY40">
        <f t="shared" si="32"/>
        <v>4.4377133078113236E-3</v>
      </c>
      <c r="AZ40">
        <f t="shared" si="33"/>
        <v>2.6160957765214499</v>
      </c>
      <c r="BA40" t="s">
        <v>407</v>
      </c>
      <c r="BB40">
        <v>563.47</v>
      </c>
      <c r="BC40">
        <f t="shared" si="34"/>
        <v>338.63</v>
      </c>
      <c r="BD40">
        <f t="shared" si="35"/>
        <v>0.490158421149473</v>
      </c>
      <c r="BE40">
        <f t="shared" si="36"/>
        <v>0.87451688091276636</v>
      </c>
      <c r="BF40">
        <f t="shared" si="37"/>
        <v>0.88939882939697323</v>
      </c>
      <c r="BG40">
        <f t="shared" si="38"/>
        <v>0.92671685720706676</v>
      </c>
      <c r="BH40">
        <f t="shared" si="39"/>
        <v>1400.0133333333299</v>
      </c>
      <c r="BI40">
        <f t="shared" si="40"/>
        <v>1180.1963108569403</v>
      </c>
      <c r="BJ40">
        <f t="shared" si="41"/>
        <v>0.84298933642794582</v>
      </c>
      <c r="BK40">
        <f t="shared" si="42"/>
        <v>0.19597867285589154</v>
      </c>
      <c r="BL40">
        <v>6</v>
      </c>
      <c r="BM40">
        <v>0.5</v>
      </c>
      <c r="BN40" t="s">
        <v>290</v>
      </c>
      <c r="BO40">
        <v>2</v>
      </c>
      <c r="BP40">
        <v>1605310170.8499999</v>
      </c>
      <c r="BQ40">
        <v>392.466366666667</v>
      </c>
      <c r="BR40">
        <v>398.51706666666701</v>
      </c>
      <c r="BS40">
        <v>38.6386933333333</v>
      </c>
      <c r="BT40">
        <v>37.5137133333333</v>
      </c>
      <c r="BU40">
        <v>390.64100000000002</v>
      </c>
      <c r="BV40">
        <v>38.107703333333298</v>
      </c>
      <c r="BW40">
        <v>500.010066666667</v>
      </c>
      <c r="BX40">
        <v>101.581866666667</v>
      </c>
      <c r="BY40">
        <v>4.6827823333333303E-2</v>
      </c>
      <c r="BZ40">
        <v>35.260300000000001</v>
      </c>
      <c r="CA40">
        <v>35.2625666666667</v>
      </c>
      <c r="CB40">
        <v>999.9</v>
      </c>
      <c r="CC40">
        <v>0</v>
      </c>
      <c r="CD40">
        <v>0</v>
      </c>
      <c r="CE40">
        <v>10001.9926666667</v>
      </c>
      <c r="CF40">
        <v>0</v>
      </c>
      <c r="CG40">
        <v>213.153866666667</v>
      </c>
      <c r="CH40">
        <v>1400.0133333333299</v>
      </c>
      <c r="CI40">
        <v>0.89999810000000002</v>
      </c>
      <c r="CJ40">
        <v>0.1000019</v>
      </c>
      <c r="CK40">
        <v>0</v>
      </c>
      <c r="CL40">
        <v>736.11779999999999</v>
      </c>
      <c r="CM40">
        <v>4.9993800000000004</v>
      </c>
      <c r="CN40">
        <v>10306.9</v>
      </c>
      <c r="CO40">
        <v>11164.44</v>
      </c>
      <c r="CP40">
        <v>47.270666666666699</v>
      </c>
      <c r="CQ40">
        <v>48.582999999999998</v>
      </c>
      <c r="CR40">
        <v>47.703800000000001</v>
      </c>
      <c r="CS40">
        <v>48.7665333333333</v>
      </c>
      <c r="CT40">
        <v>49.353999999999999</v>
      </c>
      <c r="CU40">
        <v>1255.51</v>
      </c>
      <c r="CV40">
        <v>139.50366666666699</v>
      </c>
      <c r="CW40">
        <v>0</v>
      </c>
      <c r="CX40">
        <v>407.5</v>
      </c>
      <c r="CY40">
        <v>0</v>
      </c>
      <c r="CZ40">
        <v>736.11765384615398</v>
      </c>
      <c r="DA40">
        <v>-17.452205122451801</v>
      </c>
      <c r="DB40">
        <v>-251.95213644738999</v>
      </c>
      <c r="DC40">
        <v>10306.6384615385</v>
      </c>
      <c r="DD40">
        <v>15</v>
      </c>
      <c r="DE40">
        <v>1605309290</v>
      </c>
      <c r="DF40" t="s">
        <v>398</v>
      </c>
      <c r="DG40">
        <v>1605309288</v>
      </c>
      <c r="DH40">
        <v>1605309290</v>
      </c>
      <c r="DI40">
        <v>11</v>
      </c>
      <c r="DJ40">
        <v>-2.7E-2</v>
      </c>
      <c r="DK40">
        <v>-9.6000000000000002E-2</v>
      </c>
      <c r="DL40">
        <v>1.825</v>
      </c>
      <c r="DM40">
        <v>0.53100000000000003</v>
      </c>
      <c r="DN40">
        <v>400</v>
      </c>
      <c r="DO40">
        <v>35</v>
      </c>
      <c r="DP40">
        <v>0.01</v>
      </c>
      <c r="DQ40">
        <v>0.01</v>
      </c>
      <c r="DR40">
        <v>4.6721190255256699</v>
      </c>
      <c r="DS40">
        <v>-14.182563184759699</v>
      </c>
      <c r="DT40">
        <v>1.8356721165310399</v>
      </c>
      <c r="DU40">
        <v>0</v>
      </c>
      <c r="DV40">
        <v>-6.0507720000000003</v>
      </c>
      <c r="DW40">
        <v>17.1664557063404</v>
      </c>
      <c r="DX40">
        <v>2.20419390448511</v>
      </c>
      <c r="DY40">
        <v>0</v>
      </c>
      <c r="DZ40">
        <v>1.12497633333333</v>
      </c>
      <c r="EA40">
        <v>2.0045472747497201E-2</v>
      </c>
      <c r="EB40">
        <v>2.9701228743755298E-3</v>
      </c>
      <c r="EC40">
        <v>1</v>
      </c>
      <c r="ED40">
        <v>1</v>
      </c>
      <c r="EE40">
        <v>3</v>
      </c>
      <c r="EF40" t="s">
        <v>297</v>
      </c>
      <c r="EG40">
        <v>100</v>
      </c>
      <c r="EH40">
        <v>100</v>
      </c>
      <c r="EI40">
        <v>1.825</v>
      </c>
      <c r="EJ40">
        <v>0.53100000000000003</v>
      </c>
      <c r="EK40">
        <v>1.8253333333333299</v>
      </c>
      <c r="EL40">
        <v>0</v>
      </c>
      <c r="EM40">
        <v>0</v>
      </c>
      <c r="EN40">
        <v>0</v>
      </c>
      <c r="EO40">
        <v>0.53099523809523697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14.8</v>
      </c>
      <c r="EX40">
        <v>14.8</v>
      </c>
      <c r="EY40">
        <v>2</v>
      </c>
      <c r="EZ40">
        <v>486.46600000000001</v>
      </c>
      <c r="FA40">
        <v>549.11699999999996</v>
      </c>
      <c r="FB40">
        <v>34.0884</v>
      </c>
      <c r="FC40">
        <v>32.644500000000001</v>
      </c>
      <c r="FD40">
        <v>30</v>
      </c>
      <c r="FE40">
        <v>32.287700000000001</v>
      </c>
      <c r="FF40">
        <v>32.340000000000003</v>
      </c>
      <c r="FG40">
        <v>20.462800000000001</v>
      </c>
      <c r="FH40">
        <v>0</v>
      </c>
      <c r="FI40">
        <v>100</v>
      </c>
      <c r="FJ40">
        <v>-999.9</v>
      </c>
      <c r="FK40">
        <v>400</v>
      </c>
      <c r="FL40">
        <v>38.603999999999999</v>
      </c>
      <c r="FM40">
        <v>101.15</v>
      </c>
      <c r="FN40">
        <v>100.544</v>
      </c>
    </row>
    <row r="41" spans="1:170" x14ac:dyDescent="0.25">
      <c r="A41">
        <v>25</v>
      </c>
      <c r="B41">
        <v>1605310490.0999999</v>
      </c>
      <c r="C41">
        <v>7007</v>
      </c>
      <c r="D41" t="s">
        <v>408</v>
      </c>
      <c r="E41" t="s">
        <v>409</v>
      </c>
      <c r="F41" t="s">
        <v>410</v>
      </c>
      <c r="G41" t="s">
        <v>322</v>
      </c>
      <c r="H41">
        <v>1605310482.0999999</v>
      </c>
      <c r="I41">
        <f t="shared" si="0"/>
        <v>2.8041490157129402E-3</v>
      </c>
      <c r="J41">
        <f t="shared" si="1"/>
        <v>14.20470395258773</v>
      </c>
      <c r="K41">
        <f t="shared" si="2"/>
        <v>383.33290322580598</v>
      </c>
      <c r="L41">
        <f t="shared" si="3"/>
        <v>223.1644976864014</v>
      </c>
      <c r="M41">
        <f t="shared" si="4"/>
        <v>22.678086027348815</v>
      </c>
      <c r="N41">
        <f t="shared" si="5"/>
        <v>38.954478183551743</v>
      </c>
      <c r="O41">
        <f t="shared" si="6"/>
        <v>0.15411354102241562</v>
      </c>
      <c r="P41">
        <f t="shared" si="7"/>
        <v>2.9570609868685773</v>
      </c>
      <c r="Q41">
        <f t="shared" si="8"/>
        <v>0.14978644801391303</v>
      </c>
      <c r="R41">
        <f t="shared" si="9"/>
        <v>9.3995182425563303E-2</v>
      </c>
      <c r="S41">
        <f t="shared" si="10"/>
        <v>231.2918976726705</v>
      </c>
      <c r="T41">
        <f t="shared" si="11"/>
        <v>35.532612913439941</v>
      </c>
      <c r="U41">
        <f t="shared" si="12"/>
        <v>34.680451612903198</v>
      </c>
      <c r="V41">
        <f t="shared" si="13"/>
        <v>5.5491857492210457</v>
      </c>
      <c r="W41">
        <f t="shared" si="14"/>
        <v>66.443136566473896</v>
      </c>
      <c r="X41">
        <f t="shared" si="15"/>
        <v>3.7336424262387919</v>
      </c>
      <c r="Y41">
        <f t="shared" si="16"/>
        <v>5.619304896154957</v>
      </c>
      <c r="Z41">
        <f t="shared" si="17"/>
        <v>1.8155433229822537</v>
      </c>
      <c r="AA41">
        <f t="shared" si="18"/>
        <v>-123.66297159294066</v>
      </c>
      <c r="AB41">
        <f t="shared" si="19"/>
        <v>36.094987729695177</v>
      </c>
      <c r="AC41">
        <f t="shared" si="20"/>
        <v>2.8449647190568625</v>
      </c>
      <c r="AD41">
        <f t="shared" si="21"/>
        <v>146.56887852848189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52331.618659741172</v>
      </c>
      <c r="AJ41" t="s">
        <v>287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411</v>
      </c>
      <c r="AQ41">
        <v>734.00247999999999</v>
      </c>
      <c r="AR41">
        <v>1035.79</v>
      </c>
      <c r="AS41">
        <f t="shared" si="27"/>
        <v>0.29135975439036865</v>
      </c>
      <c r="AT41">
        <v>0.5</v>
      </c>
      <c r="AU41">
        <f t="shared" si="28"/>
        <v>1180.1857363730451</v>
      </c>
      <c r="AV41">
        <f t="shared" si="29"/>
        <v>14.20470395258773</v>
      </c>
      <c r="AW41">
        <f t="shared" si="30"/>
        <v>171.9293131423334</v>
      </c>
      <c r="AX41">
        <f t="shared" si="31"/>
        <v>0.45567151642707504</v>
      </c>
      <c r="AY41">
        <f t="shared" si="32"/>
        <v>1.2525529649115642E-2</v>
      </c>
      <c r="AZ41">
        <f t="shared" si="33"/>
        <v>2.1493642533718225</v>
      </c>
      <c r="BA41" t="s">
        <v>412</v>
      </c>
      <c r="BB41">
        <v>563.80999999999995</v>
      </c>
      <c r="BC41">
        <f t="shared" si="34"/>
        <v>471.98</v>
      </c>
      <c r="BD41">
        <f t="shared" si="35"/>
        <v>0.63940743251832699</v>
      </c>
      <c r="BE41">
        <f t="shared" si="36"/>
        <v>0.82508051455191656</v>
      </c>
      <c r="BF41">
        <f t="shared" si="37"/>
        <v>0.94216421914136861</v>
      </c>
      <c r="BG41">
        <f t="shared" si="38"/>
        <v>0.87421947305973802</v>
      </c>
      <c r="BH41">
        <f t="shared" si="39"/>
        <v>1400.0003225806499</v>
      </c>
      <c r="BI41">
        <f t="shared" si="40"/>
        <v>1180.1857363730451</v>
      </c>
      <c r="BJ41">
        <f t="shared" si="41"/>
        <v>0.84298961745779033</v>
      </c>
      <c r="BK41">
        <f t="shared" si="42"/>
        <v>0.19597923491558061</v>
      </c>
      <c r="BL41">
        <v>6</v>
      </c>
      <c r="BM41">
        <v>0.5</v>
      </c>
      <c r="BN41" t="s">
        <v>290</v>
      </c>
      <c r="BO41">
        <v>2</v>
      </c>
      <c r="BP41">
        <v>1605310482.0999999</v>
      </c>
      <c r="BQ41">
        <v>383.33290322580598</v>
      </c>
      <c r="BR41">
        <v>401.668322580645</v>
      </c>
      <c r="BS41">
        <v>36.741038709677397</v>
      </c>
      <c r="BT41">
        <v>33.499716129032301</v>
      </c>
      <c r="BU41">
        <v>381.50745161290303</v>
      </c>
      <c r="BV41">
        <v>36.2100419354839</v>
      </c>
      <c r="BW41">
        <v>500.00361290322599</v>
      </c>
      <c r="BX41">
        <v>101.575451612903</v>
      </c>
      <c r="BY41">
        <v>4.5040277419354798E-2</v>
      </c>
      <c r="BZ41">
        <v>34.906864516128998</v>
      </c>
      <c r="CA41">
        <v>34.680451612903198</v>
      </c>
      <c r="CB41">
        <v>999.9</v>
      </c>
      <c r="CC41">
        <v>0</v>
      </c>
      <c r="CD41">
        <v>0</v>
      </c>
      <c r="CE41">
        <v>10000.1274193548</v>
      </c>
      <c r="CF41">
        <v>0</v>
      </c>
      <c r="CG41">
        <v>232.08409677419399</v>
      </c>
      <c r="CH41">
        <v>1400.0003225806499</v>
      </c>
      <c r="CI41">
        <v>0.89999009677419395</v>
      </c>
      <c r="CJ41">
        <v>0.100009916129032</v>
      </c>
      <c r="CK41">
        <v>0</v>
      </c>
      <c r="CL41">
        <v>733.92954838709704</v>
      </c>
      <c r="CM41">
        <v>4.9993800000000004</v>
      </c>
      <c r="CN41">
        <v>10273.896774193499</v>
      </c>
      <c r="CO41">
        <v>11164.296774193601</v>
      </c>
      <c r="CP41">
        <v>45.908999999999999</v>
      </c>
      <c r="CQ41">
        <v>47.201225806451603</v>
      </c>
      <c r="CR41">
        <v>46.308</v>
      </c>
      <c r="CS41">
        <v>47.455290322580602</v>
      </c>
      <c r="CT41">
        <v>48.0843548387097</v>
      </c>
      <c r="CU41">
        <v>1255.4851612903201</v>
      </c>
      <c r="CV41">
        <v>139.51548387096801</v>
      </c>
      <c r="CW41">
        <v>0</v>
      </c>
      <c r="CX41">
        <v>310.90000009536698</v>
      </c>
      <c r="CY41">
        <v>0</v>
      </c>
      <c r="CZ41">
        <v>734.00247999999999</v>
      </c>
      <c r="DA41">
        <v>0.55538460049440397</v>
      </c>
      <c r="DB41">
        <v>-12.169230728918301</v>
      </c>
      <c r="DC41">
        <v>10273.784</v>
      </c>
      <c r="DD41">
        <v>15</v>
      </c>
      <c r="DE41">
        <v>1605309290</v>
      </c>
      <c r="DF41" t="s">
        <v>398</v>
      </c>
      <c r="DG41">
        <v>1605309288</v>
      </c>
      <c r="DH41">
        <v>1605309290</v>
      </c>
      <c r="DI41">
        <v>11</v>
      </c>
      <c r="DJ41">
        <v>-2.7E-2</v>
      </c>
      <c r="DK41">
        <v>-9.6000000000000002E-2</v>
      </c>
      <c r="DL41">
        <v>1.825</v>
      </c>
      <c r="DM41">
        <v>0.53100000000000003</v>
      </c>
      <c r="DN41">
        <v>400</v>
      </c>
      <c r="DO41">
        <v>35</v>
      </c>
      <c r="DP41">
        <v>0.01</v>
      </c>
      <c r="DQ41">
        <v>0.01</v>
      </c>
      <c r="DR41">
        <v>14.3281642497865</v>
      </c>
      <c r="DS41">
        <v>6.6622657361009203</v>
      </c>
      <c r="DT41">
        <v>1.1236453195489799</v>
      </c>
      <c r="DU41">
        <v>0</v>
      </c>
      <c r="DV41">
        <v>-18.4244566666667</v>
      </c>
      <c r="DW41">
        <v>-6.9271661846496002</v>
      </c>
      <c r="DX41">
        <v>1.3776624864078899</v>
      </c>
      <c r="DY41">
        <v>0</v>
      </c>
      <c r="DZ41">
        <v>3.24144266666667</v>
      </c>
      <c r="EA41">
        <v>-2.5068921023358899E-2</v>
      </c>
      <c r="EB41">
        <v>2.4785021462344898E-3</v>
      </c>
      <c r="EC41">
        <v>1</v>
      </c>
      <c r="ED41">
        <v>1</v>
      </c>
      <c r="EE41">
        <v>3</v>
      </c>
      <c r="EF41" t="s">
        <v>297</v>
      </c>
      <c r="EG41">
        <v>100</v>
      </c>
      <c r="EH41">
        <v>100</v>
      </c>
      <c r="EI41">
        <v>1.8260000000000001</v>
      </c>
      <c r="EJ41">
        <v>0.53100000000000003</v>
      </c>
      <c r="EK41">
        <v>1.8253333333333299</v>
      </c>
      <c r="EL41">
        <v>0</v>
      </c>
      <c r="EM41">
        <v>0</v>
      </c>
      <c r="EN41">
        <v>0</v>
      </c>
      <c r="EO41">
        <v>0.53099523809523697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20</v>
      </c>
      <c r="EX41">
        <v>20</v>
      </c>
      <c r="EY41">
        <v>2</v>
      </c>
      <c r="EZ41">
        <v>494.267</v>
      </c>
      <c r="FA41">
        <v>543.31200000000001</v>
      </c>
      <c r="FB41">
        <v>33.880099999999999</v>
      </c>
      <c r="FC41">
        <v>32.4651</v>
      </c>
      <c r="FD41">
        <v>29.9999</v>
      </c>
      <c r="FE41">
        <v>32.122799999999998</v>
      </c>
      <c r="FF41">
        <v>32.177199999999999</v>
      </c>
      <c r="FG41">
        <v>20.373899999999999</v>
      </c>
      <c r="FH41">
        <v>16.2056</v>
      </c>
      <c r="FI41">
        <v>100</v>
      </c>
      <c r="FJ41">
        <v>-999.9</v>
      </c>
      <c r="FK41">
        <v>400</v>
      </c>
      <c r="FL41">
        <v>33.5242</v>
      </c>
      <c r="FM41">
        <v>101.197</v>
      </c>
      <c r="FN41">
        <v>100.593</v>
      </c>
    </row>
    <row r="42" spans="1:170" x14ac:dyDescent="0.25">
      <c r="A42">
        <v>26</v>
      </c>
      <c r="B42">
        <v>1605311063.5999999</v>
      </c>
      <c r="C42">
        <v>7580.5</v>
      </c>
      <c r="D42" t="s">
        <v>413</v>
      </c>
      <c r="E42" t="s">
        <v>414</v>
      </c>
      <c r="F42" t="s">
        <v>410</v>
      </c>
      <c r="G42" t="s">
        <v>322</v>
      </c>
      <c r="H42">
        <v>1605311055.8499999</v>
      </c>
      <c r="I42">
        <f t="shared" si="0"/>
        <v>2.4850866705566888E-3</v>
      </c>
      <c r="J42">
        <f t="shared" si="1"/>
        <v>13.544037121955249</v>
      </c>
      <c r="K42">
        <f t="shared" si="2"/>
        <v>382.17140000000001</v>
      </c>
      <c r="L42">
        <f t="shared" si="3"/>
        <v>212.52172988160561</v>
      </c>
      <c r="M42">
        <f t="shared" si="4"/>
        <v>21.59211411464651</v>
      </c>
      <c r="N42">
        <f t="shared" si="5"/>
        <v>38.828445847637731</v>
      </c>
      <c r="O42">
        <f t="shared" si="6"/>
        <v>0.1376856224819489</v>
      </c>
      <c r="P42">
        <f t="shared" si="7"/>
        <v>2.9554033164893618</v>
      </c>
      <c r="Q42">
        <f t="shared" si="8"/>
        <v>0.13421880630917954</v>
      </c>
      <c r="R42">
        <f t="shared" si="9"/>
        <v>8.4190963042001313E-2</v>
      </c>
      <c r="S42">
        <f t="shared" si="10"/>
        <v>231.29006855215164</v>
      </c>
      <c r="T42">
        <f t="shared" si="11"/>
        <v>35.572852696254344</v>
      </c>
      <c r="U42">
        <f t="shared" si="12"/>
        <v>34.654456666666697</v>
      </c>
      <c r="V42">
        <f t="shared" si="13"/>
        <v>5.5411841078896664</v>
      </c>
      <c r="W42">
        <f t="shared" si="14"/>
        <v>66.818666890984375</v>
      </c>
      <c r="X42">
        <f t="shared" si="15"/>
        <v>3.7460262154550961</v>
      </c>
      <c r="Y42">
        <f t="shared" si="16"/>
        <v>5.6062570382716448</v>
      </c>
      <c r="Z42">
        <f t="shared" si="17"/>
        <v>1.7951578924345704</v>
      </c>
      <c r="AA42">
        <f t="shared" si="18"/>
        <v>-109.59232217154998</v>
      </c>
      <c r="AB42">
        <f t="shared" si="19"/>
        <v>33.533481445029537</v>
      </c>
      <c r="AC42">
        <f t="shared" si="20"/>
        <v>2.6436767214424286</v>
      </c>
      <c r="AD42">
        <f t="shared" si="21"/>
        <v>157.87490454707364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52291.076432810522</v>
      </c>
      <c r="AJ42" t="s">
        <v>287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415</v>
      </c>
      <c r="AQ42">
        <v>700.94115999999997</v>
      </c>
      <c r="AR42">
        <v>997.68</v>
      </c>
      <c r="AS42">
        <f t="shared" si="27"/>
        <v>0.29742887498997672</v>
      </c>
      <c r="AT42">
        <v>0.5</v>
      </c>
      <c r="AU42">
        <f t="shared" si="28"/>
        <v>1180.1759618535882</v>
      </c>
      <c r="AV42">
        <f t="shared" si="29"/>
        <v>13.544037121955249</v>
      </c>
      <c r="AW42">
        <f t="shared" si="30"/>
        <v>175.50920431216321</v>
      </c>
      <c r="AX42">
        <f t="shared" si="31"/>
        <v>0.45514593857749974</v>
      </c>
      <c r="AY42">
        <f t="shared" si="32"/>
        <v>1.1965829722198163E-2</v>
      </c>
      <c r="AZ42">
        <f t="shared" si="33"/>
        <v>2.269665624248256</v>
      </c>
      <c r="BA42" t="s">
        <v>416</v>
      </c>
      <c r="BB42">
        <v>543.59</v>
      </c>
      <c r="BC42">
        <f t="shared" si="34"/>
        <v>454.08999999999992</v>
      </c>
      <c r="BD42">
        <f t="shared" si="35"/>
        <v>0.65348023519566611</v>
      </c>
      <c r="BE42">
        <f t="shared" si="36"/>
        <v>0.83296241663570592</v>
      </c>
      <c r="BF42">
        <f t="shared" si="37"/>
        <v>1.0515081665140211</v>
      </c>
      <c r="BG42">
        <f t="shared" si="38"/>
        <v>0.88918450641941127</v>
      </c>
      <c r="BH42">
        <f t="shared" si="39"/>
        <v>1399.98866666667</v>
      </c>
      <c r="BI42">
        <f t="shared" si="40"/>
        <v>1180.1759618535882</v>
      </c>
      <c r="BJ42">
        <f t="shared" si="41"/>
        <v>0.84298965409737991</v>
      </c>
      <c r="BK42">
        <f t="shared" si="42"/>
        <v>0.19597930819475995</v>
      </c>
      <c r="BL42">
        <v>6</v>
      </c>
      <c r="BM42">
        <v>0.5</v>
      </c>
      <c r="BN42" t="s">
        <v>290</v>
      </c>
      <c r="BO42">
        <v>2</v>
      </c>
      <c r="BP42">
        <v>1605311055.8499999</v>
      </c>
      <c r="BQ42">
        <v>382.17140000000001</v>
      </c>
      <c r="BR42">
        <v>399.56406666666697</v>
      </c>
      <c r="BS42">
        <v>36.870496666666703</v>
      </c>
      <c r="BT42">
        <v>33.99832</v>
      </c>
      <c r="BU42">
        <v>380.23739999999998</v>
      </c>
      <c r="BV42">
        <v>36.3696433333333</v>
      </c>
      <c r="BW42">
        <v>499.99576666666701</v>
      </c>
      <c r="BX42">
        <v>101.5528</v>
      </c>
      <c r="BY42">
        <v>4.6759380000000003E-2</v>
      </c>
      <c r="BZ42">
        <v>34.864919999999998</v>
      </c>
      <c r="CA42">
        <v>34.654456666666697</v>
      </c>
      <c r="CB42">
        <v>999.9</v>
      </c>
      <c r="CC42">
        <v>0</v>
      </c>
      <c r="CD42">
        <v>0</v>
      </c>
      <c r="CE42">
        <v>9992.9549999999999</v>
      </c>
      <c r="CF42">
        <v>0</v>
      </c>
      <c r="CG42">
        <v>255.223733333333</v>
      </c>
      <c r="CH42">
        <v>1399.98866666667</v>
      </c>
      <c r="CI42">
        <v>0.89998860000000003</v>
      </c>
      <c r="CJ42">
        <v>0.10001138</v>
      </c>
      <c r="CK42">
        <v>0</v>
      </c>
      <c r="CL42">
        <v>700.93546666666703</v>
      </c>
      <c r="CM42">
        <v>4.9993800000000004</v>
      </c>
      <c r="CN42">
        <v>9854.4330000000009</v>
      </c>
      <c r="CO42">
        <v>11164.2066666667</v>
      </c>
      <c r="CP42">
        <v>47.561999999999998</v>
      </c>
      <c r="CQ42">
        <v>48.733199999999997</v>
      </c>
      <c r="CR42">
        <v>48.0124</v>
      </c>
      <c r="CS42">
        <v>49.186999999999998</v>
      </c>
      <c r="CT42">
        <v>49.686999999999998</v>
      </c>
      <c r="CU42">
        <v>1255.47266666667</v>
      </c>
      <c r="CV42">
        <v>139.51599999999999</v>
      </c>
      <c r="CW42">
        <v>0</v>
      </c>
      <c r="CX42">
        <v>572.40000009536698</v>
      </c>
      <c r="CY42">
        <v>0</v>
      </c>
      <c r="CZ42">
        <v>700.94115999999997</v>
      </c>
      <c r="DA42">
        <v>2.4199230762665702</v>
      </c>
      <c r="DB42">
        <v>31.8707691936435</v>
      </c>
      <c r="DC42">
        <v>9854.6396000000004</v>
      </c>
      <c r="DD42">
        <v>15</v>
      </c>
      <c r="DE42">
        <v>1605310708.5999999</v>
      </c>
      <c r="DF42" t="s">
        <v>417</v>
      </c>
      <c r="DG42">
        <v>1605310708.5999999</v>
      </c>
      <c r="DH42">
        <v>1605310707.5999999</v>
      </c>
      <c r="DI42">
        <v>12</v>
      </c>
      <c r="DJ42">
        <v>0.109</v>
      </c>
      <c r="DK42">
        <v>-0.03</v>
      </c>
      <c r="DL42">
        <v>1.9339999999999999</v>
      </c>
      <c r="DM42">
        <v>0.501</v>
      </c>
      <c r="DN42">
        <v>398</v>
      </c>
      <c r="DO42">
        <v>34</v>
      </c>
      <c r="DP42">
        <v>0.31</v>
      </c>
      <c r="DQ42">
        <v>7.0000000000000007E-2</v>
      </c>
      <c r="DR42">
        <v>13.3659948626677</v>
      </c>
      <c r="DS42">
        <v>10.5286752804224</v>
      </c>
      <c r="DT42">
        <v>0.88706627957193995</v>
      </c>
      <c r="DU42">
        <v>0</v>
      </c>
      <c r="DV42">
        <v>-17.392610000000001</v>
      </c>
      <c r="DW42">
        <v>-14.2281797552836</v>
      </c>
      <c r="DX42">
        <v>1.18568590988508</v>
      </c>
      <c r="DY42">
        <v>0</v>
      </c>
      <c r="DZ42">
        <v>2.8721739999999998</v>
      </c>
      <c r="EA42">
        <v>-8.3247697441605997E-2</v>
      </c>
      <c r="EB42">
        <v>9.7467213632756108E-3</v>
      </c>
      <c r="EC42">
        <v>1</v>
      </c>
      <c r="ED42">
        <v>1</v>
      </c>
      <c r="EE42">
        <v>3</v>
      </c>
      <c r="EF42" t="s">
        <v>297</v>
      </c>
      <c r="EG42">
        <v>100</v>
      </c>
      <c r="EH42">
        <v>100</v>
      </c>
      <c r="EI42">
        <v>1.9339999999999999</v>
      </c>
      <c r="EJ42">
        <v>0.50090000000000001</v>
      </c>
      <c r="EK42">
        <v>1.9340000000000299</v>
      </c>
      <c r="EL42">
        <v>0</v>
      </c>
      <c r="EM42">
        <v>0</v>
      </c>
      <c r="EN42">
        <v>0</v>
      </c>
      <c r="EO42">
        <v>0.500857142857143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5.9</v>
      </c>
      <c r="EX42">
        <v>5.9</v>
      </c>
      <c r="EY42">
        <v>2</v>
      </c>
      <c r="EZ42">
        <v>495.55700000000002</v>
      </c>
      <c r="FA42">
        <v>543.71500000000003</v>
      </c>
      <c r="FB42">
        <v>33.722999999999999</v>
      </c>
      <c r="FC42">
        <v>32.316699999999997</v>
      </c>
      <c r="FD42">
        <v>30.0001</v>
      </c>
      <c r="FE42">
        <v>31.9619</v>
      </c>
      <c r="FF42">
        <v>32.015500000000003</v>
      </c>
      <c r="FG42">
        <v>20.3535</v>
      </c>
      <c r="FH42">
        <v>13.576599999999999</v>
      </c>
      <c r="FI42">
        <v>100</v>
      </c>
      <c r="FJ42">
        <v>-999.9</v>
      </c>
      <c r="FK42">
        <v>400</v>
      </c>
      <c r="FL42">
        <v>34.0807</v>
      </c>
      <c r="FM42">
        <v>101.196</v>
      </c>
      <c r="FN42">
        <v>100.59399999999999</v>
      </c>
    </row>
    <row r="43" spans="1:170" x14ac:dyDescent="0.25">
      <c r="A43">
        <v>27</v>
      </c>
      <c r="B43">
        <v>1605311498.0999999</v>
      </c>
      <c r="C43">
        <v>8015</v>
      </c>
      <c r="D43" t="s">
        <v>418</v>
      </c>
      <c r="E43" t="s">
        <v>419</v>
      </c>
      <c r="F43" t="s">
        <v>420</v>
      </c>
      <c r="G43" t="s">
        <v>322</v>
      </c>
      <c r="H43">
        <v>1605311490.3499999</v>
      </c>
      <c r="I43">
        <f t="shared" si="0"/>
        <v>1.5145247050145781E-3</v>
      </c>
      <c r="J43">
        <f t="shared" si="1"/>
        <v>10.301850512796426</v>
      </c>
      <c r="K43">
        <f t="shared" si="2"/>
        <v>386.90396666666697</v>
      </c>
      <c r="L43">
        <f t="shared" si="3"/>
        <v>175.61429719040447</v>
      </c>
      <c r="M43">
        <f t="shared" si="4"/>
        <v>17.843171683247032</v>
      </c>
      <c r="N43">
        <f t="shared" si="5"/>
        <v>39.311115396701517</v>
      </c>
      <c r="O43">
        <f t="shared" si="6"/>
        <v>8.2311931368846958E-2</v>
      </c>
      <c r="P43">
        <f t="shared" si="7"/>
        <v>2.9557654137052207</v>
      </c>
      <c r="Q43">
        <f t="shared" si="8"/>
        <v>8.1059389138803534E-2</v>
      </c>
      <c r="R43">
        <f t="shared" si="9"/>
        <v>5.0773066393661873E-2</v>
      </c>
      <c r="S43">
        <f t="shared" si="10"/>
        <v>231.29122576209963</v>
      </c>
      <c r="T43">
        <f t="shared" si="11"/>
        <v>35.897949338694154</v>
      </c>
      <c r="U43">
        <f t="shared" si="12"/>
        <v>34.947220000000002</v>
      </c>
      <c r="V43">
        <f t="shared" si="13"/>
        <v>5.6318833524070424</v>
      </c>
      <c r="W43">
        <f t="shared" si="14"/>
        <v>67.882957580530174</v>
      </c>
      <c r="X43">
        <f t="shared" si="15"/>
        <v>3.8218113671280216</v>
      </c>
      <c r="Y43">
        <f t="shared" si="16"/>
        <v>5.6300012600278535</v>
      </c>
      <c r="Z43">
        <f t="shared" si="17"/>
        <v>1.8100719852790208</v>
      </c>
      <c r="AA43">
        <f t="shared" si="18"/>
        <v>-66.790539491142894</v>
      </c>
      <c r="AB43">
        <f t="shared" si="19"/>
        <v>-0.96141905739606226</v>
      </c>
      <c r="AC43">
        <f t="shared" si="20"/>
        <v>-7.5922425085978476E-2</v>
      </c>
      <c r="AD43">
        <f t="shared" si="21"/>
        <v>163.4633447884747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52288.539758327781</v>
      </c>
      <c r="AJ43" t="s">
        <v>287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421</v>
      </c>
      <c r="AQ43">
        <v>829.84648000000004</v>
      </c>
      <c r="AR43">
        <v>1122.47</v>
      </c>
      <c r="AS43">
        <f t="shared" si="27"/>
        <v>0.26069607205537781</v>
      </c>
      <c r="AT43">
        <v>0.5</v>
      </c>
      <c r="AU43">
        <f t="shared" si="28"/>
        <v>1180.1831218535183</v>
      </c>
      <c r="AV43">
        <f t="shared" si="29"/>
        <v>10.301850512796426</v>
      </c>
      <c r="AW43">
        <f t="shared" si="30"/>
        <v>153.83455208663278</v>
      </c>
      <c r="AX43">
        <f t="shared" si="31"/>
        <v>0.44499184833447664</v>
      </c>
      <c r="AY43">
        <f t="shared" si="32"/>
        <v>9.2185676876363597E-3</v>
      </c>
      <c r="AZ43">
        <f t="shared" si="33"/>
        <v>1.9061623027786931</v>
      </c>
      <c r="BA43" t="s">
        <v>422</v>
      </c>
      <c r="BB43">
        <v>622.98</v>
      </c>
      <c r="BC43">
        <f t="shared" si="34"/>
        <v>499.49</v>
      </c>
      <c r="BD43">
        <f t="shared" si="35"/>
        <v>0.58584460149352335</v>
      </c>
      <c r="BE43">
        <f t="shared" si="36"/>
        <v>0.81073472016975479</v>
      </c>
      <c r="BF43">
        <f t="shared" si="37"/>
        <v>0.71898893763076643</v>
      </c>
      <c r="BG43">
        <f t="shared" si="38"/>
        <v>0.84018197393571636</v>
      </c>
      <c r="BH43">
        <f t="shared" si="39"/>
        <v>1399.9973333333301</v>
      </c>
      <c r="BI43">
        <f t="shared" si="40"/>
        <v>1180.1831218535183</v>
      </c>
      <c r="BJ43">
        <f t="shared" si="41"/>
        <v>0.84298954987546715</v>
      </c>
      <c r="BK43">
        <f t="shared" si="42"/>
        <v>0.19597909975093422</v>
      </c>
      <c r="BL43">
        <v>6</v>
      </c>
      <c r="BM43">
        <v>0.5</v>
      </c>
      <c r="BN43" t="s">
        <v>290</v>
      </c>
      <c r="BO43">
        <v>2</v>
      </c>
      <c r="BP43">
        <v>1605311490.3499999</v>
      </c>
      <c r="BQ43">
        <v>386.90396666666697</v>
      </c>
      <c r="BR43">
        <v>399.96949999999998</v>
      </c>
      <c r="BS43">
        <v>37.614653333333301</v>
      </c>
      <c r="BT43">
        <v>35.865566666666702</v>
      </c>
      <c r="BU43">
        <v>384.960033333333</v>
      </c>
      <c r="BV43">
        <v>37.112013333333302</v>
      </c>
      <c r="BW43">
        <v>499.99456666666703</v>
      </c>
      <c r="BX43">
        <v>101.55800000000001</v>
      </c>
      <c r="BY43">
        <v>4.6322476666666702E-2</v>
      </c>
      <c r="BZ43">
        <v>34.941186666666702</v>
      </c>
      <c r="CA43">
        <v>34.947220000000002</v>
      </c>
      <c r="CB43">
        <v>999.9</v>
      </c>
      <c r="CC43">
        <v>0</v>
      </c>
      <c r="CD43">
        <v>0</v>
      </c>
      <c r="CE43">
        <v>9994.4966666666696</v>
      </c>
      <c r="CF43">
        <v>0</v>
      </c>
      <c r="CG43">
        <v>219.296066666667</v>
      </c>
      <c r="CH43">
        <v>1399.9973333333301</v>
      </c>
      <c r="CI43">
        <v>0.89999186666666597</v>
      </c>
      <c r="CJ43">
        <v>0.10000824</v>
      </c>
      <c r="CK43">
        <v>0</v>
      </c>
      <c r="CL43">
        <v>829.80319999999995</v>
      </c>
      <c r="CM43">
        <v>4.9993800000000004</v>
      </c>
      <c r="CN43">
        <v>11707.053333333301</v>
      </c>
      <c r="CO43">
        <v>11164.2833333333</v>
      </c>
      <c r="CP43">
        <v>48.311999999999998</v>
      </c>
      <c r="CQ43">
        <v>49.474800000000002</v>
      </c>
      <c r="CR43">
        <v>48.811999999999998</v>
      </c>
      <c r="CS43">
        <v>49.8832666666667</v>
      </c>
      <c r="CT43">
        <v>50.395666666666699</v>
      </c>
      <c r="CU43">
        <v>1255.4853333333299</v>
      </c>
      <c r="CV43">
        <v>139.512</v>
      </c>
      <c r="CW43">
        <v>0</v>
      </c>
      <c r="CX43">
        <v>433.90000009536698</v>
      </c>
      <c r="CY43">
        <v>0</v>
      </c>
      <c r="CZ43">
        <v>829.84648000000004</v>
      </c>
      <c r="DA43">
        <v>2.3684615127110198</v>
      </c>
      <c r="DB43">
        <v>28.161538446316801</v>
      </c>
      <c r="DC43">
        <v>11707.448</v>
      </c>
      <c r="DD43">
        <v>15</v>
      </c>
      <c r="DE43">
        <v>1605311346.0999999</v>
      </c>
      <c r="DF43" t="s">
        <v>423</v>
      </c>
      <c r="DG43">
        <v>1605311340.0999999</v>
      </c>
      <c r="DH43">
        <v>1605311346.0999999</v>
      </c>
      <c r="DI43">
        <v>13</v>
      </c>
      <c r="DJ43">
        <v>0.01</v>
      </c>
      <c r="DK43">
        <v>2E-3</v>
      </c>
      <c r="DL43">
        <v>1.944</v>
      </c>
      <c r="DM43">
        <v>0.503</v>
      </c>
      <c r="DN43">
        <v>399</v>
      </c>
      <c r="DO43">
        <v>34</v>
      </c>
      <c r="DP43">
        <v>0.09</v>
      </c>
      <c r="DQ43">
        <v>0.03</v>
      </c>
      <c r="DR43">
        <v>10.3481344534339</v>
      </c>
      <c r="DS43">
        <v>-3.1163300732897299</v>
      </c>
      <c r="DT43">
        <v>0.29142839247631802</v>
      </c>
      <c r="DU43">
        <v>0</v>
      </c>
      <c r="DV43">
        <v>-13.08474</v>
      </c>
      <c r="DW43">
        <v>3.2669152391546201</v>
      </c>
      <c r="DX43">
        <v>0.32423796775413799</v>
      </c>
      <c r="DY43">
        <v>0</v>
      </c>
      <c r="DZ43">
        <v>1.7494323333333299</v>
      </c>
      <c r="EA43">
        <v>-2.82909010011103E-2</v>
      </c>
      <c r="EB43">
        <v>1.29810502100391E-2</v>
      </c>
      <c r="EC43">
        <v>1</v>
      </c>
      <c r="ED43">
        <v>1</v>
      </c>
      <c r="EE43">
        <v>3</v>
      </c>
      <c r="EF43" t="s">
        <v>297</v>
      </c>
      <c r="EG43">
        <v>100</v>
      </c>
      <c r="EH43">
        <v>100</v>
      </c>
      <c r="EI43">
        <v>1.944</v>
      </c>
      <c r="EJ43">
        <v>0.50270000000000004</v>
      </c>
      <c r="EK43">
        <v>1.9439499999999701</v>
      </c>
      <c r="EL43">
        <v>0</v>
      </c>
      <c r="EM43">
        <v>0</v>
      </c>
      <c r="EN43">
        <v>0</v>
      </c>
      <c r="EO43">
        <v>0.50262999999998903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2.6</v>
      </c>
      <c r="EX43">
        <v>2.5</v>
      </c>
      <c r="EY43">
        <v>2</v>
      </c>
      <c r="EZ43">
        <v>491.13</v>
      </c>
      <c r="FA43">
        <v>547.46699999999998</v>
      </c>
      <c r="FB43">
        <v>33.690300000000001</v>
      </c>
      <c r="FC43">
        <v>32.388100000000001</v>
      </c>
      <c r="FD43">
        <v>30.0001</v>
      </c>
      <c r="FE43">
        <v>32.032499999999999</v>
      </c>
      <c r="FF43">
        <v>32.083500000000001</v>
      </c>
      <c r="FG43">
        <v>20.545400000000001</v>
      </c>
      <c r="FH43">
        <v>5.3660100000000002</v>
      </c>
      <c r="FI43">
        <v>100</v>
      </c>
      <c r="FJ43">
        <v>-999.9</v>
      </c>
      <c r="FK43">
        <v>400</v>
      </c>
      <c r="FL43">
        <v>36.015500000000003</v>
      </c>
      <c r="FM43">
        <v>101.176</v>
      </c>
      <c r="FN43">
        <v>100.575</v>
      </c>
    </row>
    <row r="44" spans="1:170" x14ac:dyDescent="0.25">
      <c r="A44">
        <v>28</v>
      </c>
      <c r="B44">
        <v>1605311691.0999999</v>
      </c>
      <c r="C44">
        <v>8208</v>
      </c>
      <c r="D44" t="s">
        <v>426</v>
      </c>
      <c r="E44" t="s">
        <v>427</v>
      </c>
      <c r="F44" t="s">
        <v>420</v>
      </c>
      <c r="G44" t="s">
        <v>322</v>
      </c>
      <c r="H44">
        <v>1605311683.0999999</v>
      </c>
      <c r="I44">
        <f t="shared" si="0"/>
        <v>2.0461790907498165E-3</v>
      </c>
      <c r="J44">
        <f t="shared" si="1"/>
        <v>10.073152429586093</v>
      </c>
      <c r="K44">
        <f t="shared" si="2"/>
        <v>386.08699999999999</v>
      </c>
      <c r="L44">
        <f t="shared" si="3"/>
        <v>232.29879044050313</v>
      </c>
      <c r="M44">
        <f t="shared" si="4"/>
        <v>23.603433197998385</v>
      </c>
      <c r="N44">
        <f t="shared" si="5"/>
        <v>39.229557312093014</v>
      </c>
      <c r="O44">
        <f t="shared" si="6"/>
        <v>0.11341175713006718</v>
      </c>
      <c r="P44">
        <f t="shared" si="7"/>
        <v>2.9568423876607595</v>
      </c>
      <c r="Q44">
        <f t="shared" si="8"/>
        <v>0.11104940255808683</v>
      </c>
      <c r="R44">
        <f t="shared" si="9"/>
        <v>6.9614026312285998E-2</v>
      </c>
      <c r="S44">
        <f t="shared" si="10"/>
        <v>231.29111245641857</v>
      </c>
      <c r="T44">
        <f t="shared" si="11"/>
        <v>35.751628450384061</v>
      </c>
      <c r="U44">
        <f t="shared" si="12"/>
        <v>34.903051612903198</v>
      </c>
      <c r="V44">
        <f t="shared" si="13"/>
        <v>5.618117710620977</v>
      </c>
      <c r="W44">
        <f t="shared" si="14"/>
        <v>68.11778416795832</v>
      </c>
      <c r="X44">
        <f t="shared" si="15"/>
        <v>3.8329752243830195</v>
      </c>
      <c r="Y44">
        <f t="shared" si="16"/>
        <v>5.6269816630148091</v>
      </c>
      <c r="Z44">
        <f t="shared" si="17"/>
        <v>1.7851424862379575</v>
      </c>
      <c r="AA44">
        <f t="shared" si="18"/>
        <v>-90.236497902066901</v>
      </c>
      <c r="AB44">
        <f t="shared" si="19"/>
        <v>4.5354513213267991</v>
      </c>
      <c r="AC44">
        <f t="shared" si="20"/>
        <v>0.35793627795405869</v>
      </c>
      <c r="AD44">
        <f t="shared" si="21"/>
        <v>145.94800215363253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52320.91029864383</v>
      </c>
      <c r="AJ44" t="s">
        <v>287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428</v>
      </c>
      <c r="AQ44">
        <v>774.51599999999996</v>
      </c>
      <c r="AR44">
        <v>1002.6</v>
      </c>
      <c r="AS44">
        <f t="shared" si="27"/>
        <v>0.2274925194494315</v>
      </c>
      <c r="AT44">
        <v>0.5</v>
      </c>
      <c r="AU44">
        <f t="shared" si="28"/>
        <v>1180.182395768265</v>
      </c>
      <c r="AV44">
        <f t="shared" si="29"/>
        <v>10.073152429586093</v>
      </c>
      <c r="AW44">
        <f t="shared" si="30"/>
        <v>134.24133331159433</v>
      </c>
      <c r="AX44">
        <f t="shared" si="31"/>
        <v>0.41473169758627576</v>
      </c>
      <c r="AY44">
        <f t="shared" si="32"/>
        <v>9.0247913776657241E-3</v>
      </c>
      <c r="AZ44">
        <f t="shared" si="33"/>
        <v>2.2536205864751646</v>
      </c>
      <c r="BA44" t="s">
        <v>429</v>
      </c>
      <c r="BB44">
        <v>586.79</v>
      </c>
      <c r="BC44">
        <f t="shared" si="34"/>
        <v>415.81000000000006</v>
      </c>
      <c r="BD44">
        <f t="shared" si="35"/>
        <v>0.54852937639787414</v>
      </c>
      <c r="BE44">
        <f t="shared" si="36"/>
        <v>0.84457385928254514</v>
      </c>
      <c r="BF44">
        <f t="shared" si="37"/>
        <v>0.79437710978942278</v>
      </c>
      <c r="BG44">
        <f t="shared" si="38"/>
        <v>0.88725252100535734</v>
      </c>
      <c r="BH44">
        <f t="shared" si="39"/>
        <v>1399.9964516129</v>
      </c>
      <c r="BI44">
        <f t="shared" si="40"/>
        <v>1180.182395768265</v>
      </c>
      <c r="BJ44">
        <f t="shared" si="41"/>
        <v>0.84298956215825205</v>
      </c>
      <c r="BK44">
        <f t="shared" si="42"/>
        <v>0.19597912431650422</v>
      </c>
      <c r="BL44">
        <v>6</v>
      </c>
      <c r="BM44">
        <v>0.5</v>
      </c>
      <c r="BN44" t="s">
        <v>290</v>
      </c>
      <c r="BO44">
        <v>2</v>
      </c>
      <c r="BP44">
        <v>1605311683.0999999</v>
      </c>
      <c r="BQ44">
        <v>386.08699999999999</v>
      </c>
      <c r="BR44">
        <v>399.12258064516101</v>
      </c>
      <c r="BS44">
        <v>37.723135483870998</v>
      </c>
      <c r="BT44">
        <v>35.360383870967802</v>
      </c>
      <c r="BU44">
        <v>384.14299999999997</v>
      </c>
      <c r="BV44">
        <v>37.220496774193599</v>
      </c>
      <c r="BW44">
        <v>500.00790322580599</v>
      </c>
      <c r="BX44">
        <v>101.561322580645</v>
      </c>
      <c r="BY44">
        <v>4.67536096774194E-2</v>
      </c>
      <c r="BZ44">
        <v>34.931503225806502</v>
      </c>
      <c r="CA44">
        <v>34.903051612903198</v>
      </c>
      <c r="CB44">
        <v>999.9</v>
      </c>
      <c r="CC44">
        <v>0</v>
      </c>
      <c r="CD44">
        <v>0</v>
      </c>
      <c r="CE44">
        <v>10000.2783870968</v>
      </c>
      <c r="CF44">
        <v>0</v>
      </c>
      <c r="CG44">
        <v>212.65667741935499</v>
      </c>
      <c r="CH44">
        <v>1399.9964516129</v>
      </c>
      <c r="CI44">
        <v>0.89999103225806498</v>
      </c>
      <c r="CJ44">
        <v>0.100008929032258</v>
      </c>
      <c r="CK44">
        <v>0</v>
      </c>
      <c r="CL44">
        <v>774.94190322580596</v>
      </c>
      <c r="CM44">
        <v>4.9993800000000004</v>
      </c>
      <c r="CN44">
        <v>10949.893548387099</v>
      </c>
      <c r="CO44">
        <v>11164.270967741901</v>
      </c>
      <c r="CP44">
        <v>48.625</v>
      </c>
      <c r="CQ44">
        <v>49.75</v>
      </c>
      <c r="CR44">
        <v>49.125</v>
      </c>
      <c r="CS44">
        <v>50.174999999999997</v>
      </c>
      <c r="CT44">
        <v>50.686999999999998</v>
      </c>
      <c r="CU44">
        <v>1255.48774193548</v>
      </c>
      <c r="CV44">
        <v>139.51290322580601</v>
      </c>
      <c r="CW44">
        <v>0</v>
      </c>
      <c r="CX44">
        <v>192.200000047684</v>
      </c>
      <c r="CY44">
        <v>0</v>
      </c>
      <c r="CZ44">
        <v>774.51599999999996</v>
      </c>
      <c r="DA44">
        <v>-30.665000015160601</v>
      </c>
      <c r="DB44">
        <v>-432.146153838202</v>
      </c>
      <c r="DC44">
        <v>10943.52</v>
      </c>
      <c r="DD44">
        <v>15</v>
      </c>
      <c r="DE44">
        <v>1605311346.0999999</v>
      </c>
      <c r="DF44" t="s">
        <v>423</v>
      </c>
      <c r="DG44">
        <v>1605311340.0999999</v>
      </c>
      <c r="DH44">
        <v>1605311346.0999999</v>
      </c>
      <c r="DI44">
        <v>13</v>
      </c>
      <c r="DJ44">
        <v>0.01</v>
      </c>
      <c r="DK44">
        <v>2E-3</v>
      </c>
      <c r="DL44">
        <v>1.944</v>
      </c>
      <c r="DM44">
        <v>0.503</v>
      </c>
      <c r="DN44">
        <v>399</v>
      </c>
      <c r="DO44">
        <v>34</v>
      </c>
      <c r="DP44">
        <v>0.09</v>
      </c>
      <c r="DQ44">
        <v>0.03</v>
      </c>
      <c r="DR44">
        <v>9.9507178858036092</v>
      </c>
      <c r="DS44">
        <v>9.9957525207234106</v>
      </c>
      <c r="DT44">
        <v>0.78095825202334601</v>
      </c>
      <c r="DU44">
        <v>0</v>
      </c>
      <c r="DV44">
        <v>-12.99803</v>
      </c>
      <c r="DW44">
        <v>-12.5194918798665</v>
      </c>
      <c r="DX44">
        <v>0.93487874976740504</v>
      </c>
      <c r="DY44">
        <v>0</v>
      </c>
      <c r="DZ44">
        <v>2.3641036666666699</v>
      </c>
      <c r="EA44">
        <v>-0.33910558398220603</v>
      </c>
      <c r="EB44">
        <v>2.4480524025346301E-2</v>
      </c>
      <c r="EC44">
        <v>0</v>
      </c>
      <c r="ED44">
        <v>0</v>
      </c>
      <c r="EE44">
        <v>3</v>
      </c>
      <c r="EF44" t="s">
        <v>344</v>
      </c>
      <c r="EG44">
        <v>100</v>
      </c>
      <c r="EH44">
        <v>100</v>
      </c>
      <c r="EI44">
        <v>1.944</v>
      </c>
      <c r="EJ44">
        <v>0.50260000000000005</v>
      </c>
      <c r="EK44">
        <v>1.9439499999999701</v>
      </c>
      <c r="EL44">
        <v>0</v>
      </c>
      <c r="EM44">
        <v>0</v>
      </c>
      <c r="EN44">
        <v>0</v>
      </c>
      <c r="EO44">
        <v>0.50262999999998903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5.8</v>
      </c>
      <c r="EX44">
        <v>5.8</v>
      </c>
      <c r="EY44">
        <v>2</v>
      </c>
      <c r="EZ44">
        <v>494.62400000000002</v>
      </c>
      <c r="FA44">
        <v>546.346</v>
      </c>
      <c r="FB44">
        <v>33.707799999999999</v>
      </c>
      <c r="FC44">
        <v>32.411000000000001</v>
      </c>
      <c r="FD44">
        <v>30.0002</v>
      </c>
      <c r="FE44">
        <v>32.053699999999999</v>
      </c>
      <c r="FF44">
        <v>32.103400000000001</v>
      </c>
      <c r="FG44">
        <v>20.461600000000001</v>
      </c>
      <c r="FH44">
        <v>7.93398</v>
      </c>
      <c r="FI44">
        <v>100</v>
      </c>
      <c r="FJ44">
        <v>-999.9</v>
      </c>
      <c r="FK44">
        <v>400</v>
      </c>
      <c r="FL44">
        <v>35.387500000000003</v>
      </c>
      <c r="FM44">
        <v>101.169</v>
      </c>
      <c r="FN44">
        <v>100.575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424</v>
      </c>
      <c r="B15" t="s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2020-11-13T15:55:16Z</dcterms:created>
  <dcterms:modified xsi:type="dcterms:W3CDTF">2021-05-13T19:12:02Z</dcterms:modified>
</cp:coreProperties>
</file>