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443B0224-66BA-4D7C-BBBA-5115CF77B327}" xr6:coauthVersionLast="46" xr6:coauthVersionMax="46" xr10:uidLastSave="{00000000-0000-0000-0000-000000000000}"/>
  <bookViews>
    <workbookView xWindow="1560" yWindow="1560" windowWidth="21600" windowHeight="11385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YCxx6tBWnKRY3rZirUP4iYJx1Cg=="/>
    </ext>
  </extLst>
</workbook>
</file>

<file path=xl/calcChain.xml><?xml version="1.0" encoding="utf-8"?>
<calcChain xmlns="http://schemas.openxmlformats.org/spreadsheetml/2006/main">
  <c r="BK79" i="1" l="1"/>
  <c r="BJ79" i="1"/>
  <c r="BH79" i="1"/>
  <c r="BG79" i="1"/>
  <c r="BF79" i="1"/>
  <c r="BE79" i="1"/>
  <c r="BD79" i="1"/>
  <c r="BC79" i="1"/>
  <c r="AX79" i="1" s="1"/>
  <c r="AZ79" i="1"/>
  <c r="AS79" i="1"/>
  <c r="AM79" i="1"/>
  <c r="AN79" i="1" s="1"/>
  <c r="AI79" i="1"/>
  <c r="AG79" i="1" s="1"/>
  <c r="Y79" i="1"/>
  <c r="X79" i="1"/>
  <c r="W79" i="1" s="1"/>
  <c r="P79" i="1"/>
  <c r="BK78" i="1"/>
  <c r="BJ78" i="1"/>
  <c r="BH78" i="1"/>
  <c r="BI78" i="1" s="1"/>
  <c r="BG78" i="1"/>
  <c r="BF78" i="1"/>
  <c r="BE78" i="1"/>
  <c r="BD78" i="1"/>
  <c r="BC78" i="1"/>
  <c r="AX78" i="1" s="1"/>
  <c r="AZ78" i="1"/>
  <c r="AS78" i="1"/>
  <c r="AN78" i="1"/>
  <c r="AM78" i="1"/>
  <c r="AI78" i="1"/>
  <c r="AG78" i="1" s="1"/>
  <c r="J78" i="1" s="1"/>
  <c r="AV78" i="1" s="1"/>
  <c r="AH78" i="1"/>
  <c r="Y78" i="1"/>
  <c r="X78" i="1"/>
  <c r="P78" i="1"/>
  <c r="BK77" i="1"/>
  <c r="BJ77" i="1"/>
  <c r="BH77" i="1"/>
  <c r="BI77" i="1" s="1"/>
  <c r="BG77" i="1"/>
  <c r="BF77" i="1"/>
  <c r="BE77" i="1"/>
  <c r="BD77" i="1"/>
  <c r="BC77" i="1"/>
  <c r="AX77" i="1" s="1"/>
  <c r="AZ77" i="1"/>
  <c r="AS77" i="1"/>
  <c r="AM77" i="1"/>
  <c r="AN77" i="1" s="1"/>
  <c r="AI77" i="1"/>
  <c r="AG77" i="1" s="1"/>
  <c r="J77" i="1" s="1"/>
  <c r="AV77" i="1" s="1"/>
  <c r="AH77" i="1"/>
  <c r="Y77" i="1"/>
  <c r="X77" i="1"/>
  <c r="P77" i="1"/>
  <c r="BK76" i="1"/>
  <c r="BJ76" i="1"/>
  <c r="BH76" i="1"/>
  <c r="BI76" i="1" s="1"/>
  <c r="AU76" i="1" s="1"/>
  <c r="AW76" i="1" s="1"/>
  <c r="BG76" i="1"/>
  <c r="BF76" i="1"/>
  <c r="BE76" i="1"/>
  <c r="BD76" i="1"/>
  <c r="BC76" i="1"/>
  <c r="AX76" i="1" s="1"/>
  <c r="AZ76" i="1"/>
  <c r="AS76" i="1"/>
  <c r="AM76" i="1"/>
  <c r="AN76" i="1" s="1"/>
  <c r="AI76" i="1"/>
  <c r="AG76" i="1" s="1"/>
  <c r="Y76" i="1"/>
  <c r="X76" i="1"/>
  <c r="W76" i="1"/>
  <c r="P76" i="1"/>
  <c r="BK75" i="1"/>
  <c r="BJ75" i="1"/>
  <c r="BI75" i="1" s="1"/>
  <c r="BH75" i="1"/>
  <c r="BG75" i="1"/>
  <c r="BF75" i="1"/>
  <c r="BE75" i="1"/>
  <c r="BD75" i="1"/>
  <c r="BC75" i="1"/>
  <c r="AX75" i="1" s="1"/>
  <c r="AZ75" i="1"/>
  <c r="AS75" i="1"/>
  <c r="AM75" i="1"/>
  <c r="AN75" i="1" s="1"/>
  <c r="AI75" i="1"/>
  <c r="AG75" i="1" s="1"/>
  <c r="Y75" i="1"/>
  <c r="W75" i="1" s="1"/>
  <c r="X75" i="1"/>
  <c r="P75" i="1"/>
  <c r="BK74" i="1"/>
  <c r="BJ74" i="1"/>
  <c r="BH74" i="1"/>
  <c r="BG74" i="1"/>
  <c r="BF74" i="1"/>
  <c r="BE74" i="1"/>
  <c r="BD74" i="1"/>
  <c r="BC74" i="1"/>
  <c r="AX74" i="1" s="1"/>
  <c r="AZ74" i="1"/>
  <c r="AS74" i="1"/>
  <c r="AM74" i="1"/>
  <c r="AN74" i="1" s="1"/>
  <c r="AI74" i="1"/>
  <c r="AG74" i="1" s="1"/>
  <c r="Y74" i="1"/>
  <c r="X74" i="1"/>
  <c r="P74" i="1"/>
  <c r="BK73" i="1"/>
  <c r="BJ73" i="1"/>
  <c r="BH73" i="1"/>
  <c r="BG73" i="1"/>
  <c r="BF73" i="1"/>
  <c r="BE73" i="1"/>
  <c r="BD73" i="1"/>
  <c r="BC73" i="1"/>
  <c r="AX73" i="1" s="1"/>
  <c r="AZ73" i="1"/>
  <c r="AS73" i="1"/>
  <c r="AM73" i="1"/>
  <c r="AN73" i="1" s="1"/>
  <c r="AI73" i="1"/>
  <c r="AG73" i="1" s="1"/>
  <c r="Y73" i="1"/>
  <c r="X73" i="1"/>
  <c r="W73" i="1" s="1"/>
  <c r="P73" i="1"/>
  <c r="BK72" i="1"/>
  <c r="BJ72" i="1"/>
  <c r="BH72" i="1"/>
  <c r="BG72" i="1"/>
  <c r="BF72" i="1"/>
  <c r="BE72" i="1"/>
  <c r="BD72" i="1"/>
  <c r="BC72" i="1"/>
  <c r="AX72" i="1" s="1"/>
  <c r="AZ72" i="1"/>
  <c r="AS72" i="1"/>
  <c r="AM72" i="1"/>
  <c r="AN72" i="1" s="1"/>
  <c r="AI72" i="1"/>
  <c r="AG72" i="1"/>
  <c r="I72" i="1" s="1"/>
  <c r="AA72" i="1" s="1"/>
  <c r="Y72" i="1"/>
  <c r="X72" i="1"/>
  <c r="W72" i="1" s="1"/>
  <c r="P72" i="1"/>
  <c r="BK71" i="1"/>
  <c r="BJ71" i="1"/>
  <c r="BH71" i="1"/>
  <c r="BI71" i="1" s="1"/>
  <c r="BG71" i="1"/>
  <c r="BF71" i="1"/>
  <c r="BE71" i="1"/>
  <c r="BD71" i="1"/>
  <c r="BC71" i="1"/>
  <c r="AX71" i="1" s="1"/>
  <c r="AZ71" i="1"/>
  <c r="AS71" i="1"/>
  <c r="AN71" i="1"/>
  <c r="AM71" i="1"/>
  <c r="AI71" i="1"/>
  <c r="AG71" i="1" s="1"/>
  <c r="J71" i="1" s="1"/>
  <c r="AV71" i="1" s="1"/>
  <c r="AH71" i="1"/>
  <c r="AA71" i="1"/>
  <c r="Y71" i="1"/>
  <c r="X71" i="1"/>
  <c r="P71" i="1"/>
  <c r="K71" i="1"/>
  <c r="I71" i="1"/>
  <c r="BK70" i="1"/>
  <c r="BJ70" i="1"/>
  <c r="BH70" i="1"/>
  <c r="BI70" i="1" s="1"/>
  <c r="BG70" i="1"/>
  <c r="BF70" i="1"/>
  <c r="BE70" i="1"/>
  <c r="BD70" i="1"/>
  <c r="BC70" i="1"/>
  <c r="AX70" i="1" s="1"/>
  <c r="AZ70" i="1"/>
  <c r="AS70" i="1"/>
  <c r="AN70" i="1"/>
  <c r="AM70" i="1"/>
  <c r="AI70" i="1"/>
  <c r="AG70" i="1" s="1"/>
  <c r="J70" i="1" s="1"/>
  <c r="AV70" i="1" s="1"/>
  <c r="AH70" i="1"/>
  <c r="AA70" i="1"/>
  <c r="Y70" i="1"/>
  <c r="X70" i="1"/>
  <c r="P70" i="1"/>
  <c r="N70" i="1"/>
  <c r="I70" i="1"/>
  <c r="BK69" i="1"/>
  <c r="BJ69" i="1"/>
  <c r="BH69" i="1"/>
  <c r="BI69" i="1" s="1"/>
  <c r="AU69" i="1" s="1"/>
  <c r="BG69" i="1"/>
  <c r="BF69" i="1"/>
  <c r="BE69" i="1"/>
  <c r="BD69" i="1"/>
  <c r="BC69" i="1"/>
  <c r="AX69" i="1" s="1"/>
  <c r="AZ69" i="1"/>
  <c r="AS69" i="1"/>
  <c r="AN69" i="1"/>
  <c r="AM69" i="1"/>
  <c r="AI69" i="1"/>
  <c r="AG69" i="1" s="1"/>
  <c r="Y69" i="1"/>
  <c r="X69" i="1"/>
  <c r="P69" i="1"/>
  <c r="BK68" i="1"/>
  <c r="BJ68" i="1"/>
  <c r="BH68" i="1"/>
  <c r="BG68" i="1"/>
  <c r="BF68" i="1"/>
  <c r="BE68" i="1"/>
  <c r="BD68" i="1"/>
  <c r="BC68" i="1"/>
  <c r="AX68" i="1" s="1"/>
  <c r="AZ68" i="1"/>
  <c r="AS68" i="1"/>
  <c r="AM68" i="1"/>
  <c r="AN68" i="1" s="1"/>
  <c r="AI68" i="1"/>
  <c r="AG68" i="1" s="1"/>
  <c r="Y68" i="1"/>
  <c r="X68" i="1"/>
  <c r="W68" i="1"/>
  <c r="P68" i="1"/>
  <c r="BK67" i="1"/>
  <c r="BJ67" i="1"/>
  <c r="BH67" i="1"/>
  <c r="BG67" i="1"/>
  <c r="BF67" i="1"/>
  <c r="BE67" i="1"/>
  <c r="BD67" i="1"/>
  <c r="BC67" i="1"/>
  <c r="AX67" i="1" s="1"/>
  <c r="AZ67" i="1"/>
  <c r="AS67" i="1"/>
  <c r="AM67" i="1"/>
  <c r="AN67" i="1" s="1"/>
  <c r="AI67" i="1"/>
  <c r="AG67" i="1" s="1"/>
  <c r="I67" i="1" s="1"/>
  <c r="Y67" i="1"/>
  <c r="X67" i="1"/>
  <c r="W67" i="1"/>
  <c r="P67" i="1"/>
  <c r="BK66" i="1"/>
  <c r="BJ66" i="1"/>
  <c r="BH66" i="1"/>
  <c r="BG66" i="1"/>
  <c r="BF66" i="1"/>
  <c r="BE66" i="1"/>
  <c r="BD66" i="1"/>
  <c r="BC66" i="1"/>
  <c r="AZ66" i="1"/>
  <c r="AX66" i="1"/>
  <c r="AS66" i="1"/>
  <c r="AM66" i="1"/>
  <c r="AN66" i="1" s="1"/>
  <c r="AI66" i="1"/>
  <c r="AG66" i="1"/>
  <c r="Y66" i="1"/>
  <c r="X66" i="1"/>
  <c r="W66" i="1" s="1"/>
  <c r="P66" i="1"/>
  <c r="BK65" i="1"/>
  <c r="BJ65" i="1"/>
  <c r="BH65" i="1"/>
  <c r="BG65" i="1"/>
  <c r="BF65" i="1"/>
  <c r="BE65" i="1"/>
  <c r="BD65" i="1"/>
  <c r="BC65" i="1"/>
  <c r="AX65" i="1" s="1"/>
  <c r="AZ65" i="1"/>
  <c r="AS65" i="1"/>
  <c r="AM65" i="1"/>
  <c r="AN65" i="1" s="1"/>
  <c r="AI65" i="1"/>
  <c r="AG65" i="1" s="1"/>
  <c r="Y65" i="1"/>
  <c r="X65" i="1"/>
  <c r="W65" i="1" s="1"/>
  <c r="P65" i="1"/>
  <c r="BK64" i="1"/>
  <c r="BJ64" i="1"/>
  <c r="BH64" i="1"/>
  <c r="BG64" i="1"/>
  <c r="BF64" i="1"/>
  <c r="BE64" i="1"/>
  <c r="BD64" i="1"/>
  <c r="BC64" i="1"/>
  <c r="AX64" i="1" s="1"/>
  <c r="AZ64" i="1"/>
  <c r="AS64" i="1"/>
  <c r="AM64" i="1"/>
  <c r="AN64" i="1" s="1"/>
  <c r="AI64" i="1"/>
  <c r="AG64" i="1" s="1"/>
  <c r="I64" i="1" s="1"/>
  <c r="AH64" i="1"/>
  <c r="AA64" i="1"/>
  <c r="Y64" i="1"/>
  <c r="X64" i="1"/>
  <c r="W64" i="1" s="1"/>
  <c r="P64" i="1"/>
  <c r="N64" i="1"/>
  <c r="J64" i="1"/>
  <c r="AV64" i="1" s="1"/>
  <c r="BK63" i="1"/>
  <c r="BJ63" i="1"/>
  <c r="BH63" i="1"/>
  <c r="BG63" i="1"/>
  <c r="BF63" i="1"/>
  <c r="BE63" i="1"/>
  <c r="BD63" i="1"/>
  <c r="BC63" i="1"/>
  <c r="AX63" i="1" s="1"/>
  <c r="AZ63" i="1"/>
  <c r="AS63" i="1"/>
  <c r="AM63" i="1"/>
  <c r="AN63" i="1" s="1"/>
  <c r="AI63" i="1"/>
  <c r="AG63" i="1" s="1"/>
  <c r="Y63" i="1"/>
  <c r="X63" i="1"/>
  <c r="P63" i="1"/>
  <c r="BK62" i="1"/>
  <c r="BJ62" i="1"/>
  <c r="BH62" i="1"/>
  <c r="BI62" i="1" s="1"/>
  <c r="AU62" i="1" s="1"/>
  <c r="BG62" i="1"/>
  <c r="BF62" i="1"/>
  <c r="BE62" i="1"/>
  <c r="BD62" i="1"/>
  <c r="BC62" i="1"/>
  <c r="AX62" i="1" s="1"/>
  <c r="AZ62" i="1"/>
  <c r="AS62" i="1"/>
  <c r="AM62" i="1"/>
  <c r="AN62" i="1" s="1"/>
  <c r="AI62" i="1"/>
  <c r="AG62" i="1" s="1"/>
  <c r="I62" i="1" s="1"/>
  <c r="Y62" i="1"/>
  <c r="X62" i="1"/>
  <c r="P62" i="1"/>
  <c r="BK61" i="1"/>
  <c r="BJ61" i="1"/>
  <c r="BH61" i="1"/>
  <c r="BI61" i="1" s="1"/>
  <c r="AU61" i="1" s="1"/>
  <c r="BG61" i="1"/>
  <c r="BF61" i="1"/>
  <c r="BE61" i="1"/>
  <c r="BD61" i="1"/>
  <c r="BC61" i="1"/>
  <c r="AX61" i="1" s="1"/>
  <c r="AZ61" i="1"/>
  <c r="AS61" i="1"/>
  <c r="AW61" i="1" s="1"/>
  <c r="AN61" i="1"/>
  <c r="AM61" i="1"/>
  <c r="AI61" i="1"/>
  <c r="AG61" i="1" s="1"/>
  <c r="Y61" i="1"/>
  <c r="X61" i="1"/>
  <c r="W61" i="1" s="1"/>
  <c r="P61" i="1"/>
  <c r="BK60" i="1"/>
  <c r="BJ60" i="1"/>
  <c r="BI60" i="1" s="1"/>
  <c r="BH60" i="1"/>
  <c r="BG60" i="1"/>
  <c r="BF60" i="1"/>
  <c r="BE60" i="1"/>
  <c r="BD60" i="1"/>
  <c r="BC60" i="1"/>
  <c r="AX60" i="1" s="1"/>
  <c r="AZ60" i="1"/>
  <c r="AS60" i="1"/>
  <c r="AM60" i="1"/>
  <c r="AN60" i="1" s="1"/>
  <c r="AI60" i="1"/>
  <c r="AG60" i="1"/>
  <c r="J60" i="1" s="1"/>
  <c r="AV60" i="1" s="1"/>
  <c r="Y60" i="1"/>
  <c r="W60" i="1" s="1"/>
  <c r="X60" i="1"/>
  <c r="P60" i="1"/>
  <c r="N60" i="1"/>
  <c r="BK59" i="1"/>
  <c r="BJ59" i="1"/>
  <c r="BI59" i="1" s="1"/>
  <c r="BH59" i="1"/>
  <c r="BG59" i="1"/>
  <c r="BF59" i="1"/>
  <c r="BE59" i="1"/>
  <c r="BD59" i="1"/>
  <c r="BC59" i="1"/>
  <c r="AX59" i="1" s="1"/>
  <c r="AZ59" i="1"/>
  <c r="AS59" i="1"/>
  <c r="AM59" i="1"/>
  <c r="AN59" i="1" s="1"/>
  <c r="AI59" i="1"/>
  <c r="AG59" i="1" s="1"/>
  <c r="Y59" i="1"/>
  <c r="X59" i="1"/>
  <c r="P59" i="1"/>
  <c r="BK58" i="1"/>
  <c r="BJ58" i="1"/>
  <c r="BH58" i="1"/>
  <c r="BI58" i="1" s="1"/>
  <c r="AU58" i="1" s="1"/>
  <c r="AW58" i="1" s="1"/>
  <c r="BG58" i="1"/>
  <c r="BF58" i="1"/>
  <c r="BE58" i="1"/>
  <c r="BD58" i="1"/>
  <c r="BC58" i="1"/>
  <c r="AX58" i="1" s="1"/>
  <c r="AZ58" i="1"/>
  <c r="AS58" i="1"/>
  <c r="AM58" i="1"/>
  <c r="AN58" i="1" s="1"/>
  <c r="AI58" i="1"/>
  <c r="AG58" i="1"/>
  <c r="K58" i="1" s="1"/>
  <c r="Y58" i="1"/>
  <c r="W58" i="1" s="1"/>
  <c r="X58" i="1"/>
  <c r="S58" i="1"/>
  <c r="P58" i="1"/>
  <c r="BK57" i="1"/>
  <c r="BJ57" i="1"/>
  <c r="BH57" i="1"/>
  <c r="BG57" i="1"/>
  <c r="BF57" i="1"/>
  <c r="BE57" i="1"/>
  <c r="BD57" i="1"/>
  <c r="BC57" i="1"/>
  <c r="AX57" i="1" s="1"/>
  <c r="AZ57" i="1"/>
  <c r="AS57" i="1"/>
  <c r="AM57" i="1"/>
  <c r="AN57" i="1" s="1"/>
  <c r="AI57" i="1"/>
  <c r="AG57" i="1"/>
  <c r="I57" i="1" s="1"/>
  <c r="AA57" i="1" s="1"/>
  <c r="Y57" i="1"/>
  <c r="X57" i="1"/>
  <c r="P57" i="1"/>
  <c r="N57" i="1"/>
  <c r="BK56" i="1"/>
  <c r="BJ56" i="1"/>
  <c r="BH56" i="1"/>
  <c r="BI56" i="1" s="1"/>
  <c r="BG56" i="1"/>
  <c r="BF56" i="1"/>
  <c r="BE56" i="1"/>
  <c r="BD56" i="1"/>
  <c r="BC56" i="1"/>
  <c r="AZ56" i="1"/>
  <c r="AX56" i="1"/>
  <c r="AS56" i="1"/>
  <c r="AM56" i="1"/>
  <c r="AN56" i="1" s="1"/>
  <c r="AI56" i="1"/>
  <c r="AG56" i="1" s="1"/>
  <c r="AH56" i="1" s="1"/>
  <c r="Y56" i="1"/>
  <c r="X56" i="1"/>
  <c r="P56" i="1"/>
  <c r="BK55" i="1"/>
  <c r="BJ55" i="1"/>
  <c r="BH55" i="1"/>
  <c r="BG55" i="1"/>
  <c r="BF55" i="1"/>
  <c r="BE55" i="1"/>
  <c r="BD55" i="1"/>
  <c r="BC55" i="1"/>
  <c r="AX55" i="1" s="1"/>
  <c r="AZ55" i="1"/>
  <c r="AS55" i="1"/>
  <c r="AM55" i="1"/>
  <c r="AN55" i="1" s="1"/>
  <c r="AI55" i="1"/>
  <c r="AG55" i="1"/>
  <c r="AH55" i="1" s="1"/>
  <c r="Y55" i="1"/>
  <c r="W55" i="1" s="1"/>
  <c r="X55" i="1"/>
  <c r="P55" i="1"/>
  <c r="K55" i="1"/>
  <c r="BK54" i="1"/>
  <c r="BJ54" i="1"/>
  <c r="BH54" i="1"/>
  <c r="BG54" i="1"/>
  <c r="BF54" i="1"/>
  <c r="BE54" i="1"/>
  <c r="BD54" i="1"/>
  <c r="BC54" i="1"/>
  <c r="AX54" i="1" s="1"/>
  <c r="AZ54" i="1"/>
  <c r="AS54" i="1"/>
  <c r="AM54" i="1"/>
  <c r="AN54" i="1" s="1"/>
  <c r="AI54" i="1"/>
  <c r="AG54" i="1"/>
  <c r="I54" i="1" s="1"/>
  <c r="Y54" i="1"/>
  <c r="X54" i="1"/>
  <c r="W54" i="1" s="1"/>
  <c r="P54" i="1"/>
  <c r="BK53" i="1"/>
  <c r="BJ53" i="1"/>
  <c r="BH53" i="1"/>
  <c r="BI53" i="1" s="1"/>
  <c r="S53" i="1" s="1"/>
  <c r="BG53" i="1"/>
  <c r="BF53" i="1"/>
  <c r="BE53" i="1"/>
  <c r="BD53" i="1"/>
  <c r="BC53" i="1"/>
  <c r="AX53" i="1" s="1"/>
  <c r="AZ53" i="1"/>
  <c r="AS53" i="1"/>
  <c r="AN53" i="1"/>
  <c r="AM53" i="1"/>
  <c r="AI53" i="1"/>
  <c r="AG53" i="1" s="1"/>
  <c r="Y53" i="1"/>
  <c r="X53" i="1"/>
  <c r="W53" i="1" s="1"/>
  <c r="P53" i="1"/>
  <c r="BK52" i="1"/>
  <c r="BJ52" i="1"/>
  <c r="BH52" i="1"/>
  <c r="BI52" i="1" s="1"/>
  <c r="AU52" i="1" s="1"/>
  <c r="BG52" i="1"/>
  <c r="BF52" i="1"/>
  <c r="BE52" i="1"/>
  <c r="BD52" i="1"/>
  <c r="BC52" i="1"/>
  <c r="AX52" i="1" s="1"/>
  <c r="AZ52" i="1"/>
  <c r="AS52" i="1"/>
  <c r="AN52" i="1"/>
  <c r="AM52" i="1"/>
  <c r="AI52" i="1"/>
  <c r="AG52" i="1" s="1"/>
  <c r="Y52" i="1"/>
  <c r="X52" i="1"/>
  <c r="W52" i="1" s="1"/>
  <c r="S52" i="1"/>
  <c r="P52" i="1"/>
  <c r="BK51" i="1"/>
  <c r="BJ51" i="1"/>
  <c r="BI51" i="1" s="1"/>
  <c r="BH51" i="1"/>
  <c r="BG51" i="1"/>
  <c r="BF51" i="1"/>
  <c r="BE51" i="1"/>
  <c r="BD51" i="1"/>
  <c r="BC51" i="1"/>
  <c r="AX51" i="1" s="1"/>
  <c r="AZ51" i="1"/>
  <c r="AS51" i="1"/>
  <c r="AM51" i="1"/>
  <c r="AN51" i="1" s="1"/>
  <c r="AI51" i="1"/>
  <c r="AG51" i="1" s="1"/>
  <c r="Y51" i="1"/>
  <c r="X51" i="1"/>
  <c r="W51" i="1" s="1"/>
  <c r="P51" i="1"/>
  <c r="BK50" i="1"/>
  <c r="BJ50" i="1"/>
  <c r="BH50" i="1"/>
  <c r="BI50" i="1" s="1"/>
  <c r="BG50" i="1"/>
  <c r="BF50" i="1"/>
  <c r="BE50" i="1"/>
  <c r="BD50" i="1"/>
  <c r="BC50" i="1"/>
  <c r="AX50" i="1" s="1"/>
  <c r="AZ50" i="1"/>
  <c r="AS50" i="1"/>
  <c r="AM50" i="1"/>
  <c r="AN50" i="1" s="1"/>
  <c r="AI50" i="1"/>
  <c r="AG50" i="1" s="1"/>
  <c r="Y50" i="1"/>
  <c r="X50" i="1"/>
  <c r="W50" i="1"/>
  <c r="P50" i="1"/>
  <c r="BK49" i="1"/>
  <c r="BJ49" i="1"/>
  <c r="BH49" i="1"/>
  <c r="BG49" i="1"/>
  <c r="BF49" i="1"/>
  <c r="BE49" i="1"/>
  <c r="BD49" i="1"/>
  <c r="BC49" i="1"/>
  <c r="AX49" i="1" s="1"/>
  <c r="AZ49" i="1"/>
  <c r="AS49" i="1"/>
  <c r="AM49" i="1"/>
  <c r="AN49" i="1" s="1"/>
  <c r="AI49" i="1"/>
  <c r="AG49" i="1" s="1"/>
  <c r="Y49" i="1"/>
  <c r="X49" i="1"/>
  <c r="P49" i="1"/>
  <c r="I49" i="1"/>
  <c r="AA49" i="1" s="1"/>
  <c r="BK48" i="1"/>
  <c r="BJ48" i="1"/>
  <c r="BH48" i="1"/>
  <c r="BI48" i="1" s="1"/>
  <c r="S48" i="1" s="1"/>
  <c r="BG48" i="1"/>
  <c r="BF48" i="1"/>
  <c r="BE48" i="1"/>
  <c r="BD48" i="1"/>
  <c r="BC48" i="1"/>
  <c r="AX48" i="1" s="1"/>
  <c r="AZ48" i="1"/>
  <c r="AU48" i="1"/>
  <c r="AS48" i="1"/>
  <c r="AM48" i="1"/>
  <c r="AN48" i="1" s="1"/>
  <c r="AI48" i="1"/>
  <c r="AG48" i="1"/>
  <c r="AH48" i="1" s="1"/>
  <c r="Y48" i="1"/>
  <c r="X48" i="1"/>
  <c r="W48" i="1" s="1"/>
  <c r="P48" i="1"/>
  <c r="BK47" i="1"/>
  <c r="BJ47" i="1"/>
  <c r="BH47" i="1"/>
  <c r="BG47" i="1"/>
  <c r="BF47" i="1"/>
  <c r="BE47" i="1"/>
  <c r="BD47" i="1"/>
  <c r="BC47" i="1"/>
  <c r="AX47" i="1" s="1"/>
  <c r="AZ47" i="1"/>
  <c r="AS47" i="1"/>
  <c r="AM47" i="1"/>
  <c r="AN47" i="1" s="1"/>
  <c r="AI47" i="1"/>
  <c r="AG47" i="1"/>
  <c r="Y47" i="1"/>
  <c r="X47" i="1"/>
  <c r="W47" i="1"/>
  <c r="P47" i="1"/>
  <c r="BK46" i="1"/>
  <c r="BJ46" i="1"/>
  <c r="BH46" i="1"/>
  <c r="BI46" i="1" s="1"/>
  <c r="AU46" i="1" s="1"/>
  <c r="BG46" i="1"/>
  <c r="BF46" i="1"/>
  <c r="BE46" i="1"/>
  <c r="BD46" i="1"/>
  <c r="BC46" i="1"/>
  <c r="AX46" i="1" s="1"/>
  <c r="AZ46" i="1"/>
  <c r="AS46" i="1"/>
  <c r="AM46" i="1"/>
  <c r="AN46" i="1" s="1"/>
  <c r="AI46" i="1"/>
  <c r="AG46" i="1" s="1"/>
  <c r="Y46" i="1"/>
  <c r="X46" i="1"/>
  <c r="W46" i="1" s="1"/>
  <c r="P46" i="1"/>
  <c r="BK45" i="1"/>
  <c r="BJ45" i="1"/>
  <c r="BH45" i="1"/>
  <c r="BI45" i="1" s="1"/>
  <c r="BG45" i="1"/>
  <c r="BF45" i="1"/>
  <c r="BE45" i="1"/>
  <c r="BD45" i="1"/>
  <c r="BC45" i="1"/>
  <c r="AX45" i="1" s="1"/>
  <c r="AZ45" i="1"/>
  <c r="AS45" i="1"/>
  <c r="AM45" i="1"/>
  <c r="AN45" i="1" s="1"/>
  <c r="AI45" i="1"/>
  <c r="AG45" i="1" s="1"/>
  <c r="N45" i="1" s="1"/>
  <c r="Y45" i="1"/>
  <c r="X45" i="1"/>
  <c r="W45" i="1"/>
  <c r="P45" i="1"/>
  <c r="BK44" i="1"/>
  <c r="BJ44" i="1"/>
  <c r="BH44" i="1"/>
  <c r="BI44" i="1" s="1"/>
  <c r="BG44" i="1"/>
  <c r="BF44" i="1"/>
  <c r="BE44" i="1"/>
  <c r="BD44" i="1"/>
  <c r="BC44" i="1"/>
  <c r="AX44" i="1" s="1"/>
  <c r="AZ44" i="1"/>
  <c r="AS44" i="1"/>
  <c r="AM44" i="1"/>
  <c r="AN44" i="1" s="1"/>
  <c r="AI44" i="1"/>
  <c r="AG44" i="1" s="1"/>
  <c r="J44" i="1" s="1"/>
  <c r="AV44" i="1" s="1"/>
  <c r="Y44" i="1"/>
  <c r="X44" i="1"/>
  <c r="P44" i="1"/>
  <c r="BK43" i="1"/>
  <c r="BJ43" i="1"/>
  <c r="BI43" i="1"/>
  <c r="S43" i="1" s="1"/>
  <c r="BH43" i="1"/>
  <c r="BG43" i="1"/>
  <c r="BF43" i="1"/>
  <c r="BE43" i="1"/>
  <c r="BD43" i="1"/>
  <c r="BC43" i="1"/>
  <c r="AX43" i="1" s="1"/>
  <c r="AZ43" i="1"/>
  <c r="AS43" i="1"/>
  <c r="AM43" i="1"/>
  <c r="AN43" i="1" s="1"/>
  <c r="AI43" i="1"/>
  <c r="AG43" i="1" s="1"/>
  <c r="Y43" i="1"/>
  <c r="X43" i="1"/>
  <c r="P43" i="1"/>
  <c r="BK42" i="1"/>
  <c r="BJ42" i="1"/>
  <c r="BH42" i="1"/>
  <c r="BI42" i="1" s="1"/>
  <c r="BG42" i="1"/>
  <c r="BF42" i="1"/>
  <c r="BE42" i="1"/>
  <c r="BD42" i="1"/>
  <c r="BC42" i="1"/>
  <c r="AX42" i="1" s="1"/>
  <c r="AZ42" i="1"/>
  <c r="AS42" i="1"/>
  <c r="AM42" i="1"/>
  <c r="AN42" i="1" s="1"/>
  <c r="AI42" i="1"/>
  <c r="AG42" i="1" s="1"/>
  <c r="AH42" i="1" s="1"/>
  <c r="Y42" i="1"/>
  <c r="X42" i="1"/>
  <c r="W42" i="1" s="1"/>
  <c r="P42" i="1"/>
  <c r="BK41" i="1"/>
  <c r="BJ41" i="1"/>
  <c r="BI41" i="1" s="1"/>
  <c r="AU41" i="1" s="1"/>
  <c r="BH41" i="1"/>
  <c r="BG41" i="1"/>
  <c r="BF41" i="1"/>
  <c r="BE41" i="1"/>
  <c r="BD41" i="1"/>
  <c r="BC41" i="1"/>
  <c r="AX41" i="1" s="1"/>
  <c r="AZ41" i="1"/>
  <c r="AS41" i="1"/>
  <c r="AM41" i="1"/>
  <c r="AN41" i="1" s="1"/>
  <c r="AI41" i="1"/>
  <c r="AG41" i="1"/>
  <c r="AH41" i="1" s="1"/>
  <c r="Y41" i="1"/>
  <c r="X41" i="1"/>
  <c r="W41" i="1" s="1"/>
  <c r="P41" i="1"/>
  <c r="K41" i="1"/>
  <c r="J41" i="1"/>
  <c r="AV41" i="1" s="1"/>
  <c r="BK40" i="1"/>
  <c r="BJ40" i="1"/>
  <c r="BH40" i="1"/>
  <c r="BI40" i="1" s="1"/>
  <c r="S40" i="1" s="1"/>
  <c r="BG40" i="1"/>
  <c r="BF40" i="1"/>
  <c r="BE40" i="1"/>
  <c r="BD40" i="1"/>
  <c r="BC40" i="1"/>
  <c r="AX40" i="1" s="1"/>
  <c r="AZ40" i="1"/>
  <c r="AU40" i="1"/>
  <c r="AS40" i="1"/>
  <c r="AM40" i="1"/>
  <c r="AN40" i="1" s="1"/>
  <c r="AI40" i="1"/>
  <c r="AG40" i="1" s="1"/>
  <c r="Y40" i="1"/>
  <c r="X40" i="1"/>
  <c r="W40" i="1"/>
  <c r="P40" i="1"/>
  <c r="BK39" i="1"/>
  <c r="BJ39" i="1"/>
  <c r="BH39" i="1"/>
  <c r="BG39" i="1"/>
  <c r="BF39" i="1"/>
  <c r="BE39" i="1"/>
  <c r="BD39" i="1"/>
  <c r="BC39" i="1"/>
  <c r="AX39" i="1" s="1"/>
  <c r="AZ39" i="1"/>
  <c r="AS39" i="1"/>
  <c r="AM39" i="1"/>
  <c r="AN39" i="1" s="1"/>
  <c r="AI39" i="1"/>
  <c r="AG39" i="1" s="1"/>
  <c r="Y39" i="1"/>
  <c r="X39" i="1"/>
  <c r="P39" i="1"/>
  <c r="I39" i="1"/>
  <c r="AA39" i="1" s="1"/>
  <c r="BK38" i="1"/>
  <c r="S38" i="1" s="1"/>
  <c r="BJ38" i="1"/>
  <c r="BH38" i="1"/>
  <c r="BI38" i="1" s="1"/>
  <c r="AU38" i="1" s="1"/>
  <c r="BG38" i="1"/>
  <c r="BF38" i="1"/>
  <c r="BE38" i="1"/>
  <c r="BD38" i="1"/>
  <c r="BC38" i="1"/>
  <c r="AX38" i="1" s="1"/>
  <c r="AZ38" i="1"/>
  <c r="AS38" i="1"/>
  <c r="AM38" i="1"/>
  <c r="AN38" i="1" s="1"/>
  <c r="AI38" i="1"/>
  <c r="AG38" i="1" s="1"/>
  <c r="K38" i="1" s="1"/>
  <c r="Y38" i="1"/>
  <c r="X38" i="1"/>
  <c r="W38" i="1" s="1"/>
  <c r="P38" i="1"/>
  <c r="BK37" i="1"/>
  <c r="BJ37" i="1"/>
  <c r="BH37" i="1"/>
  <c r="BI37" i="1" s="1"/>
  <c r="BG37" i="1"/>
  <c r="BF37" i="1"/>
  <c r="BE37" i="1"/>
  <c r="BD37" i="1"/>
  <c r="BC37" i="1"/>
  <c r="AX37" i="1" s="1"/>
  <c r="AZ37" i="1"/>
  <c r="AS37" i="1"/>
  <c r="AM37" i="1"/>
  <c r="AN37" i="1" s="1"/>
  <c r="AI37" i="1"/>
  <c r="AG37" i="1" s="1"/>
  <c r="Y37" i="1"/>
  <c r="X37" i="1"/>
  <c r="W37" i="1" s="1"/>
  <c r="P37" i="1"/>
  <c r="BK36" i="1"/>
  <c r="BJ36" i="1"/>
  <c r="BH36" i="1"/>
  <c r="BG36" i="1"/>
  <c r="BF36" i="1"/>
  <c r="BE36" i="1"/>
  <c r="BD36" i="1"/>
  <c r="BC36" i="1"/>
  <c r="AX36" i="1" s="1"/>
  <c r="AZ36" i="1"/>
  <c r="AS36" i="1"/>
  <c r="AM36" i="1"/>
  <c r="AN36" i="1" s="1"/>
  <c r="AI36" i="1"/>
  <c r="AG36" i="1" s="1"/>
  <c r="J36" i="1" s="1"/>
  <c r="AV36" i="1" s="1"/>
  <c r="Y36" i="1"/>
  <c r="X36" i="1"/>
  <c r="P36" i="1"/>
  <c r="BK35" i="1"/>
  <c r="BJ35" i="1"/>
  <c r="BH35" i="1"/>
  <c r="BI35" i="1" s="1"/>
  <c r="BG35" i="1"/>
  <c r="BF35" i="1"/>
  <c r="BE35" i="1"/>
  <c r="BD35" i="1"/>
  <c r="BC35" i="1"/>
  <c r="AX35" i="1" s="1"/>
  <c r="AZ35" i="1"/>
  <c r="AS35" i="1"/>
  <c r="AN35" i="1"/>
  <c r="AM35" i="1"/>
  <c r="AI35" i="1"/>
  <c r="AG35" i="1" s="1"/>
  <c r="Y35" i="1"/>
  <c r="X35" i="1"/>
  <c r="P35" i="1"/>
  <c r="I35" i="1"/>
  <c r="AA35" i="1" s="1"/>
  <c r="BK34" i="1"/>
  <c r="BJ34" i="1"/>
  <c r="BH34" i="1"/>
  <c r="BI34" i="1" s="1"/>
  <c r="BG34" i="1"/>
  <c r="BF34" i="1"/>
  <c r="BE34" i="1"/>
  <c r="BD34" i="1"/>
  <c r="BC34" i="1"/>
  <c r="AX34" i="1" s="1"/>
  <c r="AZ34" i="1"/>
  <c r="AS34" i="1"/>
  <c r="AM34" i="1"/>
  <c r="AN34" i="1" s="1"/>
  <c r="AI34" i="1"/>
  <c r="AG34" i="1" s="1"/>
  <c r="Y34" i="1"/>
  <c r="X34" i="1"/>
  <c r="P34" i="1"/>
  <c r="BK33" i="1"/>
  <c r="BJ33" i="1"/>
  <c r="BI33" i="1" s="1"/>
  <c r="BH33" i="1"/>
  <c r="BG33" i="1"/>
  <c r="BF33" i="1"/>
  <c r="BE33" i="1"/>
  <c r="BD33" i="1"/>
  <c r="BC33" i="1"/>
  <c r="AX33" i="1" s="1"/>
  <c r="AZ33" i="1"/>
  <c r="AS33" i="1"/>
  <c r="AM33" i="1"/>
  <c r="AN33" i="1" s="1"/>
  <c r="AI33" i="1"/>
  <c r="AG33" i="1" s="1"/>
  <c r="Y33" i="1"/>
  <c r="W33" i="1" s="1"/>
  <c r="X33" i="1"/>
  <c r="P33" i="1"/>
  <c r="BK32" i="1"/>
  <c r="BJ32" i="1"/>
  <c r="BH32" i="1"/>
  <c r="BG32" i="1"/>
  <c r="BF32" i="1"/>
  <c r="BE32" i="1"/>
  <c r="BD32" i="1"/>
  <c r="BC32" i="1"/>
  <c r="AX32" i="1" s="1"/>
  <c r="AZ32" i="1"/>
  <c r="AS32" i="1"/>
  <c r="AM32" i="1"/>
  <c r="AN32" i="1" s="1"/>
  <c r="AI32" i="1"/>
  <c r="AG32" i="1" s="1"/>
  <c r="Y32" i="1"/>
  <c r="X32" i="1"/>
  <c r="W32" i="1"/>
  <c r="P32" i="1"/>
  <c r="BK31" i="1"/>
  <c r="BJ31" i="1"/>
  <c r="BH31" i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Y31" i="1"/>
  <c r="X31" i="1"/>
  <c r="P31" i="1"/>
  <c r="BK30" i="1"/>
  <c r="BJ30" i="1"/>
  <c r="BH30" i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 s="1"/>
  <c r="Y30" i="1"/>
  <c r="X30" i="1"/>
  <c r="W30" i="1" s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W29" i="1" s="1"/>
  <c r="X29" i="1"/>
  <c r="P29" i="1"/>
  <c r="BK28" i="1"/>
  <c r="BJ28" i="1"/>
  <c r="BH28" i="1"/>
  <c r="BG28" i="1"/>
  <c r="BF28" i="1"/>
  <c r="BE28" i="1"/>
  <c r="BD28" i="1"/>
  <c r="BC28" i="1"/>
  <c r="AZ28" i="1"/>
  <c r="AX28" i="1"/>
  <c r="AS28" i="1"/>
  <c r="AM28" i="1"/>
  <c r="AN28" i="1" s="1"/>
  <c r="AI28" i="1"/>
  <c r="AG28" i="1" s="1"/>
  <c r="AH28" i="1" s="1"/>
  <c r="Y28" i="1"/>
  <c r="X28" i="1"/>
  <c r="W28" i="1" s="1"/>
  <c r="P28" i="1"/>
  <c r="BK27" i="1"/>
  <c r="BJ27" i="1"/>
  <c r="BH27" i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 s="1"/>
  <c r="Y27" i="1"/>
  <c r="X27" i="1"/>
  <c r="W27" i="1"/>
  <c r="P27" i="1"/>
  <c r="BK26" i="1"/>
  <c r="BJ26" i="1"/>
  <c r="BH26" i="1"/>
  <c r="BG26" i="1"/>
  <c r="BF26" i="1"/>
  <c r="BE26" i="1"/>
  <c r="BD26" i="1"/>
  <c r="BC26" i="1"/>
  <c r="AZ26" i="1"/>
  <c r="AX26" i="1"/>
  <c r="AS26" i="1"/>
  <c r="AM26" i="1"/>
  <c r="AN26" i="1" s="1"/>
  <c r="AI26" i="1"/>
  <c r="AG26" i="1"/>
  <c r="K26" i="1" s="1"/>
  <c r="Y26" i="1"/>
  <c r="X26" i="1"/>
  <c r="W26" i="1"/>
  <c r="P26" i="1"/>
  <c r="BK25" i="1"/>
  <c r="BJ25" i="1"/>
  <c r="BI25" i="1"/>
  <c r="BH25" i="1"/>
  <c r="BG25" i="1"/>
  <c r="BF25" i="1"/>
  <c r="BE25" i="1"/>
  <c r="BD25" i="1"/>
  <c r="BC25" i="1"/>
  <c r="AZ25" i="1"/>
  <c r="AX25" i="1"/>
  <c r="AS25" i="1"/>
  <c r="AM25" i="1"/>
  <c r="AN25" i="1" s="1"/>
  <c r="AI25" i="1"/>
  <c r="AG25" i="1" s="1"/>
  <c r="Y25" i="1"/>
  <c r="X25" i="1"/>
  <c r="P25" i="1"/>
  <c r="BK24" i="1"/>
  <c r="BJ24" i="1"/>
  <c r="BH24" i="1"/>
  <c r="BG24" i="1"/>
  <c r="BF24" i="1"/>
  <c r="BE24" i="1"/>
  <c r="BD24" i="1"/>
  <c r="BC24" i="1"/>
  <c r="AZ24" i="1"/>
  <c r="AX24" i="1"/>
  <c r="AS24" i="1"/>
  <c r="AM24" i="1"/>
  <c r="AN24" i="1" s="1"/>
  <c r="AI24" i="1"/>
  <c r="AG24" i="1" s="1"/>
  <c r="Y24" i="1"/>
  <c r="X24" i="1"/>
  <c r="W24" i="1" s="1"/>
  <c r="P24" i="1"/>
  <c r="BK23" i="1"/>
  <c r="BJ23" i="1"/>
  <c r="BH23" i="1"/>
  <c r="BI23" i="1" s="1"/>
  <c r="BG23" i="1"/>
  <c r="BF23" i="1"/>
  <c r="BE23" i="1"/>
  <c r="BD23" i="1"/>
  <c r="BC23" i="1"/>
  <c r="AX23" i="1" s="1"/>
  <c r="AZ23" i="1"/>
  <c r="AS23" i="1"/>
  <c r="AN23" i="1"/>
  <c r="AM23" i="1"/>
  <c r="AI23" i="1"/>
  <c r="AG23" i="1"/>
  <c r="Y23" i="1"/>
  <c r="X23" i="1"/>
  <c r="W23" i="1" s="1"/>
  <c r="P23" i="1"/>
  <c r="BK22" i="1"/>
  <c r="BJ22" i="1"/>
  <c r="BI22" i="1" s="1"/>
  <c r="AU22" i="1" s="1"/>
  <c r="BH22" i="1"/>
  <c r="BG22" i="1"/>
  <c r="BF22" i="1"/>
  <c r="BE22" i="1"/>
  <c r="BD22" i="1"/>
  <c r="BC22" i="1"/>
  <c r="AX22" i="1" s="1"/>
  <c r="AZ22" i="1"/>
  <c r="AS22" i="1"/>
  <c r="AW22" i="1" s="1"/>
  <c r="AM22" i="1"/>
  <c r="AN22" i="1" s="1"/>
  <c r="AI22" i="1"/>
  <c r="AG22" i="1" s="1"/>
  <c r="J22" i="1" s="1"/>
  <c r="AV22" i="1" s="1"/>
  <c r="Y22" i="1"/>
  <c r="X22" i="1"/>
  <c r="W22" i="1" s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N21" i="1" s="1"/>
  <c r="Y21" i="1"/>
  <c r="X21" i="1"/>
  <c r="P21" i="1"/>
  <c r="BK20" i="1"/>
  <c r="BJ20" i="1"/>
  <c r="BI20" i="1"/>
  <c r="BH20" i="1"/>
  <c r="BG20" i="1"/>
  <c r="BF20" i="1"/>
  <c r="BE20" i="1"/>
  <c r="BD20" i="1"/>
  <c r="BC20" i="1"/>
  <c r="AZ20" i="1"/>
  <c r="AX20" i="1"/>
  <c r="AS20" i="1"/>
  <c r="AM20" i="1"/>
  <c r="AN20" i="1" s="1"/>
  <c r="AI20" i="1"/>
  <c r="AG20" i="1" s="1"/>
  <c r="AH20" i="1" s="1"/>
  <c r="Y20" i="1"/>
  <c r="X20" i="1"/>
  <c r="P20" i="1"/>
  <c r="I20" i="1"/>
  <c r="AA20" i="1" s="1"/>
  <c r="BK19" i="1"/>
  <c r="BJ19" i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 s="1"/>
  <c r="Y19" i="1"/>
  <c r="X19" i="1"/>
  <c r="W19" i="1" s="1"/>
  <c r="P19" i="1"/>
  <c r="BK18" i="1"/>
  <c r="BJ18" i="1"/>
  <c r="BH18" i="1"/>
  <c r="BI18" i="1" s="1"/>
  <c r="S18" i="1" s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/>
  <c r="Y18" i="1"/>
  <c r="X18" i="1"/>
  <c r="W18" i="1" s="1"/>
  <c r="P18" i="1"/>
  <c r="BK17" i="1"/>
  <c r="BJ17" i="1"/>
  <c r="BH17" i="1"/>
  <c r="BG17" i="1"/>
  <c r="BF17" i="1"/>
  <c r="BE17" i="1"/>
  <c r="BD17" i="1"/>
  <c r="BC17" i="1"/>
  <c r="AZ17" i="1"/>
  <c r="AX17" i="1"/>
  <c r="AS17" i="1"/>
  <c r="AM17" i="1"/>
  <c r="AN17" i="1" s="1"/>
  <c r="AI17" i="1"/>
  <c r="AG17" i="1" s="1"/>
  <c r="AH17" i="1" s="1"/>
  <c r="Y17" i="1"/>
  <c r="X17" i="1"/>
  <c r="P17" i="1"/>
  <c r="J17" i="1"/>
  <c r="AV17" i="1" s="1"/>
  <c r="I27" i="1" l="1"/>
  <c r="K27" i="1"/>
  <c r="S71" i="1"/>
  <c r="AU71" i="1"/>
  <c r="K40" i="1"/>
  <c r="N40" i="1"/>
  <c r="J40" i="1"/>
  <c r="AV40" i="1" s="1"/>
  <c r="AY40" i="1" s="1"/>
  <c r="AW69" i="1"/>
  <c r="N37" i="1"/>
  <c r="K37" i="1"/>
  <c r="N51" i="1"/>
  <c r="K51" i="1"/>
  <c r="N34" i="1"/>
  <c r="AH34" i="1"/>
  <c r="AU45" i="1"/>
  <c r="AW45" i="1" s="1"/>
  <c r="S45" i="1"/>
  <c r="I19" i="1"/>
  <c r="AA19" i="1" s="1"/>
  <c r="J19" i="1"/>
  <c r="AV19" i="1" s="1"/>
  <c r="K19" i="1"/>
  <c r="AU51" i="1"/>
  <c r="AW51" i="1" s="1"/>
  <c r="S51" i="1"/>
  <c r="I79" i="1"/>
  <c r="N79" i="1"/>
  <c r="K79" i="1"/>
  <c r="AH79" i="1"/>
  <c r="J79" i="1"/>
  <c r="AV79" i="1" s="1"/>
  <c r="S29" i="1"/>
  <c r="AU29" i="1"/>
  <c r="N32" i="1"/>
  <c r="J32" i="1"/>
  <c r="AV32" i="1" s="1"/>
  <c r="S35" i="1"/>
  <c r="T35" i="1" s="1"/>
  <c r="U35" i="1" s="1"/>
  <c r="AU35" i="1"/>
  <c r="J74" i="1"/>
  <c r="AV74" i="1" s="1"/>
  <c r="AH74" i="1"/>
  <c r="AU77" i="1"/>
  <c r="S77" i="1"/>
  <c r="AH73" i="1"/>
  <c r="K73" i="1"/>
  <c r="J73" i="1"/>
  <c r="AV73" i="1" s="1"/>
  <c r="AY73" i="1" s="1"/>
  <c r="S75" i="1"/>
  <c r="AU75" i="1"/>
  <c r="AU78" i="1"/>
  <c r="S78" i="1"/>
  <c r="S21" i="1"/>
  <c r="AU21" i="1"/>
  <c r="S59" i="1"/>
  <c r="AU59" i="1"/>
  <c r="AW59" i="1" s="1"/>
  <c r="AU43" i="1"/>
  <c r="W21" i="1"/>
  <c r="W31" i="1"/>
  <c r="BI49" i="1"/>
  <c r="AW52" i="1"/>
  <c r="J58" i="1"/>
  <c r="AV58" i="1" s="1"/>
  <c r="AH58" i="1"/>
  <c r="W59" i="1"/>
  <c r="BI67" i="1"/>
  <c r="BI68" i="1"/>
  <c r="BI19" i="1"/>
  <c r="AU19" i="1" s="1"/>
  <c r="AW19" i="1" s="1"/>
  <c r="I17" i="1"/>
  <c r="AA17" i="1" s="1"/>
  <c r="BI17" i="1"/>
  <c r="S17" i="1" s="1"/>
  <c r="BI24" i="1"/>
  <c r="AW27" i="1"/>
  <c r="BI27" i="1"/>
  <c r="AU27" i="1" s="1"/>
  <c r="BI28" i="1"/>
  <c r="BI32" i="1"/>
  <c r="BI36" i="1"/>
  <c r="W39" i="1"/>
  <c r="AW40" i="1"/>
  <c r="J55" i="1"/>
  <c r="AV55" i="1" s="1"/>
  <c r="W57" i="1"/>
  <c r="I60" i="1"/>
  <c r="AA60" i="1" s="1"/>
  <c r="K64" i="1"/>
  <c r="BI73" i="1"/>
  <c r="AU73" i="1" s="1"/>
  <c r="AW73" i="1" s="1"/>
  <c r="AY77" i="1"/>
  <c r="AW29" i="1"/>
  <c r="W35" i="1"/>
  <c r="N36" i="1"/>
  <c r="AH54" i="1"/>
  <c r="S69" i="1"/>
  <c r="AH72" i="1"/>
  <c r="S73" i="1"/>
  <c r="S76" i="1"/>
  <c r="AU18" i="1"/>
  <c r="AW18" i="1" s="1"/>
  <c r="AW46" i="1"/>
  <c r="J54" i="1"/>
  <c r="AV54" i="1" s="1"/>
  <c r="W69" i="1"/>
  <c r="J72" i="1"/>
  <c r="AV72" i="1" s="1"/>
  <c r="AY78" i="1"/>
  <c r="W25" i="1"/>
  <c r="N26" i="1"/>
  <c r="BI26" i="1"/>
  <c r="BI31" i="1"/>
  <c r="AW38" i="1"/>
  <c r="BI39" i="1"/>
  <c r="W43" i="1"/>
  <c r="I44" i="1"/>
  <c r="AA44" i="1" s="1"/>
  <c r="S46" i="1"/>
  <c r="W49" i="1"/>
  <c r="K54" i="1"/>
  <c r="W56" i="1"/>
  <c r="BI57" i="1"/>
  <c r="AU57" i="1" s="1"/>
  <c r="AW57" i="1" s="1"/>
  <c r="BI63" i="1"/>
  <c r="K70" i="1"/>
  <c r="N71" i="1"/>
  <c r="K72" i="1"/>
  <c r="AW75" i="1"/>
  <c r="BI79" i="1"/>
  <c r="W34" i="1"/>
  <c r="AY41" i="1"/>
  <c r="N54" i="1"/>
  <c r="BI54" i="1"/>
  <c r="K57" i="1"/>
  <c r="S61" i="1"/>
  <c r="N72" i="1"/>
  <c r="W74" i="1"/>
  <c r="AW35" i="1"/>
  <c r="AW41" i="1"/>
  <c r="AU17" i="1"/>
  <c r="AY17" i="1" s="1"/>
  <c r="K18" i="1"/>
  <c r="J18" i="1"/>
  <c r="AV18" i="1" s="1"/>
  <c r="AY18" i="1" s="1"/>
  <c r="I18" i="1"/>
  <c r="AH18" i="1"/>
  <c r="J24" i="1"/>
  <c r="AV24" i="1" s="1"/>
  <c r="AY24" i="1" s="1"/>
  <c r="I24" i="1"/>
  <c r="AH24" i="1"/>
  <c r="N24" i="1"/>
  <c r="K24" i="1"/>
  <c r="AU34" i="1"/>
  <c r="AW34" i="1" s="1"/>
  <c r="S34" i="1"/>
  <c r="N20" i="1"/>
  <c r="K20" i="1"/>
  <c r="J20" i="1"/>
  <c r="AV20" i="1" s="1"/>
  <c r="K21" i="1"/>
  <c r="I21" i="1"/>
  <c r="J21" i="1"/>
  <c r="AV21" i="1" s="1"/>
  <c r="AY21" i="1" s="1"/>
  <c r="AH21" i="1"/>
  <c r="AY22" i="1"/>
  <c r="AH22" i="1"/>
  <c r="N22" i="1"/>
  <c r="I22" i="1"/>
  <c r="N28" i="1"/>
  <c r="K28" i="1"/>
  <c r="J28" i="1"/>
  <c r="AV28" i="1" s="1"/>
  <c r="I28" i="1"/>
  <c r="AH30" i="1"/>
  <c r="N30" i="1"/>
  <c r="K30" i="1"/>
  <c r="I30" i="1"/>
  <c r="AU23" i="1"/>
  <c r="AW23" i="1" s="1"/>
  <c r="S23" i="1"/>
  <c r="AW17" i="1"/>
  <c r="W17" i="1"/>
  <c r="K22" i="1"/>
  <c r="K23" i="1"/>
  <c r="J23" i="1"/>
  <c r="AV23" i="1" s="1"/>
  <c r="AY23" i="1" s="1"/>
  <c r="AH23" i="1"/>
  <c r="I23" i="1"/>
  <c r="N23" i="1"/>
  <c r="S27" i="1"/>
  <c r="N31" i="1"/>
  <c r="K31" i="1"/>
  <c r="AH31" i="1"/>
  <c r="J31" i="1"/>
  <c r="AV31" i="1" s="1"/>
  <c r="AH33" i="1"/>
  <c r="N33" i="1"/>
  <c r="J33" i="1"/>
  <c r="AV33" i="1" s="1"/>
  <c r="I33" i="1"/>
  <c r="K33" i="1"/>
  <c r="AU37" i="1"/>
  <c r="AW37" i="1" s="1"/>
  <c r="S37" i="1"/>
  <c r="I46" i="1"/>
  <c r="AH46" i="1"/>
  <c r="N46" i="1"/>
  <c r="J46" i="1"/>
  <c r="AV46" i="1" s="1"/>
  <c r="AY46" i="1" s="1"/>
  <c r="K46" i="1"/>
  <c r="AU25" i="1"/>
  <c r="S25" i="1"/>
  <c r="AU24" i="1"/>
  <c r="AW24" i="1" s="1"/>
  <c r="S24" i="1"/>
  <c r="N25" i="1"/>
  <c r="K25" i="1"/>
  <c r="J25" i="1"/>
  <c r="AV25" i="1" s="1"/>
  <c r="AH25" i="1"/>
  <c r="AU28" i="1"/>
  <c r="AW28" i="1" s="1"/>
  <c r="S28" i="1"/>
  <c r="J30" i="1"/>
  <c r="AV30" i="1" s="1"/>
  <c r="AU39" i="1"/>
  <c r="AW39" i="1" s="1"/>
  <c r="S39" i="1"/>
  <c r="J61" i="1"/>
  <c r="AV61" i="1" s="1"/>
  <c r="AY61" i="1" s="1"/>
  <c r="AH61" i="1"/>
  <c r="N61" i="1"/>
  <c r="I61" i="1"/>
  <c r="K61" i="1"/>
  <c r="AW21" i="1"/>
  <c r="K29" i="1"/>
  <c r="J29" i="1"/>
  <c r="AV29" i="1" s="1"/>
  <c r="AY29" i="1" s="1"/>
  <c r="I29" i="1"/>
  <c r="T29" i="1" s="1"/>
  <c r="U29" i="1" s="1"/>
  <c r="AH29" i="1"/>
  <c r="N29" i="1"/>
  <c r="T18" i="1"/>
  <c r="U18" i="1" s="1"/>
  <c r="AB18" i="1" s="1"/>
  <c r="S19" i="1"/>
  <c r="AU20" i="1"/>
  <c r="AW20" i="1" s="1"/>
  <c r="S20" i="1"/>
  <c r="S22" i="1"/>
  <c r="AW25" i="1"/>
  <c r="S26" i="1"/>
  <c r="AU26" i="1"/>
  <c r="AW26" i="1" s="1"/>
  <c r="I31" i="1"/>
  <c r="AU33" i="1"/>
  <c r="AW33" i="1" s="1"/>
  <c r="S33" i="1"/>
  <c r="V35" i="1"/>
  <c r="Z35" i="1" s="1"/>
  <c r="AC35" i="1"/>
  <c r="AB35" i="1"/>
  <c r="Q35" i="1"/>
  <c r="O35" i="1" s="1"/>
  <c r="R35" i="1" s="1"/>
  <c r="N17" i="1"/>
  <c r="K17" i="1"/>
  <c r="N18" i="1"/>
  <c r="W20" i="1"/>
  <c r="T21" i="1"/>
  <c r="U21" i="1" s="1"/>
  <c r="I25" i="1"/>
  <c r="AA27" i="1"/>
  <c r="AU36" i="1"/>
  <c r="AW36" i="1" s="1"/>
  <c r="S36" i="1"/>
  <c r="T46" i="1"/>
  <c r="U46" i="1" s="1"/>
  <c r="J27" i="1"/>
  <c r="AV27" i="1" s="1"/>
  <c r="AY27" i="1" s="1"/>
  <c r="N39" i="1"/>
  <c r="K39" i="1"/>
  <c r="J39" i="1"/>
  <c r="AV39" i="1" s="1"/>
  <c r="J43" i="1"/>
  <c r="AV43" i="1" s="1"/>
  <c r="AY43" i="1" s="1"/>
  <c r="I43" i="1"/>
  <c r="AH43" i="1"/>
  <c r="N43" i="1"/>
  <c r="K43" i="1"/>
  <c r="S49" i="1"/>
  <c r="AU49" i="1"/>
  <c r="K50" i="1"/>
  <c r="AH50" i="1"/>
  <c r="N50" i="1"/>
  <c r="J50" i="1"/>
  <c r="AV50" i="1" s="1"/>
  <c r="I50" i="1"/>
  <c r="I52" i="1"/>
  <c r="N52" i="1"/>
  <c r="J52" i="1"/>
  <c r="AV52" i="1" s="1"/>
  <c r="AY52" i="1" s="1"/>
  <c r="K52" i="1"/>
  <c r="AH52" i="1"/>
  <c r="K36" i="1"/>
  <c r="AH36" i="1"/>
  <c r="AU44" i="1"/>
  <c r="AY44" i="1" s="1"/>
  <c r="S44" i="1"/>
  <c r="AU56" i="1"/>
  <c r="AW56" i="1" s="1"/>
  <c r="S56" i="1"/>
  <c r="AH26" i="1"/>
  <c r="AW43" i="1"/>
  <c r="AW48" i="1"/>
  <c r="J69" i="1"/>
  <c r="AV69" i="1" s="1"/>
  <c r="AY69" i="1" s="1"/>
  <c r="AH69" i="1"/>
  <c r="N69" i="1"/>
  <c r="K69" i="1"/>
  <c r="I69" i="1"/>
  <c r="T69" i="1" s="1"/>
  <c r="U69" i="1" s="1"/>
  <c r="N19" i="1"/>
  <c r="I26" i="1"/>
  <c r="N27" i="1"/>
  <c r="K34" i="1"/>
  <c r="J34" i="1"/>
  <c r="AV34" i="1" s="1"/>
  <c r="J37" i="1"/>
  <c r="AV37" i="1" s="1"/>
  <c r="I37" i="1"/>
  <c r="AH37" i="1"/>
  <c r="AU42" i="1"/>
  <c r="AW42" i="1" s="1"/>
  <c r="S42" i="1"/>
  <c r="W44" i="1"/>
  <c r="AA62" i="1"/>
  <c r="J76" i="1"/>
  <c r="AV76" i="1" s="1"/>
  <c r="AY76" i="1" s="1"/>
  <c r="AH76" i="1"/>
  <c r="N76" i="1"/>
  <c r="K76" i="1"/>
  <c r="I76" i="1"/>
  <c r="T76" i="1" s="1"/>
  <c r="U76" i="1" s="1"/>
  <c r="J26" i="1"/>
  <c r="AV26" i="1" s="1"/>
  <c r="AY26" i="1" s="1"/>
  <c r="I38" i="1"/>
  <c r="AH38" i="1"/>
  <c r="N38" i="1"/>
  <c r="J38" i="1"/>
  <c r="AV38" i="1" s="1"/>
  <c r="AY38" i="1" s="1"/>
  <c r="N47" i="1"/>
  <c r="K47" i="1"/>
  <c r="J47" i="1"/>
  <c r="AV47" i="1" s="1"/>
  <c r="J63" i="1"/>
  <c r="AV63" i="1" s="1"/>
  <c r="N63" i="1"/>
  <c r="K63" i="1"/>
  <c r="AH63" i="1"/>
  <c r="I63" i="1"/>
  <c r="AH19" i="1"/>
  <c r="AH27" i="1"/>
  <c r="BI30" i="1"/>
  <c r="K32" i="1"/>
  <c r="I32" i="1"/>
  <c r="AH32" i="1"/>
  <c r="W36" i="1"/>
  <c r="S41" i="1"/>
  <c r="K45" i="1"/>
  <c r="J45" i="1"/>
  <c r="AV45" i="1" s="1"/>
  <c r="AY45" i="1" s="1"/>
  <c r="I45" i="1"/>
  <c r="AH45" i="1"/>
  <c r="I47" i="1"/>
  <c r="AH47" i="1"/>
  <c r="K66" i="1"/>
  <c r="I66" i="1"/>
  <c r="N66" i="1"/>
  <c r="J66" i="1"/>
  <c r="AV66" i="1" s="1"/>
  <c r="AU68" i="1"/>
  <c r="AW68" i="1" s="1"/>
  <c r="S68" i="1"/>
  <c r="I34" i="1"/>
  <c r="J35" i="1"/>
  <c r="AV35" i="1" s="1"/>
  <c r="AY35" i="1" s="1"/>
  <c r="AH35" i="1"/>
  <c r="N35" i="1"/>
  <c r="K35" i="1"/>
  <c r="I36" i="1"/>
  <c r="AH39" i="1"/>
  <c r="K42" i="1"/>
  <c r="J42" i="1"/>
  <c r="AV42" i="1" s="1"/>
  <c r="AY42" i="1" s="1"/>
  <c r="I42" i="1"/>
  <c r="N42" i="1"/>
  <c r="N44" i="1"/>
  <c r="K44" i="1"/>
  <c r="AH44" i="1"/>
  <c r="AH66" i="1"/>
  <c r="I41" i="1"/>
  <c r="N53" i="1"/>
  <c r="K53" i="1"/>
  <c r="J53" i="1"/>
  <c r="AV53" i="1" s="1"/>
  <c r="AU60" i="1"/>
  <c r="AW60" i="1" s="1"/>
  <c r="S60" i="1"/>
  <c r="AA67" i="1"/>
  <c r="AH67" i="1"/>
  <c r="N67" i="1"/>
  <c r="K67" i="1"/>
  <c r="J67" i="1"/>
  <c r="AV67" i="1" s="1"/>
  <c r="BI55" i="1"/>
  <c r="S67" i="1"/>
  <c r="AU67" i="1"/>
  <c r="AW67" i="1" s="1"/>
  <c r="AH40" i="1"/>
  <c r="AH49" i="1"/>
  <c r="N49" i="1"/>
  <c r="K49" i="1"/>
  <c r="AU53" i="1"/>
  <c r="AW53" i="1" s="1"/>
  <c r="K56" i="1"/>
  <c r="J56" i="1"/>
  <c r="AV56" i="1" s="1"/>
  <c r="I56" i="1"/>
  <c r="N56" i="1"/>
  <c r="AU63" i="1"/>
  <c r="S63" i="1"/>
  <c r="AH75" i="1"/>
  <c r="N75" i="1"/>
  <c r="K75" i="1"/>
  <c r="I75" i="1"/>
  <c r="J75" i="1"/>
  <c r="AV75" i="1" s="1"/>
  <c r="AY75" i="1" s="1"/>
  <c r="I40" i="1"/>
  <c r="N41" i="1"/>
  <c r="K48" i="1"/>
  <c r="J48" i="1"/>
  <c r="AV48" i="1" s="1"/>
  <c r="AY48" i="1" s="1"/>
  <c r="I48" i="1"/>
  <c r="N48" i="1"/>
  <c r="AY60" i="1"/>
  <c r="N65" i="1"/>
  <c r="I65" i="1"/>
  <c r="K65" i="1"/>
  <c r="J65" i="1"/>
  <c r="AV65" i="1" s="1"/>
  <c r="K68" i="1"/>
  <c r="AH68" i="1"/>
  <c r="N68" i="1"/>
  <c r="J68" i="1"/>
  <c r="AV68" i="1" s="1"/>
  <c r="AY68" i="1" s="1"/>
  <c r="I68" i="1"/>
  <c r="T78" i="1"/>
  <c r="U78" i="1" s="1"/>
  <c r="AB78" i="1" s="1"/>
  <c r="AW49" i="1"/>
  <c r="AU50" i="1"/>
  <c r="AW50" i="1" s="1"/>
  <c r="S50" i="1"/>
  <c r="J51" i="1"/>
  <c r="AV51" i="1" s="1"/>
  <c r="AY51" i="1" s="1"/>
  <c r="I51" i="1"/>
  <c r="AH51" i="1"/>
  <c r="T53" i="1"/>
  <c r="U53" i="1" s="1"/>
  <c r="AA54" i="1"/>
  <c r="AH59" i="1"/>
  <c r="N59" i="1"/>
  <c r="K59" i="1"/>
  <c r="J59" i="1"/>
  <c r="AV59" i="1" s="1"/>
  <c r="I59" i="1"/>
  <c r="T59" i="1" s="1"/>
  <c r="U59" i="1" s="1"/>
  <c r="J62" i="1"/>
  <c r="AV62" i="1" s="1"/>
  <c r="AY62" i="1" s="1"/>
  <c r="N62" i="1"/>
  <c r="K62" i="1"/>
  <c r="AH62" i="1"/>
  <c r="AH65" i="1"/>
  <c r="AU70" i="1"/>
  <c r="AY70" i="1" s="1"/>
  <c r="S70" i="1"/>
  <c r="BI47" i="1"/>
  <c r="J49" i="1"/>
  <c r="AV49" i="1" s="1"/>
  <c r="AY49" i="1" s="1"/>
  <c r="I53" i="1"/>
  <c r="AH53" i="1"/>
  <c r="AY58" i="1"/>
  <c r="T61" i="1"/>
  <c r="U61" i="1" s="1"/>
  <c r="AY71" i="1"/>
  <c r="I55" i="1"/>
  <c r="AH57" i="1"/>
  <c r="S62" i="1"/>
  <c r="BI64" i="1"/>
  <c r="BI65" i="1"/>
  <c r="AW71" i="1"/>
  <c r="I58" i="1"/>
  <c r="T58" i="1" s="1"/>
  <c r="U58" i="1" s="1"/>
  <c r="N58" i="1"/>
  <c r="W62" i="1"/>
  <c r="W63" i="1"/>
  <c r="I77" i="1"/>
  <c r="T77" i="1" s="1"/>
  <c r="U77" i="1" s="1"/>
  <c r="I78" i="1"/>
  <c r="AW62" i="1"/>
  <c r="AW63" i="1"/>
  <c r="T71" i="1"/>
  <c r="U71" i="1" s="1"/>
  <c r="Q71" i="1" s="1"/>
  <c r="O71" i="1" s="1"/>
  <c r="R71" i="1" s="1"/>
  <c r="L71" i="1" s="1"/>
  <c r="M71" i="1" s="1"/>
  <c r="BI74" i="1"/>
  <c r="K77" i="1"/>
  <c r="W77" i="1"/>
  <c r="K78" i="1"/>
  <c r="W78" i="1"/>
  <c r="N55" i="1"/>
  <c r="J57" i="1"/>
  <c r="AV57" i="1" s="1"/>
  <c r="BI72" i="1"/>
  <c r="AW77" i="1"/>
  <c r="AW78" i="1"/>
  <c r="N73" i="1"/>
  <c r="I73" i="1"/>
  <c r="T73" i="1" s="1"/>
  <c r="U73" i="1" s="1"/>
  <c r="K74" i="1"/>
  <c r="I74" i="1"/>
  <c r="N74" i="1"/>
  <c r="N77" i="1"/>
  <c r="N78" i="1"/>
  <c r="K60" i="1"/>
  <c r="AH60" i="1"/>
  <c r="BI66" i="1"/>
  <c r="W70" i="1"/>
  <c r="W71" i="1"/>
  <c r="AA79" i="1"/>
  <c r="AY36" i="1" l="1"/>
  <c r="AU31" i="1"/>
  <c r="AW31" i="1" s="1"/>
  <c r="S31" i="1"/>
  <c r="AY54" i="1"/>
  <c r="AU79" i="1"/>
  <c r="AW79" i="1" s="1"/>
  <c r="S79" i="1"/>
  <c r="T79" i="1" s="1"/>
  <c r="U79" i="1" s="1"/>
  <c r="AY57" i="1"/>
  <c r="AY59" i="1"/>
  <c r="AD35" i="1"/>
  <c r="AY31" i="1"/>
  <c r="AY25" i="1"/>
  <c r="AY28" i="1"/>
  <c r="S32" i="1"/>
  <c r="T32" i="1" s="1"/>
  <c r="U32" i="1" s="1"/>
  <c r="Q32" i="1" s="1"/>
  <c r="O32" i="1" s="1"/>
  <c r="R32" i="1" s="1"/>
  <c r="L32" i="1" s="1"/>
  <c r="M32" i="1" s="1"/>
  <c r="AU32" i="1"/>
  <c r="AW32" i="1" s="1"/>
  <c r="S57" i="1"/>
  <c r="T57" i="1" s="1"/>
  <c r="U57" i="1" s="1"/>
  <c r="S54" i="1"/>
  <c r="T54" i="1" s="1"/>
  <c r="U54" i="1" s="1"/>
  <c r="AU54" i="1"/>
  <c r="AW54" i="1" s="1"/>
  <c r="AY19" i="1"/>
  <c r="AB71" i="1"/>
  <c r="V73" i="1"/>
  <c r="Z73" i="1" s="1"/>
  <c r="AC73" i="1"/>
  <c r="AB73" i="1"/>
  <c r="V58" i="1"/>
  <c r="Z58" i="1" s="1"/>
  <c r="AB58" i="1"/>
  <c r="AC58" i="1"/>
  <c r="V59" i="1"/>
  <c r="Z59" i="1" s="1"/>
  <c r="AC59" i="1"/>
  <c r="AB59" i="1"/>
  <c r="AC76" i="1"/>
  <c r="AB76" i="1"/>
  <c r="V76" i="1"/>
  <c r="Z76" i="1" s="1"/>
  <c r="V29" i="1"/>
  <c r="Z29" i="1" s="1"/>
  <c r="AB29" i="1"/>
  <c r="AC29" i="1"/>
  <c r="AC69" i="1"/>
  <c r="V69" i="1"/>
  <c r="Z69" i="1" s="1"/>
  <c r="AB69" i="1"/>
  <c r="AC77" i="1"/>
  <c r="V77" i="1"/>
  <c r="Z77" i="1" s="1"/>
  <c r="AB77" i="1"/>
  <c r="AU55" i="1"/>
  <c r="S55" i="1"/>
  <c r="V53" i="1"/>
  <c r="Z53" i="1" s="1"/>
  <c r="AC53" i="1"/>
  <c r="AA51" i="1"/>
  <c r="S66" i="1"/>
  <c r="AU66" i="1"/>
  <c r="AW66" i="1" s="1"/>
  <c r="AW70" i="1"/>
  <c r="AC61" i="1"/>
  <c r="AB61" i="1"/>
  <c r="V61" i="1"/>
  <c r="Z61" i="1" s="1"/>
  <c r="AU47" i="1"/>
  <c r="AW47" i="1" s="1"/>
  <c r="S47" i="1"/>
  <c r="AA68" i="1"/>
  <c r="AA65" i="1"/>
  <c r="AY56" i="1"/>
  <c r="T67" i="1"/>
  <c r="U67" i="1" s="1"/>
  <c r="AA36" i="1"/>
  <c r="AA47" i="1"/>
  <c r="AA32" i="1"/>
  <c r="AY37" i="1"/>
  <c r="T56" i="1"/>
  <c r="U56" i="1" s="1"/>
  <c r="T33" i="1"/>
  <c r="U33" i="1" s="1"/>
  <c r="T22" i="1"/>
  <c r="U22" i="1" s="1"/>
  <c r="T39" i="1"/>
  <c r="U39" i="1" s="1"/>
  <c r="Q46" i="1"/>
  <c r="O46" i="1" s="1"/>
  <c r="R46" i="1" s="1"/>
  <c r="L46" i="1" s="1"/>
  <c r="M46" i="1" s="1"/>
  <c r="AA46" i="1"/>
  <c r="AA24" i="1"/>
  <c r="T68" i="1"/>
  <c r="U68" i="1" s="1"/>
  <c r="AU64" i="1"/>
  <c r="S64" i="1"/>
  <c r="V32" i="1"/>
  <c r="Z32" i="1" s="1"/>
  <c r="AC32" i="1"/>
  <c r="AB32" i="1"/>
  <c r="T25" i="1"/>
  <c r="U25" i="1" s="1"/>
  <c r="T23" i="1"/>
  <c r="U23" i="1" s="1"/>
  <c r="Q23" i="1" s="1"/>
  <c r="O23" i="1" s="1"/>
  <c r="R23" i="1" s="1"/>
  <c r="L23" i="1" s="1"/>
  <c r="M23" i="1" s="1"/>
  <c r="S72" i="1"/>
  <c r="AU72" i="1"/>
  <c r="AA78" i="1"/>
  <c r="Q78" i="1"/>
  <c r="O78" i="1" s="1"/>
  <c r="R78" i="1" s="1"/>
  <c r="L78" i="1" s="1"/>
  <c r="M78" i="1" s="1"/>
  <c r="AA40" i="1"/>
  <c r="AC54" i="1"/>
  <c r="V54" i="1"/>
  <c r="Z54" i="1" s="1"/>
  <c r="T60" i="1"/>
  <c r="U60" i="1" s="1"/>
  <c r="AA41" i="1"/>
  <c r="AA42" i="1"/>
  <c r="AY66" i="1"/>
  <c r="AU30" i="1"/>
  <c r="AW30" i="1" s="1"/>
  <c r="S30" i="1"/>
  <c r="AY63" i="1"/>
  <c r="T42" i="1"/>
  <c r="U42" i="1" s="1"/>
  <c r="Q42" i="1" s="1"/>
  <c r="O42" i="1" s="1"/>
  <c r="R42" i="1" s="1"/>
  <c r="L42" i="1" s="1"/>
  <c r="M42" i="1" s="1"/>
  <c r="AY39" i="1"/>
  <c r="AA31" i="1"/>
  <c r="Q61" i="1"/>
  <c r="O61" i="1" s="1"/>
  <c r="R61" i="1" s="1"/>
  <c r="L61" i="1" s="1"/>
  <c r="M61" i="1" s="1"/>
  <c r="AA61" i="1"/>
  <c r="AA21" i="1"/>
  <c r="Q21" i="1"/>
  <c r="O21" i="1" s="1"/>
  <c r="R21" i="1" s="1"/>
  <c r="L21" i="1" s="1"/>
  <c r="M21" i="1" s="1"/>
  <c r="AA18" i="1"/>
  <c r="Q18" i="1"/>
  <c r="O18" i="1" s="1"/>
  <c r="R18" i="1" s="1"/>
  <c r="L18" i="1" s="1"/>
  <c r="M18" i="1" s="1"/>
  <c r="T50" i="1"/>
  <c r="U50" i="1" s="1"/>
  <c r="Q76" i="1"/>
  <c r="O76" i="1" s="1"/>
  <c r="R76" i="1" s="1"/>
  <c r="L76" i="1" s="1"/>
  <c r="M76" i="1" s="1"/>
  <c r="AA76" i="1"/>
  <c r="AA28" i="1"/>
  <c r="T70" i="1"/>
  <c r="U70" i="1" s="1"/>
  <c r="T63" i="1"/>
  <c r="U63" i="1" s="1"/>
  <c r="AB53" i="1"/>
  <c r="AY34" i="1"/>
  <c r="AA52" i="1"/>
  <c r="T49" i="1"/>
  <c r="U49" i="1" s="1"/>
  <c r="L35" i="1"/>
  <c r="M35" i="1" s="1"/>
  <c r="AA29" i="1"/>
  <c r="Q29" i="1"/>
  <c r="O29" i="1" s="1"/>
  <c r="R29" i="1" s="1"/>
  <c r="L29" i="1" s="1"/>
  <c r="M29" i="1" s="1"/>
  <c r="AA33" i="1"/>
  <c r="Q33" i="1"/>
  <c r="O33" i="1" s="1"/>
  <c r="R33" i="1" s="1"/>
  <c r="L33" i="1" s="1"/>
  <c r="M33" i="1" s="1"/>
  <c r="T27" i="1"/>
  <c r="U27" i="1" s="1"/>
  <c r="AU65" i="1"/>
  <c r="AW65" i="1" s="1"/>
  <c r="S65" i="1"/>
  <c r="AA74" i="1"/>
  <c r="AA45" i="1"/>
  <c r="Q45" i="1"/>
  <c r="O45" i="1" s="1"/>
  <c r="R45" i="1" s="1"/>
  <c r="L45" i="1" s="1"/>
  <c r="M45" i="1" s="1"/>
  <c r="AA69" i="1"/>
  <c r="Q69" i="1"/>
  <c r="O69" i="1" s="1"/>
  <c r="R69" i="1" s="1"/>
  <c r="L69" i="1" s="1"/>
  <c r="M69" i="1" s="1"/>
  <c r="AA77" i="1"/>
  <c r="Q77" i="1"/>
  <c r="O77" i="1" s="1"/>
  <c r="R77" i="1" s="1"/>
  <c r="L77" i="1" s="1"/>
  <c r="M77" i="1" s="1"/>
  <c r="AA53" i="1"/>
  <c r="Q53" i="1"/>
  <c r="O53" i="1" s="1"/>
  <c r="R53" i="1" s="1"/>
  <c r="L53" i="1" s="1"/>
  <c r="M53" i="1" s="1"/>
  <c r="AC78" i="1"/>
  <c r="AD78" i="1" s="1"/>
  <c r="V78" i="1"/>
  <c r="Z78" i="1" s="1"/>
  <c r="AA75" i="1"/>
  <c r="T75" i="1"/>
  <c r="U75" i="1" s="1"/>
  <c r="Q75" i="1"/>
  <c r="O75" i="1" s="1"/>
  <c r="R75" i="1" s="1"/>
  <c r="L75" i="1" s="1"/>
  <c r="M75" i="1" s="1"/>
  <c r="AY67" i="1"/>
  <c r="AA34" i="1"/>
  <c r="AA66" i="1"/>
  <c r="T41" i="1"/>
  <c r="U41" i="1" s="1"/>
  <c r="T52" i="1"/>
  <c r="U52" i="1" s="1"/>
  <c r="AA38" i="1"/>
  <c r="T51" i="1"/>
  <c r="U51" i="1" s="1"/>
  <c r="Q51" i="1" s="1"/>
  <c r="O51" i="1" s="1"/>
  <c r="R51" i="1" s="1"/>
  <c r="L51" i="1" s="1"/>
  <c r="M51" i="1" s="1"/>
  <c r="T45" i="1"/>
  <c r="U45" i="1" s="1"/>
  <c r="AA25" i="1"/>
  <c r="T19" i="1"/>
  <c r="U19" i="1" s="1"/>
  <c r="T28" i="1"/>
  <c r="U28" i="1" s="1"/>
  <c r="T24" i="1"/>
  <c r="U24" i="1" s="1"/>
  <c r="Q24" i="1" s="1"/>
  <c r="O24" i="1" s="1"/>
  <c r="R24" i="1" s="1"/>
  <c r="L24" i="1" s="1"/>
  <c r="M24" i="1" s="1"/>
  <c r="AY33" i="1"/>
  <c r="AA30" i="1"/>
  <c r="AA22" i="1"/>
  <c r="Q22" i="1"/>
  <c r="O22" i="1" s="1"/>
  <c r="R22" i="1" s="1"/>
  <c r="L22" i="1" s="1"/>
  <c r="M22" i="1" s="1"/>
  <c r="AY20" i="1"/>
  <c r="AA43" i="1"/>
  <c r="T43" i="1"/>
  <c r="U43" i="1" s="1"/>
  <c r="T20" i="1"/>
  <c r="U20" i="1" s="1"/>
  <c r="T34" i="1"/>
  <c r="U34" i="1" s="1"/>
  <c r="T44" i="1"/>
  <c r="U44" i="1" s="1"/>
  <c r="AA59" i="1"/>
  <c r="Q59" i="1"/>
  <c r="O59" i="1" s="1"/>
  <c r="R59" i="1" s="1"/>
  <c r="L59" i="1" s="1"/>
  <c r="M59" i="1" s="1"/>
  <c r="S74" i="1"/>
  <c r="AU74" i="1"/>
  <c r="AA55" i="1"/>
  <c r="T40" i="1"/>
  <c r="U40" i="1" s="1"/>
  <c r="Q40" i="1" s="1"/>
  <c r="O40" i="1" s="1"/>
  <c r="R40" i="1" s="1"/>
  <c r="L40" i="1" s="1"/>
  <c r="M40" i="1" s="1"/>
  <c r="AA50" i="1"/>
  <c r="Q50" i="1"/>
  <c r="O50" i="1" s="1"/>
  <c r="R50" i="1" s="1"/>
  <c r="L50" i="1" s="1"/>
  <c r="M50" i="1" s="1"/>
  <c r="T26" i="1"/>
  <c r="U26" i="1" s="1"/>
  <c r="AC18" i="1"/>
  <c r="AD18" i="1" s="1"/>
  <c r="V18" i="1"/>
  <c r="Z18" i="1" s="1"/>
  <c r="AA23" i="1"/>
  <c r="T17" i="1"/>
  <c r="U17" i="1" s="1"/>
  <c r="T37" i="1"/>
  <c r="U37" i="1" s="1"/>
  <c r="Q37" i="1" s="1"/>
  <c r="O37" i="1" s="1"/>
  <c r="R37" i="1" s="1"/>
  <c r="L37" i="1" s="1"/>
  <c r="M37" i="1" s="1"/>
  <c r="Q58" i="1"/>
  <c r="O58" i="1" s="1"/>
  <c r="R58" i="1" s="1"/>
  <c r="L58" i="1" s="1"/>
  <c r="M58" i="1" s="1"/>
  <c r="AA58" i="1"/>
  <c r="T36" i="1"/>
  <c r="U36" i="1" s="1"/>
  <c r="Q73" i="1"/>
  <c r="O73" i="1" s="1"/>
  <c r="R73" i="1" s="1"/>
  <c r="L73" i="1" s="1"/>
  <c r="M73" i="1" s="1"/>
  <c r="AA73" i="1"/>
  <c r="T62" i="1"/>
  <c r="U62" i="1" s="1"/>
  <c r="V71" i="1"/>
  <c r="Z71" i="1" s="1"/>
  <c r="AC71" i="1"/>
  <c r="AD71" i="1" s="1"/>
  <c r="AA48" i="1"/>
  <c r="T48" i="1"/>
  <c r="U48" i="1" s="1"/>
  <c r="AA56" i="1"/>
  <c r="Q56" i="1"/>
  <c r="O56" i="1" s="1"/>
  <c r="R56" i="1" s="1"/>
  <c r="L56" i="1" s="1"/>
  <c r="M56" i="1" s="1"/>
  <c r="AY53" i="1"/>
  <c r="AA63" i="1"/>
  <c r="AY47" i="1"/>
  <c r="AA37" i="1"/>
  <c r="AA26" i="1"/>
  <c r="AY50" i="1"/>
  <c r="V46" i="1"/>
  <c r="Z46" i="1" s="1"/>
  <c r="AC46" i="1"/>
  <c r="AB46" i="1"/>
  <c r="AB21" i="1"/>
  <c r="V21" i="1"/>
  <c r="Z21" i="1" s="1"/>
  <c r="AC21" i="1"/>
  <c r="T38" i="1"/>
  <c r="U38" i="1" s="1"/>
  <c r="Q38" i="1" s="1"/>
  <c r="O38" i="1" s="1"/>
  <c r="R38" i="1" s="1"/>
  <c r="L38" i="1" s="1"/>
  <c r="M38" i="1" s="1"/>
  <c r="AW44" i="1"/>
  <c r="T31" i="1"/>
  <c r="U31" i="1" s="1"/>
  <c r="Q31" i="1" s="1"/>
  <c r="O31" i="1" s="1"/>
  <c r="R31" i="1" s="1"/>
  <c r="L31" i="1" s="1"/>
  <c r="M31" i="1" s="1"/>
  <c r="AY32" i="1" l="1"/>
  <c r="V79" i="1"/>
  <c r="Z79" i="1" s="1"/>
  <c r="AB79" i="1"/>
  <c r="Q79" i="1"/>
  <c r="O79" i="1" s="1"/>
  <c r="R79" i="1" s="1"/>
  <c r="L79" i="1" s="1"/>
  <c r="M79" i="1" s="1"/>
  <c r="AC79" i="1"/>
  <c r="AD79" i="1" s="1"/>
  <c r="AD54" i="1"/>
  <c r="AD69" i="1"/>
  <c r="AD61" i="1"/>
  <c r="AY79" i="1"/>
  <c r="Q54" i="1"/>
  <c r="O54" i="1" s="1"/>
  <c r="R54" i="1" s="1"/>
  <c r="L54" i="1" s="1"/>
  <c r="M54" i="1" s="1"/>
  <c r="AB54" i="1"/>
  <c r="AC26" i="1"/>
  <c r="V26" i="1"/>
  <c r="Z26" i="1" s="1"/>
  <c r="AB26" i="1"/>
  <c r="V28" i="1"/>
  <c r="Z28" i="1" s="1"/>
  <c r="AC28" i="1"/>
  <c r="AB28" i="1"/>
  <c r="AW64" i="1"/>
  <c r="AY64" i="1"/>
  <c r="AD59" i="1"/>
  <c r="AC34" i="1"/>
  <c r="V34" i="1"/>
  <c r="Z34" i="1" s="1"/>
  <c r="AB34" i="1"/>
  <c r="V52" i="1"/>
  <c r="Z52" i="1" s="1"/>
  <c r="AC52" i="1"/>
  <c r="AB52" i="1"/>
  <c r="AC50" i="1"/>
  <c r="V50" i="1"/>
  <c r="Z50" i="1" s="1"/>
  <c r="AB50" i="1"/>
  <c r="AC68" i="1"/>
  <c r="V68" i="1"/>
  <c r="Z68" i="1" s="1"/>
  <c r="AB68" i="1"/>
  <c r="AW55" i="1"/>
  <c r="AY55" i="1"/>
  <c r="AD58" i="1"/>
  <c r="T65" i="1"/>
  <c r="U65" i="1" s="1"/>
  <c r="V22" i="1"/>
  <c r="Z22" i="1" s="1"/>
  <c r="AC22" i="1"/>
  <c r="AD22" i="1" s="1"/>
  <c r="AB22" i="1"/>
  <c r="AD29" i="1"/>
  <c r="V48" i="1"/>
  <c r="Z48" i="1" s="1"/>
  <c r="AC48" i="1"/>
  <c r="AD48" i="1" s="1"/>
  <c r="AB48" i="1"/>
  <c r="AC63" i="1"/>
  <c r="V63" i="1"/>
  <c r="Z63" i="1" s="1"/>
  <c r="AB63" i="1"/>
  <c r="V25" i="1"/>
  <c r="Z25" i="1" s="1"/>
  <c r="AC25" i="1"/>
  <c r="AB25" i="1"/>
  <c r="AY74" i="1"/>
  <c r="AW74" i="1"/>
  <c r="V41" i="1"/>
  <c r="Z41" i="1" s="1"/>
  <c r="AC41" i="1"/>
  <c r="AB41" i="1"/>
  <c r="V27" i="1"/>
  <c r="Z27" i="1" s="1"/>
  <c r="AC27" i="1"/>
  <c r="AB27" i="1"/>
  <c r="Q27" i="1"/>
  <c r="O27" i="1" s="1"/>
  <c r="R27" i="1" s="1"/>
  <c r="L27" i="1" s="1"/>
  <c r="M27" i="1" s="1"/>
  <c r="V49" i="1"/>
  <c r="Z49" i="1" s="1"/>
  <c r="AC49" i="1"/>
  <c r="AB49" i="1"/>
  <c r="Q49" i="1"/>
  <c r="O49" i="1" s="1"/>
  <c r="R49" i="1" s="1"/>
  <c r="L49" i="1" s="1"/>
  <c r="M49" i="1" s="1"/>
  <c r="V33" i="1"/>
  <c r="Z33" i="1" s="1"/>
  <c r="AC33" i="1"/>
  <c r="AB33" i="1"/>
  <c r="Q68" i="1"/>
  <c r="O68" i="1" s="1"/>
  <c r="R68" i="1" s="1"/>
  <c r="L68" i="1" s="1"/>
  <c r="M68" i="1" s="1"/>
  <c r="V57" i="1"/>
  <c r="Z57" i="1" s="1"/>
  <c r="AC57" i="1"/>
  <c r="Q57" i="1"/>
  <c r="O57" i="1" s="1"/>
  <c r="R57" i="1" s="1"/>
  <c r="L57" i="1" s="1"/>
  <c r="M57" i="1" s="1"/>
  <c r="AB57" i="1"/>
  <c r="V19" i="1"/>
  <c r="Z19" i="1" s="1"/>
  <c r="AC19" i="1"/>
  <c r="AB19" i="1"/>
  <c r="Q19" i="1"/>
  <c r="O19" i="1" s="1"/>
  <c r="R19" i="1" s="1"/>
  <c r="L19" i="1" s="1"/>
  <c r="M19" i="1" s="1"/>
  <c r="AD46" i="1"/>
  <c r="Q48" i="1"/>
  <c r="O48" i="1" s="1"/>
  <c r="R48" i="1" s="1"/>
  <c r="L48" i="1" s="1"/>
  <c r="M48" i="1" s="1"/>
  <c r="V20" i="1"/>
  <c r="Z20" i="1" s="1"/>
  <c r="AC20" i="1"/>
  <c r="Q20" i="1"/>
  <c r="O20" i="1" s="1"/>
  <c r="R20" i="1" s="1"/>
  <c r="L20" i="1" s="1"/>
  <c r="M20" i="1" s="1"/>
  <c r="AB20" i="1"/>
  <c r="V75" i="1"/>
  <c r="Z75" i="1" s="1"/>
  <c r="AC75" i="1"/>
  <c r="AD75" i="1" s="1"/>
  <c r="AB75" i="1"/>
  <c r="V31" i="1"/>
  <c r="Z31" i="1" s="1"/>
  <c r="AC31" i="1"/>
  <c r="AB31" i="1"/>
  <c r="Q63" i="1"/>
  <c r="O63" i="1" s="1"/>
  <c r="R63" i="1" s="1"/>
  <c r="L63" i="1" s="1"/>
  <c r="M63" i="1" s="1"/>
  <c r="AC36" i="1"/>
  <c r="V36" i="1"/>
  <c r="Z36" i="1" s="1"/>
  <c r="AB36" i="1"/>
  <c r="T74" i="1"/>
  <c r="U74" i="1" s="1"/>
  <c r="Q25" i="1"/>
  <c r="O25" i="1" s="1"/>
  <c r="R25" i="1" s="1"/>
  <c r="L25" i="1" s="1"/>
  <c r="M25" i="1" s="1"/>
  <c r="AC70" i="1"/>
  <c r="AD70" i="1" s="1"/>
  <c r="V70" i="1"/>
  <c r="Z70" i="1" s="1"/>
  <c r="AB70" i="1"/>
  <c r="Q70" i="1"/>
  <c r="O70" i="1" s="1"/>
  <c r="R70" i="1" s="1"/>
  <c r="L70" i="1" s="1"/>
  <c r="M70" i="1" s="1"/>
  <c r="Q36" i="1"/>
  <c r="O36" i="1" s="1"/>
  <c r="R36" i="1" s="1"/>
  <c r="L36" i="1" s="1"/>
  <c r="M36" i="1" s="1"/>
  <c r="T66" i="1"/>
  <c r="U66" i="1" s="1"/>
  <c r="V43" i="1"/>
  <c r="Z43" i="1" s="1"/>
  <c r="AC43" i="1"/>
  <c r="AB43" i="1"/>
  <c r="Q28" i="1"/>
  <c r="O28" i="1" s="1"/>
  <c r="R28" i="1" s="1"/>
  <c r="L28" i="1" s="1"/>
  <c r="M28" i="1" s="1"/>
  <c r="AC42" i="1"/>
  <c r="V42" i="1"/>
  <c r="Z42" i="1" s="1"/>
  <c r="AB42" i="1"/>
  <c r="Q41" i="1"/>
  <c r="O41" i="1" s="1"/>
  <c r="R41" i="1" s="1"/>
  <c r="L41" i="1" s="1"/>
  <c r="M41" i="1" s="1"/>
  <c r="AD32" i="1"/>
  <c r="AC56" i="1"/>
  <c r="AD56" i="1" s="1"/>
  <c r="V56" i="1"/>
  <c r="Z56" i="1" s="1"/>
  <c r="AB56" i="1"/>
  <c r="T47" i="1"/>
  <c r="U47" i="1" s="1"/>
  <c r="AD77" i="1"/>
  <c r="AC17" i="1"/>
  <c r="V17" i="1"/>
  <c r="Z17" i="1" s="1"/>
  <c r="Q17" i="1"/>
  <c r="O17" i="1" s="1"/>
  <c r="R17" i="1" s="1"/>
  <c r="L17" i="1" s="1"/>
  <c r="M17" i="1" s="1"/>
  <c r="AB17" i="1"/>
  <c r="AC23" i="1"/>
  <c r="V23" i="1"/>
  <c r="Z23" i="1" s="1"/>
  <c r="AB23" i="1"/>
  <c r="AY65" i="1"/>
  <c r="V24" i="1"/>
  <c r="Z24" i="1" s="1"/>
  <c r="AC24" i="1"/>
  <c r="AB24" i="1"/>
  <c r="AC45" i="1"/>
  <c r="AD45" i="1" s="1"/>
  <c r="V45" i="1"/>
  <c r="Z45" i="1" s="1"/>
  <c r="AB45" i="1"/>
  <c r="Q52" i="1"/>
  <c r="O52" i="1" s="1"/>
  <c r="R52" i="1" s="1"/>
  <c r="L52" i="1" s="1"/>
  <c r="M52" i="1" s="1"/>
  <c r="AW72" i="1"/>
  <c r="AY72" i="1"/>
  <c r="V67" i="1"/>
  <c r="Z67" i="1" s="1"/>
  <c r="AB67" i="1"/>
  <c r="AC67" i="1"/>
  <c r="AD67" i="1" s="1"/>
  <c r="Q67" i="1"/>
  <c r="O67" i="1" s="1"/>
  <c r="R67" i="1" s="1"/>
  <c r="L67" i="1" s="1"/>
  <c r="M67" i="1" s="1"/>
  <c r="AD76" i="1"/>
  <c r="AD73" i="1"/>
  <c r="AC37" i="1"/>
  <c r="V37" i="1"/>
  <c r="Z37" i="1" s="1"/>
  <c r="AB37" i="1"/>
  <c r="T55" i="1"/>
  <c r="U55" i="1" s="1"/>
  <c r="AB40" i="1"/>
  <c r="V40" i="1"/>
  <c r="Z40" i="1" s="1"/>
  <c r="AC40" i="1"/>
  <c r="V38" i="1"/>
  <c r="Z38" i="1" s="1"/>
  <c r="AC38" i="1"/>
  <c r="AB38" i="1"/>
  <c r="Q26" i="1"/>
  <c r="O26" i="1" s="1"/>
  <c r="R26" i="1" s="1"/>
  <c r="L26" i="1" s="1"/>
  <c r="M26" i="1" s="1"/>
  <c r="AD21" i="1"/>
  <c r="AC62" i="1"/>
  <c r="V62" i="1"/>
  <c r="Z62" i="1" s="1"/>
  <c r="AB62" i="1"/>
  <c r="Q62" i="1"/>
  <c r="O62" i="1" s="1"/>
  <c r="R62" i="1" s="1"/>
  <c r="L62" i="1" s="1"/>
  <c r="M62" i="1" s="1"/>
  <c r="V44" i="1"/>
  <c r="Z44" i="1" s="1"/>
  <c r="AC44" i="1"/>
  <c r="Q44" i="1"/>
  <c r="O44" i="1" s="1"/>
  <c r="R44" i="1" s="1"/>
  <c r="L44" i="1" s="1"/>
  <c r="M44" i="1" s="1"/>
  <c r="AB44" i="1"/>
  <c r="Q43" i="1"/>
  <c r="O43" i="1" s="1"/>
  <c r="R43" i="1" s="1"/>
  <c r="L43" i="1" s="1"/>
  <c r="M43" i="1" s="1"/>
  <c r="AB51" i="1"/>
  <c r="AC51" i="1"/>
  <c r="V51" i="1"/>
  <c r="Z51" i="1" s="1"/>
  <c r="Q34" i="1"/>
  <c r="O34" i="1" s="1"/>
  <c r="R34" i="1" s="1"/>
  <c r="L34" i="1" s="1"/>
  <c r="M34" i="1" s="1"/>
  <c r="AY30" i="1"/>
  <c r="T30" i="1"/>
  <c r="U30" i="1" s="1"/>
  <c r="AC60" i="1"/>
  <c r="AB60" i="1"/>
  <c r="V60" i="1"/>
  <c r="Z60" i="1" s="1"/>
  <c r="Q60" i="1"/>
  <c r="O60" i="1" s="1"/>
  <c r="R60" i="1" s="1"/>
  <c r="L60" i="1" s="1"/>
  <c r="M60" i="1" s="1"/>
  <c r="T72" i="1"/>
  <c r="U72" i="1" s="1"/>
  <c r="T64" i="1"/>
  <c r="U64" i="1" s="1"/>
  <c r="V39" i="1"/>
  <c r="Z39" i="1" s="1"/>
  <c r="AC39" i="1"/>
  <c r="Q39" i="1"/>
  <c r="O39" i="1" s="1"/>
  <c r="R39" i="1" s="1"/>
  <c r="L39" i="1" s="1"/>
  <c r="M39" i="1" s="1"/>
  <c r="AB39" i="1"/>
  <c r="AD53" i="1"/>
  <c r="AD42" i="1" l="1"/>
  <c r="AD51" i="1"/>
  <c r="AD40" i="1"/>
  <c r="AD20" i="1"/>
  <c r="AD68" i="1"/>
  <c r="AD60" i="1"/>
  <c r="AD50" i="1"/>
  <c r="V66" i="1"/>
  <c r="Z66" i="1" s="1"/>
  <c r="AC66" i="1"/>
  <c r="AB66" i="1"/>
  <c r="Q66" i="1"/>
  <c r="O66" i="1" s="1"/>
  <c r="R66" i="1" s="1"/>
  <c r="L66" i="1" s="1"/>
  <c r="M66" i="1" s="1"/>
  <c r="V74" i="1"/>
  <c r="Z74" i="1" s="1"/>
  <c r="AC74" i="1"/>
  <c r="AB74" i="1"/>
  <c r="Q74" i="1"/>
  <c r="O74" i="1" s="1"/>
  <c r="R74" i="1" s="1"/>
  <c r="L74" i="1" s="1"/>
  <c r="M74" i="1" s="1"/>
  <c r="AD57" i="1"/>
  <c r="AD49" i="1"/>
  <c r="AD28" i="1"/>
  <c r="AD25" i="1"/>
  <c r="AD52" i="1"/>
  <c r="AD37" i="1"/>
  <c r="V55" i="1"/>
  <c r="Z55" i="1" s="1"/>
  <c r="AC55" i="1"/>
  <c r="AB55" i="1"/>
  <c r="Q55" i="1"/>
  <c r="O55" i="1" s="1"/>
  <c r="R55" i="1" s="1"/>
  <c r="L55" i="1" s="1"/>
  <c r="M55" i="1" s="1"/>
  <c r="AD44" i="1"/>
  <c r="AD24" i="1"/>
  <c r="V30" i="1"/>
  <c r="Z30" i="1" s="1"/>
  <c r="AC30" i="1"/>
  <c r="AB30" i="1"/>
  <c r="Q30" i="1"/>
  <c r="O30" i="1" s="1"/>
  <c r="R30" i="1" s="1"/>
  <c r="L30" i="1" s="1"/>
  <c r="M30" i="1" s="1"/>
  <c r="V64" i="1"/>
  <c r="Z64" i="1" s="1"/>
  <c r="AC64" i="1"/>
  <c r="Q64" i="1"/>
  <c r="O64" i="1" s="1"/>
  <c r="R64" i="1" s="1"/>
  <c r="L64" i="1" s="1"/>
  <c r="M64" i="1" s="1"/>
  <c r="AB64" i="1"/>
  <c r="AD31" i="1"/>
  <c r="AD41" i="1"/>
  <c r="V72" i="1"/>
  <c r="Z72" i="1" s="1"/>
  <c r="AC72" i="1"/>
  <c r="Q72" i="1"/>
  <c r="O72" i="1" s="1"/>
  <c r="R72" i="1" s="1"/>
  <c r="L72" i="1" s="1"/>
  <c r="M72" i="1" s="1"/>
  <c r="AB72" i="1"/>
  <c r="V47" i="1"/>
  <c r="Z47" i="1" s="1"/>
  <c r="AC47" i="1"/>
  <c r="AD47" i="1" s="1"/>
  <c r="AB47" i="1"/>
  <c r="Q47" i="1"/>
  <c r="O47" i="1" s="1"/>
  <c r="R47" i="1" s="1"/>
  <c r="L47" i="1" s="1"/>
  <c r="M47" i="1" s="1"/>
  <c r="AD39" i="1"/>
  <c r="AD63" i="1"/>
  <c r="V65" i="1"/>
  <c r="Z65" i="1" s="1"/>
  <c r="AC65" i="1"/>
  <c r="AB65" i="1"/>
  <c r="Q65" i="1"/>
  <c r="O65" i="1" s="1"/>
  <c r="R65" i="1" s="1"/>
  <c r="L65" i="1" s="1"/>
  <c r="M65" i="1" s="1"/>
  <c r="AD34" i="1"/>
  <c r="AD43" i="1"/>
  <c r="AD38" i="1"/>
  <c r="AD17" i="1"/>
  <c r="AD62" i="1"/>
  <c r="AD23" i="1"/>
  <c r="AD36" i="1"/>
  <c r="AD19" i="1"/>
  <c r="AD33" i="1"/>
  <c r="AD27" i="1"/>
  <c r="AD26" i="1"/>
  <c r="AD72" i="1" l="1"/>
  <c r="AD55" i="1"/>
  <c r="AD30" i="1"/>
  <c r="AD74" i="1"/>
  <c r="AD65" i="1"/>
  <c r="AD64" i="1"/>
  <c r="AD66" i="1"/>
</calcChain>
</file>

<file path=xl/sharedStrings.xml><?xml version="1.0" encoding="utf-8"?>
<sst xmlns="http://schemas.openxmlformats.org/spreadsheetml/2006/main" count="1175" uniqueCount="593">
  <si>
    <t>SysConst</t>
  </si>
  <si>
    <t>AvgTime</t>
  </si>
  <si>
    <t>Oxygen</t>
  </si>
  <si>
    <t>4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</si>
  <si>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</si>
  <si>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</si>
  <si>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</si>
  <si>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</si>
  <si>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</si>
  <si>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</si>
  <si>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</si>
  <si>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</si>
  <si>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</si>
  <si>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</si>
  <si>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</si>
  <si>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6800-01A</t>
  </si>
  <si>
    <t>6 cm²</t>
  </si>
  <si>
    <t>LTConst</t>
  </si>
  <si>
    <t>deltaTw</t>
  </si>
  <si>
    <t>fT1</t>
  </si>
  <si>
    <t>fT2</t>
  </si>
  <si>
    <t>fTeb</t>
  </si>
  <si>
    <t>LQConst</t>
  </si>
  <si>
    <t>Leaf</t>
  </si>
  <si>
    <t>Ambient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</si>
  <si>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</si>
  <si>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</si>
  <si>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</si>
  <si>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</si>
  <si>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</si>
  <si>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</si>
  <si>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</si>
  <si>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</si>
  <si>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</si>
  <si>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</si>
  <si>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</si>
  <si>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</si>
  <si>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</si>
  <si>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</si>
  <si>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standard</t>
  </si>
  <si>
    <t>Sun+Sky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</si>
  <si>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</si>
  <si>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</si>
  <si>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</si>
  <si>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</si>
  <si>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</si>
  <si>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</si>
  <si>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</si>
  <si>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</si>
  <si>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</si>
  <si>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</si>
  <si>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</si>
  <si>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</si>
  <si>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Fs_true</t>
  </si>
  <si>
    <t>leak_wt</t>
  </si>
  <si>
    <t>-0.268949 72.7532 363.268 617.81 876.2 1089.42 1387.52 1404.03</t>
  </si>
  <si>
    <t>0.0145496 108.422 402.795 600.66 800.767 1001.16 1295.06 1312.98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</si>
  <si>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</si>
  <si>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</si>
  <si>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</si>
  <si>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</si>
  <si>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</si>
  <si>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</si>
  <si>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</si>
  <si>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</si>
  <si>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</si>
  <si>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</si>
  <si>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</si>
  <si>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</si>
  <si>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</si>
  <si>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</si>
  <si>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</si>
  <si>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</si>
  <si>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</si>
  <si>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</si>
  <si>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</si>
  <si>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</si>
  <si>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</si>
  <si>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</si>
  <si>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</si>
  <si>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</si>
  <si>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</si>
  <si>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</si>
  <si>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</si>
  <si>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</si>
  <si>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</si>
  <si>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</si>
  <si>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</si>
  <si>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</si>
  <si>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</si>
  <si>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</si>
  <si>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</si>
  <si>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</si>
  <si>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</si>
  <si>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</si>
  <si>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</si>
  <si>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</si>
  <si>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</si>
  <si>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</si>
  <si>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</si>
  <si>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</si>
  <si>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</si>
  <si>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</si>
  <si>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</si>
  <si>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</si>
  <si>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</si>
  <si>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</si>
  <si>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</si>
  <si>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</si>
  <si>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</si>
  <si>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</si>
  <si>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</si>
  <si>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</si>
  <si>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</si>
  <si>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</si>
  <si>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</si>
  <si>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</si>
  <si>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</si>
  <si>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</si>
  <si>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</si>
  <si>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</si>
  <si>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</si>
  <si>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</si>
  <si>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</si>
  <si>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</si>
  <si>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</si>
  <si>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</si>
  <si>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</si>
  <si>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</si>
  <si>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</si>
  <si>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</si>
  <si>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</si>
  <si>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</si>
  <si>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</si>
  <si>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</si>
  <si>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</si>
  <si>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</si>
  <si>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</si>
  <si>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</si>
  <si>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</si>
  <si>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</si>
  <si>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</si>
  <si>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</si>
  <si>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</si>
  <si>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</si>
  <si>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</si>
  <si>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</si>
  <si>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</si>
  <si>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</si>
  <si>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</si>
  <si>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</si>
  <si>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</si>
  <si>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</si>
  <si>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</si>
  <si>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</si>
  <si>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</si>
  <si>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</si>
  <si>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</si>
  <si>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</si>
  <si>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</si>
  <si>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</si>
  <si>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</si>
  <si>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</si>
  <si>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</si>
  <si>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</si>
  <si>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</si>
  <si>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</si>
  <si>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</si>
  <si>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</si>
  <si>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</si>
  <si>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</si>
  <si>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</si>
  <si>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</si>
  <si>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</si>
  <si>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</si>
  <si>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</si>
  <si>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</si>
  <si>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</si>
  <si>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</si>
  <si>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</si>
  <si>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</si>
  <si>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</si>
  <si>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</si>
  <si>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</si>
  <si>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</si>
  <si>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</si>
  <si>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</si>
  <si>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</si>
  <si>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</si>
  <si>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</si>
  <si>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</si>
  <si>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</si>
  <si>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</si>
  <si>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</si>
  <si>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</si>
  <si>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</si>
  <si>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</si>
  <si>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</si>
  <si>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</si>
  <si>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</si>
  <si>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</si>
  <si>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</si>
  <si>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</si>
  <si>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</si>
  <si>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</si>
  <si>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</si>
  <si>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</si>
  <si>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</si>
  <si>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</si>
  <si>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</si>
  <si>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</si>
  <si>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</si>
  <si>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</si>
  <si>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</si>
  <si>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</si>
  <si>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</si>
  <si>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</si>
  <si>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</si>
  <si>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</si>
  <si>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</si>
  <si>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</si>
  <si>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</si>
  <si>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</si>
  <si>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</si>
  <si>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</si>
  <si>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</si>
  <si>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</si>
  <si>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</si>
  <si>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</si>
  <si>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</si>
  <si>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</si>
  <si>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</si>
  <si>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</si>
  <si>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</si>
  <si>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</si>
  <si>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</si>
  <si>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</si>
  <si>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</si>
  <si>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</si>
  <si>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</si>
  <si>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</si>
  <si>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</si>
  <si>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</si>
  <si>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</si>
  <si>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</si>
  <si>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</si>
  <si>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</si>
  <si>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</si>
  <si>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</si>
  <si>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</si>
  <si>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</si>
  <si>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</si>
  <si>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</si>
  <si>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</si>
  <si>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</si>
  <si>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</si>
  <si>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</si>
  <si>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</si>
  <si>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</si>
  <si>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20201207 12:17:12</t>
  </si>
  <si>
    <t>12:17:12</t>
  </si>
  <si>
    <t>Haines2</t>
  </si>
  <si>
    <t>_1</t>
  </si>
  <si>
    <t>RECT-4143-20200907-06_33_50</t>
  </si>
  <si>
    <t>RECT-6130-20201207-12_17_12</t>
  </si>
  <si>
    <t>DARK-6131-20201207-12_17_14</t>
  </si>
  <si>
    <t>0: Broadleaf</t>
  </si>
  <si>
    <t>12:13:04</t>
  </si>
  <si>
    <t>1/3</t>
  </si>
  <si>
    <t>20201207 12:23:12</t>
  </si>
  <si>
    <t>12:23:12</t>
  </si>
  <si>
    <t>_2</t>
  </si>
  <si>
    <t>RECT-6132-20201207-12_23_12</t>
  </si>
  <si>
    <t>DARK-6133-20201207-12_23_14</t>
  </si>
  <si>
    <t>12:23:45</t>
  </si>
  <si>
    <t>2/3</t>
  </si>
  <si>
    <t>20201207 12:25:31</t>
  </si>
  <si>
    <t>12:25:31</t>
  </si>
  <si>
    <t>RECT-6134-20201207-12_25_31</t>
  </si>
  <si>
    <t>DARK-6135-20201207-12_25_34</t>
  </si>
  <si>
    <t>20201207 12:28:40</t>
  </si>
  <si>
    <t>12:28:40</t>
  </si>
  <si>
    <t>2970</t>
  </si>
  <si>
    <t>_9</t>
  </si>
  <si>
    <t>RECT-6136-20201207-12_28_40</t>
  </si>
  <si>
    <t>DARK-6137-20201207-12_28_42</t>
  </si>
  <si>
    <t>20201207 12:30:35</t>
  </si>
  <si>
    <t>12:30:35</t>
  </si>
  <si>
    <t>RECT-6138-20201207-12_30_35</t>
  </si>
  <si>
    <t>DARK-6139-20201207-12_30_37</t>
  </si>
  <si>
    <t>20201207 12:33:06</t>
  </si>
  <si>
    <t>12:33:06</t>
  </si>
  <si>
    <t>RECT-6140-20201207-12_33_06</t>
  </si>
  <si>
    <t>DARK-6141-20201207-12_33_08</t>
  </si>
  <si>
    <t>20201207 12:34:40</t>
  </si>
  <si>
    <t>12:34:40</t>
  </si>
  <si>
    <t>RECT-6142-20201207-12_34_41</t>
  </si>
  <si>
    <t>DARK-6143-20201207-12_34_43</t>
  </si>
  <si>
    <t>12:34:58</t>
  </si>
  <si>
    <t>0/3</t>
  </si>
  <si>
    <t>20201207 12:37:21</t>
  </si>
  <si>
    <t>12:37:21</t>
  </si>
  <si>
    <t>NY1</t>
  </si>
  <si>
    <t>RECT-6144-20201207-12_37_21</t>
  </si>
  <si>
    <t>DARK-6145-20201207-12_37_23</t>
  </si>
  <si>
    <t>20201207 12:39:52</t>
  </si>
  <si>
    <t>12:39:52</t>
  </si>
  <si>
    <t>RECT-6146-20201207-12_39_53</t>
  </si>
  <si>
    <t>DARK-6147-20201207-12_39_55</t>
  </si>
  <si>
    <t>20201207 12:42:31</t>
  </si>
  <si>
    <t>12:42:31</t>
  </si>
  <si>
    <t>TX6704</t>
  </si>
  <si>
    <t>_6</t>
  </si>
  <si>
    <t>RECT-6148-20201207-12_42_32</t>
  </si>
  <si>
    <t>DARK-6149-20201207-12_42_34</t>
  </si>
  <si>
    <t>20201207 12:45:29</t>
  </si>
  <si>
    <t>12:45:29</t>
  </si>
  <si>
    <t>RECT-6150-20201207-12_45_29</t>
  </si>
  <si>
    <t>DARK-6151-20201207-12_45_31</t>
  </si>
  <si>
    <t>12:45:47</t>
  </si>
  <si>
    <t>20201207 12:47:58</t>
  </si>
  <si>
    <t>12:47:58</t>
  </si>
  <si>
    <t>V57-96</t>
  </si>
  <si>
    <t>_10</t>
  </si>
  <si>
    <t>RECT-6152-20201207-12_47_58</t>
  </si>
  <si>
    <t>DARK-6153-20201207-12_48_00</t>
  </si>
  <si>
    <t>20201207 12:51:27</t>
  </si>
  <si>
    <t>12:51:27</t>
  </si>
  <si>
    <t>RECT-6154-20201207-12_51_28</t>
  </si>
  <si>
    <t>DARK-6155-20201207-12_51_30</t>
  </si>
  <si>
    <t>20201207 12:54:25</t>
  </si>
  <si>
    <t>12:54:25</t>
  </si>
  <si>
    <t>RECT-6156-20201207-12_54_25</t>
  </si>
  <si>
    <t>DARK-6157-20201207-12_54_27</t>
  </si>
  <si>
    <t>20201207 12:58:39</t>
  </si>
  <si>
    <t>12:58:39</t>
  </si>
  <si>
    <t>CC12</t>
  </si>
  <si>
    <t>RECT-6158-20201207-12_58_40</t>
  </si>
  <si>
    <t>DARK-6159-20201207-12_58_42</t>
  </si>
  <si>
    <t>12:58:58</t>
  </si>
  <si>
    <t>3/3</t>
  </si>
  <si>
    <t>20201207 13:02:09</t>
  </si>
  <si>
    <t>13:02:09</t>
  </si>
  <si>
    <t>RECT-6162-20201207-13_02_10</t>
  </si>
  <si>
    <t>DARK-6163-20201207-13_02_12</t>
  </si>
  <si>
    <t>20201207 13:05:06</t>
  </si>
  <si>
    <t>13:05:06</t>
  </si>
  <si>
    <t>OCK1-SO2</t>
  </si>
  <si>
    <t>RECT-6164-20201207-13_05_07</t>
  </si>
  <si>
    <t>DARK-6165-20201207-13_05_09</t>
  </si>
  <si>
    <t>20201207 13:07:30</t>
  </si>
  <si>
    <t>13:07:30</t>
  </si>
  <si>
    <t>RECT-6166-20201207-13_07_30</t>
  </si>
  <si>
    <t>DARK-6167-20201207-13_07_32</t>
  </si>
  <si>
    <t>20201207 13:10:37</t>
  </si>
  <si>
    <t>13:10:37</t>
  </si>
  <si>
    <t>2214.4</t>
  </si>
  <si>
    <t>_3</t>
  </si>
  <si>
    <t>RECT-6168-20201207-13_10_38</t>
  </si>
  <si>
    <t>DARK-6169-20201207-13_10_40</t>
  </si>
  <si>
    <t>13:10:59</t>
  </si>
  <si>
    <t>20201207 13:16:01</t>
  </si>
  <si>
    <t>13:16:01</t>
  </si>
  <si>
    <t>RECT-6170-20201207-13_16_02</t>
  </si>
  <si>
    <t>DARK-6171-20201207-13_16_04</t>
  </si>
  <si>
    <t>20201207 13:23:38</t>
  </si>
  <si>
    <t>13:23:38</t>
  </si>
  <si>
    <t>b42-24</t>
  </si>
  <si>
    <t>RECT-6174-20201207-13_23_38</t>
  </si>
  <si>
    <t>DARK-6175-20201207-13_23_40</t>
  </si>
  <si>
    <t>13:21:41</t>
  </si>
  <si>
    <t>20201207 13:26:14</t>
  </si>
  <si>
    <t>13:26:14</t>
  </si>
  <si>
    <t>RECT-6176-20201207-13_26_15</t>
  </si>
  <si>
    <t>DARK-6177-20201207-13_26_17</t>
  </si>
  <si>
    <t>20201207 13:29:12</t>
  </si>
  <si>
    <t>13:29:12</t>
  </si>
  <si>
    <t>Haines</t>
  </si>
  <si>
    <t>_7</t>
  </si>
  <si>
    <t>RECT-6178-20201207-13_29_12</t>
  </si>
  <si>
    <t>DARK-6179-20201207-13_29_14</t>
  </si>
  <si>
    <t>20201207 13:32:03</t>
  </si>
  <si>
    <t>13:32:03</t>
  </si>
  <si>
    <t>RECT-6180-20201207-13_32_04</t>
  </si>
  <si>
    <t>DARK-6181-20201207-13_32_06</t>
  </si>
  <si>
    <t>13:32:24</t>
  </si>
  <si>
    <t>20201207 13:39:32</t>
  </si>
  <si>
    <t>13:39:32</t>
  </si>
  <si>
    <t>RECT-6182-20201207-13_39_32</t>
  </si>
  <si>
    <t>DARK-6183-20201207-13_39_35</t>
  </si>
  <si>
    <t>20201207 13:42:33</t>
  </si>
  <si>
    <t>13:42:33</t>
  </si>
  <si>
    <t>RECT-6184-20201207-13_42_34</t>
  </si>
  <si>
    <t>DARK-6185-20201207-13_42_36</t>
  </si>
  <si>
    <t>13:42:51</t>
  </si>
  <si>
    <t>20201207 13:44:33</t>
  </si>
  <si>
    <t>13:44:33</t>
  </si>
  <si>
    <t>_4</t>
  </si>
  <si>
    <t>RECT-6186-20201207-13_44_33</t>
  </si>
  <si>
    <t>DARK-6187-20201207-13_44_35</t>
  </si>
  <si>
    <t>20201207 13:47:01</t>
  </si>
  <si>
    <t>13:47:01</t>
  </si>
  <si>
    <t>RECT-6188-20201207-13_47_02</t>
  </si>
  <si>
    <t>DARK-6189-20201207-13_47_04</t>
  </si>
  <si>
    <t>20201207 13:49:34</t>
  </si>
  <si>
    <t>13:49:34</t>
  </si>
  <si>
    <t>Vru42</t>
  </si>
  <si>
    <t>_5</t>
  </si>
  <si>
    <t>RECT-6190-20201207-13_49_34</t>
  </si>
  <si>
    <t>DARK-6191-20201207-13_49_36</t>
  </si>
  <si>
    <t>20201207 13:52:31</t>
  </si>
  <si>
    <t>13:52:31</t>
  </si>
  <si>
    <t>RECT-6192-20201207-13_52_32</t>
  </si>
  <si>
    <t>DARK-6193-20201207-13_52_34</t>
  </si>
  <si>
    <t>20201207 13:55:18</t>
  </si>
  <si>
    <t>13:55:18</t>
  </si>
  <si>
    <t>588155.01</t>
  </si>
  <si>
    <t>RECT-6194-20201207-13_55_19</t>
  </si>
  <si>
    <t>DARK-6195-20201207-13_55_21</t>
  </si>
  <si>
    <t>13:55:37</t>
  </si>
  <si>
    <t>20201207 13:58:08</t>
  </si>
  <si>
    <t>13:58:08</t>
  </si>
  <si>
    <t>RECT-6196-20201207-13_58_08</t>
  </si>
  <si>
    <t>DARK-6197-20201207-13_58_10</t>
  </si>
  <si>
    <t>20201207 14:00:24</t>
  </si>
  <si>
    <t>14:00:24</t>
  </si>
  <si>
    <t>RECT-6198-20201207-14_00_25</t>
  </si>
  <si>
    <t>DARK-6199-20201207-14_00_27</t>
  </si>
  <si>
    <t>20201207 14:03:07</t>
  </si>
  <si>
    <t>14:03:07</t>
  </si>
  <si>
    <t>RECT-6200-20201207-14_03_08</t>
  </si>
  <si>
    <t>DARK-6201-20201207-14_03_10</t>
  </si>
  <si>
    <t>20201207 14:05:51</t>
  </si>
  <si>
    <t>14:05:51</t>
  </si>
  <si>
    <t>RECT-6202-20201207-14_05_51</t>
  </si>
  <si>
    <t>DARK-6203-20201207-14_05_53</t>
  </si>
  <si>
    <t>14:06:13</t>
  </si>
  <si>
    <t>20201207 14:08:17</t>
  </si>
  <si>
    <t>14:08:17</t>
  </si>
  <si>
    <t>RECT-6204-20201207-14_08_17</t>
  </si>
  <si>
    <t>DARK-6205-20201207-14_08_19</t>
  </si>
  <si>
    <t>20201207 14:10:45</t>
  </si>
  <si>
    <t>14:10:45</t>
  </si>
  <si>
    <t>RECT-6206-20201207-14_10_46</t>
  </si>
  <si>
    <t>DARK-6207-20201207-14_10_48</t>
  </si>
  <si>
    <t>20201207 14:13:23</t>
  </si>
  <si>
    <t>14:13:23</t>
  </si>
  <si>
    <t>RECT-6208-20201207-14_13_23</t>
  </si>
  <si>
    <t>DARK-6209-20201207-14_13_25</t>
  </si>
  <si>
    <t>20201207 14:16:17</t>
  </si>
  <si>
    <t>14:16:17</t>
  </si>
  <si>
    <t>9031</t>
  </si>
  <si>
    <t>RECT-6210-20201207-14_16_17</t>
  </si>
  <si>
    <t>DARK-6211-20201207-14_16_19</t>
  </si>
  <si>
    <t>14:16:52</t>
  </si>
  <si>
    <t>20201207 14:18:35</t>
  </si>
  <si>
    <t>14:18:35</t>
  </si>
  <si>
    <t>RECT-6212-20201207-14_18_35</t>
  </si>
  <si>
    <t>DARK-6213-20201207-14_18_37</t>
  </si>
  <si>
    <t>20201207 14:21:24</t>
  </si>
  <si>
    <t>14:21:24</t>
  </si>
  <si>
    <t>9025</t>
  </si>
  <si>
    <t>RECT-6214-20201207-14_21_25</t>
  </si>
  <si>
    <t>DARK-6215-20201207-14_21_27</t>
  </si>
  <si>
    <t>20201207 14:23:29</t>
  </si>
  <si>
    <t>14:23:29</t>
  </si>
  <si>
    <t>RECT-6216-20201207-14_23_30</t>
  </si>
  <si>
    <t>DARK-6217-20201207-14_23_32</t>
  </si>
  <si>
    <t>20201207 14:26:19</t>
  </si>
  <si>
    <t>14:26:19</t>
  </si>
  <si>
    <t>_8</t>
  </si>
  <si>
    <t>RECT-6218-20201207-14_26_19</t>
  </si>
  <si>
    <t>DARK-6219-20201207-14_26_21</t>
  </si>
  <si>
    <t>20201207 14:29:29</t>
  </si>
  <si>
    <t>14:29:29</t>
  </si>
  <si>
    <t>RECT-6220-20201207-14_29_29</t>
  </si>
  <si>
    <t>DARK-6221-20201207-14_29_31</t>
  </si>
  <si>
    <t>14:30:09</t>
  </si>
  <si>
    <t>20201207 14:34:25</t>
  </si>
  <si>
    <t>14:34:25</t>
  </si>
  <si>
    <t>9035</t>
  </si>
  <si>
    <t>RECT-6222-20201207-14_34_26</t>
  </si>
  <si>
    <t>DARK-6223-20201207-14_34_28</t>
  </si>
  <si>
    <t>14:31:43</t>
  </si>
  <si>
    <t>20201207 14:37:11</t>
  </si>
  <si>
    <t>14:37:11</t>
  </si>
  <si>
    <t>RECT-6224-20201207-14_37_11</t>
  </si>
  <si>
    <t>DARK-6225-20201207-14_37_13</t>
  </si>
  <si>
    <t>20201207 14:40:23</t>
  </si>
  <si>
    <t>14:40:23</t>
  </si>
  <si>
    <t>RECT-6226-20201207-14_40_24</t>
  </si>
  <si>
    <t>DARK-6227-20201207-14_40_26</t>
  </si>
  <si>
    <t>20201207 14:44:11</t>
  </si>
  <si>
    <t>14:44:11</t>
  </si>
  <si>
    <t>b42-34</t>
  </si>
  <si>
    <t>RECT-6228-20201207-14_44_12</t>
  </si>
  <si>
    <t>DARK-6229-20201207-14_44_14</t>
  </si>
  <si>
    <t>14:44:43</t>
  </si>
  <si>
    <t>20201207 14:47:32</t>
  </si>
  <si>
    <t>14:47:32</t>
  </si>
  <si>
    <t>RECT-6230-20201207-14_47_32</t>
  </si>
  <si>
    <t>DARK-6231-20201207-14_47_34</t>
  </si>
  <si>
    <t>20201207 14:49:47</t>
  </si>
  <si>
    <t>14:49:47</t>
  </si>
  <si>
    <t>TXNM0821</t>
  </si>
  <si>
    <t>RECT-6232-20201207-14_49_47</t>
  </si>
  <si>
    <t>DARK-6233-20201207-14_49_49</t>
  </si>
  <si>
    <t>20201207 14:52:09</t>
  </si>
  <si>
    <t>14:52:09</t>
  </si>
  <si>
    <t>RECT-6234-20201207-14_52_10</t>
  </si>
  <si>
    <t>DARK-6235-20201207-14_52_12</t>
  </si>
  <si>
    <t>20201207 14:54:14</t>
  </si>
  <si>
    <t>14:54:14</t>
  </si>
  <si>
    <t>V60-96</t>
  </si>
  <si>
    <t>RECT-6236-20201207-14_54_15</t>
  </si>
  <si>
    <t>DARK-6237-20201207-14_54_17</t>
  </si>
  <si>
    <t>20201207 14:56:03</t>
  </si>
  <si>
    <t>14:56:03</t>
  </si>
  <si>
    <t>RECT-6238-20201207-14_56_04</t>
  </si>
  <si>
    <t>DARK-6239-20201207-14_56_06</t>
  </si>
  <si>
    <t>14:56:34</t>
  </si>
  <si>
    <t>20201207 14:59:01</t>
  </si>
  <si>
    <t>14:59:01</t>
  </si>
  <si>
    <t>b40-14</t>
  </si>
  <si>
    <t>RECT-6240-20201207-14_59_02</t>
  </si>
  <si>
    <t>DARK-6241-20201207-14_59_04</t>
  </si>
  <si>
    <t>20201207 15:01:06</t>
  </si>
  <si>
    <t>15:01:06</t>
  </si>
  <si>
    <t>RECT-6242-20201207-15_01_07</t>
  </si>
  <si>
    <t>DARK-6243-20201207-15_01_09</t>
  </si>
  <si>
    <t>20201207 15:03:05</t>
  </si>
  <si>
    <t>15:03:05</t>
  </si>
  <si>
    <t>RECT-6244-20201207-15_03_06</t>
  </si>
  <si>
    <t>DARK-6245-20201207-15_03_08</t>
  </si>
  <si>
    <t>20201207 15:05:31</t>
  </si>
  <si>
    <t>15:05:31</t>
  </si>
  <si>
    <t>RECT-6246-20201207-15_05_32</t>
  </si>
  <si>
    <t>DARK-6247-20201207-15_05_34</t>
  </si>
  <si>
    <t>20201207 15:07:46</t>
  </si>
  <si>
    <t>15:07:46</t>
  </si>
  <si>
    <t>C56-94</t>
  </si>
  <si>
    <t>RECT-6248-20201207-15_07_47</t>
  </si>
  <si>
    <t>DARK-6249-20201207-15_07_49</t>
  </si>
  <si>
    <t>15:08:20</t>
  </si>
  <si>
    <t>20201207 15:10:11</t>
  </si>
  <si>
    <t>15:10:11</t>
  </si>
  <si>
    <t>RECT-6250-20201207-15_10_12</t>
  </si>
  <si>
    <t>DARK-6251-20201207-15_10_14</t>
  </si>
  <si>
    <t>20201207 15:14:39</t>
  </si>
  <si>
    <t>15:14:39</t>
  </si>
  <si>
    <t>T48</t>
  </si>
  <si>
    <t>RECT-6254-20201207-15_14_40</t>
  </si>
  <si>
    <t>DARK-6255-20201207-15_14_42</t>
  </si>
  <si>
    <t>20201207 15:17:51</t>
  </si>
  <si>
    <t>15:17:51</t>
  </si>
  <si>
    <t>RECT-6256-20201207-15_17_52</t>
  </si>
  <si>
    <t>DARK-6257-20201207-15_17_54</t>
  </si>
  <si>
    <t>20201207 15:21:30</t>
  </si>
  <si>
    <t>15:21:30</t>
  </si>
  <si>
    <t>25189.01</t>
  </si>
  <si>
    <t>RECT-6258-20201207-15_21_31</t>
  </si>
  <si>
    <t>DARK-6259-20201207-15_21_33</t>
  </si>
  <si>
    <t>15:22:03</t>
  </si>
  <si>
    <t>20201207 15:24:24</t>
  </si>
  <si>
    <t>15:24:24</t>
  </si>
  <si>
    <t>RECT-6260-20201207-15_24_24</t>
  </si>
  <si>
    <t>DARK-6261-20201207-15_24_26</t>
  </si>
  <si>
    <t>File opened</t>
  </si>
  <si>
    <t>2020-12-07 12:12:30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</si>
  <si>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</si>
  <si>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</si>
  <si>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</si>
  <si>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</si>
  <si>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</si>
  <si>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</si>
  <si>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</si>
  <si>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</si>
  <si>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</si>
  <si>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</si>
  <si>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</si>
  <si>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{"flowmeterzero": "1.00299", "tazero": "0.0863571", "co2bspan1": "1.00108", "h2oaspan2": "0", "co2aspan2b": "0.306383", "h2oaspanconc1": "12.28", "h2obspanconc1": "12.28", "ssa_ref": "35809.5", "co2bzero": "0.964262", "co2bspanconc2": "299.2", "h2oaspanconc2": "0", "co2aspan1": "1.00054", "oxygen": "21", "chamberpressurezero": "2.68126", "co2azero": "0.965182", "h2oaspan2b": "0.070146", "co2aspanconc1": "2500", "co2aspan2a": "0.308883", "tbzero": "0.134552", "h2obspan2b": "0.0705964", "flowbzero": "0.29097", "h2oaspan2a": "0.0696095", "co2aspanconc2": "299.2", "h2obspan1": "0.99587", "h2obzero": "1.1444", "co2bspanconc1": "2500", "ssb_ref": "37377.7", "co2bspan2a": "0.310949", "co2bspan2": "-0.0301809", "h2obspan2a": "0.0708892", "h2obspanconc2": "0", "co2aspan2": "-0.0279682", "h2obspan2": "0", "flowazero": "0.29042", "co2bspan2b": "0.308367", "h2oazero": "1.13424", "h2oaspan1": "1.00771"}</t>
  </si>
  <si>
    <t>Chamber type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</si>
  <si>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</si>
  <si>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</si>
  <si>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</si>
  <si>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</si>
  <si>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</si>
  <si>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</si>
  <si>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</si>
  <si>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12:12:30</t>
  </si>
  <si>
    <t>Stability Definition:	A (GasEx): Slp&lt;0.5 Per=15	ΔH2O (Meas2): Slp&lt;0.2 Per=15	ΔCO2 (Meas2): Slp&lt;0.2 Per=15</t>
  </si>
  <si>
    <t>15:19:30</t>
  </si>
  <si>
    <t>the last c56-94.3 read is t48.2 so delete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</si>
</sst>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999"/>
  <sheetViews>
    <sheetView topLeftCell="A59" workbookViewId="0">
      <selection activeCell="G78" sqref="G78"/>
    </sheetView>
  </sheetViews>
  <sheetFormatPr defaultColWidth="12.625" defaultRowHeight="15" customHeight="1" x14ac:dyDescent="0.2"/>
  <cols>
    <col min="1" max="1" width="7.625" customWidth="1"/>
    <col min="2" max="2" width="10.25" customWidth="1"/>
    <col min="3" max="3" width="10.625" customWidth="1"/>
    <col min="4" max="170" width="7.625" customWidth="1"/>
  </cols>
  <sheetData>
    <row r="2" spans="1:170" x14ac:dyDescent="0.25">
      <c r="A2" s="1" t="s">
        <v>0</v>
      </c>
      <c r="B2" s="1" t="s">
        <v>1</v>
      </c>
      <c r="C2" s="1" t="s">
        <v>2</v>
      </c>
    </row>
    <row r="3" spans="1:170" x14ac:dyDescent="0.25">
      <c r="B3" s="1" t="s">
        <v>3</v>
      </c>
      <c r="C3" s="1">
        <v>21</v>
      </c>
    </row>
    <row r="4" spans="1:170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</row>
    <row r="5" spans="1:170" x14ac:dyDescent="0.25">
      <c r="B5" s="1" t="s">
        <v>15</v>
      </c>
      <c r="C5" s="1" t="s">
        <v>16</v>
      </c>
      <c r="D5" s="1">
        <v>0.57799999999999996</v>
      </c>
      <c r="E5" s="1">
        <v>0.52297389999999999</v>
      </c>
      <c r="F5" s="1">
        <v>3.7402519999999999E-3</v>
      </c>
      <c r="G5" s="1">
        <v>-6.1979609999999997E-2</v>
      </c>
      <c r="H5" s="1">
        <v>-5.6085859999999996E-3</v>
      </c>
      <c r="I5" s="1">
        <v>1</v>
      </c>
      <c r="J5" s="1">
        <v>6</v>
      </c>
      <c r="K5" s="1">
        <v>96.9</v>
      </c>
    </row>
    <row r="6" spans="1:170" x14ac:dyDescent="0.25">
      <c r="A6" s="1" t="s">
        <v>17</v>
      </c>
      <c r="B6" s="1" t="s">
        <v>18</v>
      </c>
      <c r="C6" s="1" t="s">
        <v>19</v>
      </c>
      <c r="D6" s="1" t="s">
        <v>20</v>
      </c>
      <c r="E6" s="1" t="s">
        <v>21</v>
      </c>
    </row>
    <row r="7" spans="1:170" x14ac:dyDescent="0.25">
      <c r="B7" s="1">
        <v>0</v>
      </c>
      <c r="C7" s="1">
        <v>1</v>
      </c>
      <c r="D7" s="1">
        <v>0</v>
      </c>
      <c r="E7" s="1">
        <v>0</v>
      </c>
    </row>
    <row r="8" spans="1:170" x14ac:dyDescent="0.25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29</v>
      </c>
      <c r="I8" s="1" t="s">
        <v>30</v>
      </c>
      <c r="J8" s="1" t="s">
        <v>31</v>
      </c>
      <c r="K8" s="1" t="s">
        <v>32</v>
      </c>
      <c r="L8" s="1" t="s">
        <v>33</v>
      </c>
      <c r="M8" s="1" t="s">
        <v>34</v>
      </c>
      <c r="N8" s="1" t="s">
        <v>35</v>
      </c>
      <c r="O8" s="1" t="s">
        <v>36</v>
      </c>
      <c r="P8" s="1" t="s">
        <v>37</v>
      </c>
      <c r="Q8" s="1" t="s">
        <v>38</v>
      </c>
    </row>
    <row r="9" spans="1:170" x14ac:dyDescent="0.25">
      <c r="B9" s="1" t="s">
        <v>39</v>
      </c>
      <c r="C9" s="1" t="s">
        <v>40</v>
      </c>
      <c r="D9" s="1">
        <v>0.49</v>
      </c>
      <c r="E9" s="1">
        <v>0.84</v>
      </c>
      <c r="F9" s="1">
        <v>0.7</v>
      </c>
      <c r="G9" s="1">
        <v>0.87</v>
      </c>
      <c r="H9" s="1">
        <v>0.75</v>
      </c>
      <c r="I9" s="1">
        <v>0.84</v>
      </c>
      <c r="J9" s="1">
        <v>0.87</v>
      </c>
      <c r="K9" s="1">
        <v>0.39</v>
      </c>
      <c r="L9" s="1">
        <v>0.18</v>
      </c>
      <c r="M9" s="1">
        <v>0.23</v>
      </c>
      <c r="N9" s="1">
        <v>0.26</v>
      </c>
      <c r="O9" s="1">
        <v>0.21</v>
      </c>
      <c r="P9" s="1">
        <v>0.19</v>
      </c>
      <c r="Q9" s="1">
        <v>0.25</v>
      </c>
    </row>
    <row r="10" spans="1:170" x14ac:dyDescent="0.25">
      <c r="A10" s="1" t="s">
        <v>41</v>
      </c>
      <c r="B10" s="1" t="s">
        <v>42</v>
      </c>
      <c r="C10" s="1" t="s">
        <v>43</v>
      </c>
      <c r="D10" s="1" t="s">
        <v>44</v>
      </c>
      <c r="E10" s="1" t="s">
        <v>45</v>
      </c>
      <c r="F10" s="1" t="s">
        <v>46</v>
      </c>
    </row>
    <row r="11" spans="1:170" x14ac:dyDescent="0.25">
      <c r="B11" s="1">
        <v>0</v>
      </c>
      <c r="C11" s="1">
        <v>0</v>
      </c>
      <c r="D11" s="1">
        <v>0</v>
      </c>
      <c r="E11" s="1">
        <v>0</v>
      </c>
      <c r="F11" s="1">
        <v>1</v>
      </c>
    </row>
    <row r="12" spans="1:170" x14ac:dyDescent="0.25">
      <c r="A12" s="1" t="s">
        <v>47</v>
      </c>
      <c r="B12" s="1" t="s">
        <v>48</v>
      </c>
      <c r="C12" s="1" t="s">
        <v>49</v>
      </c>
      <c r="D12" s="1" t="s">
        <v>50</v>
      </c>
      <c r="E12" s="1" t="s">
        <v>51</v>
      </c>
      <c r="F12" s="1" t="s">
        <v>52</v>
      </c>
      <c r="G12" s="1" t="s">
        <v>53</v>
      </c>
      <c r="H12" s="1" t="s">
        <v>54</v>
      </c>
    </row>
    <row r="13" spans="1:170" x14ac:dyDescent="0.25">
      <c r="B13" s="1">
        <v>-6276</v>
      </c>
      <c r="C13" s="1">
        <v>6.6</v>
      </c>
      <c r="D13" s="1">
        <v>1.7090000000000001E-5</v>
      </c>
      <c r="E13" s="1">
        <v>3.11</v>
      </c>
      <c r="F13" s="1" t="s">
        <v>55</v>
      </c>
      <c r="G13" s="1" t="s">
        <v>56</v>
      </c>
      <c r="H13" s="1">
        <v>0</v>
      </c>
    </row>
    <row r="14" spans="1:170" x14ac:dyDescent="0.25">
      <c r="A14" s="1" t="s">
        <v>57</v>
      </c>
      <c r="B14" s="1" t="s">
        <v>57</v>
      </c>
      <c r="C14" s="1" t="s">
        <v>57</v>
      </c>
      <c r="D14" s="1" t="s">
        <v>57</v>
      </c>
      <c r="E14" s="1" t="s">
        <v>57</v>
      </c>
      <c r="F14" s="1" t="s">
        <v>58</v>
      </c>
      <c r="G14" s="1" t="s">
        <v>58</v>
      </c>
      <c r="H14" s="1" t="s">
        <v>59</v>
      </c>
      <c r="I14" s="1" t="s">
        <v>59</v>
      </c>
      <c r="J14" s="1" t="s">
        <v>59</v>
      </c>
      <c r="K14" s="1" t="s">
        <v>59</v>
      </c>
      <c r="L14" s="1" t="s">
        <v>59</v>
      </c>
      <c r="M14" s="1" t="s">
        <v>59</v>
      </c>
      <c r="N14" s="1" t="s">
        <v>59</v>
      </c>
      <c r="O14" s="1" t="s">
        <v>59</v>
      </c>
      <c r="P14" s="1" t="s">
        <v>59</v>
      </c>
      <c r="Q14" s="1" t="s">
        <v>59</v>
      </c>
      <c r="R14" s="1" t="s">
        <v>59</v>
      </c>
      <c r="S14" s="1" t="s">
        <v>59</v>
      </c>
      <c r="T14" s="1" t="s">
        <v>59</v>
      </c>
      <c r="U14" s="1" t="s">
        <v>59</v>
      </c>
      <c r="V14" s="1" t="s">
        <v>59</v>
      </c>
      <c r="W14" s="1" t="s">
        <v>59</v>
      </c>
      <c r="X14" s="1" t="s">
        <v>59</v>
      </c>
      <c r="Y14" s="1" t="s">
        <v>59</v>
      </c>
      <c r="Z14" s="1" t="s">
        <v>59</v>
      </c>
      <c r="AA14" s="1" t="s">
        <v>59</v>
      </c>
      <c r="AB14" s="1" t="s">
        <v>59</v>
      </c>
      <c r="AC14" s="1" t="s">
        <v>59</v>
      </c>
      <c r="AD14" s="1" t="s">
        <v>59</v>
      </c>
      <c r="AE14" s="1" t="s">
        <v>60</v>
      </c>
      <c r="AF14" s="1" t="s">
        <v>60</v>
      </c>
      <c r="AG14" s="1" t="s">
        <v>60</v>
      </c>
      <c r="AH14" s="1" t="s">
        <v>60</v>
      </c>
      <c r="AI14" s="1" t="s">
        <v>60</v>
      </c>
      <c r="AJ14" s="1" t="s">
        <v>61</v>
      </c>
      <c r="AK14" s="1" t="s">
        <v>61</v>
      </c>
      <c r="AL14" s="1" t="s">
        <v>61</v>
      </c>
      <c r="AM14" s="1" t="s">
        <v>61</v>
      </c>
      <c r="AN14" s="1" t="s">
        <v>61</v>
      </c>
      <c r="AO14" s="1" t="s">
        <v>61</v>
      </c>
      <c r="AP14" s="1" t="s">
        <v>61</v>
      </c>
      <c r="AQ14" s="1" t="s">
        <v>61</v>
      </c>
      <c r="AR14" s="1" t="s">
        <v>61</v>
      </c>
      <c r="AS14" s="1" t="s">
        <v>61</v>
      </c>
      <c r="AT14" s="1" t="s">
        <v>61</v>
      </c>
      <c r="AU14" s="1" t="s">
        <v>61</v>
      </c>
      <c r="AV14" s="1" t="s">
        <v>61</v>
      </c>
      <c r="AW14" s="1" t="s">
        <v>61</v>
      </c>
      <c r="AX14" s="1" t="s">
        <v>61</v>
      </c>
      <c r="AY14" s="1" t="s">
        <v>61</v>
      </c>
      <c r="AZ14" s="1" t="s">
        <v>61</v>
      </c>
      <c r="BA14" s="1" t="s">
        <v>61</v>
      </c>
      <c r="BB14" s="1" t="s">
        <v>61</v>
      </c>
      <c r="BC14" s="1" t="s">
        <v>61</v>
      </c>
      <c r="BD14" s="1" t="s">
        <v>61</v>
      </c>
      <c r="BE14" s="1" t="s">
        <v>61</v>
      </c>
      <c r="BF14" s="1" t="s">
        <v>61</v>
      </c>
      <c r="BG14" s="1" t="s">
        <v>61</v>
      </c>
      <c r="BH14" s="1" t="s">
        <v>62</v>
      </c>
      <c r="BI14" s="1" t="s">
        <v>62</v>
      </c>
      <c r="BJ14" s="1" t="s">
        <v>62</v>
      </c>
      <c r="BK14" s="1" t="s">
        <v>62</v>
      </c>
      <c r="BL14" s="1" t="s">
        <v>63</v>
      </c>
      <c r="BM14" s="1" t="s">
        <v>63</v>
      </c>
      <c r="BN14" s="1" t="s">
        <v>63</v>
      </c>
      <c r="BO14" s="1" t="s">
        <v>63</v>
      </c>
      <c r="BP14" s="1" t="s">
        <v>64</v>
      </c>
      <c r="BQ14" s="1" t="s">
        <v>64</v>
      </c>
      <c r="BR14" s="1" t="s">
        <v>64</v>
      </c>
      <c r="BS14" s="1" t="s">
        <v>64</v>
      </c>
      <c r="BT14" s="1" t="s">
        <v>64</v>
      </c>
      <c r="BU14" s="1" t="s">
        <v>64</v>
      </c>
      <c r="BV14" s="1" t="s">
        <v>64</v>
      </c>
      <c r="BW14" s="1" t="s">
        <v>64</v>
      </c>
      <c r="BX14" s="1" t="s">
        <v>64</v>
      </c>
      <c r="BY14" s="1" t="s">
        <v>64</v>
      </c>
      <c r="BZ14" s="1" t="s">
        <v>64</v>
      </c>
      <c r="CA14" s="1" t="s">
        <v>64</v>
      </c>
      <c r="CB14" s="1" t="s">
        <v>64</v>
      </c>
      <c r="CC14" s="1" t="s">
        <v>64</v>
      </c>
      <c r="CD14" s="1" t="s">
        <v>64</v>
      </c>
      <c r="CE14" s="1" t="s">
        <v>64</v>
      </c>
      <c r="CF14" s="1" t="s">
        <v>64</v>
      </c>
      <c r="CG14" s="1" t="s">
        <v>64</v>
      </c>
      <c r="CH14" s="1" t="s">
        <v>65</v>
      </c>
      <c r="CI14" s="1" t="s">
        <v>65</v>
      </c>
      <c r="CJ14" s="1" t="s">
        <v>65</v>
      </c>
      <c r="CK14" s="1" t="s">
        <v>65</v>
      </c>
      <c r="CL14" s="1" t="s">
        <v>65</v>
      </c>
      <c r="CM14" s="1" t="s">
        <v>65</v>
      </c>
      <c r="CN14" s="1" t="s">
        <v>65</v>
      </c>
      <c r="CO14" s="1" t="s">
        <v>65</v>
      </c>
      <c r="CP14" s="1" t="s">
        <v>65</v>
      </c>
      <c r="CQ14" s="1" t="s">
        <v>65</v>
      </c>
      <c r="CR14" s="1" t="s">
        <v>65</v>
      </c>
      <c r="CS14" s="1" t="s">
        <v>65</v>
      </c>
      <c r="CT14" s="1" t="s">
        <v>65</v>
      </c>
      <c r="CU14" s="1" t="s">
        <v>65</v>
      </c>
      <c r="CV14" s="1" t="s">
        <v>65</v>
      </c>
      <c r="CW14" s="1" t="s">
        <v>65</v>
      </c>
      <c r="CX14" s="1" t="s">
        <v>65</v>
      </c>
      <c r="CY14" s="1" t="s">
        <v>65</v>
      </c>
      <c r="CZ14" s="1" t="s">
        <v>66</v>
      </c>
      <c r="DA14" s="1" t="s">
        <v>66</v>
      </c>
      <c r="DB14" s="1" t="s">
        <v>66</v>
      </c>
      <c r="DC14" s="1" t="s">
        <v>66</v>
      </c>
      <c r="DD14" s="1" t="s">
        <v>66</v>
      </c>
      <c r="DE14" s="1" t="s">
        <v>67</v>
      </c>
      <c r="DF14" s="1" t="s">
        <v>67</v>
      </c>
      <c r="DG14" s="1" t="s">
        <v>67</v>
      </c>
      <c r="DH14" s="1" t="s">
        <v>67</v>
      </c>
      <c r="DI14" s="1" t="s">
        <v>67</v>
      </c>
      <c r="DJ14" s="1" t="s">
        <v>67</v>
      </c>
      <c r="DK14" s="1" t="s">
        <v>67</v>
      </c>
      <c r="DL14" s="1" t="s">
        <v>67</v>
      </c>
      <c r="DM14" s="1" t="s">
        <v>67</v>
      </c>
      <c r="DN14" s="1" t="s">
        <v>67</v>
      </c>
      <c r="DO14" s="1" t="s">
        <v>67</v>
      </c>
      <c r="DP14" s="1" t="s">
        <v>67</v>
      </c>
      <c r="DQ14" s="1" t="s">
        <v>67</v>
      </c>
      <c r="DR14" s="1" t="s">
        <v>68</v>
      </c>
      <c r="DS14" s="1" t="s">
        <v>68</v>
      </c>
      <c r="DT14" s="1" t="s">
        <v>68</v>
      </c>
      <c r="DU14" s="1" t="s">
        <v>68</v>
      </c>
      <c r="DV14" s="1" t="s">
        <v>68</v>
      </c>
      <c r="DW14" s="1" t="s">
        <v>68</v>
      </c>
      <c r="DX14" s="1" t="s">
        <v>68</v>
      </c>
      <c r="DY14" s="1" t="s">
        <v>68</v>
      </c>
      <c r="DZ14" s="1" t="s">
        <v>68</v>
      </c>
      <c r="EA14" s="1" t="s">
        <v>68</v>
      </c>
      <c r="EB14" s="1" t="s">
        <v>68</v>
      </c>
      <c r="EC14" s="1" t="s">
        <v>68</v>
      </c>
      <c r="ED14" s="1" t="s">
        <v>68</v>
      </c>
      <c r="EE14" s="1" t="s">
        <v>68</v>
      </c>
      <c r="EF14" s="1" t="s">
        <v>68</v>
      </c>
      <c r="EG14" s="1" t="s">
        <v>69</v>
      </c>
      <c r="EH14" s="1" t="s">
        <v>69</v>
      </c>
      <c r="EI14" s="1" t="s">
        <v>69</v>
      </c>
      <c r="EJ14" s="1" t="s">
        <v>69</v>
      </c>
      <c r="EK14" s="1" t="s">
        <v>69</v>
      </c>
      <c r="EL14" s="1" t="s">
        <v>69</v>
      </c>
      <c r="EM14" s="1" t="s">
        <v>69</v>
      </c>
      <c r="EN14" s="1" t="s">
        <v>69</v>
      </c>
      <c r="EO14" s="1" t="s">
        <v>69</v>
      </c>
      <c r="EP14" s="1" t="s">
        <v>69</v>
      </c>
      <c r="EQ14" s="1" t="s">
        <v>69</v>
      </c>
      <c r="ER14" s="1" t="s">
        <v>69</v>
      </c>
      <c r="ES14" s="1" t="s">
        <v>69</v>
      </c>
      <c r="ET14" s="1" t="s">
        <v>69</v>
      </c>
      <c r="EU14" s="1" t="s">
        <v>69</v>
      </c>
      <c r="EV14" s="1" t="s">
        <v>69</v>
      </c>
      <c r="EW14" s="1" t="s">
        <v>69</v>
      </c>
      <c r="EX14" s="1" t="s">
        <v>69</v>
      </c>
      <c r="EY14" s="1" t="s">
        <v>70</v>
      </c>
      <c r="EZ14" s="1" t="s">
        <v>70</v>
      </c>
      <c r="FA14" s="1" t="s">
        <v>70</v>
      </c>
      <c r="FB14" s="1" t="s">
        <v>70</v>
      </c>
      <c r="FC14" s="1" t="s">
        <v>70</v>
      </c>
      <c r="FD14" s="1" t="s">
        <v>70</v>
      </c>
      <c r="FE14" s="1" t="s">
        <v>70</v>
      </c>
      <c r="FF14" s="1" t="s">
        <v>70</v>
      </c>
      <c r="FG14" s="1" t="s">
        <v>70</v>
      </c>
      <c r="FH14" s="1" t="s">
        <v>70</v>
      </c>
      <c r="FI14" s="1" t="s">
        <v>70</v>
      </c>
      <c r="FJ14" s="1" t="s">
        <v>70</v>
      </c>
      <c r="FK14" s="1" t="s">
        <v>70</v>
      </c>
      <c r="FL14" s="1" t="s">
        <v>70</v>
      </c>
      <c r="FM14" s="1" t="s">
        <v>70</v>
      </c>
      <c r="FN14" s="1" t="s">
        <v>70</v>
      </c>
    </row>
    <row r="15" spans="1:170" x14ac:dyDescent="0.25">
      <c r="A15" s="1" t="s">
        <v>71</v>
      </c>
      <c r="B15" s="1" t="s">
        <v>72</v>
      </c>
      <c r="C15" s="1" t="s">
        <v>73</v>
      </c>
      <c r="D15" s="1" t="s">
        <v>74</v>
      </c>
      <c r="E15" s="1" t="s">
        <v>75</v>
      </c>
      <c r="F15" s="1" t="s">
        <v>76</v>
      </c>
      <c r="G15" s="1" t="s">
        <v>77</v>
      </c>
      <c r="H15" s="1" t="s">
        <v>78</v>
      </c>
      <c r="I15" s="1" t="s">
        <v>79</v>
      </c>
      <c r="J15" s="1" t="s">
        <v>80</v>
      </c>
      <c r="K15" s="1" t="s">
        <v>81</v>
      </c>
      <c r="L15" s="1" t="s">
        <v>82</v>
      </c>
      <c r="M15" s="1" t="s">
        <v>83</v>
      </c>
      <c r="N15" s="1" t="s">
        <v>84</v>
      </c>
      <c r="O15" s="1" t="s">
        <v>85</v>
      </c>
      <c r="P15" s="1" t="s">
        <v>86</v>
      </c>
      <c r="Q15" s="1" t="s">
        <v>87</v>
      </c>
      <c r="R15" s="1" t="s">
        <v>88</v>
      </c>
      <c r="S15" s="1" t="s">
        <v>89</v>
      </c>
      <c r="T15" s="1" t="s">
        <v>90</v>
      </c>
      <c r="U15" s="1" t="s">
        <v>91</v>
      </c>
      <c r="V15" s="1" t="s">
        <v>92</v>
      </c>
      <c r="W15" s="1" t="s">
        <v>93</v>
      </c>
      <c r="X15" s="1" t="s">
        <v>94</v>
      </c>
      <c r="Y15" s="1" t="s">
        <v>95</v>
      </c>
      <c r="Z15" s="1" t="s">
        <v>96</v>
      </c>
      <c r="AA15" s="1" t="s">
        <v>97</v>
      </c>
      <c r="AB15" s="1" t="s">
        <v>98</v>
      </c>
      <c r="AC15" s="1" t="s">
        <v>99</v>
      </c>
      <c r="AD15" s="1" t="s">
        <v>100</v>
      </c>
      <c r="AE15" s="1" t="s">
        <v>60</v>
      </c>
      <c r="AF15" s="1" t="s">
        <v>101</v>
      </c>
      <c r="AG15" s="1" t="s">
        <v>102</v>
      </c>
      <c r="AH15" s="1" t="s">
        <v>103</v>
      </c>
      <c r="AI15" s="1" t="s">
        <v>104</v>
      </c>
      <c r="AJ15" s="1" t="s">
        <v>105</v>
      </c>
      <c r="AK15" s="1" t="s">
        <v>106</v>
      </c>
      <c r="AL15" s="1" t="s">
        <v>107</v>
      </c>
      <c r="AM15" s="1" t="s">
        <v>108</v>
      </c>
      <c r="AN15" s="1" t="s">
        <v>109</v>
      </c>
      <c r="AO15" s="1" t="s">
        <v>110</v>
      </c>
      <c r="AP15" s="1" t="s">
        <v>111</v>
      </c>
      <c r="AQ15" s="1" t="s">
        <v>112</v>
      </c>
      <c r="AR15" s="1" t="s">
        <v>113</v>
      </c>
      <c r="AS15" s="1" t="s">
        <v>114</v>
      </c>
      <c r="AT15" s="1" t="s">
        <v>115</v>
      </c>
      <c r="AU15" s="1" t="s">
        <v>116</v>
      </c>
      <c r="AV15" s="1" t="s">
        <v>117</v>
      </c>
      <c r="AW15" s="1" t="s">
        <v>118</v>
      </c>
      <c r="AX15" s="1" t="s">
        <v>119</v>
      </c>
      <c r="AY15" s="1" t="s">
        <v>120</v>
      </c>
      <c r="AZ15" s="1" t="s">
        <v>121</v>
      </c>
      <c r="BA15" s="1" t="s">
        <v>122</v>
      </c>
      <c r="BB15" s="1" t="s">
        <v>123</v>
      </c>
      <c r="BC15" s="1" t="s">
        <v>124</v>
      </c>
      <c r="BD15" s="1" t="s">
        <v>125</v>
      </c>
      <c r="BE15" s="1" t="s">
        <v>126</v>
      </c>
      <c r="BF15" s="1" t="s">
        <v>127</v>
      </c>
      <c r="BG15" s="1" t="s">
        <v>128</v>
      </c>
      <c r="BH15" s="1" t="s">
        <v>129</v>
      </c>
      <c r="BI15" s="1" t="s">
        <v>130</v>
      </c>
      <c r="BJ15" s="1" t="s">
        <v>131</v>
      </c>
      <c r="BK15" s="1" t="s">
        <v>132</v>
      </c>
      <c r="BL15" s="1" t="s">
        <v>133</v>
      </c>
      <c r="BM15" s="1" t="s">
        <v>134</v>
      </c>
      <c r="BN15" s="1" t="s">
        <v>135</v>
      </c>
      <c r="BO15" s="1" t="s">
        <v>136</v>
      </c>
      <c r="BP15" s="1" t="s">
        <v>78</v>
      </c>
      <c r="BQ15" s="1" t="s">
        <v>137</v>
      </c>
      <c r="BR15" s="1" t="s">
        <v>138</v>
      </c>
      <c r="BS15" s="1" t="s">
        <v>139</v>
      </c>
      <c r="BT15" s="1" t="s">
        <v>140</v>
      </c>
      <c r="BU15" s="1" t="s">
        <v>141</v>
      </c>
      <c r="BV15" s="1" t="s">
        <v>142</v>
      </c>
      <c r="BW15" s="1" t="s">
        <v>143</v>
      </c>
      <c r="BX15" s="1" t="s">
        <v>144</v>
      </c>
      <c r="BY15" s="1" t="s">
        <v>145</v>
      </c>
      <c r="BZ15" s="1" t="s">
        <v>146</v>
      </c>
      <c r="CA15" s="1" t="s">
        <v>147</v>
      </c>
      <c r="CB15" s="1" t="s">
        <v>148</v>
      </c>
      <c r="CC15" s="1" t="s">
        <v>149</v>
      </c>
      <c r="CD15" s="1" t="s">
        <v>150</v>
      </c>
      <c r="CE15" s="1" t="s">
        <v>151</v>
      </c>
      <c r="CF15" s="1" t="s">
        <v>152</v>
      </c>
      <c r="CG15" s="1" t="s">
        <v>153</v>
      </c>
      <c r="CH15" s="1" t="s">
        <v>154</v>
      </c>
      <c r="CI15" s="1" t="s">
        <v>155</v>
      </c>
      <c r="CJ15" s="1" t="s">
        <v>156</v>
      </c>
      <c r="CK15" s="1" t="s">
        <v>157</v>
      </c>
      <c r="CL15" s="1" t="s">
        <v>158</v>
      </c>
      <c r="CM15" s="1" t="s">
        <v>159</v>
      </c>
      <c r="CN15" s="1" t="s">
        <v>160</v>
      </c>
      <c r="CO15" s="1" t="s">
        <v>161</v>
      </c>
      <c r="CP15" s="1" t="s">
        <v>162</v>
      </c>
      <c r="CQ15" s="1" t="s">
        <v>163</v>
      </c>
      <c r="CR15" s="1" t="s">
        <v>164</v>
      </c>
      <c r="CS15" s="1" t="s">
        <v>165</v>
      </c>
      <c r="CT15" s="1" t="s">
        <v>166</v>
      </c>
      <c r="CU15" s="1" t="s">
        <v>167</v>
      </c>
      <c r="CV15" s="1" t="s">
        <v>168</v>
      </c>
      <c r="CW15" s="1" t="s">
        <v>169</v>
      </c>
      <c r="CX15" s="1" t="s">
        <v>170</v>
      </c>
      <c r="CY15" s="1" t="s">
        <v>171</v>
      </c>
      <c r="CZ15" s="1" t="s">
        <v>172</v>
      </c>
      <c r="DA15" s="1" t="s">
        <v>173</v>
      </c>
      <c r="DB15" s="1" t="s">
        <v>174</v>
      </c>
      <c r="DC15" s="1" t="s">
        <v>175</v>
      </c>
      <c r="DD15" s="1" t="s">
        <v>176</v>
      </c>
      <c r="DE15" s="1" t="s">
        <v>72</v>
      </c>
      <c r="DF15" s="1" t="s">
        <v>75</v>
      </c>
      <c r="DG15" s="1" t="s">
        <v>177</v>
      </c>
      <c r="DH15" s="1" t="s">
        <v>178</v>
      </c>
      <c r="DI15" s="1" t="s">
        <v>179</v>
      </c>
      <c r="DJ15" s="1" t="s">
        <v>180</v>
      </c>
      <c r="DK15" s="1" t="s">
        <v>181</v>
      </c>
      <c r="DL15" s="1" t="s">
        <v>182</v>
      </c>
      <c r="DM15" s="1" t="s">
        <v>183</v>
      </c>
      <c r="DN15" s="1" t="s">
        <v>184</v>
      </c>
      <c r="DO15" s="1" t="s">
        <v>185</v>
      </c>
      <c r="DP15" s="1" t="s">
        <v>186</v>
      </c>
      <c r="DQ15" s="1" t="s">
        <v>187</v>
      </c>
      <c r="DR15" s="1" t="s">
        <v>188</v>
      </c>
      <c r="DS15" s="1" t="s">
        <v>189</v>
      </c>
      <c r="DT15" s="1" t="s">
        <v>190</v>
      </c>
      <c r="DU15" s="1" t="s">
        <v>191</v>
      </c>
      <c r="DV15" s="1" t="s">
        <v>192</v>
      </c>
      <c r="DW15" s="1" t="s">
        <v>193</v>
      </c>
      <c r="DX15" s="1" t="s">
        <v>194</v>
      </c>
      <c r="DY15" s="1" t="s">
        <v>195</v>
      </c>
      <c r="DZ15" s="1" t="s">
        <v>196</v>
      </c>
      <c r="EA15" s="1" t="s">
        <v>197</v>
      </c>
      <c r="EB15" s="1" t="s">
        <v>198</v>
      </c>
      <c r="EC15" s="1" t="s">
        <v>199</v>
      </c>
      <c r="ED15" s="1" t="s">
        <v>200</v>
      </c>
      <c r="EE15" s="1" t="s">
        <v>201</v>
      </c>
      <c r="EF15" s="1" t="s">
        <v>202</v>
      </c>
      <c r="EG15" s="1" t="s">
        <v>203</v>
      </c>
      <c r="EH15" s="1" t="s">
        <v>204</v>
      </c>
      <c r="EI15" s="1" t="s">
        <v>205</v>
      </c>
      <c r="EJ15" s="1" t="s">
        <v>206</v>
      </c>
      <c r="EK15" s="1" t="s">
        <v>207</v>
      </c>
      <c r="EL15" s="1" t="s">
        <v>208</v>
      </c>
      <c r="EM15" s="1" t="s">
        <v>209</v>
      </c>
      <c r="EN15" s="1" t="s">
        <v>210</v>
      </c>
      <c r="EO15" s="1" t="s">
        <v>211</v>
      </c>
      <c r="EP15" s="1" t="s">
        <v>212</v>
      </c>
      <c r="EQ15" s="1" t="s">
        <v>213</v>
      </c>
      <c r="ER15" s="1" t="s">
        <v>214</v>
      </c>
      <c r="ES15" s="1" t="s">
        <v>215</v>
      </c>
      <c r="ET15" s="1" t="s">
        <v>216</v>
      </c>
      <c r="EU15" s="1" t="s">
        <v>217</v>
      </c>
      <c r="EV15" s="1" t="s">
        <v>218</v>
      </c>
      <c r="EW15" s="1" t="s">
        <v>219</v>
      </c>
      <c r="EX15" s="1" t="s">
        <v>220</v>
      </c>
      <c r="EY15" s="1" t="s">
        <v>221</v>
      </c>
      <c r="EZ15" s="1" t="s">
        <v>222</v>
      </c>
      <c r="FA15" s="1" t="s">
        <v>223</v>
      </c>
      <c r="FB15" s="1" t="s">
        <v>224</v>
      </c>
      <c r="FC15" s="1" t="s">
        <v>225</v>
      </c>
      <c r="FD15" s="1" t="s">
        <v>226</v>
      </c>
      <c r="FE15" s="1" t="s">
        <v>227</v>
      </c>
      <c r="FF15" s="1" t="s">
        <v>228</v>
      </c>
      <c r="FG15" s="1" t="s">
        <v>229</v>
      </c>
      <c r="FH15" s="1" t="s">
        <v>230</v>
      </c>
      <c r="FI15" s="1" t="s">
        <v>231</v>
      </c>
      <c r="FJ15" s="1" t="s">
        <v>232</v>
      </c>
      <c r="FK15" s="1" t="s">
        <v>233</v>
      </c>
      <c r="FL15" s="1" t="s">
        <v>234</v>
      </c>
      <c r="FM15" s="1" t="s">
        <v>235</v>
      </c>
      <c r="FN15" s="1" t="s">
        <v>236</v>
      </c>
    </row>
    <row r="16" spans="1:170" x14ac:dyDescent="0.25">
      <c r="B16" s="1" t="s">
        <v>237</v>
      </c>
      <c r="C16" s="1" t="s">
        <v>237</v>
      </c>
      <c r="H16" s="1" t="s">
        <v>237</v>
      </c>
      <c r="I16" s="1" t="s">
        <v>238</v>
      </c>
      <c r="J16" s="1" t="s">
        <v>239</v>
      </c>
      <c r="K16" s="1" t="s">
        <v>240</v>
      </c>
      <c r="L16" s="1" t="s">
        <v>240</v>
      </c>
      <c r="M16" s="1" t="s">
        <v>144</v>
      </c>
      <c r="N16" s="1" t="s">
        <v>144</v>
      </c>
      <c r="O16" s="1" t="s">
        <v>238</v>
      </c>
      <c r="P16" s="1" t="s">
        <v>238</v>
      </c>
      <c r="Q16" s="1" t="s">
        <v>238</v>
      </c>
      <c r="R16" s="1" t="s">
        <v>238</v>
      </c>
      <c r="S16" s="1" t="s">
        <v>241</v>
      </c>
      <c r="T16" s="1" t="s">
        <v>242</v>
      </c>
      <c r="U16" s="1" t="s">
        <v>242</v>
      </c>
      <c r="V16" s="1" t="s">
        <v>243</v>
      </c>
      <c r="W16" s="1" t="s">
        <v>244</v>
      </c>
      <c r="X16" s="1" t="s">
        <v>243</v>
      </c>
      <c r="Y16" s="1" t="s">
        <v>243</v>
      </c>
      <c r="Z16" s="1" t="s">
        <v>243</v>
      </c>
      <c r="AA16" s="1" t="s">
        <v>241</v>
      </c>
      <c r="AB16" s="1" t="s">
        <v>241</v>
      </c>
      <c r="AC16" s="1" t="s">
        <v>241</v>
      </c>
      <c r="AD16" s="1" t="s">
        <v>241</v>
      </c>
      <c r="AE16" s="1" t="s">
        <v>245</v>
      </c>
      <c r="AF16" s="1" t="s">
        <v>244</v>
      </c>
      <c r="AH16" s="1" t="s">
        <v>244</v>
      </c>
      <c r="AI16" s="1" t="s">
        <v>245</v>
      </c>
      <c r="AO16" s="1" t="s">
        <v>239</v>
      </c>
      <c r="AU16" s="1" t="s">
        <v>239</v>
      </c>
      <c r="AV16" s="1" t="s">
        <v>239</v>
      </c>
      <c r="AW16" s="1" t="s">
        <v>239</v>
      </c>
      <c r="AY16" s="1" t="s">
        <v>246</v>
      </c>
      <c r="BH16" s="1" t="s">
        <v>239</v>
      </c>
      <c r="BI16" s="1" t="s">
        <v>239</v>
      </c>
      <c r="BK16" s="1" t="s">
        <v>247</v>
      </c>
      <c r="BL16" s="1" t="s">
        <v>248</v>
      </c>
      <c r="BO16" s="1" t="s">
        <v>238</v>
      </c>
      <c r="BP16" s="1" t="s">
        <v>237</v>
      </c>
      <c r="BQ16" s="1" t="s">
        <v>240</v>
      </c>
      <c r="BR16" s="1" t="s">
        <v>240</v>
      </c>
      <c r="BS16" s="1" t="s">
        <v>249</v>
      </c>
      <c r="BT16" s="1" t="s">
        <v>249</v>
      </c>
      <c r="BU16" s="1" t="s">
        <v>240</v>
      </c>
      <c r="BV16" s="1" t="s">
        <v>249</v>
      </c>
      <c r="BW16" s="1" t="s">
        <v>245</v>
      </c>
      <c r="BX16" s="1" t="s">
        <v>243</v>
      </c>
      <c r="BY16" s="1" t="s">
        <v>243</v>
      </c>
      <c r="BZ16" s="1" t="s">
        <v>242</v>
      </c>
      <c r="CA16" s="1" t="s">
        <v>242</v>
      </c>
      <c r="CB16" s="1" t="s">
        <v>242</v>
      </c>
      <c r="CC16" s="1" t="s">
        <v>242</v>
      </c>
      <c r="CD16" s="1" t="s">
        <v>242</v>
      </c>
      <c r="CE16" s="1" t="s">
        <v>250</v>
      </c>
      <c r="CF16" s="1" t="s">
        <v>239</v>
      </c>
      <c r="CG16" s="1" t="s">
        <v>239</v>
      </c>
      <c r="CH16" s="1" t="s">
        <v>239</v>
      </c>
      <c r="CM16" s="1" t="s">
        <v>239</v>
      </c>
      <c r="CP16" s="1" t="s">
        <v>242</v>
      </c>
      <c r="CQ16" s="1" t="s">
        <v>242</v>
      </c>
      <c r="CR16" s="1" t="s">
        <v>242</v>
      </c>
      <c r="CS16" s="1" t="s">
        <v>242</v>
      </c>
      <c r="CT16" s="1" t="s">
        <v>242</v>
      </c>
      <c r="CU16" s="1" t="s">
        <v>239</v>
      </c>
      <c r="CV16" s="1" t="s">
        <v>239</v>
      </c>
      <c r="CW16" s="1" t="s">
        <v>239</v>
      </c>
      <c r="CX16" s="1" t="s">
        <v>237</v>
      </c>
      <c r="DA16" s="1" t="s">
        <v>251</v>
      </c>
      <c r="DB16" s="1" t="s">
        <v>251</v>
      </c>
      <c r="DD16" s="1" t="s">
        <v>237</v>
      </c>
      <c r="DE16" s="1" t="s">
        <v>252</v>
      </c>
      <c r="DG16" s="1" t="s">
        <v>237</v>
      </c>
      <c r="DH16" s="1" t="s">
        <v>237</v>
      </c>
      <c r="DJ16" s="1" t="s">
        <v>253</v>
      </c>
      <c r="DK16" s="1" t="s">
        <v>254</v>
      </c>
      <c r="DL16" s="1" t="s">
        <v>253</v>
      </c>
      <c r="DM16" s="1" t="s">
        <v>254</v>
      </c>
      <c r="DN16" s="1" t="s">
        <v>253</v>
      </c>
      <c r="DO16" s="1" t="s">
        <v>254</v>
      </c>
      <c r="DP16" s="1" t="s">
        <v>244</v>
      </c>
      <c r="DQ16" s="1" t="s">
        <v>244</v>
      </c>
      <c r="DR16" s="1" t="s">
        <v>239</v>
      </c>
      <c r="DS16" s="1" t="s">
        <v>255</v>
      </c>
      <c r="DT16" s="1" t="s">
        <v>239</v>
      </c>
      <c r="DV16" s="1" t="s">
        <v>240</v>
      </c>
      <c r="DW16" s="1" t="s">
        <v>256</v>
      </c>
      <c r="DX16" s="1" t="s">
        <v>240</v>
      </c>
      <c r="DZ16" s="1" t="s">
        <v>249</v>
      </c>
      <c r="EA16" s="1" t="s">
        <v>257</v>
      </c>
      <c r="EB16" s="1" t="s">
        <v>249</v>
      </c>
      <c r="EG16" s="1" t="s">
        <v>244</v>
      </c>
      <c r="EH16" s="1" t="s">
        <v>244</v>
      </c>
      <c r="EI16" s="1" t="s">
        <v>253</v>
      </c>
      <c r="EJ16" s="1" t="s">
        <v>254</v>
      </c>
      <c r="EK16" s="1" t="s">
        <v>254</v>
      </c>
      <c r="EO16" s="1" t="s">
        <v>254</v>
      </c>
      <c r="ES16" s="1" t="s">
        <v>240</v>
      </c>
      <c r="ET16" s="1" t="s">
        <v>240</v>
      </c>
      <c r="EU16" s="1" t="s">
        <v>249</v>
      </c>
      <c r="EV16" s="1" t="s">
        <v>249</v>
      </c>
      <c r="EW16" s="1" t="s">
        <v>258</v>
      </c>
      <c r="EX16" s="1" t="s">
        <v>258</v>
      </c>
      <c r="EZ16" s="1" t="s">
        <v>245</v>
      </c>
      <c r="FA16" s="1" t="s">
        <v>245</v>
      </c>
      <c r="FB16" s="1" t="s">
        <v>242</v>
      </c>
      <c r="FC16" s="1" t="s">
        <v>242</v>
      </c>
      <c r="FD16" s="1" t="s">
        <v>242</v>
      </c>
      <c r="FE16" s="1" t="s">
        <v>242</v>
      </c>
      <c r="FF16" s="1" t="s">
        <v>242</v>
      </c>
      <c r="FG16" s="1" t="s">
        <v>244</v>
      </c>
      <c r="FH16" s="1" t="s">
        <v>244</v>
      </c>
      <c r="FI16" s="1" t="s">
        <v>244</v>
      </c>
      <c r="FJ16" s="1" t="s">
        <v>242</v>
      </c>
      <c r="FK16" s="1" t="s">
        <v>240</v>
      </c>
      <c r="FL16" s="1" t="s">
        <v>249</v>
      </c>
      <c r="FM16" s="1" t="s">
        <v>244</v>
      </c>
      <c r="FN16" s="1" t="s">
        <v>244</v>
      </c>
    </row>
    <row r="17" spans="1:170" x14ac:dyDescent="0.25">
      <c r="A17" s="1">
        <v>1</v>
      </c>
      <c r="B17" s="1">
        <v>1607372232.0999999</v>
      </c>
      <c r="C17" s="1">
        <v>0</v>
      </c>
      <c r="D17" s="1" t="s">
        <v>259</v>
      </c>
      <c r="E17" s="1" t="s">
        <v>260</v>
      </c>
      <c r="F17" s="1" t="s">
        <v>261</v>
      </c>
      <c r="G17" s="1" t="s">
        <v>262</v>
      </c>
      <c r="H17" s="1">
        <v>1607372224.0999999</v>
      </c>
      <c r="I17" s="1">
        <f t="shared" ref="I17:I79" si="0">BW17*AG17*(BS17-BT17)/(100*BL17*(1000-AG17*BS17))</f>
        <v>2.8561385218106291E-5</v>
      </c>
      <c r="J17" s="1">
        <f t="shared" ref="J17:J79" si="1">BW17*AG17*(BR17-BQ17*(1000-AG17*BT17)/(1000-AG17*BS17))/(100*BL17)</f>
        <v>-3.7126129173537012E-2</v>
      </c>
      <c r="K17" s="1">
        <f t="shared" ref="K17:K79" si="2">BQ17 - IF(AG17&gt;1, J17*BL17*100/(AI17*CE17), 0)</f>
        <v>400.07270967741903</v>
      </c>
      <c r="L17" s="1">
        <f t="shared" ref="L17:L79" si="3">((R17-I17/2)*K17-J17)/(R17+I17/2)</f>
        <v>451.01262740881606</v>
      </c>
      <c r="M17" s="1">
        <f t="shared" ref="M17:M79" si="4">L17*(BX17+BY17)/1000</f>
        <v>46.143750523094546</v>
      </c>
      <c r="N17" s="1">
        <f t="shared" ref="N17:N79" si="5">(BQ17 - IF(AG17&gt;1, J17*BL17*100/(AI17*CE17), 0))*(BX17+BY17)/1000</f>
        <v>40.93201428198504</v>
      </c>
      <c r="O17" s="1">
        <f t="shared" ref="O17:O79" si="6">2/((1/Q17-1/P17)+SIGN(Q17)*SQRT((1/Q17-1/P17)*(1/Q17-1/P17) + 4*BM17/((BM17+1)*(BM17+1))*(2*1/Q17*1/P17-1/P17*1/P17)))</f>
        <v>7.8445919909216554E-4</v>
      </c>
      <c r="P17" s="1">
        <f t="shared" ref="P17:P79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2.9692731546101445</v>
      </c>
      <c r="Q17" s="1">
        <f t="shared" ref="Q17:Q79" si="8">I17*(1000-(1000*0.61365*EXP(17.502*U17/(240.97+U17))/(BX17+BY17)+BS17)/2)/(1000*0.61365*EXP(17.502*U17/(240.97+U17))/(BX17+BY17)-BS17)</f>
        <v>7.8434407950404177E-4</v>
      </c>
      <c r="R17" s="1">
        <f t="shared" ref="R17:R79" si="9">1/((BM17+1)/(O17/1.6)+1/(P17/1.37)) + BM17/((BM17+1)/(O17/1.6) + BM17/(P17/1.37))</f>
        <v>4.9022539106191988E-4</v>
      </c>
      <c r="S17" s="1">
        <f t="shared" ref="S17:S79" si="10">(BI17*BK17)</f>
        <v>231.2938125017744</v>
      </c>
      <c r="T17" s="1">
        <f t="shared" ref="T17:T79" si="11">(BZ17+(S17+2*0.95*0.0000000567*(((BZ17+$B$7)+273)^4-(BZ17+273)^4)-44100*I17)/(1.84*29.3*P17+8*0.95*0.0000000567*(BZ17+273)^3))</f>
        <v>39.112952962114591</v>
      </c>
      <c r="U17" s="1">
        <f t="shared" ref="U17:U79" si="12">($C$7*CA17+$D$7*CB17+$E$7*T17)</f>
        <v>38.525961290322599</v>
      </c>
      <c r="V17" s="1">
        <f t="shared" ref="V17:V79" si="13">0.61365*EXP(17.502*U17/(240.97+U17))</f>
        <v>6.8493930103294494</v>
      </c>
      <c r="W17" s="1">
        <f t="shared" ref="W17:W79" si="14">(X17/Y17*100)</f>
        <v>50.28839425230268</v>
      </c>
      <c r="X17" s="1">
        <f t="shared" ref="X17:X79" si="15">BS17*(BX17+BY17)/1000</f>
        <v>3.3087387075126946</v>
      </c>
      <c r="Y17" s="1">
        <f t="shared" ref="Y17:Y79" si="16">0.61365*EXP(17.502*BZ17/(240.97+BZ17))</f>
        <v>6.5795274569960824</v>
      </c>
      <c r="Z17" s="1">
        <f t="shared" ref="Z17:Z79" si="17">(V17-BS17*(BX17+BY17)/1000)</f>
        <v>3.5406543028167548</v>
      </c>
      <c r="AA17" s="1">
        <f t="shared" ref="AA17:AA79" si="18">(-I17*44100)</f>
        <v>-1.2595570881184874</v>
      </c>
      <c r="AB17" s="1">
        <f t="shared" ref="AB17:AB79" si="19">2*29.3*P17*0.92*(BZ17-U17)</f>
        <v>-118.87087168891279</v>
      </c>
      <c r="AC17" s="1">
        <f t="shared" ref="AC17:AC79" si="20">2*0.95*0.0000000567*(((BZ17+$B$7)+273)^4-(U17+273)^4)</f>
        <v>-9.6397575246906531</v>
      </c>
      <c r="AD17" s="1">
        <f t="shared" ref="AD17:AD79" si="21">S17+AC17+AA17+AB17</f>
        <v>101.52362620005246</v>
      </c>
      <c r="AE17" s="1">
        <v>0</v>
      </c>
      <c r="AF17" s="1">
        <v>0</v>
      </c>
      <c r="AG17" s="1">
        <f t="shared" ref="AG17:AG79" si="22">IF(AE17*$H$13&gt;=AI17,1,(AI17/(AI17-AE17*$H$13)))</f>
        <v>1</v>
      </c>
      <c r="AH17" s="1">
        <f t="shared" ref="AH17:AH79" si="23">(AG17-1)*100</f>
        <v>0</v>
      </c>
      <c r="AI17" s="1">
        <f t="shared" ref="AI17:AI79" si="24">MAX(0,($B$13+$C$13*CE17)/(1+$D$13*CE17)*BX17/(BZ17+273)*$E$13)</f>
        <v>52206.876631143357</v>
      </c>
      <c r="AJ17" s="1" t="s">
        <v>263</v>
      </c>
      <c r="AK17" s="1">
        <v>715.47692307692296</v>
      </c>
      <c r="AL17" s="1">
        <v>3262.08</v>
      </c>
      <c r="AM17" s="1">
        <f t="shared" ref="AM17:AM79" si="25">AL17-AK17</f>
        <v>2546.603076923077</v>
      </c>
      <c r="AN17" s="1">
        <f t="shared" ref="AN17:AN79" si="26">AM17/AL17</f>
        <v>0.78066849277855754</v>
      </c>
      <c r="AO17" s="1">
        <v>-0.57774747981622299</v>
      </c>
      <c r="AP17" s="1" t="s">
        <v>264</v>
      </c>
      <c r="AQ17" s="1">
        <v>751.68712000000005</v>
      </c>
      <c r="AR17" s="1">
        <v>820.64</v>
      </c>
      <c r="AS17" s="1">
        <f t="shared" ref="AS17:AS79" si="27">1-AQ17/AR17</f>
        <v>8.4023298888672215E-2</v>
      </c>
      <c r="AT17" s="1">
        <v>0.5</v>
      </c>
      <c r="AU17" s="1">
        <f t="shared" ref="AU17:AU79" si="28">BI17</f>
        <v>1180.1991781666843</v>
      </c>
      <c r="AV17" s="1">
        <f t="shared" ref="AV17:AV79" si="29">J17</f>
        <v>-3.7126129173537012E-2</v>
      </c>
      <c r="AW17" s="1">
        <f t="shared" ref="AW17:AW79" si="30">AS17*AT17*AU17</f>
        <v>49.582114147632311</v>
      </c>
      <c r="AX17" s="1">
        <f t="shared" ref="AX17:AX79" si="31">BC17/AR17</f>
        <v>0.26291674790407488</v>
      </c>
      <c r="AY17" s="1">
        <f t="shared" ref="AY17:AY79" si="32">(AV17-AO17)/AU17</f>
        <v>4.5807636595924817E-4</v>
      </c>
      <c r="AZ17" s="1">
        <f t="shared" ref="AZ17:AZ79" si="33">(AL17-AR17)/AR17</f>
        <v>2.9750438682004292</v>
      </c>
      <c r="BA17" s="1" t="s">
        <v>265</v>
      </c>
      <c r="BB17" s="1">
        <v>604.88</v>
      </c>
      <c r="BC17" s="1">
        <f t="shared" ref="BC17:BC79" si="34">AR17-BB17</f>
        <v>215.76</v>
      </c>
      <c r="BD17" s="1">
        <f t="shared" ref="BD17:BD79" si="35">(AR17-AQ17)/(AR17-BB17)</f>
        <v>0.31958138672599157</v>
      </c>
      <c r="BE17" s="1">
        <f t="shared" ref="BE17:BE79" si="36">(AL17-AR17)/(AL17-BB17)</f>
        <v>0.91880174619900656</v>
      </c>
      <c r="BF17" s="1">
        <f t="shared" ref="BF17:BF79" si="37">(AR17-AQ17)/(AR17-AK17)</f>
        <v>0.65567575633448294</v>
      </c>
      <c r="BG17" s="1">
        <f t="shared" ref="BG17:BG79" si="38">(AL17-AR17)/(AL17-AK17)</f>
        <v>0.9587045669283728</v>
      </c>
      <c r="BH17" s="1">
        <f t="shared" ref="BH17:BH79" si="39">$B$11*CF17+$C$11*CG17+$F$11*CH17*(1-CK17)</f>
        <v>1400.01677419355</v>
      </c>
      <c r="BI17" s="1">
        <f t="shared" ref="BI17:BI79" si="40">BH17*BJ17</f>
        <v>1180.1991781666843</v>
      </c>
      <c r="BJ17" s="1">
        <f t="shared" ref="BJ17:BJ79" si="41">($B$11*$D$9+$C$11*$D$9+$F$11*((CU17+CM17)/MAX(CU17+CM17+CV17, 0.1)*$I$9+CV17/MAX(CU17+CM17+CV17, 0.1)*$J$9))/($B$11+$C$11+$F$11)</f>
        <v>0.84298931264342392</v>
      </c>
      <c r="BK17" s="1">
        <f t="shared" ref="BK17:BK79" si="42">($B$11*$K$9+$C$11*$K$9+$F$11*((CU17+CM17)/MAX(CU17+CM17+CV17, 0.1)*$P$9+CV17/MAX(CU17+CM17+CV17, 0.1)*$Q$9))/($B$11+$C$11+$F$11)</f>
        <v>0.19597862528684784</v>
      </c>
      <c r="BL17" s="1">
        <v>6</v>
      </c>
      <c r="BM17" s="1">
        <v>0.5</v>
      </c>
      <c r="BN17" s="1" t="s">
        <v>266</v>
      </c>
      <c r="BO17" s="1">
        <v>2</v>
      </c>
      <c r="BP17" s="1">
        <v>1607372224.0999999</v>
      </c>
      <c r="BQ17" s="1">
        <v>400.07270967741903</v>
      </c>
      <c r="BR17" s="1">
        <v>400.041870967742</v>
      </c>
      <c r="BS17" s="1">
        <v>32.339870967741902</v>
      </c>
      <c r="BT17" s="1">
        <v>32.306706451612897</v>
      </c>
      <c r="BU17" s="1">
        <v>397.84377419354797</v>
      </c>
      <c r="BV17" s="1">
        <v>31.774493548387099</v>
      </c>
      <c r="BW17" s="1">
        <v>500.01116129032198</v>
      </c>
      <c r="BX17" s="1">
        <v>102.259741935484</v>
      </c>
      <c r="BY17" s="1">
        <v>5.1696190322580597E-2</v>
      </c>
      <c r="BZ17" s="1">
        <v>37.783387096774199</v>
      </c>
      <c r="CA17" s="1">
        <v>38.525961290322599</v>
      </c>
      <c r="CB17" s="1">
        <v>999.9</v>
      </c>
      <c r="CC17" s="1">
        <v>0</v>
      </c>
      <c r="CD17" s="1">
        <v>0</v>
      </c>
      <c r="CE17" s="1">
        <v>10002.193225806501</v>
      </c>
      <c r="CF17" s="1">
        <v>0</v>
      </c>
      <c r="CG17" s="1">
        <v>986.37045161290303</v>
      </c>
      <c r="CH17" s="1">
        <v>1400.01677419355</v>
      </c>
      <c r="CI17" s="1">
        <v>0.89999945161290396</v>
      </c>
      <c r="CJ17" s="1">
        <v>0.100000548387097</v>
      </c>
      <c r="CK17" s="1">
        <v>0</v>
      </c>
      <c r="CL17" s="1">
        <v>751.93306451612898</v>
      </c>
      <c r="CM17" s="1">
        <v>4.9997499999999997</v>
      </c>
      <c r="CN17" s="1">
        <v>10443.364516129001</v>
      </c>
      <c r="CO17" s="1">
        <v>12178.203225806499</v>
      </c>
      <c r="CP17" s="1">
        <v>49.941064516129003</v>
      </c>
      <c r="CQ17" s="1">
        <v>51.816064516129003</v>
      </c>
      <c r="CR17" s="1">
        <v>50.686999999999998</v>
      </c>
      <c r="CS17" s="1">
        <v>51.378999999999998</v>
      </c>
      <c r="CT17" s="1">
        <v>51.625</v>
      </c>
      <c r="CU17" s="1">
        <v>1255.5138709677401</v>
      </c>
      <c r="CV17" s="1">
        <v>139.50290322580599</v>
      </c>
      <c r="CW17" s="1">
        <v>0</v>
      </c>
      <c r="CX17" s="1">
        <v>2537.2999999523199</v>
      </c>
      <c r="CY17" s="1">
        <v>0</v>
      </c>
      <c r="CZ17" s="1">
        <v>751.68712000000005</v>
      </c>
      <c r="DA17" s="1">
        <v>-14.687923105682</v>
      </c>
      <c r="DB17" s="1">
        <v>-195.45384647434901</v>
      </c>
      <c r="DC17" s="1">
        <v>10439.74</v>
      </c>
      <c r="DD17" s="1">
        <v>15</v>
      </c>
      <c r="DE17" s="1">
        <v>1607371984.5999999</v>
      </c>
      <c r="DF17" s="1" t="s">
        <v>267</v>
      </c>
      <c r="DG17" s="1">
        <v>1607371980.5999999</v>
      </c>
      <c r="DH17" s="1">
        <v>1607371984.5999999</v>
      </c>
      <c r="DI17" s="1">
        <v>2</v>
      </c>
      <c r="DJ17" s="1">
        <v>8.8999999999999996E-2</v>
      </c>
      <c r="DK17" s="1">
        <v>-0.14299999999999999</v>
      </c>
      <c r="DL17" s="1">
        <v>2.2290000000000001</v>
      </c>
      <c r="DM17" s="1">
        <v>0.56499999999999995</v>
      </c>
      <c r="DN17" s="1">
        <v>400</v>
      </c>
      <c r="DO17" s="1">
        <v>33</v>
      </c>
      <c r="DP17" s="1">
        <v>0.31</v>
      </c>
      <c r="DQ17" s="1">
        <v>0.22</v>
      </c>
      <c r="DR17" s="1">
        <v>-3.85447224984755E-2</v>
      </c>
      <c r="DS17" s="1">
        <v>0.19895053020030001</v>
      </c>
      <c r="DT17" s="1">
        <v>2.1005407216100402E-2</v>
      </c>
      <c r="DU17" s="1">
        <v>1</v>
      </c>
      <c r="DV17" s="1">
        <v>3.1694541333333298E-2</v>
      </c>
      <c r="DW17" s="1">
        <v>-0.36552271021134602</v>
      </c>
      <c r="DX17" s="1">
        <v>3.1827079440056201E-2</v>
      </c>
      <c r="DY17" s="1">
        <v>0</v>
      </c>
      <c r="DZ17" s="1">
        <v>3.22849286333333E-2</v>
      </c>
      <c r="EA17" s="1">
        <v>0.25931686662513898</v>
      </c>
      <c r="EB17" s="1">
        <v>1.8802733309998401E-2</v>
      </c>
      <c r="EC17" s="1">
        <v>0</v>
      </c>
      <c r="ED17" s="1">
        <v>1</v>
      </c>
      <c r="EE17" s="1">
        <v>3</v>
      </c>
      <c r="EF17" s="1" t="s">
        <v>268</v>
      </c>
      <c r="EG17" s="1">
        <v>100</v>
      </c>
      <c r="EH17" s="1">
        <v>100</v>
      </c>
      <c r="EI17" s="1">
        <v>2.2280000000000002</v>
      </c>
      <c r="EJ17" s="1">
        <v>0.56540000000000001</v>
      </c>
      <c r="EK17" s="1">
        <v>2.2286999999999502</v>
      </c>
      <c r="EL17" s="1">
        <v>0</v>
      </c>
      <c r="EM17" s="1">
        <v>0</v>
      </c>
      <c r="EN17" s="1">
        <v>0</v>
      </c>
      <c r="EO17" s="1">
        <v>0.56538000000000099</v>
      </c>
      <c r="EP17" s="1">
        <v>0</v>
      </c>
      <c r="EQ17" s="1">
        <v>0</v>
      </c>
      <c r="ER17" s="1">
        <v>0</v>
      </c>
      <c r="ES17" s="1">
        <v>-1</v>
      </c>
      <c r="ET17" s="1">
        <v>-1</v>
      </c>
      <c r="EU17" s="1">
        <v>-1</v>
      </c>
      <c r="EV17" s="1">
        <v>-1</v>
      </c>
      <c r="EW17" s="1">
        <v>4.2</v>
      </c>
      <c r="EX17" s="1">
        <v>4.0999999999999996</v>
      </c>
      <c r="EY17" s="1">
        <v>2</v>
      </c>
      <c r="EZ17" s="1">
        <v>516.03700000000003</v>
      </c>
      <c r="FA17" s="1">
        <v>514.15300000000002</v>
      </c>
      <c r="FB17" s="1">
        <v>36.301099999999998</v>
      </c>
      <c r="FC17" s="1">
        <v>34.850499999999997</v>
      </c>
      <c r="FD17" s="1">
        <v>30.0014</v>
      </c>
      <c r="FE17" s="1">
        <v>34.545400000000001</v>
      </c>
      <c r="FF17" s="1">
        <v>34.477699999999999</v>
      </c>
      <c r="FG17" s="1">
        <v>20.371600000000001</v>
      </c>
      <c r="FH17" s="1">
        <v>0</v>
      </c>
      <c r="FI17" s="1">
        <v>100</v>
      </c>
      <c r="FJ17" s="1">
        <v>-999.9</v>
      </c>
      <c r="FK17" s="1">
        <v>400</v>
      </c>
      <c r="FL17" s="1">
        <v>33.745699999999999</v>
      </c>
      <c r="FM17" s="1">
        <v>101.148</v>
      </c>
      <c r="FN17" s="1">
        <v>100.419</v>
      </c>
    </row>
    <row r="18" spans="1:170" x14ac:dyDescent="0.25">
      <c r="A18" s="1">
        <v>2</v>
      </c>
      <c r="B18" s="1">
        <v>1607372592.0999999</v>
      </c>
      <c r="C18" s="1">
        <v>360</v>
      </c>
      <c r="D18" s="1" t="s">
        <v>269</v>
      </c>
      <c r="E18" s="1" t="s">
        <v>270</v>
      </c>
      <c r="F18" s="1" t="s">
        <v>261</v>
      </c>
      <c r="G18" s="1" t="s">
        <v>271</v>
      </c>
      <c r="H18" s="1">
        <v>1607372584.3499999</v>
      </c>
      <c r="I18" s="1">
        <f t="shared" si="0"/>
        <v>1.6841257166296414E-4</v>
      </c>
      <c r="J18" s="1">
        <f t="shared" si="1"/>
        <v>-0.38176554623026071</v>
      </c>
      <c r="K18" s="1">
        <f t="shared" si="2"/>
        <v>400.35923333333301</v>
      </c>
      <c r="L18" s="1">
        <f t="shared" si="3"/>
        <v>509.08251552344547</v>
      </c>
      <c r="M18" s="1">
        <f t="shared" si="4"/>
        <v>52.08500267995408</v>
      </c>
      <c r="N18" s="1">
        <f t="shared" si="5"/>
        <v>40.961359122047185</v>
      </c>
      <c r="O18" s="1">
        <f t="shared" si="6"/>
        <v>4.4944131974072269E-3</v>
      </c>
      <c r="P18" s="1">
        <f t="shared" si="7"/>
        <v>2.9688363145980001</v>
      </c>
      <c r="Q18" s="1">
        <f t="shared" si="8"/>
        <v>4.4906366672709894E-3</v>
      </c>
      <c r="R18" s="1">
        <f t="shared" si="9"/>
        <v>2.8069869510129477E-3</v>
      </c>
      <c r="S18" s="1">
        <f t="shared" si="10"/>
        <v>231.29209533211292</v>
      </c>
      <c r="T18" s="1">
        <f t="shared" si="11"/>
        <v>39.500086301290473</v>
      </c>
      <c r="U18" s="1">
        <f t="shared" si="12"/>
        <v>38.78152</v>
      </c>
      <c r="V18" s="1">
        <f t="shared" si="13"/>
        <v>6.9444627181395759</v>
      </c>
      <c r="W18" s="1">
        <f t="shared" si="14"/>
        <v>49.012323087091112</v>
      </c>
      <c r="X18" s="1">
        <f t="shared" si="15"/>
        <v>3.2995599532001245</v>
      </c>
      <c r="Y18" s="1">
        <f t="shared" si="16"/>
        <v>6.732102755743818</v>
      </c>
      <c r="Z18" s="1">
        <f t="shared" si="17"/>
        <v>3.6449027649394514</v>
      </c>
      <c r="AA18" s="1">
        <f t="shared" si="18"/>
        <v>-7.4269944103367189</v>
      </c>
      <c r="AB18" s="1">
        <f t="shared" si="19"/>
        <v>-92.051884678829296</v>
      </c>
      <c r="AC18" s="1">
        <f t="shared" si="20"/>
        <v>-7.4904324497503891</v>
      </c>
      <c r="AD18" s="1">
        <f t="shared" si="21"/>
        <v>124.32278379319651</v>
      </c>
      <c r="AE18" s="1">
        <v>0</v>
      </c>
      <c r="AF18" s="1">
        <v>0</v>
      </c>
      <c r="AG18" s="1">
        <f t="shared" si="22"/>
        <v>1</v>
      </c>
      <c r="AH18" s="1">
        <f t="shared" si="23"/>
        <v>0</v>
      </c>
      <c r="AI18" s="1">
        <f t="shared" si="24"/>
        <v>52123.536057751706</v>
      </c>
      <c r="AJ18" s="1" t="s">
        <v>263</v>
      </c>
      <c r="AK18" s="1">
        <v>715.47692307692296</v>
      </c>
      <c r="AL18" s="1">
        <v>3262.08</v>
      </c>
      <c r="AM18" s="1">
        <f t="shared" si="25"/>
        <v>2546.603076923077</v>
      </c>
      <c r="AN18" s="1">
        <f t="shared" si="26"/>
        <v>0.78066849277855754</v>
      </c>
      <c r="AO18" s="1">
        <v>-0.57774747981622299</v>
      </c>
      <c r="AP18" s="1" t="s">
        <v>272</v>
      </c>
      <c r="AQ18" s="1">
        <v>797.64869230769204</v>
      </c>
      <c r="AR18" s="1">
        <v>852.43</v>
      </c>
      <c r="AS18" s="1">
        <f t="shared" si="27"/>
        <v>6.4264875347310513E-2</v>
      </c>
      <c r="AT18" s="1">
        <v>0.5</v>
      </c>
      <c r="AU18" s="1">
        <f t="shared" si="28"/>
        <v>1180.1903807473261</v>
      </c>
      <c r="AV18" s="1">
        <f t="shared" si="29"/>
        <v>-0.38176554623026071</v>
      </c>
      <c r="AW18" s="1">
        <f t="shared" si="30"/>
        <v>37.92239385241092</v>
      </c>
      <c r="AX18" s="1">
        <f t="shared" si="31"/>
        <v>0.25503560409652404</v>
      </c>
      <c r="AY18" s="1">
        <f t="shared" si="32"/>
        <v>1.6605959240394892E-4</v>
      </c>
      <c r="AZ18" s="1">
        <f t="shared" si="33"/>
        <v>2.8268010276503643</v>
      </c>
      <c r="BA18" s="1" t="s">
        <v>273</v>
      </c>
      <c r="BB18" s="1">
        <v>635.03</v>
      </c>
      <c r="BC18" s="1">
        <f t="shared" si="34"/>
        <v>217.39999999999998</v>
      </c>
      <c r="BD18" s="1">
        <f t="shared" si="35"/>
        <v>0.25198393602717528</v>
      </c>
      <c r="BE18" s="1">
        <f t="shared" si="36"/>
        <v>0.91724557964256481</v>
      </c>
      <c r="BF18" s="1">
        <f t="shared" si="37"/>
        <v>0.40000056167469061</v>
      </c>
      <c r="BG18" s="1">
        <f t="shared" si="38"/>
        <v>0.94622127092984198</v>
      </c>
      <c r="BH18" s="1">
        <f t="shared" si="39"/>
        <v>1400.0063333333301</v>
      </c>
      <c r="BI18" s="1">
        <f t="shared" si="40"/>
        <v>1180.1903807473261</v>
      </c>
      <c r="BJ18" s="1">
        <f t="shared" si="41"/>
        <v>0.84298931558214063</v>
      </c>
      <c r="BK18" s="1">
        <f t="shared" si="42"/>
        <v>0.1959786311642813</v>
      </c>
      <c r="BL18" s="1">
        <v>6</v>
      </c>
      <c r="BM18" s="1">
        <v>0.5</v>
      </c>
      <c r="BN18" s="1" t="s">
        <v>266</v>
      </c>
      <c r="BO18" s="1">
        <v>2</v>
      </c>
      <c r="BP18" s="1">
        <v>1607372584.3499999</v>
      </c>
      <c r="BQ18" s="1">
        <v>400.35923333333301</v>
      </c>
      <c r="BR18" s="1">
        <v>399.98203333333299</v>
      </c>
      <c r="BS18" s="1">
        <v>32.250133333333302</v>
      </c>
      <c r="BT18" s="1">
        <v>32.054560000000002</v>
      </c>
      <c r="BU18" s="1">
        <v>397.80323333333303</v>
      </c>
      <c r="BV18" s="1">
        <v>31.684753333333301</v>
      </c>
      <c r="BW18" s="1">
        <v>500.01063333333298</v>
      </c>
      <c r="BX18" s="1">
        <v>102.259133333333</v>
      </c>
      <c r="BY18" s="1">
        <v>5.23802066666667E-2</v>
      </c>
      <c r="BZ18" s="1">
        <v>38.206396666666699</v>
      </c>
      <c r="CA18" s="1">
        <v>38.78152</v>
      </c>
      <c r="CB18" s="1">
        <v>999.9</v>
      </c>
      <c r="CC18" s="1">
        <v>0</v>
      </c>
      <c r="CD18" s="1">
        <v>0</v>
      </c>
      <c r="CE18" s="1">
        <v>9999.7793333333302</v>
      </c>
      <c r="CF18" s="1">
        <v>0</v>
      </c>
      <c r="CG18" s="1">
        <v>708.49116666666703</v>
      </c>
      <c r="CH18" s="1">
        <v>1400.0063333333301</v>
      </c>
      <c r="CI18" s="1">
        <v>0.90000060000000004</v>
      </c>
      <c r="CJ18" s="1">
        <v>9.9999480000000002E-2</v>
      </c>
      <c r="CK18" s="1">
        <v>0</v>
      </c>
      <c r="CL18" s="1">
        <v>797.65596666666704</v>
      </c>
      <c r="CM18" s="1">
        <v>4.9997499999999997</v>
      </c>
      <c r="CN18" s="1">
        <v>11065.893333333301</v>
      </c>
      <c r="CO18" s="1">
        <v>12178.1133333333</v>
      </c>
      <c r="CP18" s="1">
        <v>49.936999999999998</v>
      </c>
      <c r="CQ18" s="1">
        <v>51.8832666666667</v>
      </c>
      <c r="CR18" s="1">
        <v>50.699599999999997</v>
      </c>
      <c r="CS18" s="1">
        <v>51.445399999999999</v>
      </c>
      <c r="CT18" s="1">
        <v>51.625</v>
      </c>
      <c r="CU18" s="1">
        <v>1255.5043333333299</v>
      </c>
      <c r="CV18" s="1">
        <v>139.50200000000001</v>
      </c>
      <c r="CW18" s="1">
        <v>0</v>
      </c>
      <c r="CX18" s="1">
        <v>358.80000019073498</v>
      </c>
      <c r="CY18" s="1">
        <v>0</v>
      </c>
      <c r="CZ18" s="1">
        <v>797.64869230769204</v>
      </c>
      <c r="DA18" s="1">
        <v>-1.1379145236467101</v>
      </c>
      <c r="DB18" s="1">
        <v>-6.1401709690297404</v>
      </c>
      <c r="DC18" s="1">
        <v>11065.961538461501</v>
      </c>
      <c r="DD18" s="1">
        <v>15</v>
      </c>
      <c r="DE18" s="1">
        <v>1607372625.0999999</v>
      </c>
      <c r="DF18" s="1" t="s">
        <v>274</v>
      </c>
      <c r="DG18" s="1">
        <v>1607372625.0999999</v>
      </c>
      <c r="DH18" s="1">
        <v>1607371984.5999999</v>
      </c>
      <c r="DI18" s="1">
        <v>3</v>
      </c>
      <c r="DJ18" s="1">
        <v>0.32700000000000001</v>
      </c>
      <c r="DK18" s="1">
        <v>-0.14299999999999999</v>
      </c>
      <c r="DL18" s="1">
        <v>2.556</v>
      </c>
      <c r="DM18" s="1">
        <v>0.56499999999999995</v>
      </c>
      <c r="DN18" s="1">
        <v>411</v>
      </c>
      <c r="DO18" s="1">
        <v>33</v>
      </c>
      <c r="DP18" s="1">
        <v>0.86</v>
      </c>
      <c r="DQ18" s="1">
        <v>0.22</v>
      </c>
      <c r="DR18" s="1">
        <v>-0.120627393051614</v>
      </c>
      <c r="DS18" s="1">
        <v>0.48010701734924199</v>
      </c>
      <c r="DT18" s="1">
        <v>5.8766674497118303E-2</v>
      </c>
      <c r="DU18" s="1">
        <v>1</v>
      </c>
      <c r="DV18" s="1">
        <v>5.5585703E-2</v>
      </c>
      <c r="DW18" s="1">
        <v>-0.70493268440489398</v>
      </c>
      <c r="DX18" s="1">
        <v>7.7088245014537302E-2</v>
      </c>
      <c r="DY18" s="1">
        <v>0</v>
      </c>
      <c r="DZ18" s="1">
        <v>0.19532099999999999</v>
      </c>
      <c r="EA18" s="1">
        <v>3.0906820912124999E-2</v>
      </c>
      <c r="EB18" s="1">
        <v>2.4764652093928799E-3</v>
      </c>
      <c r="EC18" s="1">
        <v>1</v>
      </c>
      <c r="ED18" s="1">
        <v>2</v>
      </c>
      <c r="EE18" s="1">
        <v>3</v>
      </c>
      <c r="EF18" s="1" t="s">
        <v>275</v>
      </c>
      <c r="EG18" s="1">
        <v>100</v>
      </c>
      <c r="EH18" s="1">
        <v>100</v>
      </c>
      <c r="EI18" s="1">
        <v>2.556</v>
      </c>
      <c r="EJ18" s="1">
        <v>0.56540000000000001</v>
      </c>
      <c r="EK18" s="1">
        <v>2.2286999999999502</v>
      </c>
      <c r="EL18" s="1">
        <v>0</v>
      </c>
      <c r="EM18" s="1">
        <v>0</v>
      </c>
      <c r="EN18" s="1">
        <v>0</v>
      </c>
      <c r="EO18" s="1">
        <v>0.56538000000000099</v>
      </c>
      <c r="EP18" s="1">
        <v>0</v>
      </c>
      <c r="EQ18" s="1">
        <v>0</v>
      </c>
      <c r="ER18" s="1">
        <v>0</v>
      </c>
      <c r="ES18" s="1">
        <v>-1</v>
      </c>
      <c r="ET18" s="1">
        <v>-1</v>
      </c>
      <c r="EU18" s="1">
        <v>-1</v>
      </c>
      <c r="EV18" s="1">
        <v>-1</v>
      </c>
      <c r="EW18" s="1">
        <v>10.199999999999999</v>
      </c>
      <c r="EX18" s="1">
        <v>10.1</v>
      </c>
      <c r="EY18" s="1">
        <v>2</v>
      </c>
      <c r="EZ18" s="1">
        <v>518.45500000000004</v>
      </c>
      <c r="FA18" s="1">
        <v>509.04199999999997</v>
      </c>
      <c r="FB18" s="1">
        <v>36.927199999999999</v>
      </c>
      <c r="FC18" s="1">
        <v>35.626199999999997</v>
      </c>
      <c r="FD18" s="1">
        <v>30.000599999999999</v>
      </c>
      <c r="FE18" s="1">
        <v>35.306899999999999</v>
      </c>
      <c r="FF18" s="1">
        <v>35.228999999999999</v>
      </c>
      <c r="FG18" s="1">
        <v>20.320699999999999</v>
      </c>
      <c r="FH18" s="1">
        <v>0</v>
      </c>
      <c r="FI18" s="1">
        <v>100</v>
      </c>
      <c r="FJ18" s="1">
        <v>-999.9</v>
      </c>
      <c r="FK18" s="1">
        <v>400</v>
      </c>
      <c r="FL18" s="1">
        <v>32.356999999999999</v>
      </c>
      <c r="FM18" s="1">
        <v>101.029</v>
      </c>
      <c r="FN18" s="1">
        <v>100.283</v>
      </c>
    </row>
    <row r="19" spans="1:170" x14ac:dyDescent="0.25">
      <c r="A19" s="1">
        <v>3</v>
      </c>
      <c r="B19" s="1">
        <v>1607372731.5999999</v>
      </c>
      <c r="C19" s="1">
        <v>499.5</v>
      </c>
      <c r="D19" s="1" t="s">
        <v>276</v>
      </c>
      <c r="E19" s="1" t="s">
        <v>277</v>
      </c>
      <c r="F19" s="1" t="s">
        <v>261</v>
      </c>
      <c r="G19" s="1" t="s">
        <v>271</v>
      </c>
      <c r="H19" s="1">
        <v>1607372723.8499999</v>
      </c>
      <c r="I19" s="1">
        <f t="shared" si="0"/>
        <v>-1.1318581504412431E-4</v>
      </c>
      <c r="J19" s="1">
        <f t="shared" si="1"/>
        <v>-0.41082316968819854</v>
      </c>
      <c r="K19" s="1">
        <f t="shared" si="2"/>
        <v>400.44496666666703</v>
      </c>
      <c r="L19" s="1">
        <f t="shared" si="3"/>
        <v>149.7603510407512</v>
      </c>
      <c r="M19" s="1">
        <f t="shared" si="4"/>
        <v>15.3219969987019</v>
      </c>
      <c r="N19" s="1">
        <f t="shared" si="5"/>
        <v>40.969565941671675</v>
      </c>
      <c r="O19" s="1">
        <f t="shared" si="6"/>
        <v>-2.8195506030553796E-3</v>
      </c>
      <c r="P19" s="1">
        <f t="shared" si="7"/>
        <v>2.9689851097100886</v>
      </c>
      <c r="Q19" s="1">
        <f t="shared" si="8"/>
        <v>-2.8210390275244233E-3</v>
      </c>
      <c r="R19" s="1">
        <f t="shared" si="9"/>
        <v>-1.7630156012879445E-3</v>
      </c>
      <c r="S19" s="1">
        <f t="shared" si="10"/>
        <v>231.28873585061288</v>
      </c>
      <c r="T19" s="1">
        <f t="shared" si="11"/>
        <v>39.920553367042316</v>
      </c>
      <c r="U19" s="1">
        <f t="shared" si="12"/>
        <v>39.406756666666702</v>
      </c>
      <c r="V19" s="1">
        <f t="shared" si="13"/>
        <v>7.1818950945874427</v>
      </c>
      <c r="W19" s="1">
        <f t="shared" si="14"/>
        <v>47.913459399457906</v>
      </c>
      <c r="X19" s="1">
        <f t="shared" si="15"/>
        <v>3.2870230941180449</v>
      </c>
      <c r="Y19" s="1">
        <f t="shared" si="16"/>
        <v>6.8603334748048566</v>
      </c>
      <c r="Z19" s="1">
        <f t="shared" si="17"/>
        <v>3.8948720004693977</v>
      </c>
      <c r="AA19" s="1">
        <f t="shared" si="18"/>
        <v>4.9914944434458821</v>
      </c>
      <c r="AB19" s="1">
        <f t="shared" si="19"/>
        <v>-136.25121507752559</v>
      </c>
      <c r="AC19" s="1">
        <f t="shared" si="20"/>
        <v>-11.138569257759864</v>
      </c>
      <c r="AD19" s="1">
        <f t="shared" si="21"/>
        <v>88.890445958773313</v>
      </c>
      <c r="AE19" s="1">
        <v>0</v>
      </c>
      <c r="AF19" s="1">
        <v>0</v>
      </c>
      <c r="AG19" s="1">
        <f t="shared" si="22"/>
        <v>1</v>
      </c>
      <c r="AH19" s="1">
        <f t="shared" si="23"/>
        <v>0</v>
      </c>
      <c r="AI19" s="1">
        <f t="shared" si="24"/>
        <v>52069.329079585928</v>
      </c>
      <c r="AJ19" s="1" t="s">
        <v>263</v>
      </c>
      <c r="AK19" s="1">
        <v>715.47692307692296</v>
      </c>
      <c r="AL19" s="1">
        <v>3262.08</v>
      </c>
      <c r="AM19" s="1">
        <f t="shared" si="25"/>
        <v>2546.603076923077</v>
      </c>
      <c r="AN19" s="1">
        <f t="shared" si="26"/>
        <v>0.78066849277855754</v>
      </c>
      <c r="AO19" s="1">
        <v>-0.57774747981622299</v>
      </c>
      <c r="AP19" s="1" t="s">
        <v>278</v>
      </c>
      <c r="AQ19" s="1">
        <v>830.69952000000001</v>
      </c>
      <c r="AR19" s="1">
        <v>885.95</v>
      </c>
      <c r="AS19" s="1">
        <f t="shared" si="27"/>
        <v>6.2362977594672464E-2</v>
      </c>
      <c r="AT19" s="1">
        <v>0.5</v>
      </c>
      <c r="AU19" s="1">
        <f t="shared" si="28"/>
        <v>1180.1704707473837</v>
      </c>
      <c r="AV19" s="1">
        <f t="shared" si="29"/>
        <v>-0.41082316968819854</v>
      </c>
      <c r="AW19" s="1">
        <f t="shared" si="30"/>
        <v>36.799472312556574</v>
      </c>
      <c r="AX19" s="1">
        <f t="shared" si="31"/>
        <v>0.26919126361532819</v>
      </c>
      <c r="AY19" s="1">
        <f t="shared" si="32"/>
        <v>1.4144084627224561E-4</v>
      </c>
      <c r="AZ19" s="1">
        <f t="shared" si="33"/>
        <v>2.6820136576556237</v>
      </c>
      <c r="BA19" s="1" t="s">
        <v>279</v>
      </c>
      <c r="BB19" s="1">
        <v>647.46</v>
      </c>
      <c r="BC19" s="1">
        <f t="shared" si="34"/>
        <v>238.49</v>
      </c>
      <c r="BD19" s="1">
        <f t="shared" si="35"/>
        <v>0.23166791060421835</v>
      </c>
      <c r="BE19" s="1">
        <f t="shared" si="36"/>
        <v>0.90878598037190883</v>
      </c>
      <c r="BF19" s="1">
        <f t="shared" si="37"/>
        <v>0.3241009137468131</v>
      </c>
      <c r="BG19" s="1">
        <f t="shared" si="38"/>
        <v>0.9330586385966948</v>
      </c>
      <c r="BH19" s="1">
        <f t="shared" si="39"/>
        <v>1399.98233333333</v>
      </c>
      <c r="BI19" s="1">
        <f t="shared" si="40"/>
        <v>1180.1704707473837</v>
      </c>
      <c r="BJ19" s="1">
        <f t="shared" si="41"/>
        <v>0.84298954540192039</v>
      </c>
      <c r="BK19" s="1">
        <f t="shared" si="42"/>
        <v>0.19597909080384066</v>
      </c>
      <c r="BL19" s="1">
        <v>6</v>
      </c>
      <c r="BM19" s="1">
        <v>0.5</v>
      </c>
      <c r="BN19" s="1" t="s">
        <v>266</v>
      </c>
      <c r="BO19" s="1">
        <v>2</v>
      </c>
      <c r="BP19" s="1">
        <v>1607372723.8499999</v>
      </c>
      <c r="BQ19" s="1">
        <v>400.44496666666703</v>
      </c>
      <c r="BR19" s="1">
        <v>399.89760000000001</v>
      </c>
      <c r="BS19" s="1">
        <v>32.128039999999999</v>
      </c>
      <c r="BT19" s="1">
        <v>32.259496666666699</v>
      </c>
      <c r="BU19" s="1">
        <v>397.88886666666701</v>
      </c>
      <c r="BV19" s="1">
        <v>31.562656666666701</v>
      </c>
      <c r="BW19" s="1">
        <v>500.00983333333301</v>
      </c>
      <c r="BX19" s="1">
        <v>102.258933333333</v>
      </c>
      <c r="BY19" s="1">
        <v>5.1170056666666699E-2</v>
      </c>
      <c r="BZ19" s="1">
        <v>38.555526666666701</v>
      </c>
      <c r="CA19" s="1">
        <v>39.406756666666702</v>
      </c>
      <c r="CB19" s="1">
        <v>999.9</v>
      </c>
      <c r="CC19" s="1">
        <v>0</v>
      </c>
      <c r="CD19" s="1">
        <v>0</v>
      </c>
      <c r="CE19" s="1">
        <v>10000.6413333333</v>
      </c>
      <c r="CF19" s="1">
        <v>0</v>
      </c>
      <c r="CG19" s="1">
        <v>1106.4659999999999</v>
      </c>
      <c r="CH19" s="1">
        <v>1399.98233333333</v>
      </c>
      <c r="CI19" s="1">
        <v>0.89999269999999998</v>
      </c>
      <c r="CJ19" s="1">
        <v>0.10000729999999999</v>
      </c>
      <c r="CK19" s="1">
        <v>0</v>
      </c>
      <c r="CL19" s="1">
        <v>830.7038</v>
      </c>
      <c r="CM19" s="1">
        <v>4.9997499999999997</v>
      </c>
      <c r="CN19" s="1">
        <v>11549.2833333333</v>
      </c>
      <c r="CO19" s="1">
        <v>12177.86</v>
      </c>
      <c r="CP19" s="1">
        <v>49.8812</v>
      </c>
      <c r="CQ19" s="1">
        <v>51.920466666666698</v>
      </c>
      <c r="CR19" s="1">
        <v>50.625</v>
      </c>
      <c r="CS19" s="1">
        <v>51.608199999999997</v>
      </c>
      <c r="CT19" s="1">
        <v>51.724800000000002</v>
      </c>
      <c r="CU19" s="1">
        <v>1255.472</v>
      </c>
      <c r="CV19" s="1">
        <v>139.51033333333299</v>
      </c>
      <c r="CW19" s="1">
        <v>0</v>
      </c>
      <c r="CX19" s="1">
        <v>138.799999952316</v>
      </c>
      <c r="CY19" s="1">
        <v>0</v>
      </c>
      <c r="CZ19" s="1">
        <v>830.69952000000001</v>
      </c>
      <c r="DA19" s="1">
        <v>-2.48353846768731</v>
      </c>
      <c r="DB19" s="1">
        <v>-35.300000009487697</v>
      </c>
      <c r="DC19" s="1">
        <v>11548.864</v>
      </c>
      <c r="DD19" s="1">
        <v>15</v>
      </c>
      <c r="DE19" s="1">
        <v>1607372625.0999999</v>
      </c>
      <c r="DF19" s="1" t="s">
        <v>274</v>
      </c>
      <c r="DG19" s="1">
        <v>1607372625.0999999</v>
      </c>
      <c r="DH19" s="1">
        <v>1607371984.5999999</v>
      </c>
      <c r="DI19" s="1">
        <v>3</v>
      </c>
      <c r="DJ19" s="1">
        <v>0.32700000000000001</v>
      </c>
      <c r="DK19" s="1">
        <v>-0.14299999999999999</v>
      </c>
      <c r="DL19" s="1">
        <v>2.556</v>
      </c>
      <c r="DM19" s="1">
        <v>0.56499999999999995</v>
      </c>
      <c r="DN19" s="1">
        <v>411</v>
      </c>
      <c r="DO19" s="1">
        <v>33</v>
      </c>
      <c r="DP19" s="1">
        <v>0.86</v>
      </c>
      <c r="DQ19" s="1">
        <v>0.22</v>
      </c>
      <c r="DR19" s="1">
        <v>-0.41511868738881402</v>
      </c>
      <c r="DS19" s="1">
        <v>0.207448747551577</v>
      </c>
      <c r="DT19" s="1">
        <v>3.0442243183983302E-2</v>
      </c>
      <c r="DU19" s="1">
        <v>1</v>
      </c>
      <c r="DV19" s="1">
        <v>0.54733463333333299</v>
      </c>
      <c r="DW19" s="1">
        <v>-0.402323906562847</v>
      </c>
      <c r="DX19" s="1">
        <v>4.2186729242328802E-2</v>
      </c>
      <c r="DY19" s="1">
        <v>0</v>
      </c>
      <c r="DZ19" s="1">
        <v>-0.13144895666666701</v>
      </c>
      <c r="EA19" s="1">
        <v>0.54792805428253599</v>
      </c>
      <c r="EB19" s="1">
        <v>3.9635356484345199E-2</v>
      </c>
      <c r="EC19" s="1">
        <v>0</v>
      </c>
      <c r="ED19" s="1">
        <v>1</v>
      </c>
      <c r="EE19" s="1">
        <v>3</v>
      </c>
      <c r="EF19" s="1" t="s">
        <v>268</v>
      </c>
      <c r="EG19" s="1">
        <v>100</v>
      </c>
      <c r="EH19" s="1">
        <v>100</v>
      </c>
      <c r="EI19" s="1">
        <v>2.556</v>
      </c>
      <c r="EJ19" s="1">
        <v>0.56540000000000001</v>
      </c>
      <c r="EK19" s="1">
        <v>2.5560476190474302</v>
      </c>
      <c r="EL19" s="1">
        <v>0</v>
      </c>
      <c r="EM19" s="1">
        <v>0</v>
      </c>
      <c r="EN19" s="1">
        <v>0</v>
      </c>
      <c r="EO19" s="1">
        <v>0.56538000000000099</v>
      </c>
      <c r="EP19" s="1">
        <v>0</v>
      </c>
      <c r="EQ19" s="1">
        <v>0</v>
      </c>
      <c r="ER19" s="1">
        <v>0</v>
      </c>
      <c r="ES19" s="1">
        <v>-1</v>
      </c>
      <c r="ET19" s="1">
        <v>-1</v>
      </c>
      <c r="EU19" s="1">
        <v>-1</v>
      </c>
      <c r="EV19" s="1">
        <v>-1</v>
      </c>
      <c r="EW19" s="1">
        <v>1.8</v>
      </c>
      <c r="EX19" s="1">
        <v>12.4</v>
      </c>
      <c r="EY19" s="1">
        <v>2</v>
      </c>
      <c r="EZ19" s="1">
        <v>513.77300000000002</v>
      </c>
      <c r="FA19" s="1">
        <v>508.767</v>
      </c>
      <c r="FB19" s="1">
        <v>37.150500000000001</v>
      </c>
      <c r="FC19" s="1">
        <v>35.782699999999998</v>
      </c>
      <c r="FD19" s="1">
        <v>30.000599999999999</v>
      </c>
      <c r="FE19" s="1">
        <v>35.491999999999997</v>
      </c>
      <c r="FF19" s="1">
        <v>35.415799999999997</v>
      </c>
      <c r="FG19" s="1">
        <v>20.478300000000001</v>
      </c>
      <c r="FH19" s="1">
        <v>0</v>
      </c>
      <c r="FI19" s="1">
        <v>100</v>
      </c>
      <c r="FJ19" s="1">
        <v>-999.9</v>
      </c>
      <c r="FK19" s="1">
        <v>400</v>
      </c>
      <c r="FL19" s="1">
        <v>32.356999999999999</v>
      </c>
      <c r="FM19" s="1">
        <v>101.017</v>
      </c>
      <c r="FN19" s="1">
        <v>100.274</v>
      </c>
    </row>
    <row r="20" spans="1:170" x14ac:dyDescent="0.25">
      <c r="A20" s="1">
        <v>4</v>
      </c>
      <c r="B20" s="1">
        <v>1607372920.0999999</v>
      </c>
      <c r="C20" s="1">
        <v>688</v>
      </c>
      <c r="D20" s="1" t="s">
        <v>280</v>
      </c>
      <c r="E20" s="1" t="s">
        <v>281</v>
      </c>
      <c r="F20" s="1" t="s">
        <v>282</v>
      </c>
      <c r="G20" s="1" t="s">
        <v>283</v>
      </c>
      <c r="H20" s="1">
        <v>1607372912.3499999</v>
      </c>
      <c r="I20" s="1">
        <f t="shared" si="0"/>
        <v>1.3137953636277158E-3</v>
      </c>
      <c r="J20" s="1">
        <f t="shared" si="1"/>
        <v>5.3293470671404659</v>
      </c>
      <c r="K20" s="1">
        <f t="shared" si="2"/>
        <v>392.93863333333297</v>
      </c>
      <c r="L20" s="1">
        <f t="shared" si="3"/>
        <v>169.63500356119187</v>
      </c>
      <c r="M20" s="1">
        <f t="shared" si="4"/>
        <v>17.356639084998854</v>
      </c>
      <c r="N20" s="1">
        <f t="shared" si="5"/>
        <v>40.204520872127489</v>
      </c>
      <c r="O20" s="1">
        <f t="shared" si="6"/>
        <v>4.1102097754014112E-2</v>
      </c>
      <c r="P20" s="1">
        <f t="shared" si="7"/>
        <v>2.9694331096086763</v>
      </c>
      <c r="Q20" s="1">
        <f t="shared" si="8"/>
        <v>4.0788631030039837E-2</v>
      </c>
      <c r="R20" s="1">
        <f t="shared" si="9"/>
        <v>2.5520858710990166E-2</v>
      </c>
      <c r="S20" s="1">
        <f t="shared" si="10"/>
        <v>231.29099880453083</v>
      </c>
      <c r="T20" s="1">
        <f t="shared" si="11"/>
        <v>39.385698933436714</v>
      </c>
      <c r="U20" s="1">
        <f t="shared" si="12"/>
        <v>37.814770000000003</v>
      </c>
      <c r="V20" s="1">
        <f t="shared" si="13"/>
        <v>6.5907429706622027</v>
      </c>
      <c r="W20" s="1">
        <f t="shared" si="14"/>
        <v>50.858439183639682</v>
      </c>
      <c r="X20" s="1">
        <f t="shared" si="15"/>
        <v>3.4569275712037664</v>
      </c>
      <c r="Y20" s="1">
        <f t="shared" si="16"/>
        <v>6.7971562373778136</v>
      </c>
      <c r="Z20" s="1">
        <f t="shared" si="17"/>
        <v>3.1338153994584363</v>
      </c>
      <c r="AA20" s="1">
        <f t="shared" si="18"/>
        <v>-57.938375535982267</v>
      </c>
      <c r="AB20" s="1">
        <f t="shared" si="19"/>
        <v>91.163756786962182</v>
      </c>
      <c r="AC20" s="1">
        <f t="shared" si="20"/>
        <v>7.3885323312025104</v>
      </c>
      <c r="AD20" s="1">
        <f t="shared" si="21"/>
        <v>271.90491238671325</v>
      </c>
      <c r="AE20" s="1">
        <v>0</v>
      </c>
      <c r="AF20" s="1">
        <v>0</v>
      </c>
      <c r="AG20" s="1">
        <f t="shared" si="22"/>
        <v>1</v>
      </c>
      <c r="AH20" s="1">
        <f t="shared" si="23"/>
        <v>0</v>
      </c>
      <c r="AI20" s="1">
        <f t="shared" si="24"/>
        <v>52110.786606671107</v>
      </c>
      <c r="AJ20" s="1" t="s">
        <v>263</v>
      </c>
      <c r="AK20" s="1">
        <v>715.47692307692296</v>
      </c>
      <c r="AL20" s="1">
        <v>3262.08</v>
      </c>
      <c r="AM20" s="1">
        <f t="shared" si="25"/>
        <v>2546.603076923077</v>
      </c>
      <c r="AN20" s="1">
        <f t="shared" si="26"/>
        <v>0.78066849277855754</v>
      </c>
      <c r="AO20" s="1">
        <v>-0.57774747981622299</v>
      </c>
      <c r="AP20" s="1" t="s">
        <v>284</v>
      </c>
      <c r="AQ20" s="1">
        <v>1259.1199999999999</v>
      </c>
      <c r="AR20" s="1">
        <v>1527.52</v>
      </c>
      <c r="AS20" s="1">
        <f t="shared" si="27"/>
        <v>0.17570964700953184</v>
      </c>
      <c r="AT20" s="1">
        <v>0.5</v>
      </c>
      <c r="AU20" s="1">
        <f t="shared" si="28"/>
        <v>1180.1872807472771</v>
      </c>
      <c r="AV20" s="1">
        <f t="shared" si="29"/>
        <v>5.3293470671404659</v>
      </c>
      <c r="AW20" s="1">
        <f t="shared" si="30"/>
        <v>103.68514525262165</v>
      </c>
      <c r="AX20" s="1">
        <f t="shared" si="31"/>
        <v>0.41447575154498795</v>
      </c>
      <c r="AY20" s="1">
        <f t="shared" si="32"/>
        <v>5.0052179372890747E-3</v>
      </c>
      <c r="AZ20" s="1">
        <f t="shared" si="33"/>
        <v>1.1355399601969205</v>
      </c>
      <c r="BA20" s="1" t="s">
        <v>285</v>
      </c>
      <c r="BB20" s="1">
        <v>894.4</v>
      </c>
      <c r="BC20" s="1">
        <f t="shared" si="34"/>
        <v>633.12</v>
      </c>
      <c r="BD20" s="1">
        <f t="shared" si="35"/>
        <v>0.42393227192317429</v>
      </c>
      <c r="BE20" s="1">
        <f t="shared" si="36"/>
        <v>0.73259899986484667</v>
      </c>
      <c r="BF20" s="1">
        <f t="shared" si="37"/>
        <v>0.33052433747357102</v>
      </c>
      <c r="BG20" s="1">
        <f t="shared" si="38"/>
        <v>0.68112695524415023</v>
      </c>
      <c r="BH20" s="1">
        <f t="shared" si="39"/>
        <v>1400.0029999999999</v>
      </c>
      <c r="BI20" s="1">
        <f t="shared" si="40"/>
        <v>1180.1872807472771</v>
      </c>
      <c r="BJ20" s="1">
        <f t="shared" si="41"/>
        <v>0.84298910841425134</v>
      </c>
      <c r="BK20" s="1">
        <f t="shared" si="42"/>
        <v>0.19597821682850267</v>
      </c>
      <c r="BL20" s="1">
        <v>6</v>
      </c>
      <c r="BM20" s="1">
        <v>0.5</v>
      </c>
      <c r="BN20" s="1" t="s">
        <v>266</v>
      </c>
      <c r="BO20" s="1">
        <v>2</v>
      </c>
      <c r="BP20" s="1">
        <v>1607372912.3499999</v>
      </c>
      <c r="BQ20" s="1">
        <v>392.93863333333297</v>
      </c>
      <c r="BR20" s="1">
        <v>399.95310000000001</v>
      </c>
      <c r="BS20" s="1">
        <v>33.786259999999999</v>
      </c>
      <c r="BT20" s="1">
        <v>32.263023333333301</v>
      </c>
      <c r="BU20" s="1">
        <v>390.38263333333299</v>
      </c>
      <c r="BV20" s="1">
        <v>33.220883333333298</v>
      </c>
      <c r="BW20" s="1">
        <v>500.01703333333302</v>
      </c>
      <c r="BX20" s="1">
        <v>102.26560000000001</v>
      </c>
      <c r="BY20" s="1">
        <v>5.1956639999999998E-2</v>
      </c>
      <c r="BZ20" s="1">
        <v>38.384230000000002</v>
      </c>
      <c r="CA20" s="1">
        <v>37.814770000000003</v>
      </c>
      <c r="CB20" s="1">
        <v>999.9</v>
      </c>
      <c r="CC20" s="1">
        <v>0</v>
      </c>
      <c r="CD20" s="1">
        <v>0</v>
      </c>
      <c r="CE20" s="1">
        <v>10002.526</v>
      </c>
      <c r="CF20" s="1">
        <v>0</v>
      </c>
      <c r="CG20" s="1">
        <v>1139.84466666667</v>
      </c>
      <c r="CH20" s="1">
        <v>1400.0029999999999</v>
      </c>
      <c r="CI20" s="1">
        <v>0.90000513333333299</v>
      </c>
      <c r="CJ20" s="1">
        <v>9.9994719999999995E-2</v>
      </c>
      <c r="CK20" s="1">
        <v>0</v>
      </c>
      <c r="CL20" s="1">
        <v>1260.01833333333</v>
      </c>
      <c r="CM20" s="1">
        <v>4.9997499999999997</v>
      </c>
      <c r="CN20" s="1">
        <v>17501.476666666698</v>
      </c>
      <c r="CO20" s="1">
        <v>12178.086666666701</v>
      </c>
      <c r="CP20" s="1">
        <v>49.993699999999997</v>
      </c>
      <c r="CQ20" s="1">
        <v>52.061999999999998</v>
      </c>
      <c r="CR20" s="1">
        <v>50.686999999999998</v>
      </c>
      <c r="CS20" s="1">
        <v>51.686999999999998</v>
      </c>
      <c r="CT20" s="1">
        <v>51.811999999999998</v>
      </c>
      <c r="CU20" s="1">
        <v>1255.511</v>
      </c>
      <c r="CV20" s="1">
        <v>139.49199999999999</v>
      </c>
      <c r="CW20" s="1">
        <v>0</v>
      </c>
      <c r="CX20" s="1">
        <v>187.5</v>
      </c>
      <c r="CY20" s="1">
        <v>0</v>
      </c>
      <c r="CZ20" s="1">
        <v>1259.1199999999999</v>
      </c>
      <c r="DA20" s="1">
        <v>-136.369999800371</v>
      </c>
      <c r="DB20" s="1">
        <v>-1877.4769200958399</v>
      </c>
      <c r="DC20" s="1">
        <v>17489.02</v>
      </c>
      <c r="DD20" s="1">
        <v>15</v>
      </c>
      <c r="DE20" s="1">
        <v>1607372625.0999999</v>
      </c>
      <c r="DF20" s="1" t="s">
        <v>274</v>
      </c>
      <c r="DG20" s="1">
        <v>1607372625.0999999</v>
      </c>
      <c r="DH20" s="1">
        <v>1607371984.5999999</v>
      </c>
      <c r="DI20" s="1">
        <v>3</v>
      </c>
      <c r="DJ20" s="1">
        <v>0.32700000000000001</v>
      </c>
      <c r="DK20" s="1">
        <v>-0.14299999999999999</v>
      </c>
      <c r="DL20" s="1">
        <v>2.556</v>
      </c>
      <c r="DM20" s="1">
        <v>0.56499999999999995</v>
      </c>
      <c r="DN20" s="1">
        <v>411</v>
      </c>
      <c r="DO20" s="1">
        <v>33</v>
      </c>
      <c r="DP20" s="1">
        <v>0.86</v>
      </c>
      <c r="DQ20" s="1">
        <v>0.22</v>
      </c>
      <c r="DR20" s="1">
        <v>5.3433453303187299</v>
      </c>
      <c r="DS20" s="1">
        <v>-0.58687247353582905</v>
      </c>
      <c r="DT20" s="1">
        <v>4.6919170813772101E-2</v>
      </c>
      <c r="DU20" s="1">
        <v>0</v>
      </c>
      <c r="DV20" s="1">
        <v>-7.0171583333333301</v>
      </c>
      <c r="DW20" s="1">
        <v>0.19293890989989801</v>
      </c>
      <c r="DX20" s="1">
        <v>2.5782684380973302E-2</v>
      </c>
      <c r="DY20" s="1">
        <v>1</v>
      </c>
      <c r="DZ20" s="1">
        <v>1.512513</v>
      </c>
      <c r="EA20" s="1">
        <v>1.29307808676307</v>
      </c>
      <c r="EB20" s="1">
        <v>9.3707566686652005E-2</v>
      </c>
      <c r="EC20" s="1">
        <v>0</v>
      </c>
      <c r="ED20" s="1">
        <v>1</v>
      </c>
      <c r="EE20" s="1">
        <v>3</v>
      </c>
      <c r="EF20" s="1" t="s">
        <v>268</v>
      </c>
      <c r="EG20" s="1">
        <v>100</v>
      </c>
      <c r="EH20" s="1">
        <v>100</v>
      </c>
      <c r="EI20" s="1">
        <v>2.556</v>
      </c>
      <c r="EJ20" s="1">
        <v>0.56530000000000002</v>
      </c>
      <c r="EK20" s="1">
        <v>2.5560476190474302</v>
      </c>
      <c r="EL20" s="1">
        <v>0</v>
      </c>
      <c r="EM20" s="1">
        <v>0</v>
      </c>
      <c r="EN20" s="1">
        <v>0</v>
      </c>
      <c r="EO20" s="1">
        <v>0.56538000000000099</v>
      </c>
      <c r="EP20" s="1">
        <v>0</v>
      </c>
      <c r="EQ20" s="1">
        <v>0</v>
      </c>
      <c r="ER20" s="1">
        <v>0</v>
      </c>
      <c r="ES20" s="1">
        <v>-1</v>
      </c>
      <c r="ET20" s="1">
        <v>-1</v>
      </c>
      <c r="EU20" s="1">
        <v>-1</v>
      </c>
      <c r="EV20" s="1">
        <v>-1</v>
      </c>
      <c r="EW20" s="1">
        <v>4.9000000000000004</v>
      </c>
      <c r="EX20" s="1">
        <v>15.6</v>
      </c>
      <c r="EY20" s="1">
        <v>2</v>
      </c>
      <c r="EZ20" s="1">
        <v>512.029</v>
      </c>
      <c r="FA20" s="1">
        <v>506.19200000000001</v>
      </c>
      <c r="FB20" s="1">
        <v>37.3065</v>
      </c>
      <c r="FC20" s="1">
        <v>36.070700000000002</v>
      </c>
      <c r="FD20" s="1">
        <v>30.0002</v>
      </c>
      <c r="FE20" s="1">
        <v>35.787799999999997</v>
      </c>
      <c r="FF20" s="1">
        <v>35.703600000000002</v>
      </c>
      <c r="FG20" s="1">
        <v>20.4879</v>
      </c>
      <c r="FH20" s="1">
        <v>0</v>
      </c>
      <c r="FI20" s="1">
        <v>100</v>
      </c>
      <c r="FJ20" s="1">
        <v>-999.9</v>
      </c>
      <c r="FK20" s="1">
        <v>400</v>
      </c>
      <c r="FL20" s="1">
        <v>47.168100000000003</v>
      </c>
      <c r="FM20" s="1">
        <v>100.971</v>
      </c>
      <c r="FN20" s="1">
        <v>100.223</v>
      </c>
    </row>
    <row r="21" spans="1:170" ht="15.75" customHeight="1" x14ac:dyDescent="0.25">
      <c r="A21" s="1">
        <v>5</v>
      </c>
      <c r="B21" s="1">
        <v>1607373035</v>
      </c>
      <c r="C21" s="1">
        <v>802.90000009536698</v>
      </c>
      <c r="D21" s="1" t="s">
        <v>286</v>
      </c>
      <c r="E21" s="1" t="s">
        <v>287</v>
      </c>
      <c r="F21" s="1" t="s">
        <v>282</v>
      </c>
      <c r="G21" s="1" t="s">
        <v>283</v>
      </c>
      <c r="H21" s="1">
        <v>1607373027</v>
      </c>
      <c r="I21" s="1">
        <f t="shared" si="0"/>
        <v>1.0233918415692954E-3</v>
      </c>
      <c r="J21" s="1">
        <f t="shared" si="1"/>
        <v>4.3530432048573839</v>
      </c>
      <c r="K21" s="1">
        <f t="shared" si="2"/>
        <v>394.30954838709698</v>
      </c>
      <c r="L21" s="1">
        <f t="shared" si="3"/>
        <v>157.49698141230647</v>
      </c>
      <c r="M21" s="1">
        <f t="shared" si="4"/>
        <v>16.114534279078306</v>
      </c>
      <c r="N21" s="1">
        <f t="shared" si="5"/>
        <v>40.344358838329228</v>
      </c>
      <c r="O21" s="1">
        <f t="shared" si="6"/>
        <v>3.1476502747479256E-2</v>
      </c>
      <c r="P21" s="1">
        <f t="shared" si="7"/>
        <v>2.9688067273073768</v>
      </c>
      <c r="Q21" s="1">
        <f t="shared" si="8"/>
        <v>3.1292270612627238E-2</v>
      </c>
      <c r="R21" s="1">
        <f t="shared" si="9"/>
        <v>1.9574131619930143E-2</v>
      </c>
      <c r="S21" s="1">
        <f t="shared" si="10"/>
        <v>231.29067568156043</v>
      </c>
      <c r="T21" s="1">
        <f t="shared" si="11"/>
        <v>39.697283825362547</v>
      </c>
      <c r="U21" s="1">
        <f t="shared" si="12"/>
        <v>37.848932258064501</v>
      </c>
      <c r="V21" s="1">
        <f t="shared" si="13"/>
        <v>6.6029706165748356</v>
      </c>
      <c r="W21" s="1">
        <f t="shared" si="14"/>
        <v>49.683846448822749</v>
      </c>
      <c r="X21" s="1">
        <f t="shared" si="15"/>
        <v>3.4206905726132746</v>
      </c>
      <c r="Y21" s="1">
        <f t="shared" si="16"/>
        <v>6.88491495145567</v>
      </c>
      <c r="Z21" s="1">
        <f t="shared" si="17"/>
        <v>3.1822800439615611</v>
      </c>
      <c r="AA21" s="1">
        <f t="shared" si="18"/>
        <v>-45.131580213205929</v>
      </c>
      <c r="AB21" s="1">
        <f t="shared" si="19"/>
        <v>123.70184443785733</v>
      </c>
      <c r="AC21" s="1">
        <f t="shared" si="20"/>
        <v>10.040907412541969</v>
      </c>
      <c r="AD21" s="1">
        <f t="shared" si="21"/>
        <v>319.90184731875382</v>
      </c>
      <c r="AE21" s="1">
        <v>0</v>
      </c>
      <c r="AF21" s="1">
        <v>0</v>
      </c>
      <c r="AG21" s="1">
        <f t="shared" si="22"/>
        <v>1</v>
      </c>
      <c r="AH21" s="1">
        <f t="shared" si="23"/>
        <v>0</v>
      </c>
      <c r="AI21" s="1">
        <f t="shared" si="24"/>
        <v>52053.327991011582</v>
      </c>
      <c r="AJ21" s="1" t="s">
        <v>263</v>
      </c>
      <c r="AK21" s="1">
        <v>715.47692307692296</v>
      </c>
      <c r="AL21" s="1">
        <v>3262.08</v>
      </c>
      <c r="AM21" s="1">
        <f t="shared" si="25"/>
        <v>2546.603076923077</v>
      </c>
      <c r="AN21" s="1">
        <f t="shared" si="26"/>
        <v>0.78066849277855754</v>
      </c>
      <c r="AO21" s="1">
        <v>-0.57774747981622299</v>
      </c>
      <c r="AP21" s="1" t="s">
        <v>288</v>
      </c>
      <c r="AQ21" s="1">
        <v>1386.68</v>
      </c>
      <c r="AR21" s="1">
        <v>1636.18</v>
      </c>
      <c r="AS21" s="1">
        <f t="shared" si="27"/>
        <v>0.15248933491425143</v>
      </c>
      <c r="AT21" s="1">
        <v>0.5</v>
      </c>
      <c r="AU21" s="1">
        <f t="shared" si="28"/>
        <v>1180.1880104246495</v>
      </c>
      <c r="AV21" s="1">
        <f t="shared" si="29"/>
        <v>4.3530432048573839</v>
      </c>
      <c r="AW21" s="1">
        <f t="shared" si="30"/>
        <v>89.983042391714221</v>
      </c>
      <c r="AX21" s="1">
        <f t="shared" si="31"/>
        <v>1.1249495776748279</v>
      </c>
      <c r="AY21" s="1">
        <f t="shared" si="32"/>
        <v>4.177970493785506E-3</v>
      </c>
      <c r="AZ21" s="1">
        <f t="shared" si="33"/>
        <v>0.99371707269371323</v>
      </c>
      <c r="BA21" s="1" t="s">
        <v>289</v>
      </c>
      <c r="BB21" s="1">
        <v>-204.44</v>
      </c>
      <c r="BC21" s="1">
        <f t="shared" si="34"/>
        <v>1840.6200000000001</v>
      </c>
      <c r="BD21" s="1">
        <f t="shared" si="35"/>
        <v>0.13555215090567307</v>
      </c>
      <c r="BE21" s="1">
        <f t="shared" si="36"/>
        <v>0.46902945893864739</v>
      </c>
      <c r="BF21" s="1">
        <f t="shared" si="37"/>
        <v>0.2709885589106652</v>
      </c>
      <c r="BG21" s="1">
        <f t="shared" si="38"/>
        <v>0.63845835055083933</v>
      </c>
      <c r="BH21" s="1">
        <f t="shared" si="39"/>
        <v>1400.00419354839</v>
      </c>
      <c r="BI21" s="1">
        <f t="shared" si="40"/>
        <v>1180.1880104246495</v>
      </c>
      <c r="BJ21" s="1">
        <f t="shared" si="41"/>
        <v>0.84298891093561379</v>
      </c>
      <c r="BK21" s="1">
        <f t="shared" si="42"/>
        <v>0.19597782187122756</v>
      </c>
      <c r="BL21" s="1">
        <v>6</v>
      </c>
      <c r="BM21" s="1">
        <v>0.5</v>
      </c>
      <c r="BN21" s="1" t="s">
        <v>266</v>
      </c>
      <c r="BO21" s="1">
        <v>2</v>
      </c>
      <c r="BP21" s="1">
        <v>1607373027</v>
      </c>
      <c r="BQ21" s="1">
        <v>394.30954838709698</v>
      </c>
      <c r="BR21" s="1">
        <v>400.01716129032297</v>
      </c>
      <c r="BS21" s="1">
        <v>33.432454838709702</v>
      </c>
      <c r="BT21" s="1">
        <v>32.2455</v>
      </c>
      <c r="BU21" s="1">
        <v>391.75351612903199</v>
      </c>
      <c r="BV21" s="1">
        <v>32.8670774193548</v>
      </c>
      <c r="BW21" s="1">
        <v>500.02441935483898</v>
      </c>
      <c r="BX21" s="1">
        <v>102.264516129032</v>
      </c>
      <c r="BY21" s="1">
        <v>5.1948190322580599E-2</v>
      </c>
      <c r="BZ21" s="1">
        <v>38.621806451612898</v>
      </c>
      <c r="CA21" s="1">
        <v>37.848932258064501</v>
      </c>
      <c r="CB21" s="1">
        <v>999.9</v>
      </c>
      <c r="CC21" s="1">
        <v>0</v>
      </c>
      <c r="CD21" s="1">
        <v>0</v>
      </c>
      <c r="CE21" s="1">
        <v>9999.0854838709693</v>
      </c>
      <c r="CF21" s="1">
        <v>0</v>
      </c>
      <c r="CG21" s="1">
        <v>1179.34387096774</v>
      </c>
      <c r="CH21" s="1">
        <v>1400.00419354839</v>
      </c>
      <c r="CI21" s="1">
        <v>0.90001190322580604</v>
      </c>
      <c r="CJ21" s="1">
        <v>9.9987909677419301E-2</v>
      </c>
      <c r="CK21" s="1">
        <v>0</v>
      </c>
      <c r="CL21" s="1">
        <v>1386.82870967742</v>
      </c>
      <c r="CM21" s="1">
        <v>4.9997499999999997</v>
      </c>
      <c r="CN21" s="1">
        <v>19298.577419354799</v>
      </c>
      <c r="CO21" s="1">
        <v>12178.125806451601</v>
      </c>
      <c r="CP21" s="1">
        <v>49.905000000000001</v>
      </c>
      <c r="CQ21" s="1">
        <v>52.026000000000003</v>
      </c>
      <c r="CR21" s="1">
        <v>50.620935483871001</v>
      </c>
      <c r="CS21" s="1">
        <v>51.625</v>
      </c>
      <c r="CT21" s="1">
        <v>51.745935483871001</v>
      </c>
      <c r="CU21" s="1">
        <v>1255.5212903225799</v>
      </c>
      <c r="CV21" s="1">
        <v>139.48290322580601</v>
      </c>
      <c r="CW21" s="1">
        <v>0</v>
      </c>
      <c r="CX21" s="1">
        <v>114</v>
      </c>
      <c r="CY21" s="1">
        <v>0</v>
      </c>
      <c r="CZ21" s="1">
        <v>1386.68</v>
      </c>
      <c r="DA21" s="1">
        <v>-24.4991452831141</v>
      </c>
      <c r="DB21" s="1">
        <v>-335.61367473807502</v>
      </c>
      <c r="DC21" s="1">
        <v>19296.557692307699</v>
      </c>
      <c r="DD21" s="1">
        <v>15</v>
      </c>
      <c r="DE21" s="1">
        <v>1607372625.0999999</v>
      </c>
      <c r="DF21" s="1" t="s">
        <v>274</v>
      </c>
      <c r="DG21" s="1">
        <v>1607372625.0999999</v>
      </c>
      <c r="DH21" s="1">
        <v>1607371984.5999999</v>
      </c>
      <c r="DI21" s="1">
        <v>3</v>
      </c>
      <c r="DJ21" s="1">
        <v>0.32700000000000001</v>
      </c>
      <c r="DK21" s="1">
        <v>-0.14299999999999999</v>
      </c>
      <c r="DL21" s="1">
        <v>2.556</v>
      </c>
      <c r="DM21" s="1">
        <v>0.56499999999999995</v>
      </c>
      <c r="DN21" s="1">
        <v>411</v>
      </c>
      <c r="DO21" s="1">
        <v>33</v>
      </c>
      <c r="DP21" s="1">
        <v>0.86</v>
      </c>
      <c r="DQ21" s="1">
        <v>0.22</v>
      </c>
      <c r="DR21" s="1">
        <v>4.3553912636031402</v>
      </c>
      <c r="DS21" s="1">
        <v>-0.83927672190705704</v>
      </c>
      <c r="DT21" s="1">
        <v>6.3268963123579006E-2</v>
      </c>
      <c r="DU21" s="1">
        <v>0</v>
      </c>
      <c r="DV21" s="1">
        <v>-5.7075348387096803</v>
      </c>
      <c r="DW21" s="1">
        <v>0.13270500000000501</v>
      </c>
      <c r="DX21" s="1">
        <v>2.0747654180804299E-2</v>
      </c>
      <c r="DY21" s="1">
        <v>1</v>
      </c>
      <c r="DZ21" s="1">
        <v>1.1869583225806499</v>
      </c>
      <c r="EA21" s="1">
        <v>2.06211004838709</v>
      </c>
      <c r="EB21" s="1">
        <v>0.154964298896893</v>
      </c>
      <c r="EC21" s="1">
        <v>0</v>
      </c>
      <c r="ED21" s="1">
        <v>1</v>
      </c>
      <c r="EE21" s="1">
        <v>3</v>
      </c>
      <c r="EF21" s="1" t="s">
        <v>268</v>
      </c>
      <c r="EG21" s="1">
        <v>100</v>
      </c>
      <c r="EH21" s="1">
        <v>100</v>
      </c>
      <c r="EI21" s="1">
        <v>2.5569999999999999</v>
      </c>
      <c r="EJ21" s="1">
        <v>0.56540000000000001</v>
      </c>
      <c r="EK21" s="1">
        <v>2.5560476190474302</v>
      </c>
      <c r="EL21" s="1">
        <v>0</v>
      </c>
      <c r="EM21" s="1">
        <v>0</v>
      </c>
      <c r="EN21" s="1">
        <v>0</v>
      </c>
      <c r="EO21" s="1">
        <v>0.56538000000000099</v>
      </c>
      <c r="EP21" s="1">
        <v>0</v>
      </c>
      <c r="EQ21" s="1">
        <v>0</v>
      </c>
      <c r="ER21" s="1">
        <v>0</v>
      </c>
      <c r="ES21" s="1">
        <v>-1</v>
      </c>
      <c r="ET21" s="1">
        <v>-1</v>
      </c>
      <c r="EU21" s="1">
        <v>-1</v>
      </c>
      <c r="EV21" s="1">
        <v>-1</v>
      </c>
      <c r="EW21" s="1">
        <v>6.8</v>
      </c>
      <c r="EX21" s="1">
        <v>17.5</v>
      </c>
      <c r="EY21" s="1">
        <v>2</v>
      </c>
      <c r="EZ21" s="1">
        <v>517.48599999999999</v>
      </c>
      <c r="FA21" s="1">
        <v>505.601</v>
      </c>
      <c r="FB21" s="1">
        <v>37.418999999999997</v>
      </c>
      <c r="FC21" s="1">
        <v>36.166800000000002</v>
      </c>
      <c r="FD21" s="1">
        <v>30.000599999999999</v>
      </c>
      <c r="FE21" s="1">
        <v>35.901699999999998</v>
      </c>
      <c r="FF21" s="1">
        <v>35.829500000000003</v>
      </c>
      <c r="FG21" s="1">
        <v>20.523299999999999</v>
      </c>
      <c r="FH21" s="1">
        <v>0</v>
      </c>
      <c r="FI21" s="1">
        <v>100</v>
      </c>
      <c r="FJ21" s="1">
        <v>-999.9</v>
      </c>
      <c r="FK21" s="1">
        <v>400</v>
      </c>
      <c r="FL21" s="1">
        <v>33.765099999999997</v>
      </c>
      <c r="FM21" s="1">
        <v>100.97</v>
      </c>
      <c r="FN21" s="1">
        <v>100.21599999999999</v>
      </c>
    </row>
    <row r="22" spans="1:170" ht="15.75" customHeight="1" x14ac:dyDescent="0.25">
      <c r="A22" s="1">
        <v>6</v>
      </c>
      <c r="B22" s="1">
        <v>1607373186.5</v>
      </c>
      <c r="C22" s="1">
        <v>954.40000009536698</v>
      </c>
      <c r="D22" s="1" t="s">
        <v>290</v>
      </c>
      <c r="E22" s="1" t="s">
        <v>291</v>
      </c>
      <c r="F22" s="1" t="s">
        <v>282</v>
      </c>
      <c r="G22" s="1" t="s">
        <v>283</v>
      </c>
      <c r="H22" s="1">
        <v>1607373178.75</v>
      </c>
      <c r="I22" s="1">
        <f t="shared" si="0"/>
        <v>-3.5828055222293416E-5</v>
      </c>
      <c r="J22" s="1">
        <f t="shared" si="1"/>
        <v>-0.21395266516520303</v>
      </c>
      <c r="K22" s="1">
        <f t="shared" si="2"/>
        <v>400.28286666666702</v>
      </c>
      <c r="L22" s="1">
        <f t="shared" si="3"/>
        <v>51.568895306399881</v>
      </c>
      <c r="M22" s="1">
        <f t="shared" si="4"/>
        <v>5.2766708777845333</v>
      </c>
      <c r="N22" s="1">
        <f t="shared" si="5"/>
        <v>40.958041332213384</v>
      </c>
      <c r="O22" s="1">
        <f t="shared" si="6"/>
        <v>-1.0186499348369231E-3</v>
      </c>
      <c r="P22" s="1">
        <f t="shared" si="7"/>
        <v>2.9694492443311962</v>
      </c>
      <c r="Q22" s="1">
        <f t="shared" si="8"/>
        <v>-1.0188441087626797E-3</v>
      </c>
      <c r="R22" s="1">
        <f t="shared" si="9"/>
        <v>-6.36760119587896E-4</v>
      </c>
      <c r="S22" s="1">
        <f t="shared" si="10"/>
        <v>231.29200853219351</v>
      </c>
      <c r="T22" s="1">
        <f t="shared" si="11"/>
        <v>39.829452027456298</v>
      </c>
      <c r="U22" s="1">
        <f t="shared" si="12"/>
        <v>38.172716666666702</v>
      </c>
      <c r="V22" s="1">
        <f t="shared" si="13"/>
        <v>6.7198432562112895</v>
      </c>
      <c r="W22" s="1">
        <f t="shared" si="14"/>
        <v>48.255336138506358</v>
      </c>
      <c r="X22" s="1">
        <f t="shared" si="15"/>
        <v>3.2977600605672701</v>
      </c>
      <c r="Y22" s="1">
        <f t="shared" si="16"/>
        <v>6.8339800827451977</v>
      </c>
      <c r="Z22" s="1">
        <f t="shared" si="17"/>
        <v>3.4220831956440194</v>
      </c>
      <c r="AA22" s="1">
        <f t="shared" si="18"/>
        <v>1.5800172353031396</v>
      </c>
      <c r="AB22" s="1">
        <f t="shared" si="19"/>
        <v>49.871442604982548</v>
      </c>
      <c r="AC22" s="1">
        <f t="shared" si="20"/>
        <v>4.0508287907004723</v>
      </c>
      <c r="AD22" s="1">
        <f t="shared" si="21"/>
        <v>286.79429716317964</v>
      </c>
      <c r="AE22" s="1">
        <v>55</v>
      </c>
      <c r="AF22" s="1">
        <v>11</v>
      </c>
      <c r="AG22" s="1">
        <f t="shared" si="22"/>
        <v>1</v>
      </c>
      <c r="AH22" s="1">
        <f t="shared" si="23"/>
        <v>0</v>
      </c>
      <c r="AI22" s="1">
        <f t="shared" si="24"/>
        <v>52094.587214617073</v>
      </c>
      <c r="AJ22" s="1" t="s">
        <v>263</v>
      </c>
      <c r="AK22" s="1">
        <v>715.47692307692296</v>
      </c>
      <c r="AL22" s="1">
        <v>3262.08</v>
      </c>
      <c r="AM22" s="1">
        <f t="shared" si="25"/>
        <v>2546.603076923077</v>
      </c>
      <c r="AN22" s="1">
        <f t="shared" si="26"/>
        <v>0.78066849277855754</v>
      </c>
      <c r="AO22" s="1">
        <v>-0.57774747981622299</v>
      </c>
      <c r="AP22" s="1" t="s">
        <v>292</v>
      </c>
      <c r="AQ22" s="1">
        <v>869.04660000000001</v>
      </c>
      <c r="AR22" s="1">
        <v>1233.97</v>
      </c>
      <c r="AS22" s="1">
        <f t="shared" si="27"/>
        <v>0.29573117660883164</v>
      </c>
      <c r="AT22" s="1">
        <v>0.5</v>
      </c>
      <c r="AU22" s="1">
        <f t="shared" si="28"/>
        <v>1180.1883207473652</v>
      </c>
      <c r="AV22" s="1">
        <f t="shared" si="29"/>
        <v>-0.21395266516520303</v>
      </c>
      <c r="AW22" s="1">
        <f t="shared" si="30"/>
        <v>174.50924035730975</v>
      </c>
      <c r="AX22" s="1">
        <f t="shared" si="31"/>
        <v>0.99033201779621871</v>
      </c>
      <c r="AY22" s="1">
        <f t="shared" si="32"/>
        <v>3.0825149533817065E-4</v>
      </c>
      <c r="AZ22" s="1">
        <f t="shared" si="33"/>
        <v>1.6435650785675502</v>
      </c>
      <c r="BA22" s="1" t="s">
        <v>293</v>
      </c>
      <c r="BB22" s="1">
        <v>11.93</v>
      </c>
      <c r="BC22" s="1">
        <f t="shared" si="34"/>
        <v>1222.04</v>
      </c>
      <c r="BD22" s="1">
        <f t="shared" si="35"/>
        <v>0.29861821216981443</v>
      </c>
      <c r="BE22" s="1">
        <f t="shared" si="36"/>
        <v>0.6240050459209574</v>
      </c>
      <c r="BF22" s="1">
        <f t="shared" si="37"/>
        <v>0.70381537621598667</v>
      </c>
      <c r="BG22" s="1">
        <f t="shared" si="38"/>
        <v>0.79639815814974024</v>
      </c>
      <c r="BH22" s="1">
        <f t="shared" si="39"/>
        <v>1400.0036666666699</v>
      </c>
      <c r="BI22" s="1">
        <f t="shared" si="40"/>
        <v>1180.1883207473652</v>
      </c>
      <c r="BJ22" s="1">
        <f t="shared" si="41"/>
        <v>0.84298944984717594</v>
      </c>
      <c r="BK22" s="1">
        <f t="shared" si="42"/>
        <v>0.19597889969435192</v>
      </c>
      <c r="BL22" s="1">
        <v>6</v>
      </c>
      <c r="BM22" s="1">
        <v>0.5</v>
      </c>
      <c r="BN22" s="1" t="s">
        <v>266</v>
      </c>
      <c r="BO22" s="1">
        <v>2</v>
      </c>
      <c r="BP22" s="1">
        <v>1607373178.75</v>
      </c>
      <c r="BQ22" s="1">
        <v>400.28286666666702</v>
      </c>
      <c r="BR22" s="1">
        <v>400.00896666666699</v>
      </c>
      <c r="BS22" s="1">
        <v>32.229003333333303</v>
      </c>
      <c r="BT22" s="1">
        <v>32.270603333333298</v>
      </c>
      <c r="BU22" s="1">
        <v>397.72686666666698</v>
      </c>
      <c r="BV22" s="1">
        <v>31.663620000000002</v>
      </c>
      <c r="BW22" s="1">
        <v>500.09643333333298</v>
      </c>
      <c r="BX22" s="1">
        <v>102.26923333333301</v>
      </c>
      <c r="BY22" s="1">
        <v>5.3510763333333301E-2</v>
      </c>
      <c r="BZ22" s="1">
        <v>38.48424</v>
      </c>
      <c r="CA22" s="1">
        <v>38.172716666666702</v>
      </c>
      <c r="CB22" s="1">
        <v>999.9</v>
      </c>
      <c r="CC22" s="1">
        <v>0</v>
      </c>
      <c r="CD22" s="1">
        <v>0</v>
      </c>
      <c r="CE22" s="1">
        <v>10002.262000000001</v>
      </c>
      <c r="CF22" s="1">
        <v>0</v>
      </c>
      <c r="CG22" s="1">
        <v>1073.6189999999999</v>
      </c>
      <c r="CH22" s="1">
        <v>1400.0036666666699</v>
      </c>
      <c r="CI22" s="1">
        <v>0.8999954</v>
      </c>
      <c r="CJ22" s="1">
        <v>0.10000466</v>
      </c>
      <c r="CK22" s="1">
        <v>0</v>
      </c>
      <c r="CL22" s="1">
        <v>892.27276666666705</v>
      </c>
      <c r="CM22" s="1">
        <v>4.9997499999999997</v>
      </c>
      <c r="CN22" s="1">
        <v>12462.1266666667</v>
      </c>
      <c r="CO22" s="1">
        <v>12178.0466666667</v>
      </c>
      <c r="CP22" s="1">
        <v>49.807866666666598</v>
      </c>
      <c r="CQ22" s="1">
        <v>52</v>
      </c>
      <c r="CR22" s="1">
        <v>50.533066666666699</v>
      </c>
      <c r="CS22" s="1">
        <v>51.528933333333299</v>
      </c>
      <c r="CT22" s="1">
        <v>51.6415333333333</v>
      </c>
      <c r="CU22" s="1">
        <v>1255.4956666666701</v>
      </c>
      <c r="CV22" s="1">
        <v>139.50800000000001</v>
      </c>
      <c r="CW22" s="1">
        <v>0</v>
      </c>
      <c r="CX22" s="1">
        <v>150.700000047684</v>
      </c>
      <c r="CY22" s="1">
        <v>0</v>
      </c>
      <c r="CZ22" s="1">
        <v>869.04660000000001</v>
      </c>
      <c r="DA22" s="1">
        <v>-554.01838812470703</v>
      </c>
      <c r="DB22" s="1">
        <v>131899.21626037199</v>
      </c>
      <c r="DC22" s="1">
        <v>18189.135999999999</v>
      </c>
      <c r="DD22" s="1">
        <v>15</v>
      </c>
      <c r="DE22" s="1">
        <v>1607372625.0999999</v>
      </c>
      <c r="DF22" s="1" t="s">
        <v>274</v>
      </c>
      <c r="DG22" s="1">
        <v>1607372625.0999999</v>
      </c>
      <c r="DH22" s="1">
        <v>1607371984.5999999</v>
      </c>
      <c r="DI22" s="1">
        <v>3</v>
      </c>
      <c r="DJ22" s="1">
        <v>0.32700000000000001</v>
      </c>
      <c r="DK22" s="1">
        <v>-0.14299999999999999</v>
      </c>
      <c r="DL22" s="1">
        <v>2.556</v>
      </c>
      <c r="DM22" s="1">
        <v>0.56499999999999995</v>
      </c>
      <c r="DN22" s="1">
        <v>411</v>
      </c>
      <c r="DO22" s="1">
        <v>33</v>
      </c>
      <c r="DP22" s="1">
        <v>0.86</v>
      </c>
      <c r="DQ22" s="1">
        <v>0.22</v>
      </c>
      <c r="DR22" s="1">
        <v>-0.21117901737063799</v>
      </c>
      <c r="DS22" s="1">
        <v>-0.24329768527429499</v>
      </c>
      <c r="DT22" s="1">
        <v>2.2773632047669998E-2</v>
      </c>
      <c r="DU22" s="1">
        <v>1</v>
      </c>
      <c r="DV22" s="1">
        <v>0.27587499999999998</v>
      </c>
      <c r="DW22" s="1">
        <v>-7.7916967741935905E-2</v>
      </c>
      <c r="DX22" s="1">
        <v>1.8148711069491199E-2</v>
      </c>
      <c r="DY22" s="1">
        <v>1</v>
      </c>
      <c r="DZ22" s="1">
        <v>-5.1355406709677399E-2</v>
      </c>
      <c r="EA22" s="1">
        <v>0.76797227061290396</v>
      </c>
      <c r="EB22" s="1">
        <v>5.7434202178356701E-2</v>
      </c>
      <c r="EC22" s="1">
        <v>0</v>
      </c>
      <c r="ED22" s="1">
        <v>2</v>
      </c>
      <c r="EE22" s="1">
        <v>3</v>
      </c>
      <c r="EF22" s="1" t="s">
        <v>275</v>
      </c>
      <c r="EG22" s="1">
        <v>100</v>
      </c>
      <c r="EH22" s="1">
        <v>100</v>
      </c>
      <c r="EI22" s="1">
        <v>2.556</v>
      </c>
      <c r="EJ22" s="1">
        <v>0.56530000000000002</v>
      </c>
      <c r="EK22" s="1">
        <v>2.5560476190474302</v>
      </c>
      <c r="EL22" s="1">
        <v>0</v>
      </c>
      <c r="EM22" s="1">
        <v>0</v>
      </c>
      <c r="EN22" s="1">
        <v>0</v>
      </c>
      <c r="EO22" s="1">
        <v>0.56538000000000099</v>
      </c>
      <c r="EP22" s="1">
        <v>0</v>
      </c>
      <c r="EQ22" s="1">
        <v>0</v>
      </c>
      <c r="ER22" s="1">
        <v>0</v>
      </c>
      <c r="ES22" s="1">
        <v>-1</v>
      </c>
      <c r="ET22" s="1">
        <v>-1</v>
      </c>
      <c r="EU22" s="1">
        <v>-1</v>
      </c>
      <c r="EV22" s="1">
        <v>-1</v>
      </c>
      <c r="EW22" s="1">
        <v>9.4</v>
      </c>
      <c r="EX22" s="1">
        <v>20</v>
      </c>
      <c r="EY22" s="1">
        <v>2</v>
      </c>
      <c r="EZ22" s="1">
        <v>422.80500000000001</v>
      </c>
      <c r="FA22" s="1">
        <v>497.27499999999998</v>
      </c>
      <c r="FB22" s="1">
        <v>37.448999999999998</v>
      </c>
      <c r="FC22" s="1">
        <v>36.393000000000001</v>
      </c>
      <c r="FD22" s="1">
        <v>30.000699999999998</v>
      </c>
      <c r="FE22" s="1">
        <v>36.121600000000001</v>
      </c>
      <c r="FF22" s="1">
        <v>36.047899999999998</v>
      </c>
      <c r="FG22" s="1">
        <v>20.4483</v>
      </c>
      <c r="FH22" s="1">
        <v>0</v>
      </c>
      <c r="FI22" s="1">
        <v>100</v>
      </c>
      <c r="FJ22" s="1">
        <v>-999.9</v>
      </c>
      <c r="FK22" s="1">
        <v>400</v>
      </c>
      <c r="FL22" s="1">
        <v>33.508400000000002</v>
      </c>
      <c r="FM22" s="1">
        <v>100.92700000000001</v>
      </c>
      <c r="FN22" s="1">
        <v>100.175</v>
      </c>
    </row>
    <row r="23" spans="1:170" ht="15.75" customHeight="1" x14ac:dyDescent="0.25">
      <c r="A23" s="1">
        <v>7</v>
      </c>
      <c r="B23" s="1">
        <v>1607373280.5</v>
      </c>
      <c r="C23" s="1">
        <v>1048.4000000953699</v>
      </c>
      <c r="D23" s="1" t="s">
        <v>294</v>
      </c>
      <c r="E23" s="1" t="s">
        <v>295</v>
      </c>
      <c r="F23" s="1" t="s">
        <v>282</v>
      </c>
      <c r="G23" s="1" t="s">
        <v>283</v>
      </c>
      <c r="H23" s="1">
        <v>1607373272.5</v>
      </c>
      <c r="I23" s="1">
        <f t="shared" si="0"/>
        <v>5.9695665734455712E-5</v>
      </c>
      <c r="J23" s="1">
        <f t="shared" si="1"/>
        <v>0.38821761507330449</v>
      </c>
      <c r="K23" s="1">
        <f t="shared" si="2"/>
        <v>399.40690322580599</v>
      </c>
      <c r="L23" s="1">
        <f t="shared" si="3"/>
        <v>-8.7306815103536817</v>
      </c>
      <c r="M23" s="1">
        <f t="shared" si="4"/>
        <v>-0.89336518773063522</v>
      </c>
      <c r="N23" s="1">
        <f t="shared" si="5"/>
        <v>40.869229126968705</v>
      </c>
      <c r="O23" s="1">
        <f t="shared" si="6"/>
        <v>1.5680159508750817E-3</v>
      </c>
      <c r="P23" s="1">
        <f t="shared" si="7"/>
        <v>2.9693096769486629</v>
      </c>
      <c r="Q23" s="1">
        <f t="shared" si="8"/>
        <v>1.5675560805626953E-3</v>
      </c>
      <c r="R23" s="1">
        <f t="shared" si="9"/>
        <v>9.7976385561934602E-4</v>
      </c>
      <c r="S23" s="1">
        <f t="shared" si="10"/>
        <v>231.2891114536443</v>
      </c>
      <c r="T23" s="1">
        <f t="shared" si="11"/>
        <v>39.966450674063189</v>
      </c>
      <c r="U23" s="1">
        <f t="shared" si="12"/>
        <v>38.939264516129001</v>
      </c>
      <c r="V23" s="1">
        <f t="shared" si="13"/>
        <v>7.0037143126697528</v>
      </c>
      <c r="W23" s="1">
        <f t="shared" si="14"/>
        <v>47.916114063456391</v>
      </c>
      <c r="X23" s="1">
        <f t="shared" si="15"/>
        <v>3.303236459472104</v>
      </c>
      <c r="Y23" s="1">
        <f t="shared" si="16"/>
        <v>6.8937903751910135</v>
      </c>
      <c r="Z23" s="1">
        <f t="shared" si="17"/>
        <v>3.7004778531976488</v>
      </c>
      <c r="AA23" s="1">
        <f t="shared" si="18"/>
        <v>-2.6325788588894969</v>
      </c>
      <c r="AB23" s="1">
        <f t="shared" si="19"/>
        <v>-46.996291140130296</v>
      </c>
      <c r="AC23" s="1">
        <f t="shared" si="20"/>
        <v>-3.8345666224154442</v>
      </c>
      <c r="AD23" s="1">
        <f t="shared" si="21"/>
        <v>177.82567483220905</v>
      </c>
      <c r="AE23" s="1">
        <v>0</v>
      </c>
      <c r="AF23" s="1">
        <v>0</v>
      </c>
      <c r="AG23" s="1">
        <f t="shared" si="22"/>
        <v>1</v>
      </c>
      <c r="AH23" s="1">
        <f t="shared" si="23"/>
        <v>0</v>
      </c>
      <c r="AI23" s="1">
        <f t="shared" si="24"/>
        <v>52063.697806316442</v>
      </c>
      <c r="AJ23" s="1" t="s">
        <v>263</v>
      </c>
      <c r="AK23" s="1">
        <v>715.47692307692296</v>
      </c>
      <c r="AL23" s="1">
        <v>3262.08</v>
      </c>
      <c r="AM23" s="1">
        <f t="shared" si="25"/>
        <v>2546.603076923077</v>
      </c>
      <c r="AN23" s="1">
        <f t="shared" si="26"/>
        <v>0.78066849277855754</v>
      </c>
      <c r="AO23" s="1">
        <v>-0.57774747981622299</v>
      </c>
      <c r="AP23" s="1" t="s">
        <v>296</v>
      </c>
      <c r="AQ23" s="1">
        <v>790.63130769230804</v>
      </c>
      <c r="AR23" s="1">
        <v>924.16</v>
      </c>
      <c r="AS23" s="1">
        <f t="shared" si="27"/>
        <v>0.14448655244513064</v>
      </c>
      <c r="AT23" s="1">
        <v>0.5</v>
      </c>
      <c r="AU23" s="1">
        <f t="shared" si="28"/>
        <v>1180.177191069871</v>
      </c>
      <c r="AV23" s="1">
        <f t="shared" si="29"/>
        <v>0.38821761507330449</v>
      </c>
      <c r="AW23" s="1">
        <f t="shared" si="30"/>
        <v>85.259866806031951</v>
      </c>
      <c r="AX23" s="1">
        <f t="shared" si="31"/>
        <v>0.34508093836565096</v>
      </c>
      <c r="AY23" s="1">
        <f t="shared" si="32"/>
        <v>8.1849158092425691E-4</v>
      </c>
      <c r="AZ23" s="1">
        <f t="shared" si="33"/>
        <v>2.5297783933518008</v>
      </c>
      <c r="BA23" s="1" t="s">
        <v>297</v>
      </c>
      <c r="BB23" s="1">
        <v>605.25</v>
      </c>
      <c r="BC23" s="1">
        <f t="shared" si="34"/>
        <v>318.90999999999997</v>
      </c>
      <c r="BD23" s="1">
        <f t="shared" si="35"/>
        <v>0.41870337182180534</v>
      </c>
      <c r="BE23" s="1">
        <f t="shared" si="36"/>
        <v>0.87996597448839409</v>
      </c>
      <c r="BF23" s="1">
        <f t="shared" si="37"/>
        <v>0.63986353985432243</v>
      </c>
      <c r="BG23" s="1">
        <f t="shared" si="38"/>
        <v>0.91805433724080099</v>
      </c>
      <c r="BH23" s="1">
        <f t="shared" si="39"/>
        <v>1399.99096774194</v>
      </c>
      <c r="BI23" s="1">
        <f t="shared" si="40"/>
        <v>1180.177191069871</v>
      </c>
      <c r="BJ23" s="1">
        <f t="shared" si="41"/>
        <v>0.84298914654670309</v>
      </c>
      <c r="BK23" s="1">
        <f t="shared" si="42"/>
        <v>0.19597829309340642</v>
      </c>
      <c r="BL23" s="1">
        <v>6</v>
      </c>
      <c r="BM23" s="1">
        <v>0.5</v>
      </c>
      <c r="BN23" s="1" t="s">
        <v>266</v>
      </c>
      <c r="BO23" s="1">
        <v>2</v>
      </c>
      <c r="BP23" s="1">
        <v>1607373272.5</v>
      </c>
      <c r="BQ23" s="1">
        <v>399.40690322580599</v>
      </c>
      <c r="BR23" s="1">
        <v>399.90135483871001</v>
      </c>
      <c r="BS23" s="1">
        <v>32.281877419354799</v>
      </c>
      <c r="BT23" s="1">
        <v>32.212558064516102</v>
      </c>
      <c r="BU23" s="1">
        <v>397.20290322580598</v>
      </c>
      <c r="BV23" s="1">
        <v>31.7165</v>
      </c>
      <c r="BW23" s="1">
        <v>500.02119354838698</v>
      </c>
      <c r="BX23" s="1">
        <v>102.27132258064501</v>
      </c>
      <c r="BY23" s="1">
        <v>5.3471499999999998E-2</v>
      </c>
      <c r="BZ23" s="1">
        <v>38.645687096774203</v>
      </c>
      <c r="CA23" s="1">
        <v>38.939264516129001</v>
      </c>
      <c r="CB23" s="1">
        <v>999.9</v>
      </c>
      <c r="CC23" s="1">
        <v>0</v>
      </c>
      <c r="CD23" s="1">
        <v>0</v>
      </c>
      <c r="CE23" s="1">
        <v>10001.267419354799</v>
      </c>
      <c r="CF23" s="1">
        <v>0</v>
      </c>
      <c r="CG23" s="1">
        <v>1046.28225806452</v>
      </c>
      <c r="CH23" s="1">
        <v>1399.99096774194</v>
      </c>
      <c r="CI23" s="1">
        <v>0.900003</v>
      </c>
      <c r="CJ23" s="1">
        <v>9.9997000000000003E-2</v>
      </c>
      <c r="CK23" s="1">
        <v>0</v>
      </c>
      <c r="CL23" s="1">
        <v>790.99625806451604</v>
      </c>
      <c r="CM23" s="1">
        <v>4.9997499999999997</v>
      </c>
      <c r="CN23" s="1">
        <v>10953.2870967742</v>
      </c>
      <c r="CO23" s="1">
        <v>12177.9741935484</v>
      </c>
      <c r="CP23" s="1">
        <v>49.686999999999998</v>
      </c>
      <c r="CQ23" s="1">
        <v>51.941064516129003</v>
      </c>
      <c r="CR23" s="1">
        <v>50.445129032258002</v>
      </c>
      <c r="CS23" s="1">
        <v>51.508000000000003</v>
      </c>
      <c r="CT23" s="1">
        <v>51.561999999999998</v>
      </c>
      <c r="CU23" s="1">
        <v>1255.4983870967701</v>
      </c>
      <c r="CV23" s="1">
        <v>139.49258064516101</v>
      </c>
      <c r="CW23" s="1">
        <v>0</v>
      </c>
      <c r="CX23" s="1">
        <v>93.199999809265094</v>
      </c>
      <c r="CY23" s="1">
        <v>0</v>
      </c>
      <c r="CZ23" s="1">
        <v>790.63130769230804</v>
      </c>
      <c r="DA23" s="1">
        <v>-49.755692316150103</v>
      </c>
      <c r="DB23" s="1">
        <v>-664.50940179063502</v>
      </c>
      <c r="DC23" s="1">
        <v>10948.2269230769</v>
      </c>
      <c r="DD23" s="1">
        <v>15</v>
      </c>
      <c r="DE23" s="1">
        <v>1607373298</v>
      </c>
      <c r="DF23" s="1" t="s">
        <v>298</v>
      </c>
      <c r="DG23" s="1">
        <v>1607373298</v>
      </c>
      <c r="DH23" s="1">
        <v>1607371984.5999999</v>
      </c>
      <c r="DI23" s="1">
        <v>4</v>
      </c>
      <c r="DJ23" s="1">
        <v>-0.35199999999999998</v>
      </c>
      <c r="DK23" s="1">
        <v>-0.14299999999999999</v>
      </c>
      <c r="DL23" s="1">
        <v>2.2040000000000002</v>
      </c>
      <c r="DM23" s="1">
        <v>0.56499999999999995</v>
      </c>
      <c r="DN23" s="1">
        <v>401</v>
      </c>
      <c r="DO23" s="1">
        <v>33</v>
      </c>
      <c r="DP23" s="1">
        <v>0.46</v>
      </c>
      <c r="DQ23" s="1">
        <v>0.22</v>
      </c>
      <c r="DR23" s="1">
        <v>0.104878630789564</v>
      </c>
      <c r="DS23" s="1">
        <v>-0.50892903044886695</v>
      </c>
      <c r="DT23" s="1">
        <v>4.2549223479308299E-2</v>
      </c>
      <c r="DU23" s="1">
        <v>0</v>
      </c>
      <c r="DV23" s="1">
        <v>-0.146350477419355</v>
      </c>
      <c r="DW23" s="1">
        <v>0.32818468064516199</v>
      </c>
      <c r="DX23" s="1">
        <v>3.2766237977958301E-2</v>
      </c>
      <c r="DY23" s="1">
        <v>0</v>
      </c>
      <c r="DZ23" s="1">
        <v>6.4149086645161293E-2</v>
      </c>
      <c r="EA23" s="1">
        <v>0.61960068087096798</v>
      </c>
      <c r="EB23" s="1">
        <v>4.62485666662227E-2</v>
      </c>
      <c r="EC23" s="1">
        <v>0</v>
      </c>
      <c r="ED23" s="1">
        <v>0</v>
      </c>
      <c r="EE23" s="1">
        <v>3</v>
      </c>
      <c r="EF23" s="1" t="s">
        <v>299</v>
      </c>
      <c r="EG23" s="1">
        <v>100</v>
      </c>
      <c r="EH23" s="1">
        <v>100</v>
      </c>
      <c r="EI23" s="1">
        <v>2.2040000000000002</v>
      </c>
      <c r="EJ23" s="1">
        <v>0.56530000000000002</v>
      </c>
      <c r="EK23" s="1">
        <v>2.5560476190474302</v>
      </c>
      <c r="EL23" s="1">
        <v>0</v>
      </c>
      <c r="EM23" s="1">
        <v>0</v>
      </c>
      <c r="EN23" s="1">
        <v>0</v>
      </c>
      <c r="EO23" s="1">
        <v>0.56538000000000099</v>
      </c>
      <c r="EP23" s="1">
        <v>0</v>
      </c>
      <c r="EQ23" s="1">
        <v>0</v>
      </c>
      <c r="ER23" s="1">
        <v>0</v>
      </c>
      <c r="ES23" s="1">
        <v>-1</v>
      </c>
      <c r="ET23" s="1">
        <v>-1</v>
      </c>
      <c r="EU23" s="1">
        <v>-1</v>
      </c>
      <c r="EV23" s="1">
        <v>-1</v>
      </c>
      <c r="EW23" s="1">
        <v>10.9</v>
      </c>
      <c r="EX23" s="1">
        <v>21.6</v>
      </c>
      <c r="EY23" s="1">
        <v>2</v>
      </c>
      <c r="EZ23" s="1">
        <v>517.58900000000006</v>
      </c>
      <c r="FA23" s="1">
        <v>503.14600000000002</v>
      </c>
      <c r="FB23" s="1">
        <v>37.524900000000002</v>
      </c>
      <c r="FC23" s="1">
        <v>36.453899999999997</v>
      </c>
      <c r="FD23" s="1">
        <v>30.0001</v>
      </c>
      <c r="FE23" s="1">
        <v>36.182499999999997</v>
      </c>
      <c r="FF23" s="1">
        <v>36.106200000000001</v>
      </c>
      <c r="FG23" s="1">
        <v>20.488</v>
      </c>
      <c r="FH23" s="1">
        <v>0</v>
      </c>
      <c r="FI23" s="1">
        <v>100</v>
      </c>
      <c r="FJ23" s="1">
        <v>-999.9</v>
      </c>
      <c r="FK23" s="1">
        <v>400</v>
      </c>
      <c r="FL23" s="1">
        <v>33.508400000000002</v>
      </c>
      <c r="FM23" s="1">
        <v>100.92100000000001</v>
      </c>
      <c r="FN23" s="1">
        <v>100.17</v>
      </c>
    </row>
    <row r="24" spans="1:170" ht="15.75" customHeight="1" x14ac:dyDescent="0.25">
      <c r="A24" s="1">
        <v>8</v>
      </c>
      <c r="B24" s="1">
        <v>1607373441</v>
      </c>
      <c r="C24" s="1">
        <v>1208.9000000953699</v>
      </c>
      <c r="D24" s="1" t="s">
        <v>300</v>
      </c>
      <c r="E24" s="1" t="s">
        <v>301</v>
      </c>
      <c r="F24" s="1" t="s">
        <v>302</v>
      </c>
      <c r="G24" s="1" t="s">
        <v>262</v>
      </c>
      <c r="H24" s="1">
        <v>1607373433</v>
      </c>
      <c r="I24" s="1">
        <f t="shared" si="0"/>
        <v>3.1926803901549818E-4</v>
      </c>
      <c r="J24" s="1">
        <f t="shared" si="1"/>
        <v>1.7579779447521109</v>
      </c>
      <c r="K24" s="1">
        <f t="shared" si="2"/>
        <v>397.73961290322598</v>
      </c>
      <c r="L24" s="1">
        <f t="shared" si="3"/>
        <v>50.110194431838792</v>
      </c>
      <c r="M24" s="1">
        <f t="shared" si="4"/>
        <v>5.1271956144863484</v>
      </c>
      <c r="N24" s="1">
        <f t="shared" si="5"/>
        <v>40.696086337457992</v>
      </c>
      <c r="O24" s="1">
        <f t="shared" si="6"/>
        <v>8.4316996107538233E-3</v>
      </c>
      <c r="P24" s="1">
        <f t="shared" si="7"/>
        <v>2.9683505769604874</v>
      </c>
      <c r="Q24" s="1">
        <f t="shared" si="8"/>
        <v>8.4184163997945618E-3</v>
      </c>
      <c r="R24" s="1">
        <f t="shared" si="9"/>
        <v>5.262701924588005E-3</v>
      </c>
      <c r="S24" s="1">
        <f t="shared" si="10"/>
        <v>231.29064947813274</v>
      </c>
      <c r="T24" s="1">
        <f t="shared" si="11"/>
        <v>40.026144351753771</v>
      </c>
      <c r="U24" s="1">
        <f t="shared" si="12"/>
        <v>38.9739</v>
      </c>
      <c r="V24" s="1">
        <f t="shared" si="13"/>
        <v>7.0167825471330225</v>
      </c>
      <c r="W24" s="1">
        <f t="shared" si="14"/>
        <v>48.016096643235485</v>
      </c>
      <c r="X24" s="1">
        <f t="shared" si="15"/>
        <v>3.3326117388992968</v>
      </c>
      <c r="Y24" s="1">
        <f t="shared" si="16"/>
        <v>6.940613610600094</v>
      </c>
      <c r="Z24" s="1">
        <f t="shared" si="17"/>
        <v>3.6841708082337257</v>
      </c>
      <c r="AA24" s="1">
        <f t="shared" si="18"/>
        <v>-14.07972052058347</v>
      </c>
      <c r="AB24" s="1">
        <f t="shared" si="19"/>
        <v>-32.432861246131971</v>
      </c>
      <c r="AC24" s="1">
        <f t="shared" si="20"/>
        <v>-2.6491884134041039</v>
      </c>
      <c r="AD24" s="1">
        <f t="shared" si="21"/>
        <v>182.1288792980132</v>
      </c>
      <c r="AE24" s="1">
        <v>0</v>
      </c>
      <c r="AF24" s="1">
        <v>0</v>
      </c>
      <c r="AG24" s="1">
        <f t="shared" si="22"/>
        <v>1</v>
      </c>
      <c r="AH24" s="1">
        <f t="shared" si="23"/>
        <v>0</v>
      </c>
      <c r="AI24" s="1">
        <f t="shared" si="24"/>
        <v>52015.530070972898</v>
      </c>
      <c r="AJ24" s="1" t="s">
        <v>263</v>
      </c>
      <c r="AK24" s="1">
        <v>715.47692307692296</v>
      </c>
      <c r="AL24" s="1">
        <v>3262.08</v>
      </c>
      <c r="AM24" s="1">
        <f t="shared" si="25"/>
        <v>2546.603076923077</v>
      </c>
      <c r="AN24" s="1">
        <f t="shared" si="26"/>
        <v>0.78066849277855754</v>
      </c>
      <c r="AO24" s="1">
        <v>-0.57774747981622299</v>
      </c>
      <c r="AP24" s="1" t="s">
        <v>303</v>
      </c>
      <c r="AQ24" s="1">
        <v>762.64634615384603</v>
      </c>
      <c r="AR24" s="1">
        <v>870.35</v>
      </c>
      <c r="AS24" s="1">
        <f t="shared" si="27"/>
        <v>0.12374751978646981</v>
      </c>
      <c r="AT24" s="1">
        <v>0.5</v>
      </c>
      <c r="AU24" s="1">
        <f t="shared" si="28"/>
        <v>1180.1858039730764</v>
      </c>
      <c r="AV24" s="1">
        <f t="shared" si="29"/>
        <v>1.7579779447521109</v>
      </c>
      <c r="AW24" s="1">
        <f t="shared" si="30"/>
        <v>73.022533064434526</v>
      </c>
      <c r="AX24" s="1">
        <f t="shared" si="31"/>
        <v>0.3094617108059976</v>
      </c>
      <c r="AY24" s="1">
        <f t="shared" si="32"/>
        <v>1.9791166922235059E-3</v>
      </c>
      <c r="AZ24" s="1">
        <f t="shared" si="33"/>
        <v>2.7480094214970987</v>
      </c>
      <c r="BA24" s="1" t="s">
        <v>304</v>
      </c>
      <c r="BB24" s="1">
        <v>601.01</v>
      </c>
      <c r="BC24" s="1">
        <f t="shared" si="34"/>
        <v>269.34000000000003</v>
      </c>
      <c r="BD24" s="1">
        <f t="shared" si="35"/>
        <v>0.39987990586676314</v>
      </c>
      <c r="BE24" s="1">
        <f t="shared" si="36"/>
        <v>0.89878507517652684</v>
      </c>
      <c r="BF24" s="1">
        <f t="shared" si="37"/>
        <v>0.69543174311470968</v>
      </c>
      <c r="BG24" s="1">
        <f t="shared" si="38"/>
        <v>0.93918444600710926</v>
      </c>
      <c r="BH24" s="1">
        <f t="shared" si="39"/>
        <v>1400.00129032258</v>
      </c>
      <c r="BI24" s="1">
        <f t="shared" si="40"/>
        <v>1180.1858039730764</v>
      </c>
      <c r="BJ24" s="1">
        <f t="shared" si="41"/>
        <v>0.84298908303230569</v>
      </c>
      <c r="BK24" s="1">
        <f t="shared" si="42"/>
        <v>0.1959781660646116</v>
      </c>
      <c r="BL24" s="1">
        <v>6</v>
      </c>
      <c r="BM24" s="1">
        <v>0.5</v>
      </c>
      <c r="BN24" s="1" t="s">
        <v>266</v>
      </c>
      <c r="BO24" s="1">
        <v>2</v>
      </c>
      <c r="BP24" s="1">
        <v>1607373433</v>
      </c>
      <c r="BQ24" s="1">
        <v>397.73961290322598</v>
      </c>
      <c r="BR24" s="1">
        <v>400.001483870968</v>
      </c>
      <c r="BS24" s="1">
        <v>32.570987096774203</v>
      </c>
      <c r="BT24" s="1">
        <v>32.200358064516102</v>
      </c>
      <c r="BU24" s="1">
        <v>395.53564516129001</v>
      </c>
      <c r="BV24" s="1">
        <v>32.0056096774194</v>
      </c>
      <c r="BW24" s="1">
        <v>500.01883870967703</v>
      </c>
      <c r="BX24" s="1">
        <v>102.266322580645</v>
      </c>
      <c r="BY24" s="1">
        <v>5.2091319354838697E-2</v>
      </c>
      <c r="BZ24" s="1">
        <v>38.771232258064501</v>
      </c>
      <c r="CA24" s="1">
        <v>38.9739</v>
      </c>
      <c r="CB24" s="1">
        <v>999.9</v>
      </c>
      <c r="CC24" s="1">
        <v>0</v>
      </c>
      <c r="CD24" s="1">
        <v>0</v>
      </c>
      <c r="CE24" s="1">
        <v>9996.3267741935506</v>
      </c>
      <c r="CF24" s="1">
        <v>0</v>
      </c>
      <c r="CG24" s="1">
        <v>171.04780645161301</v>
      </c>
      <c r="CH24" s="1">
        <v>1400.00129032258</v>
      </c>
      <c r="CI24" s="1">
        <v>0.90000587096774198</v>
      </c>
      <c r="CJ24" s="1">
        <v>9.9994080645161298E-2</v>
      </c>
      <c r="CK24" s="1">
        <v>0</v>
      </c>
      <c r="CL24" s="1">
        <v>762.59406451612904</v>
      </c>
      <c r="CM24" s="1">
        <v>4.9997499999999997</v>
      </c>
      <c r="CN24" s="1">
        <v>10537.706451612899</v>
      </c>
      <c r="CO24" s="1">
        <v>12178.0903225806</v>
      </c>
      <c r="CP24" s="1">
        <v>49.578193548387098</v>
      </c>
      <c r="CQ24" s="1">
        <v>51.741870967741903</v>
      </c>
      <c r="CR24" s="1">
        <v>50.316064516129003</v>
      </c>
      <c r="CS24" s="1">
        <v>51.455225806451601</v>
      </c>
      <c r="CT24" s="1">
        <v>51.503999999999998</v>
      </c>
      <c r="CU24" s="1">
        <v>1255.5106451612901</v>
      </c>
      <c r="CV24" s="1">
        <v>139.49064516128999</v>
      </c>
      <c r="CW24" s="1">
        <v>0</v>
      </c>
      <c r="CX24" s="1">
        <v>159.299999952316</v>
      </c>
      <c r="CY24" s="1">
        <v>0</v>
      </c>
      <c r="CZ24" s="1">
        <v>762.64634615384603</v>
      </c>
      <c r="DA24" s="1">
        <v>7.2684786422863503</v>
      </c>
      <c r="DB24" s="1">
        <v>101.384615467261</v>
      </c>
      <c r="DC24" s="1">
        <v>10538.0653846154</v>
      </c>
      <c r="DD24" s="1">
        <v>15</v>
      </c>
      <c r="DE24" s="1">
        <v>1607373298</v>
      </c>
      <c r="DF24" s="1" t="s">
        <v>298</v>
      </c>
      <c r="DG24" s="1">
        <v>1607373298</v>
      </c>
      <c r="DH24" s="1">
        <v>1607371984.5999999</v>
      </c>
      <c r="DI24" s="1">
        <v>4</v>
      </c>
      <c r="DJ24" s="1">
        <v>-0.35199999999999998</v>
      </c>
      <c r="DK24" s="1">
        <v>-0.14299999999999999</v>
      </c>
      <c r="DL24" s="1">
        <v>2.2040000000000002</v>
      </c>
      <c r="DM24" s="1">
        <v>0.56499999999999995</v>
      </c>
      <c r="DN24" s="1">
        <v>401</v>
      </c>
      <c r="DO24" s="1">
        <v>33</v>
      </c>
      <c r="DP24" s="1">
        <v>0.46</v>
      </c>
      <c r="DQ24" s="1">
        <v>0.22</v>
      </c>
      <c r="DR24" s="1">
        <v>1.75790479062928</v>
      </c>
      <c r="DS24" s="1">
        <v>-4.0536332954878497E-2</v>
      </c>
      <c r="DT24" s="1">
        <v>1.7270791705883401E-2</v>
      </c>
      <c r="DU24" s="1">
        <v>1</v>
      </c>
      <c r="DV24" s="1">
        <v>-2.26196225806452</v>
      </c>
      <c r="DW24" s="1">
        <v>-0.37548145161289498</v>
      </c>
      <c r="DX24" s="1">
        <v>3.5454968595768799E-2</v>
      </c>
      <c r="DY24" s="1">
        <v>0</v>
      </c>
      <c r="DZ24" s="1">
        <v>0.37062729032258102</v>
      </c>
      <c r="EA24" s="1">
        <v>1.0285292419354799</v>
      </c>
      <c r="EB24" s="1">
        <v>7.7086490775472499E-2</v>
      </c>
      <c r="EC24" s="1">
        <v>0</v>
      </c>
      <c r="ED24" s="1">
        <v>1</v>
      </c>
      <c r="EE24" s="1">
        <v>3</v>
      </c>
      <c r="EF24" s="1" t="s">
        <v>268</v>
      </c>
      <c r="EG24" s="1">
        <v>100</v>
      </c>
      <c r="EH24" s="1">
        <v>100</v>
      </c>
      <c r="EI24" s="1">
        <v>2.2040000000000002</v>
      </c>
      <c r="EJ24" s="1">
        <v>0.56540000000000001</v>
      </c>
      <c r="EK24" s="1">
        <v>2.20389999999998</v>
      </c>
      <c r="EL24" s="1">
        <v>0</v>
      </c>
      <c r="EM24" s="1">
        <v>0</v>
      </c>
      <c r="EN24" s="1">
        <v>0</v>
      </c>
      <c r="EO24" s="1">
        <v>0.56538000000000099</v>
      </c>
      <c r="EP24" s="1">
        <v>0</v>
      </c>
      <c r="EQ24" s="1">
        <v>0</v>
      </c>
      <c r="ER24" s="1">
        <v>0</v>
      </c>
      <c r="ES24" s="1">
        <v>-1</v>
      </c>
      <c r="ET24" s="1">
        <v>-1</v>
      </c>
      <c r="EU24" s="1">
        <v>-1</v>
      </c>
      <c r="EV24" s="1">
        <v>-1</v>
      </c>
      <c r="EW24" s="1">
        <v>2.4</v>
      </c>
      <c r="EX24" s="1">
        <v>24.3</v>
      </c>
      <c r="EY24" s="1">
        <v>2</v>
      </c>
      <c r="EZ24" s="1">
        <v>519.05799999999999</v>
      </c>
      <c r="FA24" s="1">
        <v>502.98099999999999</v>
      </c>
      <c r="FB24" s="1">
        <v>37.696100000000001</v>
      </c>
      <c r="FC24" s="1">
        <v>36.477400000000003</v>
      </c>
      <c r="FD24" s="1">
        <v>30.0002</v>
      </c>
      <c r="FE24" s="1">
        <v>36.226100000000002</v>
      </c>
      <c r="FF24" s="1">
        <v>36.1541</v>
      </c>
      <c r="FG24" s="1">
        <v>20.507899999999999</v>
      </c>
      <c r="FH24" s="1">
        <v>0</v>
      </c>
      <c r="FI24" s="1">
        <v>100</v>
      </c>
      <c r="FJ24" s="1">
        <v>-999.9</v>
      </c>
      <c r="FK24" s="1">
        <v>400</v>
      </c>
      <c r="FL24" s="1">
        <v>33.508400000000002</v>
      </c>
      <c r="FM24" s="1">
        <v>100.934</v>
      </c>
      <c r="FN24" s="1">
        <v>100.181</v>
      </c>
    </row>
    <row r="25" spans="1:170" ht="15.75" customHeight="1" x14ac:dyDescent="0.25">
      <c r="A25" s="1">
        <v>9</v>
      </c>
      <c r="B25" s="1">
        <v>1607373592.5</v>
      </c>
      <c r="C25" s="1">
        <v>1360.4000000953699</v>
      </c>
      <c r="D25" s="1" t="s">
        <v>305</v>
      </c>
      <c r="E25" s="1" t="s">
        <v>306</v>
      </c>
      <c r="F25" s="1" t="s">
        <v>302</v>
      </c>
      <c r="G25" s="1" t="s">
        <v>262</v>
      </c>
      <c r="H25" s="1">
        <v>1607373584.75</v>
      </c>
      <c r="I25" s="1">
        <f t="shared" si="0"/>
        <v>1.2570763661718467E-3</v>
      </c>
      <c r="J25" s="1">
        <f t="shared" si="1"/>
        <v>3.7144683423876237</v>
      </c>
      <c r="K25" s="1">
        <f t="shared" si="2"/>
        <v>395.01406666666702</v>
      </c>
      <c r="L25" s="1">
        <f t="shared" si="3"/>
        <v>220.45207537341071</v>
      </c>
      <c r="M25" s="1">
        <f t="shared" si="4"/>
        <v>22.55570956492183</v>
      </c>
      <c r="N25" s="1">
        <f t="shared" si="5"/>
        <v>40.416142813353844</v>
      </c>
      <c r="O25" s="1">
        <f t="shared" si="6"/>
        <v>3.7819487739493514E-2</v>
      </c>
      <c r="P25" s="1">
        <f t="shared" si="7"/>
        <v>2.9688634756952696</v>
      </c>
      <c r="Q25" s="1">
        <f t="shared" si="8"/>
        <v>3.7553866377093036E-2</v>
      </c>
      <c r="R25" s="1">
        <f t="shared" si="9"/>
        <v>2.3494875847093057E-2</v>
      </c>
      <c r="S25" s="1">
        <f t="shared" si="10"/>
        <v>231.29230810828329</v>
      </c>
      <c r="T25" s="1">
        <f t="shared" si="11"/>
        <v>39.782125537731865</v>
      </c>
      <c r="U25" s="1">
        <f t="shared" si="12"/>
        <v>38.083460000000002</v>
      </c>
      <c r="V25" s="1">
        <f t="shared" si="13"/>
        <v>6.6874475243104676</v>
      </c>
      <c r="W25" s="1">
        <f t="shared" si="14"/>
        <v>49.459836390189906</v>
      </c>
      <c r="X25" s="1">
        <f t="shared" si="15"/>
        <v>3.4319037390429199</v>
      </c>
      <c r="Y25" s="1">
        <f t="shared" si="16"/>
        <v>6.9387688870794966</v>
      </c>
      <c r="Z25" s="1">
        <f t="shared" si="17"/>
        <v>3.2555437852675477</v>
      </c>
      <c r="AA25" s="1">
        <f t="shared" si="18"/>
        <v>-55.437067748178443</v>
      </c>
      <c r="AB25" s="1">
        <f t="shared" si="19"/>
        <v>109.29357296141728</v>
      </c>
      <c r="AC25" s="1">
        <f t="shared" si="20"/>
        <v>8.8874269515187478</v>
      </c>
      <c r="AD25" s="1">
        <f t="shared" si="21"/>
        <v>294.0362402730409</v>
      </c>
      <c r="AE25" s="1">
        <v>0</v>
      </c>
      <c r="AF25" s="1">
        <v>0</v>
      </c>
      <c r="AG25" s="1">
        <f t="shared" si="22"/>
        <v>1</v>
      </c>
      <c r="AH25" s="1">
        <f t="shared" si="23"/>
        <v>0</v>
      </c>
      <c r="AI25" s="1">
        <f t="shared" si="24"/>
        <v>52030.781073049322</v>
      </c>
      <c r="AJ25" s="1" t="s">
        <v>263</v>
      </c>
      <c r="AK25" s="1">
        <v>715.47692307692296</v>
      </c>
      <c r="AL25" s="1">
        <v>3262.08</v>
      </c>
      <c r="AM25" s="1">
        <f t="shared" si="25"/>
        <v>2546.603076923077</v>
      </c>
      <c r="AN25" s="1">
        <f t="shared" si="26"/>
        <v>0.78066849277855754</v>
      </c>
      <c r="AO25" s="1">
        <v>-0.57774747981622299</v>
      </c>
      <c r="AP25" s="1" t="s">
        <v>307</v>
      </c>
      <c r="AQ25" s="1">
        <v>737.62396000000001</v>
      </c>
      <c r="AR25" s="1">
        <v>885.57</v>
      </c>
      <c r="AS25" s="1">
        <f t="shared" si="27"/>
        <v>0.16706306672538596</v>
      </c>
      <c r="AT25" s="1">
        <v>0.5</v>
      </c>
      <c r="AU25" s="1">
        <f t="shared" si="28"/>
        <v>1180.191500747331</v>
      </c>
      <c r="AV25" s="1">
        <f t="shared" si="29"/>
        <v>3.7144683423876237</v>
      </c>
      <c r="AW25" s="1">
        <f t="shared" si="30"/>
        <v>98.583205719042382</v>
      </c>
      <c r="AX25" s="1">
        <f t="shared" si="31"/>
        <v>0.32112650609212146</v>
      </c>
      <c r="AY25" s="1">
        <f t="shared" si="32"/>
        <v>3.6368808108564526E-3</v>
      </c>
      <c r="AZ25" s="1">
        <f t="shared" si="33"/>
        <v>2.6835936176699748</v>
      </c>
      <c r="BA25" s="1" t="s">
        <v>308</v>
      </c>
      <c r="BB25" s="1">
        <v>601.19000000000005</v>
      </c>
      <c r="BC25" s="1">
        <f t="shared" si="34"/>
        <v>284.38</v>
      </c>
      <c r="BD25" s="1">
        <f t="shared" si="35"/>
        <v>0.52024066390041512</v>
      </c>
      <c r="BE25" s="1">
        <f t="shared" si="36"/>
        <v>0.89312598416319344</v>
      </c>
      <c r="BF25" s="1">
        <f t="shared" si="37"/>
        <v>0.86979460114597829</v>
      </c>
      <c r="BG25" s="1">
        <f t="shared" si="38"/>
        <v>0.93320785698233288</v>
      </c>
      <c r="BH25" s="1">
        <f t="shared" si="39"/>
        <v>1400.00766666667</v>
      </c>
      <c r="BI25" s="1">
        <f t="shared" si="40"/>
        <v>1180.191500747331</v>
      </c>
      <c r="BJ25" s="1">
        <f t="shared" si="41"/>
        <v>0.8429893127351884</v>
      </c>
      <c r="BK25" s="1">
        <f t="shared" si="42"/>
        <v>0.19597862547037695</v>
      </c>
      <c r="BL25" s="1">
        <v>6</v>
      </c>
      <c r="BM25" s="1">
        <v>0.5</v>
      </c>
      <c r="BN25" s="1" t="s">
        <v>266</v>
      </c>
      <c r="BO25" s="1">
        <v>2</v>
      </c>
      <c r="BP25" s="1">
        <v>1607373584.75</v>
      </c>
      <c r="BQ25" s="1">
        <v>395.01406666666702</v>
      </c>
      <c r="BR25" s="1">
        <v>400.06720000000001</v>
      </c>
      <c r="BS25" s="1">
        <v>33.542296666666701</v>
      </c>
      <c r="BT25" s="1">
        <v>32.084433333333301</v>
      </c>
      <c r="BU25" s="1">
        <v>392.81020000000001</v>
      </c>
      <c r="BV25" s="1">
        <v>32.976909999999997</v>
      </c>
      <c r="BW25" s="1">
        <v>500.01029999999997</v>
      </c>
      <c r="BX25" s="1">
        <v>102.2633</v>
      </c>
      <c r="BY25" s="1">
        <v>5.2405246666666697E-2</v>
      </c>
      <c r="BZ25" s="1">
        <v>38.766300000000001</v>
      </c>
      <c r="CA25" s="1">
        <v>38.083460000000002</v>
      </c>
      <c r="CB25" s="1">
        <v>999.9</v>
      </c>
      <c r="CC25" s="1">
        <v>0</v>
      </c>
      <c r="CD25" s="1">
        <v>0</v>
      </c>
      <c r="CE25" s="1">
        <v>9999.5256666666701</v>
      </c>
      <c r="CF25" s="1">
        <v>0</v>
      </c>
      <c r="CG25" s="1">
        <v>685.16210000000001</v>
      </c>
      <c r="CH25" s="1">
        <v>1400.00766666667</v>
      </c>
      <c r="CI25" s="1">
        <v>0.8999992</v>
      </c>
      <c r="CJ25" s="1">
        <v>0.10000078</v>
      </c>
      <c r="CK25" s="1">
        <v>0</v>
      </c>
      <c r="CL25" s="1">
        <v>737.65916666666703</v>
      </c>
      <c r="CM25" s="1">
        <v>4.9997499999999997</v>
      </c>
      <c r="CN25" s="1">
        <v>10213.9633333333</v>
      </c>
      <c r="CO25" s="1">
        <v>12178.11</v>
      </c>
      <c r="CP25" s="1">
        <v>49.557866666666598</v>
      </c>
      <c r="CQ25" s="1">
        <v>51.737400000000001</v>
      </c>
      <c r="CR25" s="1">
        <v>50.311999999999998</v>
      </c>
      <c r="CS25" s="1">
        <v>51.186999999999998</v>
      </c>
      <c r="CT25" s="1">
        <v>51.432866666666598</v>
      </c>
      <c r="CU25" s="1">
        <v>1255.5056666666701</v>
      </c>
      <c r="CV25" s="1">
        <v>139.50200000000001</v>
      </c>
      <c r="CW25" s="1">
        <v>0</v>
      </c>
      <c r="CX25" s="1">
        <v>150.700000047684</v>
      </c>
      <c r="CY25" s="1">
        <v>0</v>
      </c>
      <c r="CZ25" s="1">
        <v>737.62396000000001</v>
      </c>
      <c r="DA25" s="1">
        <v>-4.8310769409084298</v>
      </c>
      <c r="DB25" s="1">
        <v>-55.361538474322003</v>
      </c>
      <c r="DC25" s="1">
        <v>10213.5</v>
      </c>
      <c r="DD25" s="1">
        <v>15</v>
      </c>
      <c r="DE25" s="1">
        <v>1607373298</v>
      </c>
      <c r="DF25" s="1" t="s">
        <v>298</v>
      </c>
      <c r="DG25" s="1">
        <v>1607373298</v>
      </c>
      <c r="DH25" s="1">
        <v>1607371984.5999999</v>
      </c>
      <c r="DI25" s="1">
        <v>4</v>
      </c>
      <c r="DJ25" s="1">
        <v>-0.35199999999999998</v>
      </c>
      <c r="DK25" s="1">
        <v>-0.14299999999999999</v>
      </c>
      <c r="DL25" s="1">
        <v>2.2040000000000002</v>
      </c>
      <c r="DM25" s="1">
        <v>0.56499999999999995</v>
      </c>
      <c r="DN25" s="1">
        <v>401</v>
      </c>
      <c r="DO25" s="1">
        <v>33</v>
      </c>
      <c r="DP25" s="1">
        <v>0.46</v>
      </c>
      <c r="DQ25" s="1">
        <v>0.22</v>
      </c>
      <c r="DR25" s="1">
        <v>3.72963910941818</v>
      </c>
      <c r="DS25" s="1">
        <v>-0.77876512319989699</v>
      </c>
      <c r="DT25" s="1">
        <v>5.98472685502658E-2</v>
      </c>
      <c r="DU25" s="1">
        <v>0</v>
      </c>
      <c r="DV25" s="1">
        <v>-5.0618387096774198</v>
      </c>
      <c r="DW25" s="1">
        <v>0.74529241935485402</v>
      </c>
      <c r="DX25" s="1">
        <v>5.8136638924449702E-2</v>
      </c>
      <c r="DY25" s="1">
        <v>0</v>
      </c>
      <c r="DZ25" s="1">
        <v>1.4530883870967699</v>
      </c>
      <c r="EA25" s="1">
        <v>0.35938161290322301</v>
      </c>
      <c r="EB25" s="1">
        <v>2.7179130643930301E-2</v>
      </c>
      <c r="EC25" s="1">
        <v>0</v>
      </c>
      <c r="ED25" s="1">
        <v>0</v>
      </c>
      <c r="EE25" s="1">
        <v>3</v>
      </c>
      <c r="EF25" s="1" t="s">
        <v>299</v>
      </c>
      <c r="EG25" s="1">
        <v>100</v>
      </c>
      <c r="EH25" s="1">
        <v>100</v>
      </c>
      <c r="EI25" s="1">
        <v>2.2040000000000002</v>
      </c>
      <c r="EJ25" s="1">
        <v>0.56540000000000001</v>
      </c>
      <c r="EK25" s="1">
        <v>2.20389999999998</v>
      </c>
      <c r="EL25" s="1">
        <v>0</v>
      </c>
      <c r="EM25" s="1">
        <v>0</v>
      </c>
      <c r="EN25" s="1">
        <v>0</v>
      </c>
      <c r="EO25" s="1">
        <v>0.56538000000000099</v>
      </c>
      <c r="EP25" s="1">
        <v>0</v>
      </c>
      <c r="EQ25" s="1">
        <v>0</v>
      </c>
      <c r="ER25" s="1">
        <v>0</v>
      </c>
      <c r="ES25" s="1">
        <v>-1</v>
      </c>
      <c r="ET25" s="1">
        <v>-1</v>
      </c>
      <c r="EU25" s="1">
        <v>-1</v>
      </c>
      <c r="EV25" s="1">
        <v>-1</v>
      </c>
      <c r="EW25" s="1">
        <v>4.9000000000000004</v>
      </c>
      <c r="EX25" s="1">
        <v>26.8</v>
      </c>
      <c r="EY25" s="1">
        <v>2</v>
      </c>
      <c r="EZ25" s="1">
        <v>518.98</v>
      </c>
      <c r="FA25" s="1">
        <v>501.63</v>
      </c>
      <c r="FB25" s="1">
        <v>37.779699999999998</v>
      </c>
      <c r="FC25" s="1">
        <v>36.5015</v>
      </c>
      <c r="FD25" s="1">
        <v>30.0001</v>
      </c>
      <c r="FE25" s="1">
        <v>36.263100000000001</v>
      </c>
      <c r="FF25" s="1">
        <v>36.193899999999999</v>
      </c>
      <c r="FG25" s="1">
        <v>20.408200000000001</v>
      </c>
      <c r="FH25" s="1">
        <v>0</v>
      </c>
      <c r="FI25" s="1">
        <v>100</v>
      </c>
      <c r="FJ25" s="1">
        <v>-999.9</v>
      </c>
      <c r="FK25" s="1">
        <v>400</v>
      </c>
      <c r="FL25" s="1">
        <v>32.605800000000002</v>
      </c>
      <c r="FM25" s="1">
        <v>100.934</v>
      </c>
      <c r="FN25" s="1">
        <v>100.17400000000001</v>
      </c>
    </row>
    <row r="26" spans="1:170" ht="15.75" customHeight="1" x14ac:dyDescent="0.25">
      <c r="A26" s="1">
        <v>10</v>
      </c>
      <c r="B26" s="1">
        <v>1607373751.5</v>
      </c>
      <c r="C26" s="1">
        <v>1519.4000000953699</v>
      </c>
      <c r="D26" s="1" t="s">
        <v>309</v>
      </c>
      <c r="E26" s="1" t="s">
        <v>310</v>
      </c>
      <c r="F26" s="1" t="s">
        <v>311</v>
      </c>
      <c r="G26" s="1" t="s">
        <v>312</v>
      </c>
      <c r="H26" s="1">
        <v>1607373743.75</v>
      </c>
      <c r="I26" s="1">
        <f t="shared" si="0"/>
        <v>4.9879602697999155E-3</v>
      </c>
      <c r="J26" s="1">
        <f t="shared" si="1"/>
        <v>11.551628707302857</v>
      </c>
      <c r="K26" s="1">
        <f t="shared" si="2"/>
        <v>383.97750000000002</v>
      </c>
      <c r="L26" s="1">
        <f t="shared" si="3"/>
        <v>264.25536261463839</v>
      </c>
      <c r="M26" s="1">
        <f t="shared" si="4"/>
        <v>27.036638944137636</v>
      </c>
      <c r="N26" s="1">
        <f t="shared" si="5"/>
        <v>39.285715632994794</v>
      </c>
      <c r="O26" s="1">
        <f t="shared" si="6"/>
        <v>0.18107903608732501</v>
      </c>
      <c r="P26" s="1">
        <f t="shared" si="7"/>
        <v>2.9690589113589425</v>
      </c>
      <c r="Q26" s="1">
        <f t="shared" si="8"/>
        <v>0.17515982659979676</v>
      </c>
      <c r="R26" s="1">
        <f t="shared" si="9"/>
        <v>0.10999059052100735</v>
      </c>
      <c r="S26" s="1">
        <f t="shared" si="10"/>
        <v>231.29415511344726</v>
      </c>
      <c r="T26" s="1">
        <f t="shared" si="11"/>
        <v>38.945953262767006</v>
      </c>
      <c r="U26" s="1">
        <f t="shared" si="12"/>
        <v>37.928283333333297</v>
      </c>
      <c r="V26" s="1">
        <f t="shared" si="13"/>
        <v>6.6314486237181551</v>
      </c>
      <c r="W26" s="1">
        <f t="shared" si="14"/>
        <v>55.394399073241999</v>
      </c>
      <c r="X26" s="1">
        <f t="shared" si="15"/>
        <v>3.867419013511471</v>
      </c>
      <c r="Y26" s="1">
        <f t="shared" si="16"/>
        <v>6.9816065851675786</v>
      </c>
      <c r="Z26" s="1">
        <f t="shared" si="17"/>
        <v>2.7640296102066841</v>
      </c>
      <c r="AA26" s="1">
        <f t="shared" si="18"/>
        <v>-219.96904789817629</v>
      </c>
      <c r="AB26" s="1">
        <f t="shared" si="19"/>
        <v>152.42626229083049</v>
      </c>
      <c r="AC26" s="1">
        <f t="shared" si="20"/>
        <v>12.39160320282852</v>
      </c>
      <c r="AD26" s="1">
        <f t="shared" si="21"/>
        <v>176.14297270892999</v>
      </c>
      <c r="AE26" s="1">
        <v>0</v>
      </c>
      <c r="AF26" s="1">
        <v>0</v>
      </c>
      <c r="AG26" s="1">
        <f t="shared" si="22"/>
        <v>1</v>
      </c>
      <c r="AH26" s="1">
        <f t="shared" si="23"/>
        <v>0</v>
      </c>
      <c r="AI26" s="1">
        <f t="shared" si="24"/>
        <v>52017.246836194427</v>
      </c>
      <c r="AJ26" s="1" t="s">
        <v>263</v>
      </c>
      <c r="AK26" s="1">
        <v>715.47692307692296</v>
      </c>
      <c r="AL26" s="1">
        <v>3262.08</v>
      </c>
      <c r="AM26" s="1">
        <f t="shared" si="25"/>
        <v>2546.603076923077</v>
      </c>
      <c r="AN26" s="1">
        <f t="shared" si="26"/>
        <v>0.78066849277855754</v>
      </c>
      <c r="AO26" s="1">
        <v>-0.57774747981622299</v>
      </c>
      <c r="AP26" s="1" t="s">
        <v>313</v>
      </c>
      <c r="AQ26" s="1">
        <v>829.14330769230799</v>
      </c>
      <c r="AR26" s="1">
        <v>1103.21</v>
      </c>
      <c r="AS26" s="1">
        <f t="shared" si="27"/>
        <v>0.24842658451944055</v>
      </c>
      <c r="AT26" s="1">
        <v>0.5</v>
      </c>
      <c r="AU26" s="1">
        <f t="shared" si="28"/>
        <v>1180.1995307473571</v>
      </c>
      <c r="AV26" s="1">
        <f t="shared" si="29"/>
        <v>11.551628707302857</v>
      </c>
      <c r="AW26" s="1">
        <f t="shared" si="30"/>
        <v>146.5964692375062</v>
      </c>
      <c r="AX26" s="1">
        <f t="shared" si="31"/>
        <v>0.38748742306541817</v>
      </c>
      <c r="AY26" s="1">
        <f t="shared" si="32"/>
        <v>1.0277394517720403E-2</v>
      </c>
      <c r="AZ26" s="1">
        <f t="shared" si="33"/>
        <v>1.9568985052709817</v>
      </c>
      <c r="BA26" s="1" t="s">
        <v>314</v>
      </c>
      <c r="BB26" s="1">
        <v>675.73</v>
      </c>
      <c r="BC26" s="1">
        <f t="shared" si="34"/>
        <v>427.48</v>
      </c>
      <c r="BD26" s="1">
        <f t="shared" si="35"/>
        <v>0.64112167190907654</v>
      </c>
      <c r="BE26" s="1">
        <f t="shared" si="36"/>
        <v>0.83471687899936198</v>
      </c>
      <c r="BF26" s="1">
        <f t="shared" si="37"/>
        <v>0.7068437247670375</v>
      </c>
      <c r="BG26" s="1">
        <f t="shared" si="38"/>
        <v>0.84774499000780523</v>
      </c>
      <c r="BH26" s="1">
        <f t="shared" si="39"/>
        <v>1400.0170000000001</v>
      </c>
      <c r="BI26" s="1">
        <f t="shared" si="40"/>
        <v>1180.1995307473571</v>
      </c>
      <c r="BJ26" s="1">
        <f t="shared" si="41"/>
        <v>0.84298942851933734</v>
      </c>
      <c r="BK26" s="1">
        <f t="shared" si="42"/>
        <v>0.19597885703867468</v>
      </c>
      <c r="BL26" s="1">
        <v>6</v>
      </c>
      <c r="BM26" s="1">
        <v>0.5</v>
      </c>
      <c r="BN26" s="1" t="s">
        <v>266</v>
      </c>
      <c r="BO26" s="1">
        <v>2</v>
      </c>
      <c r="BP26" s="1">
        <v>1607373743.75</v>
      </c>
      <c r="BQ26" s="1">
        <v>383.97750000000002</v>
      </c>
      <c r="BR26" s="1">
        <v>400.13729999999998</v>
      </c>
      <c r="BS26" s="1">
        <v>37.800046666666702</v>
      </c>
      <c r="BT26" s="1">
        <v>32.040916666666703</v>
      </c>
      <c r="BU26" s="1">
        <v>381.77373333333298</v>
      </c>
      <c r="BV26" s="1">
        <v>37.234670000000001</v>
      </c>
      <c r="BW26" s="1">
        <v>500.01459999999997</v>
      </c>
      <c r="BX26" s="1">
        <v>102.263533333333</v>
      </c>
      <c r="BY26" s="1">
        <v>4.9012670000000001E-2</v>
      </c>
      <c r="BZ26" s="1">
        <v>38.8805433333333</v>
      </c>
      <c r="CA26" s="1">
        <v>37.928283333333297</v>
      </c>
      <c r="CB26" s="1">
        <v>999.9</v>
      </c>
      <c r="CC26" s="1">
        <v>0</v>
      </c>
      <c r="CD26" s="1">
        <v>0</v>
      </c>
      <c r="CE26" s="1">
        <v>10000.609333333299</v>
      </c>
      <c r="CF26" s="1">
        <v>0</v>
      </c>
      <c r="CG26" s="1">
        <v>513.95989999999995</v>
      </c>
      <c r="CH26" s="1">
        <v>1400.0170000000001</v>
      </c>
      <c r="CI26" s="1">
        <v>0.89999486666666695</v>
      </c>
      <c r="CJ26" s="1">
        <v>0.10000508</v>
      </c>
      <c r="CK26" s="1">
        <v>0</v>
      </c>
      <c r="CL26" s="1">
        <v>829.27033333333304</v>
      </c>
      <c r="CM26" s="1">
        <v>4.9997499999999997</v>
      </c>
      <c r="CN26" s="1">
        <v>11482.303333333301</v>
      </c>
      <c r="CO26" s="1">
        <v>12178.19</v>
      </c>
      <c r="CP26" s="1">
        <v>49.405999999999999</v>
      </c>
      <c r="CQ26" s="1">
        <v>51.561999999999998</v>
      </c>
      <c r="CR26" s="1">
        <v>50.125</v>
      </c>
      <c r="CS26" s="1">
        <v>51.066200000000002</v>
      </c>
      <c r="CT26" s="1">
        <v>51.326700000000002</v>
      </c>
      <c r="CU26" s="1">
        <v>1255.50866666667</v>
      </c>
      <c r="CV26" s="1">
        <v>139.50833333333301</v>
      </c>
      <c r="CW26" s="1">
        <v>0</v>
      </c>
      <c r="CX26" s="1">
        <v>158</v>
      </c>
      <c r="CY26" s="1">
        <v>0</v>
      </c>
      <c r="CZ26" s="1">
        <v>829.14330769230799</v>
      </c>
      <c r="DA26" s="1">
        <v>-40.176341827593802</v>
      </c>
      <c r="DB26" s="1">
        <v>-555.70256333006103</v>
      </c>
      <c r="DC26" s="1">
        <v>11480.419230769199</v>
      </c>
      <c r="DD26" s="1">
        <v>15</v>
      </c>
      <c r="DE26" s="1">
        <v>1607373298</v>
      </c>
      <c r="DF26" s="1" t="s">
        <v>298</v>
      </c>
      <c r="DG26" s="1">
        <v>1607373298</v>
      </c>
      <c r="DH26" s="1">
        <v>1607371984.5999999</v>
      </c>
      <c r="DI26" s="1">
        <v>4</v>
      </c>
      <c r="DJ26" s="1">
        <v>-0.35199999999999998</v>
      </c>
      <c r="DK26" s="1">
        <v>-0.14299999999999999</v>
      </c>
      <c r="DL26" s="1">
        <v>2.2040000000000002</v>
      </c>
      <c r="DM26" s="1">
        <v>0.56499999999999995</v>
      </c>
      <c r="DN26" s="1">
        <v>401</v>
      </c>
      <c r="DO26" s="1">
        <v>33</v>
      </c>
      <c r="DP26" s="1">
        <v>0.46</v>
      </c>
      <c r="DQ26" s="1">
        <v>0.22</v>
      </c>
      <c r="DR26" s="1">
        <v>11.558162996797099</v>
      </c>
      <c r="DS26" s="1">
        <v>-0.37576304217350298</v>
      </c>
      <c r="DT26" s="1">
        <v>3.0430656844814399E-2</v>
      </c>
      <c r="DU26" s="1">
        <v>1</v>
      </c>
      <c r="DV26" s="1">
        <v>-16.164696774193601</v>
      </c>
      <c r="DW26" s="1">
        <v>0.30013064516133497</v>
      </c>
      <c r="DX26" s="1">
        <v>2.8029793870681202E-2</v>
      </c>
      <c r="DY26" s="1">
        <v>0</v>
      </c>
      <c r="DZ26" s="1">
        <v>5.75482612903226</v>
      </c>
      <c r="EA26" s="1">
        <v>0.32954612903223302</v>
      </c>
      <c r="EB26" s="1">
        <v>2.4671191463758301E-2</v>
      </c>
      <c r="EC26" s="1">
        <v>0</v>
      </c>
      <c r="ED26" s="1">
        <v>1</v>
      </c>
      <c r="EE26" s="1">
        <v>3</v>
      </c>
      <c r="EF26" s="1" t="s">
        <v>268</v>
      </c>
      <c r="EG26" s="1">
        <v>100</v>
      </c>
      <c r="EH26" s="1">
        <v>100</v>
      </c>
      <c r="EI26" s="1">
        <v>2.2040000000000002</v>
      </c>
      <c r="EJ26" s="1">
        <v>0.56540000000000001</v>
      </c>
      <c r="EK26" s="1">
        <v>2.20389999999998</v>
      </c>
      <c r="EL26" s="1">
        <v>0</v>
      </c>
      <c r="EM26" s="1">
        <v>0</v>
      </c>
      <c r="EN26" s="1">
        <v>0</v>
      </c>
      <c r="EO26" s="1">
        <v>0.56538000000000099</v>
      </c>
      <c r="EP26" s="1">
        <v>0</v>
      </c>
      <c r="EQ26" s="1">
        <v>0</v>
      </c>
      <c r="ER26" s="1">
        <v>0</v>
      </c>
      <c r="ES26" s="1">
        <v>-1</v>
      </c>
      <c r="ET26" s="1">
        <v>-1</v>
      </c>
      <c r="EU26" s="1">
        <v>-1</v>
      </c>
      <c r="EV26" s="1">
        <v>-1</v>
      </c>
      <c r="EW26" s="1">
        <v>7.6</v>
      </c>
      <c r="EX26" s="1">
        <v>29.4</v>
      </c>
      <c r="EY26" s="1">
        <v>2</v>
      </c>
      <c r="EZ26" s="1">
        <v>513.327</v>
      </c>
      <c r="FA26" s="1">
        <v>501.96800000000002</v>
      </c>
      <c r="FB26" s="1">
        <v>37.876600000000003</v>
      </c>
      <c r="FC26" s="1">
        <v>36.552799999999998</v>
      </c>
      <c r="FD26" s="1">
        <v>30.000499999999999</v>
      </c>
      <c r="FE26" s="1">
        <v>36.313600000000001</v>
      </c>
      <c r="FF26" s="1">
        <v>36.246600000000001</v>
      </c>
      <c r="FG26" s="1">
        <v>20.2517</v>
      </c>
      <c r="FH26" s="1">
        <v>0</v>
      </c>
      <c r="FI26" s="1">
        <v>100</v>
      </c>
      <c r="FJ26" s="1">
        <v>-999.9</v>
      </c>
      <c r="FK26" s="1">
        <v>400</v>
      </c>
      <c r="FL26" s="1">
        <v>33.499600000000001</v>
      </c>
      <c r="FM26" s="1">
        <v>100.92400000000001</v>
      </c>
      <c r="FN26" s="1">
        <v>100.17400000000001</v>
      </c>
    </row>
    <row r="27" spans="1:170" ht="15.75" customHeight="1" x14ac:dyDescent="0.25">
      <c r="A27" s="1">
        <v>11</v>
      </c>
      <c r="B27" s="1">
        <v>1607373929</v>
      </c>
      <c r="C27" s="1">
        <v>1696.9000000953699</v>
      </c>
      <c r="D27" s="1" t="s">
        <v>315</v>
      </c>
      <c r="E27" s="1" t="s">
        <v>316</v>
      </c>
      <c r="F27" s="1" t="s">
        <v>311</v>
      </c>
      <c r="G27" s="1" t="s">
        <v>312</v>
      </c>
      <c r="H27" s="1">
        <v>1607373921.25</v>
      </c>
      <c r="I27" s="1">
        <f t="shared" si="0"/>
        <v>4.2848373838927688E-3</v>
      </c>
      <c r="J27" s="1">
        <f t="shared" si="1"/>
        <v>10.341049826277903</v>
      </c>
      <c r="K27" s="1">
        <f t="shared" si="2"/>
        <v>385.48156666666699</v>
      </c>
      <c r="L27" s="1">
        <f t="shared" si="3"/>
        <v>258.52613584521669</v>
      </c>
      <c r="M27" s="1">
        <f t="shared" si="4"/>
        <v>26.448822988761883</v>
      </c>
      <c r="N27" s="1">
        <f t="shared" si="5"/>
        <v>39.437148932212807</v>
      </c>
      <c r="O27" s="1">
        <f t="shared" si="6"/>
        <v>0.151288960455392</v>
      </c>
      <c r="P27" s="1">
        <f t="shared" si="7"/>
        <v>2.9690361385358508</v>
      </c>
      <c r="Q27" s="1">
        <f t="shared" si="8"/>
        <v>0.14713304555962539</v>
      </c>
      <c r="R27" s="1">
        <f t="shared" si="9"/>
        <v>9.2322036875924413E-2</v>
      </c>
      <c r="S27" s="1">
        <f t="shared" si="10"/>
        <v>231.28935958319542</v>
      </c>
      <c r="T27" s="1">
        <f t="shared" si="11"/>
        <v>39.034250017251352</v>
      </c>
      <c r="U27" s="1">
        <f t="shared" si="12"/>
        <v>37.837139999999998</v>
      </c>
      <c r="V27" s="1">
        <f t="shared" si="13"/>
        <v>6.5987476083299619</v>
      </c>
      <c r="W27" s="1">
        <f t="shared" si="14"/>
        <v>54.268827283534883</v>
      </c>
      <c r="X27" s="1">
        <f t="shared" si="15"/>
        <v>3.7703522864336336</v>
      </c>
      <c r="Y27" s="1">
        <f t="shared" si="16"/>
        <v>6.9475470084048698</v>
      </c>
      <c r="Z27" s="1">
        <f t="shared" si="17"/>
        <v>2.8283953218963283</v>
      </c>
      <c r="AA27" s="1">
        <f t="shared" si="18"/>
        <v>-188.9613286296711</v>
      </c>
      <c r="AB27" s="1">
        <f t="shared" si="19"/>
        <v>152.48271717761602</v>
      </c>
      <c r="AC27" s="1">
        <f t="shared" si="20"/>
        <v>12.385427917189771</v>
      </c>
      <c r="AD27" s="1">
        <f t="shared" si="21"/>
        <v>207.1961760483301</v>
      </c>
      <c r="AE27" s="1">
        <v>0</v>
      </c>
      <c r="AF27" s="1">
        <v>0</v>
      </c>
      <c r="AG27" s="1">
        <f t="shared" si="22"/>
        <v>1</v>
      </c>
      <c r="AH27" s="1">
        <f t="shared" si="23"/>
        <v>0</v>
      </c>
      <c r="AI27" s="1">
        <f t="shared" si="24"/>
        <v>52031.59106720292</v>
      </c>
      <c r="AJ27" s="1" t="s">
        <v>263</v>
      </c>
      <c r="AK27" s="1">
        <v>715.47692307692296</v>
      </c>
      <c r="AL27" s="1">
        <v>3262.08</v>
      </c>
      <c r="AM27" s="1">
        <f t="shared" si="25"/>
        <v>2546.603076923077</v>
      </c>
      <c r="AN27" s="1">
        <f t="shared" si="26"/>
        <v>0.78066849277855754</v>
      </c>
      <c r="AO27" s="1">
        <v>-0.57774747981622299</v>
      </c>
      <c r="AP27" s="1" t="s">
        <v>317</v>
      </c>
      <c r="AQ27" s="1">
        <v>978.89815384615395</v>
      </c>
      <c r="AR27" s="1">
        <v>1225.6600000000001</v>
      </c>
      <c r="AS27" s="1">
        <f t="shared" si="27"/>
        <v>0.20132977020857834</v>
      </c>
      <c r="AT27" s="1">
        <v>0.5</v>
      </c>
      <c r="AU27" s="1">
        <f t="shared" si="28"/>
        <v>1180.1778507473023</v>
      </c>
      <c r="AV27" s="1">
        <f t="shared" si="29"/>
        <v>10.341049826277903</v>
      </c>
      <c r="AW27" s="1">
        <f t="shared" si="30"/>
        <v>118.80246774810412</v>
      </c>
      <c r="AX27" s="1">
        <f t="shared" si="31"/>
        <v>0.41013821124944927</v>
      </c>
      <c r="AY27" s="1">
        <f t="shared" si="32"/>
        <v>9.2518236121616904E-3</v>
      </c>
      <c r="AZ27" s="1">
        <f t="shared" si="33"/>
        <v>1.6614885041528644</v>
      </c>
      <c r="BA27" s="1" t="s">
        <v>318</v>
      </c>
      <c r="BB27" s="1">
        <v>722.97</v>
      </c>
      <c r="BC27" s="1">
        <f t="shared" si="34"/>
        <v>502.69000000000005</v>
      </c>
      <c r="BD27" s="1">
        <f t="shared" si="35"/>
        <v>0.49088274314954766</v>
      </c>
      <c r="BE27" s="1">
        <f t="shared" si="36"/>
        <v>0.80202118064991279</v>
      </c>
      <c r="BF27" s="1">
        <f t="shared" si="37"/>
        <v>0.48367313091228165</v>
      </c>
      <c r="BG27" s="1">
        <f t="shared" si="38"/>
        <v>0.79966132863567263</v>
      </c>
      <c r="BH27" s="1">
        <f t="shared" si="39"/>
        <v>1399.99166666667</v>
      </c>
      <c r="BI27" s="1">
        <f t="shared" si="40"/>
        <v>1180.1778507473023</v>
      </c>
      <c r="BJ27" s="1">
        <f t="shared" si="41"/>
        <v>0.84298919689805252</v>
      </c>
      <c r="BK27" s="1">
        <f t="shared" si="42"/>
        <v>0.19597839379610482</v>
      </c>
      <c r="BL27" s="1">
        <v>6</v>
      </c>
      <c r="BM27" s="1">
        <v>0.5</v>
      </c>
      <c r="BN27" s="1" t="s">
        <v>266</v>
      </c>
      <c r="BO27" s="1">
        <v>2</v>
      </c>
      <c r="BP27" s="1">
        <v>1607373921.25</v>
      </c>
      <c r="BQ27" s="1">
        <v>385.48156666666699</v>
      </c>
      <c r="BR27" s="1">
        <v>399.87233333333302</v>
      </c>
      <c r="BS27" s="1">
        <v>36.853610000000003</v>
      </c>
      <c r="BT27" s="1">
        <v>31.901493333333299</v>
      </c>
      <c r="BU27" s="1">
        <v>383.19856666666698</v>
      </c>
      <c r="BV27" s="1">
        <v>36.288229999999999</v>
      </c>
      <c r="BW27" s="1">
        <v>500.01960000000003</v>
      </c>
      <c r="BX27" s="1">
        <v>102.255933333333</v>
      </c>
      <c r="BY27" s="1">
        <v>5.02528566666667E-2</v>
      </c>
      <c r="BZ27" s="1">
        <v>38.789760000000001</v>
      </c>
      <c r="CA27" s="1">
        <v>37.837139999999998</v>
      </c>
      <c r="CB27" s="1">
        <v>999.9</v>
      </c>
      <c r="CC27" s="1">
        <v>0</v>
      </c>
      <c r="CD27" s="1">
        <v>0</v>
      </c>
      <c r="CE27" s="1">
        <v>10001.2236666667</v>
      </c>
      <c r="CF27" s="1">
        <v>0</v>
      </c>
      <c r="CG27" s="1">
        <v>1013.8293333333301</v>
      </c>
      <c r="CH27" s="1">
        <v>1399.99166666667</v>
      </c>
      <c r="CI27" s="1">
        <v>0.90000190000000002</v>
      </c>
      <c r="CJ27" s="1">
        <v>9.9998046666666701E-2</v>
      </c>
      <c r="CK27" s="1">
        <v>0</v>
      </c>
      <c r="CL27" s="1">
        <v>978.99239999999998</v>
      </c>
      <c r="CM27" s="1">
        <v>4.9997499999999997</v>
      </c>
      <c r="CN27" s="1">
        <v>13657.1366666667</v>
      </c>
      <c r="CO27" s="1">
        <v>12177.98</v>
      </c>
      <c r="CP27" s="1">
        <v>49.375</v>
      </c>
      <c r="CQ27" s="1">
        <v>51.3832666666667</v>
      </c>
      <c r="CR27" s="1">
        <v>50.066200000000002</v>
      </c>
      <c r="CS27" s="1">
        <v>51.099800000000002</v>
      </c>
      <c r="CT27" s="1">
        <v>51.303733333333298</v>
      </c>
      <c r="CU27" s="1">
        <v>1255.4966666666701</v>
      </c>
      <c r="CV27" s="1">
        <v>139.495</v>
      </c>
      <c r="CW27" s="1">
        <v>0</v>
      </c>
      <c r="CX27" s="1">
        <v>176.40000009536701</v>
      </c>
      <c r="CY27" s="1">
        <v>0</v>
      </c>
      <c r="CZ27" s="1">
        <v>978.89815384615395</v>
      </c>
      <c r="DA27" s="1">
        <v>-86.344478518888806</v>
      </c>
      <c r="DB27" s="1">
        <v>-1193.7059813667599</v>
      </c>
      <c r="DC27" s="1">
        <v>13655.5192307692</v>
      </c>
      <c r="DD27" s="1">
        <v>15</v>
      </c>
      <c r="DE27" s="1">
        <v>1607373947.5</v>
      </c>
      <c r="DF27" s="1" t="s">
        <v>319</v>
      </c>
      <c r="DG27" s="1">
        <v>1607373947.5</v>
      </c>
      <c r="DH27" s="1">
        <v>1607371984.5999999</v>
      </c>
      <c r="DI27" s="1">
        <v>5</v>
      </c>
      <c r="DJ27" s="1">
        <v>7.9000000000000001E-2</v>
      </c>
      <c r="DK27" s="1">
        <v>-0.14299999999999999</v>
      </c>
      <c r="DL27" s="1">
        <v>2.2829999999999999</v>
      </c>
      <c r="DM27" s="1">
        <v>0.56499999999999995</v>
      </c>
      <c r="DN27" s="1">
        <v>400</v>
      </c>
      <c r="DO27" s="1">
        <v>33</v>
      </c>
      <c r="DP27" s="1">
        <v>0.12</v>
      </c>
      <c r="DQ27" s="1">
        <v>0.22</v>
      </c>
      <c r="DR27" s="1">
        <v>10.4134530346566</v>
      </c>
      <c r="DS27" s="1">
        <v>-0.54058738489116598</v>
      </c>
      <c r="DT27" s="1">
        <v>4.9210018343788797E-2</v>
      </c>
      <c r="DU27" s="1">
        <v>0</v>
      </c>
      <c r="DV27" s="1">
        <v>-14.471006451612899</v>
      </c>
      <c r="DW27" s="1">
        <v>0.40776774193554199</v>
      </c>
      <c r="DX27" s="1">
        <v>4.5982492709683E-2</v>
      </c>
      <c r="DY27" s="1">
        <v>0</v>
      </c>
      <c r="DZ27" s="1">
        <v>4.9491270967741903</v>
      </c>
      <c r="EA27" s="1">
        <v>0.64178370967740295</v>
      </c>
      <c r="EB27" s="1">
        <v>4.80234771344955E-2</v>
      </c>
      <c r="EC27" s="1">
        <v>0</v>
      </c>
      <c r="ED27" s="1">
        <v>0</v>
      </c>
      <c r="EE27" s="1">
        <v>3</v>
      </c>
      <c r="EF27" s="1" t="s">
        <v>299</v>
      </c>
      <c r="EG27" s="1">
        <v>100</v>
      </c>
      <c r="EH27" s="1">
        <v>100</v>
      </c>
      <c r="EI27" s="1">
        <v>2.2829999999999999</v>
      </c>
      <c r="EJ27" s="1">
        <v>0.56540000000000001</v>
      </c>
      <c r="EK27" s="1">
        <v>2.20389999999998</v>
      </c>
      <c r="EL27" s="1">
        <v>0</v>
      </c>
      <c r="EM27" s="1">
        <v>0</v>
      </c>
      <c r="EN27" s="1">
        <v>0</v>
      </c>
      <c r="EO27" s="1">
        <v>0.56538000000000099</v>
      </c>
      <c r="EP27" s="1">
        <v>0</v>
      </c>
      <c r="EQ27" s="1">
        <v>0</v>
      </c>
      <c r="ER27" s="1">
        <v>0</v>
      </c>
      <c r="ES27" s="1">
        <v>-1</v>
      </c>
      <c r="ET27" s="1">
        <v>-1</v>
      </c>
      <c r="EU27" s="1">
        <v>-1</v>
      </c>
      <c r="EV27" s="1">
        <v>-1</v>
      </c>
      <c r="EW27" s="1">
        <v>10.5</v>
      </c>
      <c r="EX27" s="1">
        <v>32.4</v>
      </c>
      <c r="EY27" s="1">
        <v>2</v>
      </c>
      <c r="EZ27" s="1">
        <v>523.70799999999997</v>
      </c>
      <c r="FA27" s="1">
        <v>501.11399999999998</v>
      </c>
      <c r="FB27" s="1">
        <v>37.82</v>
      </c>
      <c r="FC27" s="1">
        <v>36.581299999999999</v>
      </c>
      <c r="FD27" s="1">
        <v>29.999500000000001</v>
      </c>
      <c r="FE27" s="1">
        <v>36.352699999999999</v>
      </c>
      <c r="FF27" s="1">
        <v>36.275700000000001</v>
      </c>
      <c r="FG27" s="1">
        <v>20.170200000000001</v>
      </c>
      <c r="FH27" s="1">
        <v>0</v>
      </c>
      <c r="FI27" s="1">
        <v>100</v>
      </c>
      <c r="FJ27" s="1">
        <v>-999.9</v>
      </c>
      <c r="FK27" s="1">
        <v>400</v>
      </c>
      <c r="FL27" s="1">
        <v>37.556199999999997</v>
      </c>
      <c r="FM27" s="1">
        <v>100.922</v>
      </c>
      <c r="FN27" s="1">
        <v>100.175</v>
      </c>
    </row>
    <row r="28" spans="1:170" ht="15.75" customHeight="1" x14ac:dyDescent="0.25">
      <c r="A28" s="1">
        <v>12</v>
      </c>
      <c r="B28" s="1">
        <v>1607374078</v>
      </c>
      <c r="C28" s="1">
        <v>1845.9000000953699</v>
      </c>
      <c r="D28" s="1" t="s">
        <v>320</v>
      </c>
      <c r="E28" s="1" t="s">
        <v>321</v>
      </c>
      <c r="F28" s="1" t="s">
        <v>322</v>
      </c>
      <c r="G28" s="1" t="s">
        <v>323</v>
      </c>
      <c r="H28" s="1">
        <v>1607374070.25</v>
      </c>
      <c r="I28" s="1">
        <f t="shared" si="0"/>
        <v>4.8904796091254954E-3</v>
      </c>
      <c r="J28" s="1">
        <f t="shared" si="1"/>
        <v>10.13179422808615</v>
      </c>
      <c r="K28" s="1">
        <f t="shared" si="2"/>
        <v>385.61110000000002</v>
      </c>
      <c r="L28" s="1">
        <f t="shared" si="3"/>
        <v>269.6800226109695</v>
      </c>
      <c r="M28" s="1">
        <f t="shared" si="4"/>
        <v>27.589901694110139</v>
      </c>
      <c r="N28" s="1">
        <f t="shared" si="5"/>
        <v>39.45035393483731</v>
      </c>
      <c r="O28" s="1">
        <f t="shared" si="6"/>
        <v>0.16625176313764761</v>
      </c>
      <c r="P28" s="1">
        <f t="shared" si="7"/>
        <v>2.9685817384539153</v>
      </c>
      <c r="Q28" s="1">
        <f t="shared" si="8"/>
        <v>0.16124703526565118</v>
      </c>
      <c r="R28" s="1">
        <f t="shared" si="9"/>
        <v>0.10121650233004213</v>
      </c>
      <c r="S28" s="1">
        <f t="shared" si="10"/>
        <v>231.28469483086769</v>
      </c>
      <c r="T28" s="1">
        <f t="shared" si="11"/>
        <v>38.877093779518979</v>
      </c>
      <c r="U28" s="1">
        <f t="shared" si="12"/>
        <v>38.346463333333297</v>
      </c>
      <c r="V28" s="1">
        <f t="shared" si="13"/>
        <v>6.7832953322600771</v>
      </c>
      <c r="W28" s="1">
        <f t="shared" si="14"/>
        <v>55.302376021469676</v>
      </c>
      <c r="X28" s="1">
        <f t="shared" si="15"/>
        <v>3.8415644042799011</v>
      </c>
      <c r="Y28" s="1">
        <f t="shared" si="16"/>
        <v>6.946472612295203</v>
      </c>
      <c r="Z28" s="1">
        <f t="shared" si="17"/>
        <v>2.941730927980176</v>
      </c>
      <c r="AA28" s="1">
        <f t="shared" si="18"/>
        <v>-215.67015076243433</v>
      </c>
      <c r="AB28" s="1">
        <f t="shared" si="19"/>
        <v>70.486843283662836</v>
      </c>
      <c r="AC28" s="1">
        <f t="shared" si="20"/>
        <v>5.7401531578803242</v>
      </c>
      <c r="AD28" s="1">
        <f t="shared" si="21"/>
        <v>91.841540509976511</v>
      </c>
      <c r="AE28" s="1">
        <v>0</v>
      </c>
      <c r="AF28" s="1">
        <v>0</v>
      </c>
      <c r="AG28" s="1">
        <f t="shared" si="22"/>
        <v>1</v>
      </c>
      <c r="AH28" s="1">
        <f t="shared" si="23"/>
        <v>0</v>
      </c>
      <c r="AI28" s="1">
        <f t="shared" si="24"/>
        <v>52019.19507081755</v>
      </c>
      <c r="AJ28" s="1" t="s">
        <v>263</v>
      </c>
      <c r="AK28" s="1">
        <v>715.47692307692296</v>
      </c>
      <c r="AL28" s="1">
        <v>3262.08</v>
      </c>
      <c r="AM28" s="1">
        <f t="shared" si="25"/>
        <v>2546.603076923077</v>
      </c>
      <c r="AN28" s="1">
        <f t="shared" si="26"/>
        <v>0.78066849277855754</v>
      </c>
      <c r="AO28" s="1">
        <v>-0.57774747981622299</v>
      </c>
      <c r="AP28" s="1" t="s">
        <v>324</v>
      </c>
      <c r="AQ28" s="1">
        <v>879.29348000000005</v>
      </c>
      <c r="AR28" s="1">
        <v>1113.6199999999999</v>
      </c>
      <c r="AS28" s="1">
        <f t="shared" si="27"/>
        <v>0.21041874247948122</v>
      </c>
      <c r="AT28" s="1">
        <v>0.5</v>
      </c>
      <c r="AU28" s="1">
        <f t="shared" si="28"/>
        <v>1180.1519607473456</v>
      </c>
      <c r="AV28" s="1">
        <f t="shared" si="29"/>
        <v>10.13179422808615</v>
      </c>
      <c r="AW28" s="1">
        <f t="shared" si="30"/>
        <v>124.16304575757528</v>
      </c>
      <c r="AX28" s="1">
        <f t="shared" si="31"/>
        <v>0.39979526229773166</v>
      </c>
      <c r="AY28" s="1">
        <f t="shared" si="32"/>
        <v>9.0747141589464682E-3</v>
      </c>
      <c r="AZ28" s="1">
        <f t="shared" si="33"/>
        <v>1.92925773603204</v>
      </c>
      <c r="BA28" s="1" t="s">
        <v>325</v>
      </c>
      <c r="BB28" s="1">
        <v>668.4</v>
      </c>
      <c r="BC28" s="1">
        <f t="shared" si="34"/>
        <v>445.21999999999991</v>
      </c>
      <c r="BD28" s="1">
        <f t="shared" si="35"/>
        <v>0.5263162481469833</v>
      </c>
      <c r="BE28" s="1">
        <f t="shared" si="36"/>
        <v>0.82834428302643359</v>
      </c>
      <c r="BF28" s="1">
        <f t="shared" si="37"/>
        <v>0.5885485233371841</v>
      </c>
      <c r="BG28" s="1">
        <f t="shared" si="38"/>
        <v>0.8436571916012402</v>
      </c>
      <c r="BH28" s="1">
        <f t="shared" si="39"/>
        <v>1399.96066666667</v>
      </c>
      <c r="BI28" s="1">
        <f t="shared" si="40"/>
        <v>1180.1519607473456</v>
      </c>
      <c r="BJ28" s="1">
        <f t="shared" si="41"/>
        <v>0.8429893702351704</v>
      </c>
      <c r="BK28" s="1">
        <f t="shared" si="42"/>
        <v>0.19597874047034067</v>
      </c>
      <c r="BL28" s="1">
        <v>6</v>
      </c>
      <c r="BM28" s="1">
        <v>0.5</v>
      </c>
      <c r="BN28" s="1" t="s">
        <v>266</v>
      </c>
      <c r="BO28" s="1">
        <v>2</v>
      </c>
      <c r="BP28" s="1">
        <v>1607374070.25</v>
      </c>
      <c r="BQ28" s="1">
        <v>385.61110000000002</v>
      </c>
      <c r="BR28" s="1">
        <v>400.03173333333302</v>
      </c>
      <c r="BS28" s="1">
        <v>37.549723333333297</v>
      </c>
      <c r="BT28" s="1">
        <v>31.901710000000001</v>
      </c>
      <c r="BU28" s="1">
        <v>383.328666666667</v>
      </c>
      <c r="BV28" s="1">
        <v>36.984333333333304</v>
      </c>
      <c r="BW28" s="1">
        <v>500.01760000000002</v>
      </c>
      <c r="BX28" s="1">
        <v>102.254133333333</v>
      </c>
      <c r="BY28" s="1">
        <v>5.1930820000000003E-2</v>
      </c>
      <c r="BZ28" s="1">
        <v>38.78689</v>
      </c>
      <c r="CA28" s="1">
        <v>38.346463333333297</v>
      </c>
      <c r="CB28" s="1">
        <v>999.9</v>
      </c>
      <c r="CC28" s="1">
        <v>0</v>
      </c>
      <c r="CD28" s="1">
        <v>0</v>
      </c>
      <c r="CE28" s="1">
        <v>9998.8269999999993</v>
      </c>
      <c r="CF28" s="1">
        <v>0</v>
      </c>
      <c r="CG28" s="1">
        <v>141.334233333333</v>
      </c>
      <c r="CH28" s="1">
        <v>1399.96066666667</v>
      </c>
      <c r="CI28" s="1">
        <v>0.89999843333333296</v>
      </c>
      <c r="CJ28" s="1">
        <v>0.100001563333333</v>
      </c>
      <c r="CK28" s="1">
        <v>0</v>
      </c>
      <c r="CL28" s="1">
        <v>879.51880000000006</v>
      </c>
      <c r="CM28" s="1">
        <v>4.9997499999999997</v>
      </c>
      <c r="CN28" s="1">
        <v>12314.686666666699</v>
      </c>
      <c r="CO28" s="1">
        <v>12177.7066666667</v>
      </c>
      <c r="CP28" s="1">
        <v>49.375</v>
      </c>
      <c r="CQ28" s="1">
        <v>51.125</v>
      </c>
      <c r="CR28" s="1">
        <v>50.028933333333299</v>
      </c>
      <c r="CS28" s="1">
        <v>51.125</v>
      </c>
      <c r="CT28" s="1">
        <v>51.25</v>
      </c>
      <c r="CU28" s="1">
        <v>1255.46066666667</v>
      </c>
      <c r="CV28" s="1">
        <v>139.5</v>
      </c>
      <c r="CW28" s="1">
        <v>0</v>
      </c>
      <c r="CX28" s="1">
        <v>148.299999952316</v>
      </c>
      <c r="CY28" s="1">
        <v>0</v>
      </c>
      <c r="CZ28" s="1">
        <v>879.29348000000005</v>
      </c>
      <c r="DA28" s="1">
        <v>-17.106846182394801</v>
      </c>
      <c r="DB28" s="1">
        <v>-238.307692819089</v>
      </c>
      <c r="DC28" s="1">
        <v>12312</v>
      </c>
      <c r="DD28" s="1">
        <v>15</v>
      </c>
      <c r="DE28" s="1">
        <v>1607373947.5</v>
      </c>
      <c r="DF28" s="1" t="s">
        <v>319</v>
      </c>
      <c r="DG28" s="1">
        <v>1607373947.5</v>
      </c>
      <c r="DH28" s="1">
        <v>1607371984.5999999</v>
      </c>
      <c r="DI28" s="1">
        <v>5</v>
      </c>
      <c r="DJ28" s="1">
        <v>7.9000000000000001E-2</v>
      </c>
      <c r="DK28" s="1">
        <v>-0.14299999999999999</v>
      </c>
      <c r="DL28" s="1">
        <v>2.2829999999999999</v>
      </c>
      <c r="DM28" s="1">
        <v>0.56499999999999995</v>
      </c>
      <c r="DN28" s="1">
        <v>400</v>
      </c>
      <c r="DO28" s="1">
        <v>33</v>
      </c>
      <c r="DP28" s="1">
        <v>0.12</v>
      </c>
      <c r="DQ28" s="1">
        <v>0.22</v>
      </c>
      <c r="DR28" s="1">
        <v>10.1311641761644</v>
      </c>
      <c r="DS28" s="1">
        <v>9.6683901733979102E-2</v>
      </c>
      <c r="DT28" s="1">
        <v>1.6537054042983099E-2</v>
      </c>
      <c r="DU28" s="1">
        <v>1</v>
      </c>
      <c r="DV28" s="1">
        <v>-14.4184548387097</v>
      </c>
      <c r="DW28" s="1">
        <v>-0.71706774193547995</v>
      </c>
      <c r="DX28" s="1">
        <v>5.60501897134121E-2</v>
      </c>
      <c r="DY28" s="1">
        <v>0</v>
      </c>
      <c r="DZ28" s="1">
        <v>5.6411477419354803</v>
      </c>
      <c r="EA28" s="1">
        <v>1.44772209677418</v>
      </c>
      <c r="EB28" s="1">
        <v>0.108493474390047</v>
      </c>
      <c r="EC28" s="1">
        <v>0</v>
      </c>
      <c r="ED28" s="1">
        <v>1</v>
      </c>
      <c r="EE28" s="1">
        <v>3</v>
      </c>
      <c r="EF28" s="1" t="s">
        <v>268</v>
      </c>
      <c r="EG28" s="1">
        <v>100</v>
      </c>
      <c r="EH28" s="1">
        <v>100</v>
      </c>
      <c r="EI28" s="1">
        <v>2.2829999999999999</v>
      </c>
      <c r="EJ28" s="1">
        <v>0.56530000000000002</v>
      </c>
      <c r="EK28" s="1">
        <v>2.2825499999999601</v>
      </c>
      <c r="EL28" s="1">
        <v>0</v>
      </c>
      <c r="EM28" s="1">
        <v>0</v>
      </c>
      <c r="EN28" s="1">
        <v>0</v>
      </c>
      <c r="EO28" s="1">
        <v>0.56538000000000099</v>
      </c>
      <c r="EP28" s="1">
        <v>0</v>
      </c>
      <c r="EQ28" s="1">
        <v>0</v>
      </c>
      <c r="ER28" s="1">
        <v>0</v>
      </c>
      <c r="ES28" s="1">
        <v>-1</v>
      </c>
      <c r="ET28" s="1">
        <v>-1</v>
      </c>
      <c r="EU28" s="1">
        <v>-1</v>
      </c>
      <c r="EV28" s="1">
        <v>-1</v>
      </c>
      <c r="EW28" s="1">
        <v>2.2000000000000002</v>
      </c>
      <c r="EX28" s="1">
        <v>34.9</v>
      </c>
      <c r="EY28" s="1">
        <v>2</v>
      </c>
      <c r="EZ28" s="1">
        <v>517.58799999999997</v>
      </c>
      <c r="FA28" s="1">
        <v>499.46300000000002</v>
      </c>
      <c r="FB28" s="1">
        <v>37.8553</v>
      </c>
      <c r="FC28" s="1">
        <v>36.524099999999997</v>
      </c>
      <c r="FD28" s="1">
        <v>30.000499999999999</v>
      </c>
      <c r="FE28" s="1">
        <v>36.3202</v>
      </c>
      <c r="FF28" s="1">
        <v>36.250799999999998</v>
      </c>
      <c r="FG28" s="1">
        <v>20.234200000000001</v>
      </c>
      <c r="FH28" s="1">
        <v>0</v>
      </c>
      <c r="FI28" s="1">
        <v>100</v>
      </c>
      <c r="FJ28" s="1">
        <v>-999.9</v>
      </c>
      <c r="FK28" s="1">
        <v>400</v>
      </c>
      <c r="FL28" s="1">
        <v>37.556199999999997</v>
      </c>
      <c r="FM28" s="1">
        <v>100.925</v>
      </c>
      <c r="FN28" s="1">
        <v>100.178</v>
      </c>
    </row>
    <row r="29" spans="1:170" ht="15.75" customHeight="1" x14ac:dyDescent="0.25">
      <c r="A29" s="1">
        <v>13</v>
      </c>
      <c r="B29" s="1">
        <v>1607374287.5</v>
      </c>
      <c r="C29" s="1">
        <v>2055.4000000953702</v>
      </c>
      <c r="D29" s="1" t="s">
        <v>326</v>
      </c>
      <c r="E29" s="1" t="s">
        <v>327</v>
      </c>
      <c r="F29" s="1" t="s">
        <v>311</v>
      </c>
      <c r="G29" s="1" t="s">
        <v>262</v>
      </c>
      <c r="H29" s="1">
        <v>1607374279.5</v>
      </c>
      <c r="I29" s="1">
        <f t="shared" si="0"/>
        <v>9.9899985417165852E-4</v>
      </c>
      <c r="J29" s="1">
        <f t="shared" si="1"/>
        <v>3.2265531622035986</v>
      </c>
      <c r="K29" s="1">
        <f t="shared" si="2"/>
        <v>395.68054838709702</v>
      </c>
      <c r="L29" s="1">
        <f t="shared" si="3"/>
        <v>198.34462181574574</v>
      </c>
      <c r="M29" s="1">
        <f t="shared" si="4"/>
        <v>20.291531258885222</v>
      </c>
      <c r="N29" s="1">
        <f t="shared" si="5"/>
        <v>40.479868537036587</v>
      </c>
      <c r="O29" s="1">
        <f t="shared" si="6"/>
        <v>2.8697978223977242E-2</v>
      </c>
      <c r="P29" s="1">
        <f t="shared" si="7"/>
        <v>2.9688027670418311</v>
      </c>
      <c r="Q29" s="1">
        <f t="shared" si="8"/>
        <v>2.8544750315158813E-2</v>
      </c>
      <c r="R29" s="1">
        <f t="shared" si="9"/>
        <v>1.7854167523485127E-2</v>
      </c>
      <c r="S29" s="1">
        <f t="shared" si="10"/>
        <v>231.28892765675496</v>
      </c>
      <c r="T29" s="1">
        <f t="shared" si="11"/>
        <v>39.756241638864559</v>
      </c>
      <c r="U29" s="1">
        <f t="shared" si="12"/>
        <v>38.287070967741897</v>
      </c>
      <c r="V29" s="1">
        <f t="shared" si="13"/>
        <v>6.7615470903172756</v>
      </c>
      <c r="W29" s="1">
        <f t="shared" si="14"/>
        <v>48.637707072603078</v>
      </c>
      <c r="X29" s="1">
        <f t="shared" si="15"/>
        <v>3.3582144905350919</v>
      </c>
      <c r="Y29" s="1">
        <f t="shared" si="16"/>
        <v>6.9045493561655285</v>
      </c>
      <c r="Z29" s="1">
        <f t="shared" si="17"/>
        <v>3.4033325997821837</v>
      </c>
      <c r="AA29" s="1">
        <f t="shared" si="18"/>
        <v>-44.055893568970141</v>
      </c>
      <c r="AB29" s="1">
        <f t="shared" si="19"/>
        <v>62.025608457783861</v>
      </c>
      <c r="AC29" s="1">
        <f t="shared" si="20"/>
        <v>5.0465555236511692</v>
      </c>
      <c r="AD29" s="1">
        <f t="shared" si="21"/>
        <v>254.30519806921984</v>
      </c>
      <c r="AE29" s="1">
        <v>1</v>
      </c>
      <c r="AF29" s="1">
        <v>0</v>
      </c>
      <c r="AG29" s="1">
        <f t="shared" si="22"/>
        <v>1</v>
      </c>
      <c r="AH29" s="1">
        <f t="shared" si="23"/>
        <v>0</v>
      </c>
      <c r="AI29" s="1">
        <f t="shared" si="24"/>
        <v>52044.182231698069</v>
      </c>
      <c r="AJ29" s="1" t="s">
        <v>263</v>
      </c>
      <c r="AK29" s="1">
        <v>715.47692307692296</v>
      </c>
      <c r="AL29" s="1">
        <v>3262.08</v>
      </c>
      <c r="AM29" s="1">
        <f t="shared" si="25"/>
        <v>2546.603076923077</v>
      </c>
      <c r="AN29" s="1">
        <f t="shared" si="26"/>
        <v>0.78066849277855754</v>
      </c>
      <c r="AO29" s="1">
        <v>-0.57774747981622299</v>
      </c>
      <c r="AP29" s="1" t="s">
        <v>328</v>
      </c>
      <c r="AQ29" s="1">
        <v>838.84103846153801</v>
      </c>
      <c r="AR29" s="1">
        <v>967.6</v>
      </c>
      <c r="AS29" s="1">
        <f t="shared" si="27"/>
        <v>0.13307044392151923</v>
      </c>
      <c r="AT29" s="1">
        <v>0.5</v>
      </c>
      <c r="AU29" s="1">
        <f t="shared" si="28"/>
        <v>1180.174413650552</v>
      </c>
      <c r="AV29" s="1">
        <f t="shared" si="29"/>
        <v>3.2265531622035986</v>
      </c>
      <c r="AW29" s="1">
        <f t="shared" si="30"/>
        <v>78.523166564648804</v>
      </c>
      <c r="AX29" s="1">
        <f t="shared" si="31"/>
        <v>0.35662463828028113</v>
      </c>
      <c r="AY29" s="1">
        <f t="shared" si="32"/>
        <v>3.2235071342143753E-3</v>
      </c>
      <c r="AZ29" s="1">
        <f t="shared" si="33"/>
        <v>2.3713104588673004</v>
      </c>
      <c r="BA29" s="1" t="s">
        <v>329</v>
      </c>
      <c r="BB29" s="1">
        <v>622.53</v>
      </c>
      <c r="BC29" s="1">
        <f t="shared" si="34"/>
        <v>345.07000000000005</v>
      </c>
      <c r="BD29" s="1">
        <f t="shared" si="35"/>
        <v>0.37313867197514128</v>
      </c>
      <c r="BE29" s="1">
        <f t="shared" si="36"/>
        <v>0.86926938303877554</v>
      </c>
      <c r="BF29" s="1">
        <f t="shared" si="37"/>
        <v>0.51069883451305997</v>
      </c>
      <c r="BG29" s="1">
        <f t="shared" si="38"/>
        <v>0.90099631968256955</v>
      </c>
      <c r="BH29" s="1">
        <f t="shared" si="39"/>
        <v>1399.9874193548401</v>
      </c>
      <c r="BI29" s="1">
        <f t="shared" si="40"/>
        <v>1180.174413650552</v>
      </c>
      <c r="BJ29" s="1">
        <f t="shared" si="41"/>
        <v>0.84298929928557131</v>
      </c>
      <c r="BK29" s="1">
        <f t="shared" si="42"/>
        <v>0.19597859857114247</v>
      </c>
      <c r="BL29" s="1">
        <v>6</v>
      </c>
      <c r="BM29" s="1">
        <v>0.5</v>
      </c>
      <c r="BN29" s="1" t="s">
        <v>266</v>
      </c>
      <c r="BO29" s="1">
        <v>2</v>
      </c>
      <c r="BP29" s="1">
        <v>1607374279.5</v>
      </c>
      <c r="BQ29" s="1">
        <v>395.68054838709702</v>
      </c>
      <c r="BR29" s="1">
        <v>400.02664516128999</v>
      </c>
      <c r="BS29" s="1">
        <v>32.8257032258064</v>
      </c>
      <c r="BT29" s="1">
        <v>31.6662838709677</v>
      </c>
      <c r="BU29" s="1">
        <v>393.39796774193502</v>
      </c>
      <c r="BV29" s="1">
        <v>32.260322580645202</v>
      </c>
      <c r="BW29" s="1">
        <v>500.01251612903201</v>
      </c>
      <c r="BX29" s="1">
        <v>102.254096774194</v>
      </c>
      <c r="BY29" s="1">
        <v>5.0322035483871E-2</v>
      </c>
      <c r="BZ29" s="1">
        <v>38.674599999999998</v>
      </c>
      <c r="CA29" s="1">
        <v>38.287070967741897</v>
      </c>
      <c r="CB29" s="1">
        <v>999.9</v>
      </c>
      <c r="CC29" s="1">
        <v>0</v>
      </c>
      <c r="CD29" s="1">
        <v>0</v>
      </c>
      <c r="CE29" s="1">
        <v>10000.0819354839</v>
      </c>
      <c r="CF29" s="1">
        <v>0</v>
      </c>
      <c r="CG29" s="1">
        <v>118.73687096774199</v>
      </c>
      <c r="CH29" s="1">
        <v>1399.9874193548401</v>
      </c>
      <c r="CI29" s="1">
        <v>0.89999945161290296</v>
      </c>
      <c r="CJ29" s="1">
        <v>0.100000564516129</v>
      </c>
      <c r="CK29" s="1">
        <v>0</v>
      </c>
      <c r="CL29" s="1">
        <v>839.02109677419298</v>
      </c>
      <c r="CM29" s="1">
        <v>4.9997499999999997</v>
      </c>
      <c r="CN29" s="1">
        <v>11690.5709677419</v>
      </c>
      <c r="CO29" s="1">
        <v>12177.9322580645</v>
      </c>
      <c r="CP29" s="1">
        <v>49.108741935483899</v>
      </c>
      <c r="CQ29" s="1">
        <v>50.620935483871001</v>
      </c>
      <c r="CR29" s="1">
        <v>49.8283225806451</v>
      </c>
      <c r="CS29" s="1">
        <v>50.366870967741903</v>
      </c>
      <c r="CT29" s="1">
        <v>50.965516129032203</v>
      </c>
      <c r="CU29" s="1">
        <v>1255.48806451613</v>
      </c>
      <c r="CV29" s="1">
        <v>139.49935483870999</v>
      </c>
      <c r="CW29" s="1">
        <v>0</v>
      </c>
      <c r="CX29" s="1">
        <v>208.40000009536701</v>
      </c>
      <c r="CY29" s="1">
        <v>0</v>
      </c>
      <c r="CZ29" s="1">
        <v>838.84103846153801</v>
      </c>
      <c r="DA29" s="1">
        <v>-49.021982906525601</v>
      </c>
      <c r="DB29" s="1">
        <v>-718.386324727177</v>
      </c>
      <c r="DC29" s="1">
        <v>11687.7615384615</v>
      </c>
      <c r="DD29" s="1">
        <v>15</v>
      </c>
      <c r="DE29" s="1">
        <v>1607373947.5</v>
      </c>
      <c r="DF29" s="1" t="s">
        <v>319</v>
      </c>
      <c r="DG29" s="1">
        <v>1607373947.5</v>
      </c>
      <c r="DH29" s="1">
        <v>1607371984.5999999</v>
      </c>
      <c r="DI29" s="1">
        <v>5</v>
      </c>
      <c r="DJ29" s="1">
        <v>7.9000000000000001E-2</v>
      </c>
      <c r="DK29" s="1">
        <v>-0.14299999999999999</v>
      </c>
      <c r="DL29" s="1">
        <v>2.2829999999999999</v>
      </c>
      <c r="DM29" s="1">
        <v>0.56499999999999995</v>
      </c>
      <c r="DN29" s="1">
        <v>400</v>
      </c>
      <c r="DO29" s="1">
        <v>33</v>
      </c>
      <c r="DP29" s="1">
        <v>0.12</v>
      </c>
      <c r="DQ29" s="1">
        <v>0.22</v>
      </c>
      <c r="DR29" s="1">
        <v>3.2342388172658101</v>
      </c>
      <c r="DS29" s="1">
        <v>-0.48730542064412002</v>
      </c>
      <c r="DT29" s="1">
        <v>3.9125357827693198E-2</v>
      </c>
      <c r="DU29" s="1">
        <v>1</v>
      </c>
      <c r="DV29" s="1">
        <v>-4.3500051612903201</v>
      </c>
      <c r="DW29" s="1">
        <v>0.46963064516129199</v>
      </c>
      <c r="DX29" s="1">
        <v>3.9077978937979999E-2</v>
      </c>
      <c r="DY29" s="1">
        <v>0</v>
      </c>
      <c r="DZ29" s="1">
        <v>1.1570906451612899</v>
      </c>
      <c r="EA29" s="1">
        <v>0.28198838709677498</v>
      </c>
      <c r="EB29" s="1">
        <v>2.1061905519204501E-2</v>
      </c>
      <c r="EC29" s="1">
        <v>0</v>
      </c>
      <c r="ED29" s="1">
        <v>1</v>
      </c>
      <c r="EE29" s="1">
        <v>3</v>
      </c>
      <c r="EF29" s="1" t="s">
        <v>268</v>
      </c>
      <c r="EG29" s="1">
        <v>100</v>
      </c>
      <c r="EH29" s="1">
        <v>100</v>
      </c>
      <c r="EI29" s="1">
        <v>2.282</v>
      </c>
      <c r="EJ29" s="1">
        <v>0.56540000000000001</v>
      </c>
      <c r="EK29" s="1">
        <v>2.2825499999999601</v>
      </c>
      <c r="EL29" s="1">
        <v>0</v>
      </c>
      <c r="EM29" s="1">
        <v>0</v>
      </c>
      <c r="EN29" s="1">
        <v>0</v>
      </c>
      <c r="EO29" s="1">
        <v>0.56538000000000099</v>
      </c>
      <c r="EP29" s="1">
        <v>0</v>
      </c>
      <c r="EQ29" s="1">
        <v>0</v>
      </c>
      <c r="ER29" s="1">
        <v>0</v>
      </c>
      <c r="ES29" s="1">
        <v>-1</v>
      </c>
      <c r="ET29" s="1">
        <v>-1</v>
      </c>
      <c r="EU29" s="1">
        <v>-1</v>
      </c>
      <c r="EV29" s="1">
        <v>-1</v>
      </c>
      <c r="EW29" s="1">
        <v>5.7</v>
      </c>
      <c r="EX29" s="1">
        <v>38.4</v>
      </c>
      <c r="EY29" s="1">
        <v>2</v>
      </c>
      <c r="EZ29" s="1">
        <v>487.20100000000002</v>
      </c>
      <c r="FA29" s="1">
        <v>498.774</v>
      </c>
      <c r="FB29" s="1">
        <v>37.7042</v>
      </c>
      <c r="FC29" s="1">
        <v>36.553600000000003</v>
      </c>
      <c r="FD29" s="1">
        <v>29.999400000000001</v>
      </c>
      <c r="FE29" s="1">
        <v>36.3279</v>
      </c>
      <c r="FF29" s="1">
        <v>36.246000000000002</v>
      </c>
      <c r="FG29" s="1">
        <v>20.1358</v>
      </c>
      <c r="FH29" s="1">
        <v>0</v>
      </c>
      <c r="FI29" s="1">
        <v>100</v>
      </c>
      <c r="FJ29" s="1">
        <v>-999.9</v>
      </c>
      <c r="FK29" s="1">
        <v>400</v>
      </c>
      <c r="FL29" s="1">
        <v>37.301299999999998</v>
      </c>
      <c r="FM29" s="1">
        <v>100.92100000000001</v>
      </c>
      <c r="FN29" s="1">
        <v>100.17</v>
      </c>
    </row>
    <row r="30" spans="1:170" ht="15.75" customHeight="1" x14ac:dyDescent="0.25">
      <c r="A30" s="1">
        <v>14</v>
      </c>
      <c r="B30" s="1">
        <v>1607374465</v>
      </c>
      <c r="C30" s="1">
        <v>2232.9000000953702</v>
      </c>
      <c r="D30" s="1" t="s">
        <v>330</v>
      </c>
      <c r="E30" s="1" t="s">
        <v>331</v>
      </c>
      <c r="F30" s="1" t="s">
        <v>311</v>
      </c>
      <c r="G30" s="1" t="s">
        <v>262</v>
      </c>
      <c r="H30" s="1">
        <v>1607374457.25</v>
      </c>
      <c r="I30" s="1">
        <f t="shared" si="0"/>
        <v>5.2091400816819088E-4</v>
      </c>
      <c r="J30" s="1">
        <f t="shared" si="1"/>
        <v>2.9080311852397669</v>
      </c>
      <c r="K30" s="1">
        <f t="shared" si="2"/>
        <v>396.33156666666702</v>
      </c>
      <c r="L30" s="1">
        <f t="shared" si="3"/>
        <v>54.409557095773408</v>
      </c>
      <c r="M30" s="1">
        <f t="shared" si="4"/>
        <v>5.5664458705304227</v>
      </c>
      <c r="N30" s="1">
        <f t="shared" si="5"/>
        <v>40.547255489493743</v>
      </c>
      <c r="O30" s="1">
        <f t="shared" si="6"/>
        <v>1.4189470387521379E-2</v>
      </c>
      <c r="P30" s="1">
        <f t="shared" si="7"/>
        <v>2.9686192101127009</v>
      </c>
      <c r="Q30" s="1">
        <f t="shared" si="8"/>
        <v>1.4151898603125879E-2</v>
      </c>
      <c r="R30" s="1">
        <f t="shared" si="9"/>
        <v>8.8483039502174603E-3</v>
      </c>
      <c r="S30" s="1">
        <f t="shared" si="10"/>
        <v>231.29321816786231</v>
      </c>
      <c r="T30" s="1">
        <f t="shared" si="11"/>
        <v>39.791600309419891</v>
      </c>
      <c r="U30" s="1">
        <f t="shared" si="12"/>
        <v>38.55395</v>
      </c>
      <c r="V30" s="1">
        <f t="shared" si="13"/>
        <v>6.8597496577322792</v>
      </c>
      <c r="W30" s="1">
        <f t="shared" si="14"/>
        <v>47.73617680560136</v>
      </c>
      <c r="X30" s="1">
        <f t="shared" si="15"/>
        <v>3.280603717845286</v>
      </c>
      <c r="Y30" s="1">
        <f t="shared" si="16"/>
        <v>6.8723637655463437</v>
      </c>
      <c r="Z30" s="1">
        <f t="shared" si="17"/>
        <v>3.5791459398869931</v>
      </c>
      <c r="AA30" s="1">
        <f t="shared" si="18"/>
        <v>-22.972307760217216</v>
      </c>
      <c r="AB30" s="1">
        <f t="shared" si="19"/>
        <v>5.4479045290440702</v>
      </c>
      <c r="AC30" s="1">
        <f t="shared" si="20"/>
        <v>0.44366703671674201</v>
      </c>
      <c r="AD30" s="1">
        <f t="shared" si="21"/>
        <v>214.21248197340591</v>
      </c>
      <c r="AE30" s="1">
        <v>0</v>
      </c>
      <c r="AF30" s="1">
        <v>0</v>
      </c>
      <c r="AG30" s="1">
        <f t="shared" si="22"/>
        <v>1</v>
      </c>
      <c r="AH30" s="1">
        <f t="shared" si="23"/>
        <v>0</v>
      </c>
      <c r="AI30" s="1">
        <f t="shared" si="24"/>
        <v>52053.440309721351</v>
      </c>
      <c r="AJ30" s="1" t="s">
        <v>263</v>
      </c>
      <c r="AK30" s="1">
        <v>715.47692307692296</v>
      </c>
      <c r="AL30" s="1">
        <v>3262.08</v>
      </c>
      <c r="AM30" s="1">
        <f t="shared" si="25"/>
        <v>2546.603076923077</v>
      </c>
      <c r="AN30" s="1">
        <f t="shared" si="26"/>
        <v>0.78066849277855754</v>
      </c>
      <c r="AO30" s="1">
        <v>-0.57774747981622299</v>
      </c>
      <c r="AP30" s="1" t="s">
        <v>332</v>
      </c>
      <c r="AQ30" s="1">
        <v>851.29515384615399</v>
      </c>
      <c r="AR30" s="1">
        <v>960.29</v>
      </c>
      <c r="AS30" s="1">
        <f t="shared" si="27"/>
        <v>0.11350201101109658</v>
      </c>
      <c r="AT30" s="1">
        <v>0.5</v>
      </c>
      <c r="AU30" s="1">
        <f t="shared" si="28"/>
        <v>1180.1972707473076</v>
      </c>
      <c r="AV30" s="1">
        <f t="shared" si="29"/>
        <v>2.9080311852397669</v>
      </c>
      <c r="AW30" s="1">
        <f t="shared" si="30"/>
        <v>66.977381809813522</v>
      </c>
      <c r="AX30" s="1">
        <f t="shared" si="31"/>
        <v>0.36189067885742848</v>
      </c>
      <c r="AY30" s="1">
        <f t="shared" si="32"/>
        <v>2.9535559448030033E-3</v>
      </c>
      <c r="AZ30" s="1">
        <f t="shared" si="33"/>
        <v>2.3969738308219393</v>
      </c>
      <c r="BA30" s="1" t="s">
        <v>333</v>
      </c>
      <c r="BB30" s="1">
        <v>612.77</v>
      </c>
      <c r="BC30" s="1">
        <f t="shared" si="34"/>
        <v>347.52</v>
      </c>
      <c r="BD30" s="1">
        <f t="shared" si="35"/>
        <v>0.31363618253293618</v>
      </c>
      <c r="BE30" s="1">
        <f t="shared" si="36"/>
        <v>0.86882622267684795</v>
      </c>
      <c r="BF30" s="1">
        <f t="shared" si="37"/>
        <v>0.4452166016772599</v>
      </c>
      <c r="BG30" s="1">
        <f t="shared" si="38"/>
        <v>0.90386681020629589</v>
      </c>
      <c r="BH30" s="1">
        <f t="shared" si="39"/>
        <v>1400.0146666666701</v>
      </c>
      <c r="BI30" s="1">
        <f t="shared" si="40"/>
        <v>1180.1972707473076</v>
      </c>
      <c r="BJ30" s="1">
        <f t="shared" si="41"/>
        <v>0.84298921921815917</v>
      </c>
      <c r="BK30" s="1">
        <f t="shared" si="42"/>
        <v>0.19597843843631849</v>
      </c>
      <c r="BL30" s="1">
        <v>6</v>
      </c>
      <c r="BM30" s="1">
        <v>0.5</v>
      </c>
      <c r="BN30" s="1" t="s">
        <v>266</v>
      </c>
      <c r="BO30" s="1">
        <v>2</v>
      </c>
      <c r="BP30" s="1">
        <v>1607374457.25</v>
      </c>
      <c r="BQ30" s="1">
        <v>396.33156666666702</v>
      </c>
      <c r="BR30" s="1">
        <v>400.06883333333298</v>
      </c>
      <c r="BS30" s="1">
        <v>32.066456666666703</v>
      </c>
      <c r="BT30" s="1">
        <v>31.4614233333333</v>
      </c>
      <c r="BU30" s="1">
        <v>394.04913333333297</v>
      </c>
      <c r="BV30" s="1">
        <v>31.501069999999999</v>
      </c>
      <c r="BW30" s="1">
        <v>500.01556666666698</v>
      </c>
      <c r="BX30" s="1">
        <v>102.253166666667</v>
      </c>
      <c r="BY30" s="1">
        <v>5.323257E-2</v>
      </c>
      <c r="BZ30" s="1">
        <v>38.587989999999998</v>
      </c>
      <c r="CA30" s="1">
        <v>38.55395</v>
      </c>
      <c r="CB30" s="1">
        <v>999.9</v>
      </c>
      <c r="CC30" s="1">
        <v>0</v>
      </c>
      <c r="CD30" s="1">
        <v>0</v>
      </c>
      <c r="CE30" s="1">
        <v>9999.1336666666703</v>
      </c>
      <c r="CF30" s="1">
        <v>0</v>
      </c>
      <c r="CG30" s="1">
        <v>112.35103333333301</v>
      </c>
      <c r="CH30" s="1">
        <v>1400.0146666666701</v>
      </c>
      <c r="CI30" s="1">
        <v>0.90000286666666696</v>
      </c>
      <c r="CJ30" s="1">
        <v>9.9996979999999999E-2</v>
      </c>
      <c r="CK30" s="1">
        <v>0</v>
      </c>
      <c r="CL30" s="1">
        <v>851.4624</v>
      </c>
      <c r="CM30" s="1">
        <v>4.9997499999999997</v>
      </c>
      <c r="CN30" s="1">
        <v>12106.003333333299</v>
      </c>
      <c r="CO30" s="1">
        <v>12178.1833333333</v>
      </c>
      <c r="CP30" s="1">
        <v>48.7582666666667</v>
      </c>
      <c r="CQ30" s="1">
        <v>50.245800000000003</v>
      </c>
      <c r="CR30" s="1">
        <v>49.441200000000002</v>
      </c>
      <c r="CS30" s="1">
        <v>49.949533333333299</v>
      </c>
      <c r="CT30" s="1">
        <v>50.625</v>
      </c>
      <c r="CU30" s="1">
        <v>1255.5163333333301</v>
      </c>
      <c r="CV30" s="1">
        <v>139.49833333333299</v>
      </c>
      <c r="CW30" s="1">
        <v>0</v>
      </c>
      <c r="CX30" s="1">
        <v>176.40000009536701</v>
      </c>
      <c r="CY30" s="1">
        <v>0</v>
      </c>
      <c r="CZ30" s="1">
        <v>851.29515384615399</v>
      </c>
      <c r="DA30" s="1">
        <v>-143.933880151697</v>
      </c>
      <c r="DB30" s="1">
        <v>-2074.06495437167</v>
      </c>
      <c r="DC30" s="1">
        <v>12103.376923076899</v>
      </c>
      <c r="DD30" s="1">
        <v>15</v>
      </c>
      <c r="DE30" s="1">
        <v>1607373947.5</v>
      </c>
      <c r="DF30" s="1" t="s">
        <v>319</v>
      </c>
      <c r="DG30" s="1">
        <v>1607373947.5</v>
      </c>
      <c r="DH30" s="1">
        <v>1607371984.5999999</v>
      </c>
      <c r="DI30" s="1">
        <v>5</v>
      </c>
      <c r="DJ30" s="1">
        <v>7.9000000000000001E-2</v>
      </c>
      <c r="DK30" s="1">
        <v>-0.14299999999999999</v>
      </c>
      <c r="DL30" s="1">
        <v>2.2829999999999999</v>
      </c>
      <c r="DM30" s="1">
        <v>0.56499999999999995</v>
      </c>
      <c r="DN30" s="1">
        <v>400</v>
      </c>
      <c r="DO30" s="1">
        <v>33</v>
      </c>
      <c r="DP30" s="1">
        <v>0.12</v>
      </c>
      <c r="DQ30" s="1">
        <v>0.22</v>
      </c>
      <c r="DR30" s="1">
        <v>2.9092156870151999</v>
      </c>
      <c r="DS30" s="1">
        <v>-0.19593689039783699</v>
      </c>
      <c r="DT30" s="1">
        <v>2.8460444585888599E-2</v>
      </c>
      <c r="DU30" s="1">
        <v>1</v>
      </c>
      <c r="DV30" s="1">
        <v>-3.7359409677419402</v>
      </c>
      <c r="DW30" s="1">
        <v>-0.227695161290313</v>
      </c>
      <c r="DX30" s="1">
        <v>3.3063428032450298E-2</v>
      </c>
      <c r="DY30" s="1">
        <v>0</v>
      </c>
      <c r="DZ30" s="1">
        <v>0.599993</v>
      </c>
      <c r="EA30" s="1">
        <v>1.078416</v>
      </c>
      <c r="EB30" s="1">
        <v>8.0734887024775298E-2</v>
      </c>
      <c r="EC30" s="1">
        <v>0</v>
      </c>
      <c r="ED30" s="1">
        <v>1</v>
      </c>
      <c r="EE30" s="1">
        <v>3</v>
      </c>
      <c r="EF30" s="1" t="s">
        <v>268</v>
      </c>
      <c r="EG30" s="1">
        <v>100</v>
      </c>
      <c r="EH30" s="1">
        <v>100</v>
      </c>
      <c r="EI30" s="1">
        <v>2.282</v>
      </c>
      <c r="EJ30" s="1">
        <v>0.56530000000000002</v>
      </c>
      <c r="EK30" s="1">
        <v>2.2825499999999601</v>
      </c>
      <c r="EL30" s="1">
        <v>0</v>
      </c>
      <c r="EM30" s="1">
        <v>0</v>
      </c>
      <c r="EN30" s="1">
        <v>0</v>
      </c>
      <c r="EO30" s="1">
        <v>0.56538000000000099</v>
      </c>
      <c r="EP30" s="1">
        <v>0</v>
      </c>
      <c r="EQ30" s="1">
        <v>0</v>
      </c>
      <c r="ER30" s="1">
        <v>0</v>
      </c>
      <c r="ES30" s="1">
        <v>-1</v>
      </c>
      <c r="ET30" s="1">
        <v>-1</v>
      </c>
      <c r="EU30" s="1">
        <v>-1</v>
      </c>
      <c r="EV30" s="1">
        <v>-1</v>
      </c>
      <c r="EW30" s="1">
        <v>8.6</v>
      </c>
      <c r="EX30" s="1">
        <v>41.3</v>
      </c>
      <c r="EY30" s="1">
        <v>2</v>
      </c>
      <c r="EZ30" s="1">
        <v>521.34400000000005</v>
      </c>
      <c r="FA30" s="1">
        <v>499.57100000000003</v>
      </c>
      <c r="FB30" s="1">
        <v>37.569899999999997</v>
      </c>
      <c r="FC30" s="1">
        <v>36.368600000000001</v>
      </c>
      <c r="FD30" s="1">
        <v>30.0001</v>
      </c>
      <c r="FE30" s="1">
        <v>36.182499999999997</v>
      </c>
      <c r="FF30" s="1">
        <v>36.116900000000001</v>
      </c>
      <c r="FG30" s="1">
        <v>20.099499999999999</v>
      </c>
      <c r="FH30" s="1">
        <v>0</v>
      </c>
      <c r="FI30" s="1">
        <v>100</v>
      </c>
      <c r="FJ30" s="1">
        <v>-999.9</v>
      </c>
      <c r="FK30" s="1">
        <v>400</v>
      </c>
      <c r="FL30" s="1">
        <v>32.831200000000003</v>
      </c>
      <c r="FM30" s="1">
        <v>100.95099999999999</v>
      </c>
      <c r="FN30" s="1">
        <v>100.206</v>
      </c>
    </row>
    <row r="31" spans="1:170" ht="15.75" customHeight="1" x14ac:dyDescent="0.25">
      <c r="A31" s="1">
        <v>15</v>
      </c>
      <c r="B31" s="1">
        <v>1607374719.5999999</v>
      </c>
      <c r="C31" s="1">
        <v>2487.5</v>
      </c>
      <c r="D31" s="1" t="s">
        <v>334</v>
      </c>
      <c r="E31" s="1" t="s">
        <v>335</v>
      </c>
      <c r="F31" s="1" t="s">
        <v>336</v>
      </c>
      <c r="G31" s="1" t="s">
        <v>283</v>
      </c>
      <c r="H31" s="1">
        <v>1607374711.6516099</v>
      </c>
      <c r="I31" s="1">
        <f t="shared" si="0"/>
        <v>3.8889011790727741E-3</v>
      </c>
      <c r="J31" s="1">
        <f t="shared" si="1"/>
        <v>11.031825146053523</v>
      </c>
      <c r="K31" s="1">
        <f t="shared" si="2"/>
        <v>385.02180645161297</v>
      </c>
      <c r="L31" s="1">
        <f t="shared" si="3"/>
        <v>232.08152678441971</v>
      </c>
      <c r="M31" s="1">
        <f t="shared" si="4"/>
        <v>23.741269814320923</v>
      </c>
      <c r="N31" s="1">
        <f t="shared" si="5"/>
        <v>39.386618650850096</v>
      </c>
      <c r="O31" s="1">
        <f t="shared" si="6"/>
        <v>0.13063800484886737</v>
      </c>
      <c r="P31" s="1">
        <f t="shared" si="7"/>
        <v>2.968634936992248</v>
      </c>
      <c r="Q31" s="1">
        <f t="shared" si="8"/>
        <v>0.1275262461982194</v>
      </c>
      <c r="R31" s="1">
        <f t="shared" si="9"/>
        <v>7.9977309527524007E-2</v>
      </c>
      <c r="S31" s="1">
        <f t="shared" si="10"/>
        <v>231.28876132869181</v>
      </c>
      <c r="T31" s="1">
        <f t="shared" si="11"/>
        <v>38.541304269030604</v>
      </c>
      <c r="U31" s="1">
        <f t="shared" si="12"/>
        <v>37.859629032258098</v>
      </c>
      <c r="V31" s="1">
        <f t="shared" si="13"/>
        <v>6.6068033417807719</v>
      </c>
      <c r="W31" s="1">
        <f t="shared" si="14"/>
        <v>54.153211020126946</v>
      </c>
      <c r="X31" s="1">
        <f t="shared" si="15"/>
        <v>3.6435541679601218</v>
      </c>
      <c r="Y31" s="1">
        <f t="shared" si="16"/>
        <v>6.7282329142143285</v>
      </c>
      <c r="Z31" s="1">
        <f t="shared" si="17"/>
        <v>2.9632491738206501</v>
      </c>
      <c r="AA31" s="1">
        <f t="shared" si="18"/>
        <v>-171.50054199710934</v>
      </c>
      <c r="AB31" s="1">
        <f t="shared" si="19"/>
        <v>53.79785177010713</v>
      </c>
      <c r="AC31" s="1">
        <f t="shared" si="20"/>
        <v>4.3582955808719044</v>
      </c>
      <c r="AD31" s="1">
        <f t="shared" si="21"/>
        <v>117.94436668256149</v>
      </c>
      <c r="AE31" s="1">
        <v>0</v>
      </c>
      <c r="AF31" s="1">
        <v>0</v>
      </c>
      <c r="AG31" s="1">
        <f t="shared" si="22"/>
        <v>1</v>
      </c>
      <c r="AH31" s="1">
        <f t="shared" si="23"/>
        <v>0</v>
      </c>
      <c r="AI31" s="1">
        <f t="shared" si="24"/>
        <v>52119.332889283884</v>
      </c>
      <c r="AJ31" s="1" t="s">
        <v>263</v>
      </c>
      <c r="AK31" s="1">
        <v>715.47692307692296</v>
      </c>
      <c r="AL31" s="1">
        <v>3262.08</v>
      </c>
      <c r="AM31" s="1">
        <f t="shared" si="25"/>
        <v>2546.603076923077</v>
      </c>
      <c r="AN31" s="1">
        <f t="shared" si="26"/>
        <v>0.78066849277855754</v>
      </c>
      <c r="AO31" s="1">
        <v>-0.57774747981622299</v>
      </c>
      <c r="AP31" s="1" t="s">
        <v>337</v>
      </c>
      <c r="AQ31" s="1">
        <v>892.39828</v>
      </c>
      <c r="AR31" s="1">
        <v>1170.73</v>
      </c>
      <c r="AS31" s="1">
        <f t="shared" si="27"/>
        <v>0.23774202420711865</v>
      </c>
      <c r="AT31" s="1">
        <v>0.5</v>
      </c>
      <c r="AU31" s="1">
        <f t="shared" si="28"/>
        <v>1180.1731071989448</v>
      </c>
      <c r="AV31" s="1">
        <f t="shared" si="29"/>
        <v>11.031825146053523</v>
      </c>
      <c r="AW31" s="1">
        <f t="shared" si="30"/>
        <v>140.28837171014098</v>
      </c>
      <c r="AX31" s="1">
        <f t="shared" si="31"/>
        <v>0.42154040641309265</v>
      </c>
      <c r="AY31" s="1">
        <f t="shared" si="32"/>
        <v>9.8371777454107755E-3</v>
      </c>
      <c r="AZ31" s="1">
        <f t="shared" si="33"/>
        <v>1.7863640634475924</v>
      </c>
      <c r="BA31" s="1" t="s">
        <v>338</v>
      </c>
      <c r="BB31" s="1">
        <v>677.22</v>
      </c>
      <c r="BC31" s="1">
        <f t="shared" si="34"/>
        <v>493.51</v>
      </c>
      <c r="BD31" s="1">
        <f t="shared" si="35"/>
        <v>0.56398395169297488</v>
      </c>
      <c r="BE31" s="1">
        <f t="shared" si="36"/>
        <v>0.80907670047894287</v>
      </c>
      <c r="BF31" s="1">
        <f t="shared" si="37"/>
        <v>0.6113780095264002</v>
      </c>
      <c r="BG31" s="1">
        <f t="shared" si="38"/>
        <v>0.82123123895965178</v>
      </c>
      <c r="BH31" s="1">
        <f t="shared" si="39"/>
        <v>1399.98580645161</v>
      </c>
      <c r="BI31" s="1">
        <f t="shared" si="40"/>
        <v>1180.1731071989448</v>
      </c>
      <c r="BJ31" s="1">
        <f t="shared" si="41"/>
        <v>0.84298933729206849</v>
      </c>
      <c r="BK31" s="1">
        <f t="shared" si="42"/>
        <v>0.19597867458413698</v>
      </c>
      <c r="BL31" s="1">
        <v>6</v>
      </c>
      <c r="BM31" s="1">
        <v>0.5</v>
      </c>
      <c r="BN31" s="1" t="s">
        <v>266</v>
      </c>
      <c r="BO31" s="1">
        <v>2</v>
      </c>
      <c r="BP31" s="1">
        <v>1607374711.6516099</v>
      </c>
      <c r="BQ31" s="1">
        <v>385.02180645161297</v>
      </c>
      <c r="BR31" s="1">
        <v>400.056451612903</v>
      </c>
      <c r="BS31" s="1">
        <v>35.617370967741898</v>
      </c>
      <c r="BT31" s="1">
        <v>31.117000000000001</v>
      </c>
      <c r="BU31" s="1">
        <v>382.67880645161301</v>
      </c>
      <c r="BV31" s="1">
        <v>35.051987096774198</v>
      </c>
      <c r="BW31" s="1">
        <v>500.01061290322599</v>
      </c>
      <c r="BX31" s="1">
        <v>102.245548387097</v>
      </c>
      <c r="BY31" s="1">
        <v>5.15630774193548E-2</v>
      </c>
      <c r="BZ31" s="1">
        <v>38.1957709677419</v>
      </c>
      <c r="CA31" s="1">
        <v>37.859629032258098</v>
      </c>
      <c r="CB31" s="1">
        <v>999.9</v>
      </c>
      <c r="CC31" s="1">
        <v>0</v>
      </c>
      <c r="CD31" s="1">
        <v>0</v>
      </c>
      <c r="CE31" s="1">
        <v>9999.9677419354794</v>
      </c>
      <c r="CF31" s="1">
        <v>0</v>
      </c>
      <c r="CG31" s="1">
        <v>98.616319354838694</v>
      </c>
      <c r="CH31" s="1">
        <v>1399.98580645161</v>
      </c>
      <c r="CI31" s="1">
        <v>0.89999790322580597</v>
      </c>
      <c r="CJ31" s="1">
        <v>0.100001893548387</v>
      </c>
      <c r="CK31" s="1">
        <v>0</v>
      </c>
      <c r="CL31" s="1">
        <v>892.42796774193596</v>
      </c>
      <c r="CM31" s="1">
        <v>4.9997499999999997</v>
      </c>
      <c r="CN31" s="1">
        <v>12343.8290322581</v>
      </c>
      <c r="CO31" s="1">
        <v>12177.919354838699</v>
      </c>
      <c r="CP31" s="1">
        <v>47.971548387096803</v>
      </c>
      <c r="CQ31" s="1">
        <v>49.311999999999998</v>
      </c>
      <c r="CR31" s="1">
        <v>48.655000000000001</v>
      </c>
      <c r="CS31" s="1">
        <v>48.975612903225802</v>
      </c>
      <c r="CT31" s="1">
        <v>49.875</v>
      </c>
      <c r="CU31" s="1">
        <v>1255.4848387096799</v>
      </c>
      <c r="CV31" s="1">
        <v>139.50096774193599</v>
      </c>
      <c r="CW31" s="1">
        <v>0</v>
      </c>
      <c r="CX31" s="1">
        <v>253.90000009536701</v>
      </c>
      <c r="CY31" s="1">
        <v>0</v>
      </c>
      <c r="CZ31" s="1">
        <v>892.39828</v>
      </c>
      <c r="DA31" s="1">
        <v>-1.5939230926552299</v>
      </c>
      <c r="DB31" s="1">
        <v>-34.384615502008103</v>
      </c>
      <c r="DC31" s="1">
        <v>12343.424000000001</v>
      </c>
      <c r="DD31" s="1">
        <v>15</v>
      </c>
      <c r="DE31" s="1">
        <v>1607374738.5999999</v>
      </c>
      <c r="DF31" s="1" t="s">
        <v>339</v>
      </c>
      <c r="DG31" s="1">
        <v>1607374738.5999999</v>
      </c>
      <c r="DH31" s="1">
        <v>1607371984.5999999</v>
      </c>
      <c r="DI31" s="1">
        <v>6</v>
      </c>
      <c r="DJ31" s="1">
        <v>0.06</v>
      </c>
      <c r="DK31" s="1">
        <v>-0.14299999999999999</v>
      </c>
      <c r="DL31" s="1">
        <v>2.343</v>
      </c>
      <c r="DM31" s="1">
        <v>0.56499999999999995</v>
      </c>
      <c r="DN31" s="1">
        <v>401</v>
      </c>
      <c r="DO31" s="1">
        <v>33</v>
      </c>
      <c r="DP31" s="1">
        <v>0.21</v>
      </c>
      <c r="DQ31" s="1">
        <v>0.22</v>
      </c>
      <c r="DR31" s="1">
        <v>11.0821623584044</v>
      </c>
      <c r="DS31" s="1">
        <v>-1.50197984953401E-2</v>
      </c>
      <c r="DT31" s="1">
        <v>1.15036872761417E-2</v>
      </c>
      <c r="DU31" s="1">
        <v>1</v>
      </c>
      <c r="DV31" s="1">
        <v>-15.0948935483871</v>
      </c>
      <c r="DW31" s="1">
        <v>4.5137609790497302E-2</v>
      </c>
      <c r="DX31" s="1">
        <v>1.46777632005098E-2</v>
      </c>
      <c r="DY31" s="1">
        <v>1</v>
      </c>
      <c r="DZ31" s="1">
        <v>4.5006577419354796</v>
      </c>
      <c r="EA31" s="1">
        <v>-4.4716609110033001E-2</v>
      </c>
      <c r="EB31" s="1">
        <v>3.6444785543891002E-3</v>
      </c>
      <c r="EC31" s="1">
        <v>1</v>
      </c>
      <c r="ED31" s="1">
        <v>3</v>
      </c>
      <c r="EE31" s="1">
        <v>3</v>
      </c>
      <c r="EF31" s="1" t="s">
        <v>340</v>
      </c>
      <c r="EG31" s="1">
        <v>100</v>
      </c>
      <c r="EH31" s="1">
        <v>100</v>
      </c>
      <c r="EI31" s="1">
        <v>2.343</v>
      </c>
      <c r="EJ31" s="1">
        <v>0.56540000000000001</v>
      </c>
      <c r="EK31" s="1">
        <v>2.2825499999999601</v>
      </c>
      <c r="EL31" s="1">
        <v>0</v>
      </c>
      <c r="EM31" s="1">
        <v>0</v>
      </c>
      <c r="EN31" s="1">
        <v>0</v>
      </c>
      <c r="EO31" s="1">
        <v>0.56538000000000099</v>
      </c>
      <c r="EP31" s="1">
        <v>0</v>
      </c>
      <c r="EQ31" s="1">
        <v>0</v>
      </c>
      <c r="ER31" s="1">
        <v>0</v>
      </c>
      <c r="ES31" s="1">
        <v>-1</v>
      </c>
      <c r="ET31" s="1">
        <v>-1</v>
      </c>
      <c r="EU31" s="1">
        <v>-1</v>
      </c>
      <c r="EV31" s="1">
        <v>-1</v>
      </c>
      <c r="EW31" s="1">
        <v>12.9</v>
      </c>
      <c r="EX31" s="1">
        <v>45.6</v>
      </c>
      <c r="EY31" s="1">
        <v>2</v>
      </c>
      <c r="EZ31" s="1">
        <v>524.13800000000003</v>
      </c>
      <c r="FA31" s="1">
        <v>501.505</v>
      </c>
      <c r="FB31" s="1">
        <v>37.223399999999998</v>
      </c>
      <c r="FC31" s="1">
        <v>36.093699999999998</v>
      </c>
      <c r="FD31" s="1">
        <v>29.9999</v>
      </c>
      <c r="FE31" s="1">
        <v>35.944200000000002</v>
      </c>
      <c r="FF31" s="1">
        <v>35.8934</v>
      </c>
      <c r="FG31" s="1">
        <v>20.030799999999999</v>
      </c>
      <c r="FH31" s="1">
        <v>0</v>
      </c>
      <c r="FI31" s="1">
        <v>100</v>
      </c>
      <c r="FJ31" s="1">
        <v>-999.9</v>
      </c>
      <c r="FK31" s="1">
        <v>400</v>
      </c>
      <c r="FL31" s="1">
        <v>32.111899999999999</v>
      </c>
      <c r="FM31" s="1">
        <v>101.004</v>
      </c>
      <c r="FN31" s="1">
        <v>100.256</v>
      </c>
    </row>
    <row r="32" spans="1:170" ht="15.75" customHeight="1" x14ac:dyDescent="0.25">
      <c r="A32" s="1">
        <v>16</v>
      </c>
      <c r="B32" s="1">
        <v>1607374929.5999999</v>
      </c>
      <c r="C32" s="1">
        <v>2697.5</v>
      </c>
      <c r="D32" s="1" t="s">
        <v>341</v>
      </c>
      <c r="E32" s="1" t="s">
        <v>342</v>
      </c>
      <c r="F32" s="1" t="s">
        <v>336</v>
      </c>
      <c r="G32" s="1" t="s">
        <v>283</v>
      </c>
      <c r="H32" s="1">
        <v>1607374921.5999999</v>
      </c>
      <c r="I32" s="1">
        <f t="shared" si="0"/>
        <v>1.7752491947729072E-3</v>
      </c>
      <c r="J32" s="1">
        <f t="shared" si="1"/>
        <v>6.9853620434172035</v>
      </c>
      <c r="K32" s="1">
        <f t="shared" si="2"/>
        <v>390.750612903226</v>
      </c>
      <c r="L32" s="1">
        <f t="shared" si="3"/>
        <v>178.51014486111242</v>
      </c>
      <c r="M32" s="1">
        <f t="shared" si="4"/>
        <v>18.260481524550894</v>
      </c>
      <c r="N32" s="1">
        <f t="shared" si="5"/>
        <v>39.971366070974973</v>
      </c>
      <c r="O32" s="1">
        <f t="shared" si="6"/>
        <v>5.6984456152721068E-2</v>
      </c>
      <c r="P32" s="1">
        <f t="shared" si="7"/>
        <v>2.9684666813623015</v>
      </c>
      <c r="Q32" s="1">
        <f t="shared" si="8"/>
        <v>5.6383645912884278E-2</v>
      </c>
      <c r="R32" s="1">
        <f t="shared" si="9"/>
        <v>3.5293231132760977E-2</v>
      </c>
      <c r="S32" s="1">
        <f t="shared" si="10"/>
        <v>231.28894512554862</v>
      </c>
      <c r="T32" s="1">
        <f t="shared" si="11"/>
        <v>38.839098652694545</v>
      </c>
      <c r="U32" s="1">
        <f t="shared" si="12"/>
        <v>37.417203225806503</v>
      </c>
      <c r="V32" s="1">
        <f t="shared" si="13"/>
        <v>6.4498809514270565</v>
      </c>
      <c r="W32" s="1">
        <f t="shared" si="14"/>
        <v>50.955922266363039</v>
      </c>
      <c r="X32" s="1">
        <f t="shared" si="15"/>
        <v>3.3839522463168463</v>
      </c>
      <c r="Y32" s="1">
        <f t="shared" si="16"/>
        <v>6.6409400434906001</v>
      </c>
      <c r="Z32" s="1">
        <f t="shared" si="17"/>
        <v>3.0659287051102102</v>
      </c>
      <c r="AA32" s="1">
        <f t="shared" si="18"/>
        <v>-78.288489489485215</v>
      </c>
      <c r="AB32" s="1">
        <f t="shared" si="19"/>
        <v>86.013142011503163</v>
      </c>
      <c r="AC32" s="1">
        <f t="shared" si="20"/>
        <v>6.9455867552340829</v>
      </c>
      <c r="AD32" s="1">
        <f t="shared" si="21"/>
        <v>245.95918440280064</v>
      </c>
      <c r="AE32" s="1">
        <v>0</v>
      </c>
      <c r="AF32" s="1">
        <v>0</v>
      </c>
      <c r="AG32" s="1">
        <f t="shared" si="22"/>
        <v>1</v>
      </c>
      <c r="AH32" s="1">
        <f t="shared" si="23"/>
        <v>0</v>
      </c>
      <c r="AI32" s="1">
        <f t="shared" si="24"/>
        <v>52154.909211911283</v>
      </c>
      <c r="AJ32" s="1" t="s">
        <v>263</v>
      </c>
      <c r="AK32" s="1">
        <v>715.47692307692296</v>
      </c>
      <c r="AL32" s="1">
        <v>3262.08</v>
      </c>
      <c r="AM32" s="1">
        <f t="shared" si="25"/>
        <v>2546.603076923077</v>
      </c>
      <c r="AN32" s="1">
        <f t="shared" si="26"/>
        <v>0.78066849277855754</v>
      </c>
      <c r="AO32" s="1">
        <v>-0.57774747981622299</v>
      </c>
      <c r="AP32" s="1" t="s">
        <v>343</v>
      </c>
      <c r="AQ32" s="1">
        <v>1063.4104</v>
      </c>
      <c r="AR32" s="1">
        <v>1286.17</v>
      </c>
      <c r="AS32" s="1">
        <f t="shared" si="27"/>
        <v>0.17319607827892125</v>
      </c>
      <c r="AT32" s="1">
        <v>0.5</v>
      </c>
      <c r="AU32" s="1">
        <f t="shared" si="28"/>
        <v>1180.1758846182638</v>
      </c>
      <c r="AV32" s="1">
        <f t="shared" si="29"/>
        <v>6.9853620434172035</v>
      </c>
      <c r="AW32" s="1">
        <f t="shared" si="30"/>
        <v>102.20091744761997</v>
      </c>
      <c r="AX32" s="1">
        <f t="shared" si="31"/>
        <v>0.39557756750662826</v>
      </c>
      <c r="AY32" s="1">
        <f t="shared" si="32"/>
        <v>6.4084596387764415E-3</v>
      </c>
      <c r="AZ32" s="1">
        <f t="shared" si="33"/>
        <v>1.536274364975081</v>
      </c>
      <c r="BA32" s="1" t="s">
        <v>344</v>
      </c>
      <c r="BB32" s="1">
        <v>777.39</v>
      </c>
      <c r="BC32" s="1">
        <f t="shared" si="34"/>
        <v>508.78000000000009</v>
      </c>
      <c r="BD32" s="1">
        <f t="shared" si="35"/>
        <v>0.43783088957899297</v>
      </c>
      <c r="BE32" s="1">
        <f t="shared" si="36"/>
        <v>0.79523401309620101</v>
      </c>
      <c r="BF32" s="1">
        <f t="shared" si="37"/>
        <v>0.3903317019386684</v>
      </c>
      <c r="BG32" s="1">
        <f t="shared" si="38"/>
        <v>0.77590026412258373</v>
      </c>
      <c r="BH32" s="1">
        <f t="shared" si="39"/>
        <v>1399.9893548387099</v>
      </c>
      <c r="BI32" s="1">
        <f t="shared" si="40"/>
        <v>1180.1758846182638</v>
      </c>
      <c r="BJ32" s="1">
        <f t="shared" si="41"/>
        <v>0.84298918455292804</v>
      </c>
      <c r="BK32" s="1">
        <f t="shared" si="42"/>
        <v>0.19597836910585634</v>
      </c>
      <c r="BL32" s="1">
        <v>6</v>
      </c>
      <c r="BM32" s="1">
        <v>0.5</v>
      </c>
      <c r="BN32" s="1" t="s">
        <v>266</v>
      </c>
      <c r="BO32" s="1">
        <v>2</v>
      </c>
      <c r="BP32" s="1">
        <v>1607374921.5999999</v>
      </c>
      <c r="BQ32" s="1">
        <v>390.750612903226</v>
      </c>
      <c r="BR32" s="1">
        <v>399.965225806452</v>
      </c>
      <c r="BS32" s="1">
        <v>33.080716129032297</v>
      </c>
      <c r="BT32" s="1">
        <v>31.020941935483901</v>
      </c>
      <c r="BU32" s="1">
        <v>388.40777419354799</v>
      </c>
      <c r="BV32" s="1">
        <v>32.515335483870999</v>
      </c>
      <c r="BW32" s="1">
        <v>500.012870967742</v>
      </c>
      <c r="BX32" s="1">
        <v>102.24219354838699</v>
      </c>
      <c r="BY32" s="1">
        <v>5.1609074193548397E-2</v>
      </c>
      <c r="BZ32" s="1">
        <v>37.954664516129</v>
      </c>
      <c r="CA32" s="1">
        <v>37.417203225806503</v>
      </c>
      <c r="CB32" s="1">
        <v>999.9</v>
      </c>
      <c r="CC32" s="1">
        <v>0</v>
      </c>
      <c r="CD32" s="1">
        <v>0</v>
      </c>
      <c r="CE32" s="1">
        <v>9999.3432258064495</v>
      </c>
      <c r="CF32" s="1">
        <v>0</v>
      </c>
      <c r="CG32" s="1">
        <v>19.3947516129032</v>
      </c>
      <c r="CH32" s="1">
        <v>1399.9893548387099</v>
      </c>
      <c r="CI32" s="1">
        <v>0.90000338709677397</v>
      </c>
      <c r="CJ32" s="1">
        <v>9.9996806451612893E-2</v>
      </c>
      <c r="CK32" s="1">
        <v>0</v>
      </c>
      <c r="CL32" s="1">
        <v>1067.12709677419</v>
      </c>
      <c r="CM32" s="1">
        <v>4.9997499999999997</v>
      </c>
      <c r="CN32" s="1">
        <v>14756.7612903226</v>
      </c>
      <c r="CO32" s="1">
        <v>12177.9709677419</v>
      </c>
      <c r="CP32" s="1">
        <v>47.808</v>
      </c>
      <c r="CQ32" s="1">
        <v>49.015999999999998</v>
      </c>
      <c r="CR32" s="1">
        <v>48.436999999999998</v>
      </c>
      <c r="CS32" s="1">
        <v>48.625</v>
      </c>
      <c r="CT32" s="1">
        <v>49.677</v>
      </c>
      <c r="CU32" s="1">
        <v>1255.4951612903201</v>
      </c>
      <c r="CV32" s="1">
        <v>139.49419354838699</v>
      </c>
      <c r="CW32" s="1">
        <v>0</v>
      </c>
      <c r="CX32" s="1">
        <v>97.400000095367403</v>
      </c>
      <c r="CY32" s="1">
        <v>0</v>
      </c>
      <c r="CZ32" s="1">
        <v>1063.4104</v>
      </c>
      <c r="DA32" s="1">
        <v>-378.26923018770998</v>
      </c>
      <c r="DB32" s="1">
        <v>-5171.9384539343901</v>
      </c>
      <c r="DC32" s="1">
        <v>14705.82</v>
      </c>
      <c r="DD32" s="1">
        <v>15</v>
      </c>
      <c r="DE32" s="1">
        <v>1607374738.5999999</v>
      </c>
      <c r="DF32" s="1" t="s">
        <v>339</v>
      </c>
      <c r="DG32" s="1">
        <v>1607374738.5999999</v>
      </c>
      <c r="DH32" s="1">
        <v>1607371984.5999999</v>
      </c>
      <c r="DI32" s="1">
        <v>6</v>
      </c>
      <c r="DJ32" s="1">
        <v>0.06</v>
      </c>
      <c r="DK32" s="1">
        <v>-0.14299999999999999</v>
      </c>
      <c r="DL32" s="1">
        <v>2.343</v>
      </c>
      <c r="DM32" s="1">
        <v>0.56499999999999995</v>
      </c>
      <c r="DN32" s="1">
        <v>401</v>
      </c>
      <c r="DO32" s="1">
        <v>33</v>
      </c>
      <c r="DP32" s="1">
        <v>0.21</v>
      </c>
      <c r="DQ32" s="1">
        <v>0.22</v>
      </c>
      <c r="DR32" s="1">
        <v>6.9741289553967896</v>
      </c>
      <c r="DS32" s="1">
        <v>0.81871606478972503</v>
      </c>
      <c r="DT32" s="1">
        <v>6.3957725295043594E-2</v>
      </c>
      <c r="DU32" s="1">
        <v>0</v>
      </c>
      <c r="DV32" s="1">
        <v>-9.2040083870967795</v>
      </c>
      <c r="DW32" s="1">
        <v>-1.46080112903225</v>
      </c>
      <c r="DX32" s="1">
        <v>0.110915110640373</v>
      </c>
      <c r="DY32" s="1">
        <v>0</v>
      </c>
      <c r="DZ32" s="1">
        <v>2.05027032258065</v>
      </c>
      <c r="EA32" s="1">
        <v>1.13604774193548</v>
      </c>
      <c r="EB32" s="1">
        <v>8.5094349173057707E-2</v>
      </c>
      <c r="EC32" s="1">
        <v>0</v>
      </c>
      <c r="ED32" s="1">
        <v>0</v>
      </c>
      <c r="EE32" s="1">
        <v>3</v>
      </c>
      <c r="EF32" s="1" t="s">
        <v>299</v>
      </c>
      <c r="EG32" s="1">
        <v>100</v>
      </c>
      <c r="EH32" s="1">
        <v>100</v>
      </c>
      <c r="EI32" s="1">
        <v>2.343</v>
      </c>
      <c r="EJ32" s="1">
        <v>0.56540000000000001</v>
      </c>
      <c r="EK32" s="1">
        <v>2.3428000000000102</v>
      </c>
      <c r="EL32" s="1">
        <v>0</v>
      </c>
      <c r="EM32" s="1">
        <v>0</v>
      </c>
      <c r="EN32" s="1">
        <v>0</v>
      </c>
      <c r="EO32" s="1">
        <v>0.56538000000000099</v>
      </c>
      <c r="EP32" s="1">
        <v>0</v>
      </c>
      <c r="EQ32" s="1">
        <v>0</v>
      </c>
      <c r="ER32" s="1">
        <v>0</v>
      </c>
      <c r="ES32" s="1">
        <v>-1</v>
      </c>
      <c r="ET32" s="1">
        <v>-1</v>
      </c>
      <c r="EU32" s="1">
        <v>-1</v>
      </c>
      <c r="EV32" s="1">
        <v>-1</v>
      </c>
      <c r="EW32" s="1">
        <v>3.2</v>
      </c>
      <c r="EX32" s="1">
        <v>49.1</v>
      </c>
      <c r="EY32" s="1">
        <v>2</v>
      </c>
      <c r="EZ32" s="1">
        <v>515.42200000000003</v>
      </c>
      <c r="FA32" s="1">
        <v>500.81799999999998</v>
      </c>
      <c r="FB32" s="1">
        <v>37.1158</v>
      </c>
      <c r="FC32" s="1">
        <v>36.149799999999999</v>
      </c>
      <c r="FD32" s="1">
        <v>30</v>
      </c>
      <c r="FE32" s="1">
        <v>35.979100000000003</v>
      </c>
      <c r="FF32" s="1">
        <v>35.924599999999998</v>
      </c>
      <c r="FG32" s="1">
        <v>19.816099999999999</v>
      </c>
      <c r="FH32" s="1">
        <v>0</v>
      </c>
      <c r="FI32" s="1">
        <v>100</v>
      </c>
      <c r="FJ32" s="1">
        <v>-999.9</v>
      </c>
      <c r="FK32" s="1">
        <v>400</v>
      </c>
      <c r="FL32" s="1">
        <v>35.236699999999999</v>
      </c>
      <c r="FM32" s="1">
        <v>100.988</v>
      </c>
      <c r="FN32" s="1">
        <v>100.239</v>
      </c>
    </row>
    <row r="33" spans="1:170" ht="15.75" customHeight="1" x14ac:dyDescent="0.25">
      <c r="A33" s="1">
        <v>17</v>
      </c>
      <c r="B33" s="1">
        <v>1607375106.5999999</v>
      </c>
      <c r="C33" s="1">
        <v>2874.5</v>
      </c>
      <c r="D33" s="1" t="s">
        <v>345</v>
      </c>
      <c r="E33" s="1" t="s">
        <v>346</v>
      </c>
      <c r="F33" s="1" t="s">
        <v>347</v>
      </c>
      <c r="G33" s="1" t="s">
        <v>323</v>
      </c>
      <c r="H33" s="1">
        <v>1607375098.5999999</v>
      </c>
      <c r="I33" s="1">
        <f t="shared" si="0"/>
        <v>4.8270292212482992E-3</v>
      </c>
      <c r="J33" s="1">
        <f t="shared" si="1"/>
        <v>15.391178270828883</v>
      </c>
      <c r="K33" s="1">
        <f t="shared" si="2"/>
        <v>379.42145161290301</v>
      </c>
      <c r="L33" s="1">
        <f t="shared" si="3"/>
        <v>225.92733061162187</v>
      </c>
      <c r="M33" s="1">
        <f t="shared" si="4"/>
        <v>23.108500236435102</v>
      </c>
      <c r="N33" s="1">
        <f t="shared" si="5"/>
        <v>38.808322483912413</v>
      </c>
      <c r="O33" s="1">
        <f t="shared" si="6"/>
        <v>0.1807417585211489</v>
      </c>
      <c r="P33" s="1">
        <f t="shared" si="7"/>
        <v>2.9681310725490606</v>
      </c>
      <c r="Q33" s="1">
        <f t="shared" si="8"/>
        <v>0.17484241344909299</v>
      </c>
      <c r="R33" s="1">
        <f t="shared" si="9"/>
        <v>0.1097905007131228</v>
      </c>
      <c r="S33" s="1">
        <f t="shared" si="10"/>
        <v>231.2889458692473</v>
      </c>
      <c r="T33" s="1">
        <f t="shared" si="11"/>
        <v>37.851891481529464</v>
      </c>
      <c r="U33" s="1">
        <f t="shared" si="12"/>
        <v>37.256719354838701</v>
      </c>
      <c r="V33" s="1">
        <f t="shared" si="13"/>
        <v>6.3937645907664882</v>
      </c>
      <c r="W33" s="1">
        <f t="shared" si="14"/>
        <v>56.49448870061633</v>
      </c>
      <c r="X33" s="1">
        <f t="shared" si="15"/>
        <v>3.7094140439347862</v>
      </c>
      <c r="Y33" s="1">
        <f t="shared" si="16"/>
        <v>6.5659750698731756</v>
      </c>
      <c r="Z33" s="1">
        <f t="shared" si="17"/>
        <v>2.6843505468317019</v>
      </c>
      <c r="AA33" s="1">
        <f t="shared" si="18"/>
        <v>-212.87198865705</v>
      </c>
      <c r="AB33" s="1">
        <f t="shared" si="19"/>
        <v>78.198158187107708</v>
      </c>
      <c r="AC33" s="1">
        <f t="shared" si="20"/>
        <v>6.3039707916846979</v>
      </c>
      <c r="AD33" s="1">
        <f t="shared" si="21"/>
        <v>102.9190861909897</v>
      </c>
      <c r="AE33" s="1">
        <v>0</v>
      </c>
      <c r="AF33" s="1">
        <v>0</v>
      </c>
      <c r="AG33" s="1">
        <f t="shared" si="22"/>
        <v>1</v>
      </c>
      <c r="AH33" s="1">
        <f t="shared" si="23"/>
        <v>0</v>
      </c>
      <c r="AI33" s="1">
        <f t="shared" si="24"/>
        <v>52180.35816464918</v>
      </c>
      <c r="AJ33" s="1" t="s">
        <v>263</v>
      </c>
      <c r="AK33" s="1">
        <v>715.47692307692296</v>
      </c>
      <c r="AL33" s="1">
        <v>3262.08</v>
      </c>
      <c r="AM33" s="1">
        <f t="shared" si="25"/>
        <v>2546.603076923077</v>
      </c>
      <c r="AN33" s="1">
        <f t="shared" si="26"/>
        <v>0.78066849277855754</v>
      </c>
      <c r="AO33" s="1">
        <v>-0.57774747981622299</v>
      </c>
      <c r="AP33" s="1" t="s">
        <v>348</v>
      </c>
      <c r="AQ33" s="1">
        <v>1047.0512000000001</v>
      </c>
      <c r="AR33" s="1">
        <v>1493.08</v>
      </c>
      <c r="AS33" s="1">
        <f t="shared" si="27"/>
        <v>0.29873067752565152</v>
      </c>
      <c r="AT33" s="1">
        <v>0.5</v>
      </c>
      <c r="AU33" s="1">
        <f t="shared" si="28"/>
        <v>1180.1744233279728</v>
      </c>
      <c r="AV33" s="1">
        <f t="shared" si="29"/>
        <v>15.391178270828883</v>
      </c>
      <c r="AW33" s="1">
        <f t="shared" si="30"/>
        <v>176.2771525396052</v>
      </c>
      <c r="AX33" s="1">
        <f t="shared" si="31"/>
        <v>0.48102579901947651</v>
      </c>
      <c r="AY33" s="1">
        <f t="shared" si="32"/>
        <v>1.3530987822642645E-2</v>
      </c>
      <c r="AZ33" s="1">
        <f t="shared" si="33"/>
        <v>1.1847992070083317</v>
      </c>
      <c r="BA33" s="1" t="s">
        <v>349</v>
      </c>
      <c r="BB33" s="1">
        <v>774.87</v>
      </c>
      <c r="BC33" s="1">
        <f t="shared" si="34"/>
        <v>718.20999999999992</v>
      </c>
      <c r="BD33" s="1">
        <f t="shared" si="35"/>
        <v>0.62102839002520138</v>
      </c>
      <c r="BE33" s="1">
        <f t="shared" si="36"/>
        <v>0.71123869717474597</v>
      </c>
      <c r="BF33" s="1">
        <f t="shared" si="37"/>
        <v>0.57359443813533473</v>
      </c>
      <c r="BG33" s="1">
        <f t="shared" si="38"/>
        <v>0.69465085314252706</v>
      </c>
      <c r="BH33" s="1">
        <f t="shared" si="39"/>
        <v>1399.9874193548401</v>
      </c>
      <c r="BI33" s="1">
        <f t="shared" si="40"/>
        <v>1180.1744233279728</v>
      </c>
      <c r="BJ33" s="1">
        <f t="shared" si="41"/>
        <v>0.84298930619807699</v>
      </c>
      <c r="BK33" s="1">
        <f t="shared" si="42"/>
        <v>0.19597861239615397</v>
      </c>
      <c r="BL33" s="1">
        <v>6</v>
      </c>
      <c r="BM33" s="1">
        <v>0.5</v>
      </c>
      <c r="BN33" s="1" t="s">
        <v>266</v>
      </c>
      <c r="BO33" s="1">
        <v>2</v>
      </c>
      <c r="BP33" s="1">
        <v>1607375098.5999999</v>
      </c>
      <c r="BQ33" s="1">
        <v>379.42145161290301</v>
      </c>
      <c r="BR33" s="1">
        <v>400.08829032258097</v>
      </c>
      <c r="BS33" s="1">
        <v>36.266222580645199</v>
      </c>
      <c r="BT33" s="1">
        <v>30.683951612903201</v>
      </c>
      <c r="BU33" s="1">
        <v>377.078709677419</v>
      </c>
      <c r="BV33" s="1">
        <v>35.700841935483901</v>
      </c>
      <c r="BW33" s="1">
        <v>500.008451612903</v>
      </c>
      <c r="BX33" s="1">
        <v>102.234451612903</v>
      </c>
      <c r="BY33" s="1">
        <v>4.8438083870967701E-2</v>
      </c>
      <c r="BZ33" s="1">
        <v>37.745403225806399</v>
      </c>
      <c r="CA33" s="1">
        <v>37.256719354838701</v>
      </c>
      <c r="CB33" s="1">
        <v>999.9</v>
      </c>
      <c r="CC33" s="1">
        <v>0</v>
      </c>
      <c r="CD33" s="1">
        <v>0</v>
      </c>
      <c r="CE33" s="1">
        <v>9998.2003225806402</v>
      </c>
      <c r="CF33" s="1">
        <v>0</v>
      </c>
      <c r="CG33" s="1">
        <v>1275.59193548387</v>
      </c>
      <c r="CH33" s="1">
        <v>1399.9874193548401</v>
      </c>
      <c r="CI33" s="1">
        <v>0.89999822580645195</v>
      </c>
      <c r="CJ33" s="1">
        <v>0.100001570967742</v>
      </c>
      <c r="CK33" s="1">
        <v>0</v>
      </c>
      <c r="CL33" s="1">
        <v>1047.7867741935499</v>
      </c>
      <c r="CM33" s="1">
        <v>4.9997499999999997</v>
      </c>
      <c r="CN33" s="1">
        <v>14375.651612903201</v>
      </c>
      <c r="CO33" s="1">
        <v>12177.935483871001</v>
      </c>
      <c r="CP33" s="1">
        <v>47.433</v>
      </c>
      <c r="CQ33" s="1">
        <v>49.008000000000003</v>
      </c>
      <c r="CR33" s="1">
        <v>48.061999999999998</v>
      </c>
      <c r="CS33" s="1">
        <v>48.562064516128999</v>
      </c>
      <c r="CT33" s="1">
        <v>49.320129032258002</v>
      </c>
      <c r="CU33" s="1">
        <v>1255.48774193548</v>
      </c>
      <c r="CV33" s="1">
        <v>139.49967741935501</v>
      </c>
      <c r="CW33" s="1">
        <v>0</v>
      </c>
      <c r="CX33" s="1">
        <v>175.89999985694899</v>
      </c>
      <c r="CY33" s="1">
        <v>0</v>
      </c>
      <c r="CZ33" s="1">
        <v>1047.0512000000001</v>
      </c>
      <c r="DA33" s="1">
        <v>-59.595384706214702</v>
      </c>
      <c r="DB33" s="1">
        <v>-791.63846276672098</v>
      </c>
      <c r="DC33" s="1">
        <v>14365.675999999999</v>
      </c>
      <c r="DD33" s="1">
        <v>15</v>
      </c>
      <c r="DE33" s="1">
        <v>1607374738.5999999</v>
      </c>
      <c r="DF33" s="1" t="s">
        <v>339</v>
      </c>
      <c r="DG33" s="1">
        <v>1607374738.5999999</v>
      </c>
      <c r="DH33" s="1">
        <v>1607371984.5999999</v>
      </c>
      <c r="DI33" s="1">
        <v>6</v>
      </c>
      <c r="DJ33" s="1">
        <v>0.06</v>
      </c>
      <c r="DK33" s="1">
        <v>-0.14299999999999999</v>
      </c>
      <c r="DL33" s="1">
        <v>2.343</v>
      </c>
      <c r="DM33" s="1">
        <v>0.56499999999999995</v>
      </c>
      <c r="DN33" s="1">
        <v>401</v>
      </c>
      <c r="DO33" s="1">
        <v>33</v>
      </c>
      <c r="DP33" s="1">
        <v>0.21</v>
      </c>
      <c r="DQ33" s="1">
        <v>0.22</v>
      </c>
      <c r="DR33" s="1">
        <v>15.3952440849359</v>
      </c>
      <c r="DS33" s="1">
        <v>-0.310519975954895</v>
      </c>
      <c r="DT33" s="1">
        <v>2.9604929009357898E-2</v>
      </c>
      <c r="DU33" s="1">
        <v>1</v>
      </c>
      <c r="DV33" s="1">
        <v>-20.666825806451602</v>
      </c>
      <c r="DW33" s="1">
        <v>6.2845161290335405E-2</v>
      </c>
      <c r="DX33" s="1">
        <v>2.1927769516358501E-2</v>
      </c>
      <c r="DY33" s="1">
        <v>1</v>
      </c>
      <c r="DZ33" s="1">
        <v>5.5767925806451597</v>
      </c>
      <c r="EA33" s="1">
        <v>0.65302112903225795</v>
      </c>
      <c r="EB33" s="1">
        <v>4.8825795995872903E-2</v>
      </c>
      <c r="EC33" s="1">
        <v>0</v>
      </c>
      <c r="ED33" s="1">
        <v>2</v>
      </c>
      <c r="EE33" s="1">
        <v>3</v>
      </c>
      <c r="EF33" s="1" t="s">
        <v>275</v>
      </c>
      <c r="EG33" s="1">
        <v>100</v>
      </c>
      <c r="EH33" s="1">
        <v>100</v>
      </c>
      <c r="EI33" s="1">
        <v>2.343</v>
      </c>
      <c r="EJ33" s="1">
        <v>0.56530000000000002</v>
      </c>
      <c r="EK33" s="1">
        <v>2.3428000000000102</v>
      </c>
      <c r="EL33" s="1">
        <v>0</v>
      </c>
      <c r="EM33" s="1">
        <v>0</v>
      </c>
      <c r="EN33" s="1">
        <v>0</v>
      </c>
      <c r="EO33" s="1">
        <v>0.56538000000000099</v>
      </c>
      <c r="EP33" s="1">
        <v>0</v>
      </c>
      <c r="EQ33" s="1">
        <v>0</v>
      </c>
      <c r="ER33" s="1">
        <v>0</v>
      </c>
      <c r="ES33" s="1">
        <v>-1</v>
      </c>
      <c r="ET33" s="1">
        <v>-1</v>
      </c>
      <c r="EU33" s="1">
        <v>-1</v>
      </c>
      <c r="EV33" s="1">
        <v>-1</v>
      </c>
      <c r="EW33" s="1">
        <v>6.1</v>
      </c>
      <c r="EX33" s="1">
        <v>52</v>
      </c>
      <c r="EY33" s="1">
        <v>2</v>
      </c>
      <c r="EZ33" s="1">
        <v>520.80100000000004</v>
      </c>
      <c r="FA33" s="1">
        <v>503.36200000000002</v>
      </c>
      <c r="FB33" s="1">
        <v>36.878700000000002</v>
      </c>
      <c r="FC33" s="1">
        <v>36.040999999999997</v>
      </c>
      <c r="FD33" s="1">
        <v>29.999700000000001</v>
      </c>
      <c r="FE33" s="1">
        <v>35.887900000000002</v>
      </c>
      <c r="FF33" s="1">
        <v>35.825699999999998</v>
      </c>
      <c r="FG33" s="1">
        <v>19.758299999999998</v>
      </c>
      <c r="FH33" s="1">
        <v>0</v>
      </c>
      <c r="FI33" s="1">
        <v>100</v>
      </c>
      <c r="FJ33" s="1">
        <v>-999.9</v>
      </c>
      <c r="FK33" s="1">
        <v>400</v>
      </c>
      <c r="FL33" s="1">
        <v>33.009500000000003</v>
      </c>
      <c r="FM33" s="1">
        <v>101.02500000000001</v>
      </c>
      <c r="FN33" s="1">
        <v>100.283</v>
      </c>
    </row>
    <row r="34" spans="1:170" ht="15.75" customHeight="1" x14ac:dyDescent="0.25">
      <c r="A34" s="1">
        <v>18</v>
      </c>
      <c r="B34" s="1">
        <v>1607375250.0999999</v>
      </c>
      <c r="C34" s="1">
        <v>3018</v>
      </c>
      <c r="D34" s="1" t="s">
        <v>350</v>
      </c>
      <c r="E34" s="1" t="s">
        <v>351</v>
      </c>
      <c r="F34" s="1" t="s">
        <v>347</v>
      </c>
      <c r="G34" s="1" t="s">
        <v>323</v>
      </c>
      <c r="H34" s="1">
        <v>1607375242.0999999</v>
      </c>
      <c r="I34" s="1">
        <f t="shared" si="0"/>
        <v>5.6551283135398379E-3</v>
      </c>
      <c r="J34" s="1">
        <f t="shared" si="1"/>
        <v>16.42903371728779</v>
      </c>
      <c r="K34" s="1">
        <f t="shared" si="2"/>
        <v>377.88041935483898</v>
      </c>
      <c r="L34" s="1">
        <f t="shared" si="3"/>
        <v>247.99248553500232</v>
      </c>
      <c r="M34" s="1">
        <f t="shared" si="4"/>
        <v>25.362621254642402</v>
      </c>
      <c r="N34" s="1">
        <f t="shared" si="5"/>
        <v>38.646485335901467</v>
      </c>
      <c r="O34" s="1">
        <f t="shared" si="6"/>
        <v>0.23250713189129282</v>
      </c>
      <c r="P34" s="1">
        <f t="shared" si="7"/>
        <v>2.968094793339854</v>
      </c>
      <c r="Q34" s="1">
        <f t="shared" si="8"/>
        <v>0.22284175155569191</v>
      </c>
      <c r="R34" s="1">
        <f t="shared" si="9"/>
        <v>0.14011100934972631</v>
      </c>
      <c r="S34" s="1">
        <f t="shared" si="10"/>
        <v>231.29028188437761</v>
      </c>
      <c r="T34" s="1">
        <f t="shared" si="11"/>
        <v>37.65837820411155</v>
      </c>
      <c r="U34" s="1">
        <f t="shared" si="12"/>
        <v>36.839687096774199</v>
      </c>
      <c r="V34" s="1">
        <f t="shared" si="13"/>
        <v>6.2499182084240346</v>
      </c>
      <c r="W34" s="1">
        <f t="shared" si="14"/>
        <v>57.542181922391002</v>
      </c>
      <c r="X34" s="1">
        <f t="shared" si="15"/>
        <v>3.781824265522499</v>
      </c>
      <c r="Y34" s="1">
        <f t="shared" si="16"/>
        <v>6.5722642749681741</v>
      </c>
      <c r="Z34" s="1">
        <f t="shared" si="17"/>
        <v>2.4680939429015356</v>
      </c>
      <c r="AA34" s="1">
        <f t="shared" si="18"/>
        <v>-249.39115862710685</v>
      </c>
      <c r="AB34" s="1">
        <f t="shared" si="19"/>
        <v>147.75096382262581</v>
      </c>
      <c r="AC34" s="1">
        <f t="shared" si="20"/>
        <v>11.888190999050797</v>
      </c>
      <c r="AD34" s="1">
        <f t="shared" si="21"/>
        <v>141.53827807894737</v>
      </c>
      <c r="AE34" s="1">
        <v>0</v>
      </c>
      <c r="AF34" s="1">
        <v>0</v>
      </c>
      <c r="AG34" s="1">
        <f t="shared" si="22"/>
        <v>1</v>
      </c>
      <c r="AH34" s="1">
        <f t="shared" si="23"/>
        <v>0</v>
      </c>
      <c r="AI34" s="1">
        <f t="shared" si="24"/>
        <v>52176.122803350991</v>
      </c>
      <c r="AJ34" s="1" t="s">
        <v>263</v>
      </c>
      <c r="AK34" s="1">
        <v>715.47692307692296</v>
      </c>
      <c r="AL34" s="1">
        <v>3262.08</v>
      </c>
      <c r="AM34" s="1">
        <f t="shared" si="25"/>
        <v>2546.603076923077</v>
      </c>
      <c r="AN34" s="1">
        <f t="shared" si="26"/>
        <v>0.78066849277855754</v>
      </c>
      <c r="AO34" s="1">
        <v>-0.57774747981622299</v>
      </c>
      <c r="AP34" s="1" t="s">
        <v>352</v>
      </c>
      <c r="AQ34" s="1">
        <v>1167.00038461538</v>
      </c>
      <c r="AR34" s="1">
        <v>1655.81</v>
      </c>
      <c r="AS34" s="1">
        <f t="shared" si="27"/>
        <v>0.2952087590874678</v>
      </c>
      <c r="AT34" s="1">
        <v>0.5</v>
      </c>
      <c r="AU34" s="1">
        <f t="shared" si="28"/>
        <v>1180.1802491344463</v>
      </c>
      <c r="AV34" s="1">
        <f t="shared" si="29"/>
        <v>16.42903371728779</v>
      </c>
      <c r="AW34" s="1">
        <f t="shared" si="30"/>
        <v>174.19977342325924</v>
      </c>
      <c r="AX34" s="1">
        <f t="shared" si="31"/>
        <v>0.52126753673428705</v>
      </c>
      <c r="AY34" s="1">
        <f t="shared" si="32"/>
        <v>1.4410325210557393E-2</v>
      </c>
      <c r="AZ34" s="1">
        <f t="shared" si="33"/>
        <v>0.97008110833972494</v>
      </c>
      <c r="BA34" s="1" t="s">
        <v>353</v>
      </c>
      <c r="BB34" s="1">
        <v>792.69</v>
      </c>
      <c r="BC34" s="1">
        <f t="shared" si="34"/>
        <v>863.11999999999989</v>
      </c>
      <c r="BD34" s="1">
        <f t="shared" si="35"/>
        <v>0.56632868591229502</v>
      </c>
      <c r="BE34" s="1">
        <f t="shared" si="36"/>
        <v>0.65047238386808082</v>
      </c>
      <c r="BF34" s="1">
        <f t="shared" si="37"/>
        <v>0.51982603545552675</v>
      </c>
      <c r="BG34" s="1">
        <f t="shared" si="38"/>
        <v>0.63075004289273429</v>
      </c>
      <c r="BH34" s="1">
        <f t="shared" si="39"/>
        <v>1399.9941935483901</v>
      </c>
      <c r="BI34" s="1">
        <f t="shared" si="40"/>
        <v>1180.1802491344463</v>
      </c>
      <c r="BJ34" s="1">
        <f t="shared" si="41"/>
        <v>0.84298938850824168</v>
      </c>
      <c r="BK34" s="1">
        <f t="shared" si="42"/>
        <v>0.1959787770164835</v>
      </c>
      <c r="BL34" s="1">
        <v>6</v>
      </c>
      <c r="BM34" s="1">
        <v>0.5</v>
      </c>
      <c r="BN34" s="1" t="s">
        <v>266</v>
      </c>
      <c r="BO34" s="1">
        <v>2</v>
      </c>
      <c r="BP34" s="1">
        <v>1607375242.0999999</v>
      </c>
      <c r="BQ34" s="1">
        <v>377.88041935483898</v>
      </c>
      <c r="BR34" s="1">
        <v>400.159258064516</v>
      </c>
      <c r="BS34" s="1">
        <v>36.978196774193499</v>
      </c>
      <c r="BT34" s="1">
        <v>30.4430870967742</v>
      </c>
      <c r="BU34" s="1">
        <v>375.53761290322598</v>
      </c>
      <c r="BV34" s="1">
        <v>36.4128258064516</v>
      </c>
      <c r="BW34" s="1">
        <v>500.00799999999998</v>
      </c>
      <c r="BX34" s="1">
        <v>102.22264516129</v>
      </c>
      <c r="BY34" s="1">
        <v>4.90877903225806E-2</v>
      </c>
      <c r="BZ34" s="1">
        <v>37.763038709677403</v>
      </c>
      <c r="CA34" s="1">
        <v>36.839687096774199</v>
      </c>
      <c r="CB34" s="1">
        <v>999.9</v>
      </c>
      <c r="CC34" s="1">
        <v>0</v>
      </c>
      <c r="CD34" s="1">
        <v>0</v>
      </c>
      <c r="CE34" s="1">
        <v>9999.1496774193492</v>
      </c>
      <c r="CF34" s="1">
        <v>0</v>
      </c>
      <c r="CG34" s="1">
        <v>1265.22322580645</v>
      </c>
      <c r="CH34" s="1">
        <v>1399.9941935483901</v>
      </c>
      <c r="CI34" s="1">
        <v>0.89999570967741904</v>
      </c>
      <c r="CJ34" s="1">
        <v>0.100004096774194</v>
      </c>
      <c r="CK34" s="1">
        <v>0</v>
      </c>
      <c r="CL34" s="1">
        <v>1168.0258064516099</v>
      </c>
      <c r="CM34" s="1">
        <v>4.9997499999999997</v>
      </c>
      <c r="CN34" s="1">
        <v>16022.893548387099</v>
      </c>
      <c r="CO34" s="1">
        <v>12177.9806451613</v>
      </c>
      <c r="CP34" s="1">
        <v>47.620935483871001</v>
      </c>
      <c r="CQ34" s="1">
        <v>49.465451612903202</v>
      </c>
      <c r="CR34" s="1">
        <v>48.258000000000003</v>
      </c>
      <c r="CS34" s="1">
        <v>49.003999999999998</v>
      </c>
      <c r="CT34" s="1">
        <v>49.5</v>
      </c>
      <c r="CU34" s="1">
        <v>1255.49</v>
      </c>
      <c r="CV34" s="1">
        <v>139.50419354838701</v>
      </c>
      <c r="CW34" s="1">
        <v>0</v>
      </c>
      <c r="CX34" s="1">
        <v>142.5</v>
      </c>
      <c r="CY34" s="1">
        <v>0</v>
      </c>
      <c r="CZ34" s="1">
        <v>1167.00038461538</v>
      </c>
      <c r="DA34" s="1">
        <v>-172.362735053655</v>
      </c>
      <c r="DB34" s="1">
        <v>-2369.1931624130102</v>
      </c>
      <c r="DC34" s="1">
        <v>16008.8807692308</v>
      </c>
      <c r="DD34" s="1">
        <v>15</v>
      </c>
      <c r="DE34" s="1">
        <v>1607374738.5999999</v>
      </c>
      <c r="DF34" s="1" t="s">
        <v>339</v>
      </c>
      <c r="DG34" s="1">
        <v>1607374738.5999999</v>
      </c>
      <c r="DH34" s="1">
        <v>1607371984.5999999</v>
      </c>
      <c r="DI34" s="1">
        <v>6</v>
      </c>
      <c r="DJ34" s="1">
        <v>0.06</v>
      </c>
      <c r="DK34" s="1">
        <v>-0.14299999999999999</v>
      </c>
      <c r="DL34" s="1">
        <v>2.343</v>
      </c>
      <c r="DM34" s="1">
        <v>0.56499999999999995</v>
      </c>
      <c r="DN34" s="1">
        <v>401</v>
      </c>
      <c r="DO34" s="1">
        <v>33</v>
      </c>
      <c r="DP34" s="1">
        <v>0.21</v>
      </c>
      <c r="DQ34" s="1">
        <v>0.22</v>
      </c>
      <c r="DR34" s="1">
        <v>16.4348441292594</v>
      </c>
      <c r="DS34" s="1">
        <v>-1.5374569532839999</v>
      </c>
      <c r="DT34" s="1">
        <v>0.115095694255478</v>
      </c>
      <c r="DU34" s="1">
        <v>0</v>
      </c>
      <c r="DV34" s="1">
        <v>-22.278812903225798</v>
      </c>
      <c r="DW34" s="1">
        <v>1.87909838709691</v>
      </c>
      <c r="DX34" s="1">
        <v>0.14471599715825101</v>
      </c>
      <c r="DY34" s="1">
        <v>0</v>
      </c>
      <c r="DZ34" s="1">
        <v>6.5351245161290299</v>
      </c>
      <c r="EA34" s="1">
        <v>-0.15646209677419001</v>
      </c>
      <c r="EB34" s="1">
        <v>1.2531805945263499E-2</v>
      </c>
      <c r="EC34" s="1">
        <v>1</v>
      </c>
      <c r="ED34" s="1">
        <v>1</v>
      </c>
      <c r="EE34" s="1">
        <v>3</v>
      </c>
      <c r="EF34" s="1" t="s">
        <v>268</v>
      </c>
      <c r="EG34" s="1">
        <v>100</v>
      </c>
      <c r="EH34" s="1">
        <v>100</v>
      </c>
      <c r="EI34" s="1">
        <v>2.3420000000000001</v>
      </c>
      <c r="EJ34" s="1">
        <v>0.56530000000000002</v>
      </c>
      <c r="EK34" s="1">
        <v>2.3428000000000102</v>
      </c>
      <c r="EL34" s="1">
        <v>0</v>
      </c>
      <c r="EM34" s="1">
        <v>0</v>
      </c>
      <c r="EN34" s="1">
        <v>0</v>
      </c>
      <c r="EO34" s="1">
        <v>0.56538000000000099</v>
      </c>
      <c r="EP34" s="1">
        <v>0</v>
      </c>
      <c r="EQ34" s="1">
        <v>0</v>
      </c>
      <c r="ER34" s="1">
        <v>0</v>
      </c>
      <c r="ES34" s="1">
        <v>-1</v>
      </c>
      <c r="ET34" s="1">
        <v>-1</v>
      </c>
      <c r="EU34" s="1">
        <v>-1</v>
      </c>
      <c r="EV34" s="1">
        <v>-1</v>
      </c>
      <c r="EW34" s="1">
        <v>8.5</v>
      </c>
      <c r="EX34" s="1">
        <v>54.4</v>
      </c>
      <c r="EY34" s="1">
        <v>2</v>
      </c>
      <c r="EZ34" s="1">
        <v>523.94000000000005</v>
      </c>
      <c r="FA34" s="1">
        <v>504.15300000000002</v>
      </c>
      <c r="FB34" s="1">
        <v>36.935600000000001</v>
      </c>
      <c r="FC34" s="1">
        <v>35.918100000000003</v>
      </c>
      <c r="FD34" s="1">
        <v>29.999500000000001</v>
      </c>
      <c r="FE34" s="1">
        <v>35.762999999999998</v>
      </c>
      <c r="FF34" s="1">
        <v>35.706200000000003</v>
      </c>
      <c r="FG34" s="1">
        <v>19.5886</v>
      </c>
      <c r="FH34" s="1">
        <v>0</v>
      </c>
      <c r="FI34" s="1">
        <v>100</v>
      </c>
      <c r="FJ34" s="1">
        <v>-999.9</v>
      </c>
      <c r="FK34" s="1">
        <v>400</v>
      </c>
      <c r="FL34" s="1">
        <v>35.983499999999999</v>
      </c>
      <c r="FM34" s="1">
        <v>101.042</v>
      </c>
      <c r="FN34" s="1">
        <v>100.315</v>
      </c>
    </row>
    <row r="35" spans="1:170" ht="15.75" customHeight="1" x14ac:dyDescent="0.25">
      <c r="A35" s="1">
        <v>19</v>
      </c>
      <c r="B35" s="1">
        <v>1607375437.5999999</v>
      </c>
      <c r="C35" s="1">
        <v>3205.5</v>
      </c>
      <c r="D35" s="1" t="s">
        <v>354</v>
      </c>
      <c r="E35" s="1" t="s">
        <v>355</v>
      </c>
      <c r="F35" s="1" t="s">
        <v>356</v>
      </c>
      <c r="G35" s="1" t="s">
        <v>357</v>
      </c>
      <c r="H35" s="1">
        <v>1607375429.8499999</v>
      </c>
      <c r="I35" s="1">
        <f t="shared" si="0"/>
        <v>3.3968712209227089E-4</v>
      </c>
      <c r="J35" s="1">
        <f t="shared" si="1"/>
        <v>0.76254538958063978</v>
      </c>
      <c r="K35" s="1">
        <f t="shared" si="2"/>
        <v>398.78930000000003</v>
      </c>
      <c r="L35" s="1">
        <f t="shared" si="3"/>
        <v>246.65800659182403</v>
      </c>
      <c r="M35" s="1">
        <f t="shared" si="4"/>
        <v>25.228355941910962</v>
      </c>
      <c r="N35" s="1">
        <f t="shared" si="5"/>
        <v>40.788452583557849</v>
      </c>
      <c r="O35" s="1">
        <f t="shared" si="6"/>
        <v>9.1863208078081047E-3</v>
      </c>
      <c r="P35" s="1">
        <f t="shared" si="7"/>
        <v>2.9683254767114677</v>
      </c>
      <c r="Q35" s="1">
        <f t="shared" si="8"/>
        <v>9.1705558219834973E-3</v>
      </c>
      <c r="R35" s="1">
        <f t="shared" si="9"/>
        <v>5.7330115261674287E-3</v>
      </c>
      <c r="S35" s="1">
        <f t="shared" si="10"/>
        <v>231.28924897144344</v>
      </c>
      <c r="T35" s="1">
        <f t="shared" si="11"/>
        <v>39.013387332872682</v>
      </c>
      <c r="U35" s="1">
        <f t="shared" si="12"/>
        <v>38.199613333333303</v>
      </c>
      <c r="V35" s="1">
        <f t="shared" si="13"/>
        <v>6.7296320671843253</v>
      </c>
      <c r="W35" s="1">
        <f t="shared" si="14"/>
        <v>47.526672711790624</v>
      </c>
      <c r="X35" s="1">
        <f t="shared" si="15"/>
        <v>3.1235318389091704</v>
      </c>
      <c r="Y35" s="1">
        <f t="shared" si="16"/>
        <v>6.5721660294857358</v>
      </c>
      <c r="Z35" s="1">
        <f t="shared" si="17"/>
        <v>3.6061002282751549</v>
      </c>
      <c r="AA35" s="1">
        <f t="shared" si="18"/>
        <v>-14.980202084269147</v>
      </c>
      <c r="AB35" s="1">
        <f t="shared" si="19"/>
        <v>-69.908390420440824</v>
      </c>
      <c r="AC35" s="1">
        <f t="shared" si="20"/>
        <v>-5.6615006534800445</v>
      </c>
      <c r="AD35" s="1">
        <f t="shared" si="21"/>
        <v>140.73915581325343</v>
      </c>
      <c r="AE35" s="1">
        <v>0</v>
      </c>
      <c r="AF35" s="1">
        <v>0</v>
      </c>
      <c r="AG35" s="1">
        <f t="shared" si="22"/>
        <v>1</v>
      </c>
      <c r="AH35" s="1">
        <f t="shared" si="23"/>
        <v>0</v>
      </c>
      <c r="AI35" s="1">
        <f t="shared" si="24"/>
        <v>52182.862399679012</v>
      </c>
      <c r="AJ35" s="1" t="s">
        <v>263</v>
      </c>
      <c r="AK35" s="1">
        <v>715.47692307692296</v>
      </c>
      <c r="AL35" s="1">
        <v>3262.08</v>
      </c>
      <c r="AM35" s="1">
        <f t="shared" si="25"/>
        <v>2546.603076923077</v>
      </c>
      <c r="AN35" s="1">
        <f t="shared" si="26"/>
        <v>0.78066849277855754</v>
      </c>
      <c r="AO35" s="1">
        <v>-0.57774747981622299</v>
      </c>
      <c r="AP35" s="1" t="s">
        <v>358</v>
      </c>
      <c r="AQ35" s="1">
        <v>635.22419230769196</v>
      </c>
      <c r="AR35" s="1">
        <v>720.88</v>
      </c>
      <c r="AS35" s="1">
        <f t="shared" si="27"/>
        <v>0.11882117369369105</v>
      </c>
      <c r="AT35" s="1">
        <v>0.5</v>
      </c>
      <c r="AU35" s="1">
        <f t="shared" si="28"/>
        <v>1180.1732607473857</v>
      </c>
      <c r="AV35" s="1">
        <f t="shared" si="29"/>
        <v>0.76254538958063978</v>
      </c>
      <c r="AW35" s="1">
        <f t="shared" si="30"/>
        <v>70.114786001957427</v>
      </c>
      <c r="AX35" s="1">
        <f t="shared" si="31"/>
        <v>0.28705193652202854</v>
      </c>
      <c r="AY35" s="1">
        <f t="shared" si="32"/>
        <v>1.1356746623356606E-3</v>
      </c>
      <c r="AZ35" s="1">
        <f t="shared" si="33"/>
        <v>3.5251359449561646</v>
      </c>
      <c r="BA35" s="1" t="s">
        <v>359</v>
      </c>
      <c r="BB35" s="1">
        <v>513.95000000000005</v>
      </c>
      <c r="BC35" s="1">
        <f t="shared" si="34"/>
        <v>206.92999999999995</v>
      </c>
      <c r="BD35" s="1">
        <f t="shared" si="35"/>
        <v>0.41393615083510393</v>
      </c>
      <c r="BE35" s="1">
        <f t="shared" si="36"/>
        <v>0.92470152430925745</v>
      </c>
      <c r="BF35" s="1">
        <f t="shared" si="37"/>
        <v>15.853153473803827</v>
      </c>
      <c r="BG35" s="1">
        <f t="shared" si="38"/>
        <v>0.99787831995804965</v>
      </c>
      <c r="BH35" s="1">
        <f t="shared" si="39"/>
        <v>1399.9856666666701</v>
      </c>
      <c r="BI35" s="1">
        <f t="shared" si="40"/>
        <v>1180.1732607473857</v>
      </c>
      <c r="BJ35" s="1">
        <f t="shared" si="41"/>
        <v>0.84298953114094943</v>
      </c>
      <c r="BK35" s="1">
        <f t="shared" si="42"/>
        <v>0.19597906228189876</v>
      </c>
      <c r="BL35" s="1">
        <v>6</v>
      </c>
      <c r="BM35" s="1">
        <v>0.5</v>
      </c>
      <c r="BN35" s="1" t="s">
        <v>266</v>
      </c>
      <c r="BO35" s="1">
        <v>2</v>
      </c>
      <c r="BP35" s="1">
        <v>1607375429.8499999</v>
      </c>
      <c r="BQ35" s="1">
        <v>398.78930000000003</v>
      </c>
      <c r="BR35" s="1">
        <v>399.86686666666702</v>
      </c>
      <c r="BS35" s="1">
        <v>30.538816666666701</v>
      </c>
      <c r="BT35" s="1">
        <v>30.143656666666701</v>
      </c>
      <c r="BU35" s="1">
        <v>396.53530000000001</v>
      </c>
      <c r="BV35" s="1">
        <v>29.97344</v>
      </c>
      <c r="BW35" s="1">
        <v>500.02046666666701</v>
      </c>
      <c r="BX35" s="1">
        <v>102.230133333333</v>
      </c>
      <c r="BY35" s="1">
        <v>5.0576263333333302E-2</v>
      </c>
      <c r="BZ35" s="1">
        <v>37.762763333333297</v>
      </c>
      <c r="CA35" s="1">
        <v>38.199613333333303</v>
      </c>
      <c r="CB35" s="1">
        <v>999.9</v>
      </c>
      <c r="CC35" s="1">
        <v>0</v>
      </c>
      <c r="CD35" s="1">
        <v>0</v>
      </c>
      <c r="CE35" s="1">
        <v>9999.7233333333297</v>
      </c>
      <c r="CF35" s="1">
        <v>0</v>
      </c>
      <c r="CG35" s="1">
        <v>248.37063333333299</v>
      </c>
      <c r="CH35" s="1">
        <v>1399.9856666666701</v>
      </c>
      <c r="CI35" s="1">
        <v>0.89999206666666698</v>
      </c>
      <c r="CJ35" s="1">
        <v>0.10000798666666701</v>
      </c>
      <c r="CK35" s="1">
        <v>0</v>
      </c>
      <c r="CL35" s="1">
        <v>635.21813333333296</v>
      </c>
      <c r="CM35" s="1">
        <v>4.9997499999999997</v>
      </c>
      <c r="CN35" s="1">
        <v>8825.9446666666699</v>
      </c>
      <c r="CO35" s="1">
        <v>12177.9</v>
      </c>
      <c r="CP35" s="1">
        <v>47.557866666666598</v>
      </c>
      <c r="CQ35" s="1">
        <v>49.557866666666598</v>
      </c>
      <c r="CR35" s="1">
        <v>48.307866666666598</v>
      </c>
      <c r="CS35" s="1">
        <v>48.995800000000003</v>
      </c>
      <c r="CT35" s="1">
        <v>49.432866666666598</v>
      </c>
      <c r="CU35" s="1">
        <v>1255.4756666666699</v>
      </c>
      <c r="CV35" s="1">
        <v>139.51</v>
      </c>
      <c r="CW35" s="1">
        <v>0</v>
      </c>
      <c r="CX35" s="1">
        <v>186.799999952316</v>
      </c>
      <c r="CY35" s="1">
        <v>0</v>
      </c>
      <c r="CZ35" s="1">
        <v>635.22419230769196</v>
      </c>
      <c r="DA35" s="1">
        <v>0.36010256302587001</v>
      </c>
      <c r="DB35" s="1">
        <v>-8.2516239093314994</v>
      </c>
      <c r="DC35" s="1">
        <v>8825.9015384615395</v>
      </c>
      <c r="DD35" s="1">
        <v>15</v>
      </c>
      <c r="DE35" s="1">
        <v>1607375459.0999999</v>
      </c>
      <c r="DF35" s="1" t="s">
        <v>360</v>
      </c>
      <c r="DG35" s="1">
        <v>1607375459.0999999</v>
      </c>
      <c r="DH35" s="1">
        <v>1607371984.5999999</v>
      </c>
      <c r="DI35" s="1">
        <v>7</v>
      </c>
      <c r="DJ35" s="1">
        <v>-8.7999999999999995E-2</v>
      </c>
      <c r="DK35" s="1">
        <v>-0.14299999999999999</v>
      </c>
      <c r="DL35" s="1">
        <v>2.254</v>
      </c>
      <c r="DM35" s="1">
        <v>0.56499999999999995</v>
      </c>
      <c r="DN35" s="1">
        <v>396</v>
      </c>
      <c r="DO35" s="1">
        <v>33</v>
      </c>
      <c r="DP35" s="1">
        <v>0.34</v>
      </c>
      <c r="DQ35" s="1">
        <v>0.22</v>
      </c>
      <c r="DR35" s="1">
        <v>0.697123758791381</v>
      </c>
      <c r="DS35" s="1">
        <v>-6.7293866366759506E-2</v>
      </c>
      <c r="DT35" s="1">
        <v>3.8145155134752202E-2</v>
      </c>
      <c r="DU35" s="1">
        <v>1</v>
      </c>
      <c r="DV35" s="1">
        <v>-0.99418029032258104</v>
      </c>
      <c r="DW35" s="1">
        <v>-3.88669354838692E-2</v>
      </c>
      <c r="DX35" s="1">
        <v>4.4108399857764997E-2</v>
      </c>
      <c r="DY35" s="1">
        <v>1</v>
      </c>
      <c r="DZ35" s="1">
        <v>0.39218477419354802</v>
      </c>
      <c r="EA35" s="1">
        <v>0.23199120967741799</v>
      </c>
      <c r="EB35" s="1">
        <v>1.7423891653943601E-2</v>
      </c>
      <c r="EC35" s="1">
        <v>0</v>
      </c>
      <c r="ED35" s="1">
        <v>2</v>
      </c>
      <c r="EE35" s="1">
        <v>3</v>
      </c>
      <c r="EF35" s="1" t="s">
        <v>275</v>
      </c>
      <c r="EG35" s="1">
        <v>100</v>
      </c>
      <c r="EH35" s="1">
        <v>100</v>
      </c>
      <c r="EI35" s="1">
        <v>2.254</v>
      </c>
      <c r="EJ35" s="1">
        <v>0.56530000000000002</v>
      </c>
      <c r="EK35" s="1">
        <v>2.3428000000000102</v>
      </c>
      <c r="EL35" s="1">
        <v>0</v>
      </c>
      <c r="EM35" s="1">
        <v>0</v>
      </c>
      <c r="EN35" s="1">
        <v>0</v>
      </c>
      <c r="EO35" s="1">
        <v>0.56538000000000099</v>
      </c>
      <c r="EP35" s="1">
        <v>0</v>
      </c>
      <c r="EQ35" s="1">
        <v>0</v>
      </c>
      <c r="ER35" s="1">
        <v>0</v>
      </c>
      <c r="ES35" s="1">
        <v>-1</v>
      </c>
      <c r="ET35" s="1">
        <v>-1</v>
      </c>
      <c r="EU35" s="1">
        <v>-1</v>
      </c>
      <c r="EV35" s="1">
        <v>-1</v>
      </c>
      <c r="EW35" s="1">
        <v>11.7</v>
      </c>
      <c r="EX35" s="1">
        <v>57.5</v>
      </c>
      <c r="EY35" s="1">
        <v>2</v>
      </c>
      <c r="EZ35" s="1">
        <v>518.79300000000001</v>
      </c>
      <c r="FA35" s="1">
        <v>505.01400000000001</v>
      </c>
      <c r="FB35" s="1">
        <v>36.723199999999999</v>
      </c>
      <c r="FC35" s="1">
        <v>35.583399999999997</v>
      </c>
      <c r="FD35" s="1">
        <v>29.999300000000002</v>
      </c>
      <c r="FE35" s="1">
        <v>35.451999999999998</v>
      </c>
      <c r="FF35" s="1">
        <v>35.401600000000002</v>
      </c>
      <c r="FG35" s="1">
        <v>19.587199999999999</v>
      </c>
      <c r="FH35" s="1">
        <v>0</v>
      </c>
      <c r="FI35" s="1">
        <v>100</v>
      </c>
      <c r="FJ35" s="1">
        <v>-999.9</v>
      </c>
      <c r="FK35" s="1">
        <v>400</v>
      </c>
      <c r="FL35" s="1">
        <v>36.712699999999998</v>
      </c>
      <c r="FM35" s="1">
        <v>101.108</v>
      </c>
      <c r="FN35" s="1">
        <v>100.38200000000001</v>
      </c>
    </row>
    <row r="36" spans="1:170" ht="15.75" customHeight="1" x14ac:dyDescent="0.25">
      <c r="A36" s="1">
        <v>20</v>
      </c>
      <c r="B36" s="1">
        <v>1607375761.5999999</v>
      </c>
      <c r="C36" s="1">
        <v>3529.5</v>
      </c>
      <c r="D36" s="1" t="s">
        <v>361</v>
      </c>
      <c r="E36" s="1" t="s">
        <v>362</v>
      </c>
      <c r="F36" s="1" t="s">
        <v>356</v>
      </c>
      <c r="G36" s="1" t="s">
        <v>357</v>
      </c>
      <c r="H36" s="1">
        <v>1607375753.8499999</v>
      </c>
      <c r="I36" s="1">
        <f t="shared" si="0"/>
        <v>1.8503390199237486E-4</v>
      </c>
      <c r="J36" s="1">
        <f t="shared" si="1"/>
        <v>0.38346137797814939</v>
      </c>
      <c r="K36" s="1">
        <f t="shared" si="2"/>
        <v>399.43689999999998</v>
      </c>
      <c r="L36" s="1">
        <f t="shared" si="3"/>
        <v>256.31195425342679</v>
      </c>
      <c r="M36" s="1">
        <f t="shared" si="4"/>
        <v>26.214329419642404</v>
      </c>
      <c r="N36" s="1">
        <f t="shared" si="5"/>
        <v>40.852446814117982</v>
      </c>
      <c r="O36" s="1">
        <f t="shared" si="6"/>
        <v>4.9688930527494284E-3</v>
      </c>
      <c r="P36" s="1">
        <f t="shared" si="7"/>
        <v>2.9688033956249065</v>
      </c>
      <c r="Q36" s="1">
        <f t="shared" si="8"/>
        <v>4.964277438895901E-3</v>
      </c>
      <c r="R36" s="1">
        <f t="shared" si="9"/>
        <v>3.1030877271340622E-3</v>
      </c>
      <c r="S36" s="1">
        <f t="shared" si="10"/>
        <v>231.29226636824097</v>
      </c>
      <c r="T36" s="1">
        <f t="shared" si="11"/>
        <v>39.00534876755097</v>
      </c>
      <c r="U36" s="1">
        <f t="shared" si="12"/>
        <v>38.135853333333301</v>
      </c>
      <c r="V36" s="1">
        <f t="shared" si="13"/>
        <v>6.7064472322810404</v>
      </c>
      <c r="W36" s="1">
        <f t="shared" si="14"/>
        <v>46.934007730044335</v>
      </c>
      <c r="X36" s="1">
        <f t="shared" si="15"/>
        <v>3.0766629250453938</v>
      </c>
      <c r="Y36" s="1">
        <f t="shared" si="16"/>
        <v>6.55529556040001</v>
      </c>
      <c r="Z36" s="1">
        <f t="shared" si="17"/>
        <v>3.6297843072356466</v>
      </c>
      <c r="AA36" s="1">
        <f t="shared" si="18"/>
        <v>-8.1599950778637318</v>
      </c>
      <c r="AB36" s="1">
        <f t="shared" si="19"/>
        <v>-67.291557314597014</v>
      </c>
      <c r="AC36" s="1">
        <f t="shared" si="20"/>
        <v>-5.4457807357619661</v>
      </c>
      <c r="AD36" s="1">
        <f t="shared" si="21"/>
        <v>150.39493324001828</v>
      </c>
      <c r="AE36" s="1">
        <v>0</v>
      </c>
      <c r="AF36" s="1">
        <v>0</v>
      </c>
      <c r="AG36" s="1">
        <f t="shared" si="22"/>
        <v>1</v>
      </c>
      <c r="AH36" s="1">
        <f t="shared" si="23"/>
        <v>0</v>
      </c>
      <c r="AI36" s="1">
        <f t="shared" si="24"/>
        <v>52204.299035833443</v>
      </c>
      <c r="AJ36" s="1" t="s">
        <v>263</v>
      </c>
      <c r="AK36" s="1">
        <v>715.47692307692296</v>
      </c>
      <c r="AL36" s="1">
        <v>3262.08</v>
      </c>
      <c r="AM36" s="1">
        <f t="shared" si="25"/>
        <v>2546.603076923077</v>
      </c>
      <c r="AN36" s="1">
        <f t="shared" si="26"/>
        <v>0.78066849277855754</v>
      </c>
      <c r="AO36" s="1">
        <v>-0.57774747981622299</v>
      </c>
      <c r="AP36" s="1" t="s">
        <v>363</v>
      </c>
      <c r="AQ36" s="1">
        <v>562.51364000000001</v>
      </c>
      <c r="AR36" s="1">
        <v>619.80999999999995</v>
      </c>
      <c r="AS36" s="1">
        <f t="shared" si="27"/>
        <v>9.2441812813604085E-2</v>
      </c>
      <c r="AT36" s="1">
        <v>0.5</v>
      </c>
      <c r="AU36" s="1">
        <f t="shared" si="28"/>
        <v>1180.1922337724316</v>
      </c>
      <c r="AV36" s="1">
        <f t="shared" si="29"/>
        <v>0.38346137797814939</v>
      </c>
      <c r="AW36" s="1">
        <f t="shared" si="30"/>
        <v>54.549554779230199</v>
      </c>
      <c r="AX36" s="1">
        <f t="shared" si="31"/>
        <v>0.27935980381084513</v>
      </c>
      <c r="AY36" s="1">
        <f t="shared" si="32"/>
        <v>8.1445109558288763E-4</v>
      </c>
      <c r="AZ36" s="1">
        <f t="shared" si="33"/>
        <v>4.2630322195511532</v>
      </c>
      <c r="BA36" s="1" t="s">
        <v>364</v>
      </c>
      <c r="BB36" s="1">
        <v>446.66</v>
      </c>
      <c r="BC36" s="1">
        <f t="shared" si="34"/>
        <v>173.14999999999992</v>
      </c>
      <c r="BD36" s="1">
        <f t="shared" si="35"/>
        <v>0.33090591972278349</v>
      </c>
      <c r="BE36" s="1">
        <f t="shared" si="36"/>
        <v>0.9384994068380561</v>
      </c>
      <c r="BF36" s="1">
        <f t="shared" si="37"/>
        <v>-0.59891504981224897</v>
      </c>
      <c r="BG36" s="1">
        <f t="shared" si="38"/>
        <v>1.0375664837382166</v>
      </c>
      <c r="BH36" s="1">
        <f t="shared" si="39"/>
        <v>1400.00866666667</v>
      </c>
      <c r="BI36" s="1">
        <f t="shared" si="40"/>
        <v>1180.1922337724316</v>
      </c>
      <c r="BJ36" s="1">
        <f t="shared" si="41"/>
        <v>0.84298923418980887</v>
      </c>
      <c r="BK36" s="1">
        <f t="shared" si="42"/>
        <v>0.1959784683796178</v>
      </c>
      <c r="BL36" s="1">
        <v>6</v>
      </c>
      <c r="BM36" s="1">
        <v>0.5</v>
      </c>
      <c r="BN36" s="1" t="s">
        <v>266</v>
      </c>
      <c r="BO36" s="1">
        <v>2</v>
      </c>
      <c r="BP36" s="1">
        <v>1607375753.8499999</v>
      </c>
      <c r="BQ36" s="1">
        <v>399.43689999999998</v>
      </c>
      <c r="BR36" s="1">
        <v>399.98573333333297</v>
      </c>
      <c r="BS36" s="1">
        <v>30.082229999999999</v>
      </c>
      <c r="BT36" s="1">
        <v>29.866873333333299</v>
      </c>
      <c r="BU36" s="1">
        <v>397.18253333333303</v>
      </c>
      <c r="BV36" s="1">
        <v>29.516850000000002</v>
      </c>
      <c r="BW36" s="1">
        <v>500.010533333333</v>
      </c>
      <c r="BX36" s="1">
        <v>102.227233333333</v>
      </c>
      <c r="BY36" s="1">
        <v>4.7861466666666699E-2</v>
      </c>
      <c r="BZ36" s="1">
        <v>37.715423333333298</v>
      </c>
      <c r="CA36" s="1">
        <v>38.135853333333301</v>
      </c>
      <c r="CB36" s="1">
        <v>999.9</v>
      </c>
      <c r="CC36" s="1">
        <v>0</v>
      </c>
      <c r="CD36" s="1">
        <v>0</v>
      </c>
      <c r="CE36" s="1">
        <v>10002.7133333333</v>
      </c>
      <c r="CF36" s="1">
        <v>0</v>
      </c>
      <c r="CG36" s="1">
        <v>233.70310000000001</v>
      </c>
      <c r="CH36" s="1">
        <v>1400.00866666667</v>
      </c>
      <c r="CI36" s="1">
        <v>0.90000263333333297</v>
      </c>
      <c r="CJ36" s="1">
        <v>9.9997673333333398E-2</v>
      </c>
      <c r="CK36" s="1">
        <v>0</v>
      </c>
      <c r="CL36" s="1">
        <v>562.544266666667</v>
      </c>
      <c r="CM36" s="1">
        <v>4.9997499999999997</v>
      </c>
      <c r="CN36" s="1">
        <v>7877.6643333333304</v>
      </c>
      <c r="CO36" s="1">
        <v>12178.13</v>
      </c>
      <c r="CP36" s="1">
        <v>47.875</v>
      </c>
      <c r="CQ36" s="1">
        <v>49.625</v>
      </c>
      <c r="CR36" s="1">
        <v>48.625</v>
      </c>
      <c r="CS36" s="1">
        <v>49.186999999999998</v>
      </c>
      <c r="CT36" s="1">
        <v>49.745800000000003</v>
      </c>
      <c r="CU36" s="1">
        <v>1255.5123333333299</v>
      </c>
      <c r="CV36" s="1">
        <v>139.49866666666699</v>
      </c>
      <c r="CW36" s="1">
        <v>0</v>
      </c>
      <c r="CX36" s="1">
        <v>323.200000047684</v>
      </c>
      <c r="CY36" s="1">
        <v>0</v>
      </c>
      <c r="CZ36" s="1">
        <v>562.51364000000001</v>
      </c>
      <c r="DA36" s="1">
        <v>-1.32376921928156</v>
      </c>
      <c r="DB36" s="1">
        <v>-32.345384679719601</v>
      </c>
      <c r="DC36" s="1">
        <v>7877.2475999999997</v>
      </c>
      <c r="DD36" s="1">
        <v>15</v>
      </c>
      <c r="DE36" s="1">
        <v>1607375459.0999999</v>
      </c>
      <c r="DF36" s="1" t="s">
        <v>360</v>
      </c>
      <c r="DG36" s="1">
        <v>1607375459.0999999</v>
      </c>
      <c r="DH36" s="1">
        <v>1607371984.5999999</v>
      </c>
      <c r="DI36" s="1">
        <v>7</v>
      </c>
      <c r="DJ36" s="1">
        <v>-8.7999999999999995E-2</v>
      </c>
      <c r="DK36" s="1">
        <v>-0.14299999999999999</v>
      </c>
      <c r="DL36" s="1">
        <v>2.254</v>
      </c>
      <c r="DM36" s="1">
        <v>0.56499999999999995</v>
      </c>
      <c r="DN36" s="1">
        <v>396</v>
      </c>
      <c r="DO36" s="1">
        <v>33</v>
      </c>
      <c r="DP36" s="1">
        <v>0.34</v>
      </c>
      <c r="DQ36" s="1">
        <v>0.22</v>
      </c>
      <c r="DR36" s="1">
        <v>0.38168679215224299</v>
      </c>
      <c r="DS36" s="1">
        <v>-0.13678486444214799</v>
      </c>
      <c r="DT36" s="1">
        <v>3.32530934663543E-2</v>
      </c>
      <c r="DU36" s="1">
        <v>1</v>
      </c>
      <c r="DV36" s="1">
        <v>-0.54405567741935501</v>
      </c>
      <c r="DW36" s="1">
        <v>-6.0364112903226103E-2</v>
      </c>
      <c r="DX36" s="1">
        <v>3.8224267288816803E-2</v>
      </c>
      <c r="DY36" s="1">
        <v>1</v>
      </c>
      <c r="DZ36" s="1">
        <v>0.20889616129032301</v>
      </c>
      <c r="EA36" s="1">
        <v>0.50912845161290299</v>
      </c>
      <c r="EB36" s="1">
        <v>3.79983714694304E-2</v>
      </c>
      <c r="EC36" s="1">
        <v>0</v>
      </c>
      <c r="ED36" s="1">
        <v>2</v>
      </c>
      <c r="EE36" s="1">
        <v>3</v>
      </c>
      <c r="EF36" s="1" t="s">
        <v>275</v>
      </c>
      <c r="EG36" s="1">
        <v>100</v>
      </c>
      <c r="EH36" s="1">
        <v>100</v>
      </c>
      <c r="EI36" s="1">
        <v>2.2549999999999999</v>
      </c>
      <c r="EJ36" s="1">
        <v>0.56540000000000001</v>
      </c>
      <c r="EK36" s="1">
        <v>2.25439999999992</v>
      </c>
      <c r="EL36" s="1">
        <v>0</v>
      </c>
      <c r="EM36" s="1">
        <v>0</v>
      </c>
      <c r="EN36" s="1">
        <v>0</v>
      </c>
      <c r="EO36" s="1">
        <v>0.56538000000000099</v>
      </c>
      <c r="EP36" s="1">
        <v>0</v>
      </c>
      <c r="EQ36" s="1">
        <v>0</v>
      </c>
      <c r="ER36" s="1">
        <v>0</v>
      </c>
      <c r="ES36" s="1">
        <v>-1</v>
      </c>
      <c r="ET36" s="1">
        <v>-1</v>
      </c>
      <c r="EU36" s="1">
        <v>-1</v>
      </c>
      <c r="EV36" s="1">
        <v>-1</v>
      </c>
      <c r="EW36" s="1">
        <v>5</v>
      </c>
      <c r="EX36" s="1">
        <v>63</v>
      </c>
      <c r="EY36" s="1">
        <v>2</v>
      </c>
      <c r="EZ36" s="1">
        <v>490.24599999999998</v>
      </c>
      <c r="FA36" s="1">
        <v>506.35199999999998</v>
      </c>
      <c r="FB36" s="1">
        <v>36.636299999999999</v>
      </c>
      <c r="FC36" s="1">
        <v>35.288699999999999</v>
      </c>
      <c r="FD36" s="1">
        <v>29.999600000000001</v>
      </c>
      <c r="FE36" s="1">
        <v>35.138199999999998</v>
      </c>
      <c r="FF36" s="1">
        <v>35.084200000000003</v>
      </c>
      <c r="FG36" s="1">
        <v>19.583100000000002</v>
      </c>
      <c r="FH36" s="1">
        <v>0</v>
      </c>
      <c r="FI36" s="1">
        <v>100</v>
      </c>
      <c r="FJ36" s="1">
        <v>-999.9</v>
      </c>
      <c r="FK36" s="1">
        <v>400</v>
      </c>
      <c r="FL36" s="1">
        <v>36.712699999999998</v>
      </c>
      <c r="FM36" s="1">
        <v>101.161</v>
      </c>
      <c r="FN36" s="1">
        <v>100.434</v>
      </c>
    </row>
    <row r="37" spans="1:170" ht="15.75" customHeight="1" x14ac:dyDescent="0.25">
      <c r="A37" s="1">
        <v>21</v>
      </c>
      <c r="B37" s="1">
        <v>1607376218.0999999</v>
      </c>
      <c r="C37" s="1">
        <v>3986</v>
      </c>
      <c r="D37" s="1" t="s">
        <v>365</v>
      </c>
      <c r="E37" s="1" t="s">
        <v>366</v>
      </c>
      <c r="F37" s="1" t="s">
        <v>367</v>
      </c>
      <c r="G37" s="1" t="s">
        <v>312</v>
      </c>
      <c r="H37" s="1">
        <v>1607376210.0999999</v>
      </c>
      <c r="I37" s="1">
        <f t="shared" si="0"/>
        <v>1.354775851786328E-3</v>
      </c>
      <c r="J37" s="1">
        <f t="shared" si="1"/>
        <v>3.9983888722557572</v>
      </c>
      <c r="K37" s="1">
        <f t="shared" si="2"/>
        <v>394.56283870967701</v>
      </c>
      <c r="L37" s="1">
        <f t="shared" si="3"/>
        <v>191.02737279176407</v>
      </c>
      <c r="M37" s="1">
        <f t="shared" si="4"/>
        <v>19.534763389750008</v>
      </c>
      <c r="N37" s="1">
        <f t="shared" si="5"/>
        <v>40.348624304139221</v>
      </c>
      <c r="O37" s="1">
        <f t="shared" si="6"/>
        <v>3.4742036328847613E-2</v>
      </c>
      <c r="P37" s="1">
        <f t="shared" si="7"/>
        <v>2.9679697116067176</v>
      </c>
      <c r="Q37" s="1">
        <f t="shared" si="8"/>
        <v>3.4517679105652045E-2</v>
      </c>
      <c r="R37" s="1">
        <f t="shared" si="9"/>
        <v>2.1593586116439353E-2</v>
      </c>
      <c r="S37" s="1">
        <f t="shared" si="10"/>
        <v>231.29066285922238</v>
      </c>
      <c r="T37" s="1">
        <f t="shared" si="11"/>
        <v>38.978876219162522</v>
      </c>
      <c r="U37" s="1">
        <f t="shared" si="12"/>
        <v>38.815535483871002</v>
      </c>
      <c r="V37" s="1">
        <f t="shared" si="13"/>
        <v>6.9572026266558877</v>
      </c>
      <c r="W37" s="1">
        <f t="shared" si="14"/>
        <v>47.225654302675338</v>
      </c>
      <c r="X37" s="1">
        <f t="shared" si="15"/>
        <v>3.1417482753328159</v>
      </c>
      <c r="Y37" s="1">
        <f t="shared" si="16"/>
        <v>6.6526304859577898</v>
      </c>
      <c r="Z37" s="1">
        <f t="shared" si="17"/>
        <v>3.8154543513230719</v>
      </c>
      <c r="AA37" s="1">
        <f t="shared" si="18"/>
        <v>-59.745615063777066</v>
      </c>
      <c r="AB37" s="1">
        <f t="shared" si="19"/>
        <v>-132.55522038412249</v>
      </c>
      <c r="AC37" s="1">
        <f t="shared" si="20"/>
        <v>-10.779800232812494</v>
      </c>
      <c r="AD37" s="1">
        <f t="shared" si="21"/>
        <v>28.210027178510302</v>
      </c>
      <c r="AE37" s="1">
        <v>0</v>
      </c>
      <c r="AF37" s="1">
        <v>0</v>
      </c>
      <c r="AG37" s="1">
        <f t="shared" si="22"/>
        <v>1</v>
      </c>
      <c r="AH37" s="1">
        <f t="shared" si="23"/>
        <v>0</v>
      </c>
      <c r="AI37" s="1">
        <f t="shared" si="24"/>
        <v>52134.78441464217</v>
      </c>
      <c r="AJ37" s="1" t="s">
        <v>263</v>
      </c>
      <c r="AK37" s="1">
        <v>715.47692307692296</v>
      </c>
      <c r="AL37" s="1">
        <v>3262.08</v>
      </c>
      <c r="AM37" s="1">
        <f t="shared" si="25"/>
        <v>2546.603076923077</v>
      </c>
      <c r="AN37" s="1">
        <f t="shared" si="26"/>
        <v>0.78066849277855754</v>
      </c>
      <c r="AO37" s="1">
        <v>-0.57774747981622299</v>
      </c>
      <c r="AP37" s="1" t="s">
        <v>368</v>
      </c>
      <c r="AQ37" s="1">
        <v>935.11440000000005</v>
      </c>
      <c r="AR37" s="1">
        <v>1161.48</v>
      </c>
      <c r="AS37" s="1">
        <f t="shared" si="27"/>
        <v>0.19489410063023038</v>
      </c>
      <c r="AT37" s="1">
        <v>0.5</v>
      </c>
      <c r="AU37" s="1">
        <f t="shared" si="28"/>
        <v>1180.1833749408718</v>
      </c>
      <c r="AV37" s="1">
        <f t="shared" si="29"/>
        <v>3.9983888722557572</v>
      </c>
      <c r="AW37" s="1">
        <f t="shared" si="30"/>
        <v>115.00538871892559</v>
      </c>
      <c r="AX37" s="1">
        <f t="shared" si="31"/>
        <v>0.38669628405138268</v>
      </c>
      <c r="AY37" s="1">
        <f t="shared" si="32"/>
        <v>3.8774790843848729E-3</v>
      </c>
      <c r="AZ37" s="1">
        <f t="shared" si="33"/>
        <v>1.8085546027482178</v>
      </c>
      <c r="BA37" s="1" t="s">
        <v>369</v>
      </c>
      <c r="BB37" s="1">
        <v>712.34</v>
      </c>
      <c r="BC37" s="1">
        <f t="shared" si="34"/>
        <v>449.14</v>
      </c>
      <c r="BD37" s="1">
        <f t="shared" si="35"/>
        <v>0.503997862581823</v>
      </c>
      <c r="BE37" s="1">
        <f t="shared" si="36"/>
        <v>0.82384870614258709</v>
      </c>
      <c r="BF37" s="1">
        <f t="shared" si="37"/>
        <v>0.5075426868390005</v>
      </c>
      <c r="BG37" s="1">
        <f t="shared" si="38"/>
        <v>0.82486352861005785</v>
      </c>
      <c r="BH37" s="1">
        <f t="shared" si="39"/>
        <v>1399.9980645161299</v>
      </c>
      <c r="BI37" s="1">
        <f t="shared" si="40"/>
        <v>1180.1833749408718</v>
      </c>
      <c r="BJ37" s="1">
        <f t="shared" si="41"/>
        <v>0.8429892903807471</v>
      </c>
      <c r="BK37" s="1">
        <f t="shared" si="42"/>
        <v>0.19597858076149416</v>
      </c>
      <c r="BL37" s="1">
        <v>6</v>
      </c>
      <c r="BM37" s="1">
        <v>0.5</v>
      </c>
      <c r="BN37" s="1" t="s">
        <v>266</v>
      </c>
      <c r="BO37" s="1">
        <v>2</v>
      </c>
      <c r="BP37" s="1">
        <v>1607376210.0999999</v>
      </c>
      <c r="BQ37" s="1">
        <v>394.56283870967701</v>
      </c>
      <c r="BR37" s="1">
        <v>400.00229032258102</v>
      </c>
      <c r="BS37" s="1">
        <v>30.722661290322598</v>
      </c>
      <c r="BT37" s="1">
        <v>29.1468967741935</v>
      </c>
      <c r="BU37" s="1">
        <v>392.27983870967699</v>
      </c>
      <c r="BV37" s="1">
        <v>30.157283870967699</v>
      </c>
      <c r="BW37" s="1">
        <v>500.00625806451598</v>
      </c>
      <c r="BX37" s="1">
        <v>102.21293548387099</v>
      </c>
      <c r="BY37" s="1">
        <v>4.8657209677419398E-2</v>
      </c>
      <c r="BZ37" s="1">
        <v>37.9871129032258</v>
      </c>
      <c r="CA37" s="1">
        <v>38.815535483871002</v>
      </c>
      <c r="CB37" s="1">
        <v>999.9</v>
      </c>
      <c r="CC37" s="1">
        <v>0</v>
      </c>
      <c r="CD37" s="1">
        <v>0</v>
      </c>
      <c r="CE37" s="1">
        <v>9999.3912903225792</v>
      </c>
      <c r="CF37" s="1">
        <v>0</v>
      </c>
      <c r="CG37" s="1">
        <v>232.45829032258101</v>
      </c>
      <c r="CH37" s="1">
        <v>1399.9980645161299</v>
      </c>
      <c r="CI37" s="1">
        <v>0.89999912903225798</v>
      </c>
      <c r="CJ37" s="1">
        <v>0.10000085161290299</v>
      </c>
      <c r="CK37" s="1">
        <v>0</v>
      </c>
      <c r="CL37" s="1">
        <v>935.12190322580602</v>
      </c>
      <c r="CM37" s="1">
        <v>4.9997499999999997</v>
      </c>
      <c r="CN37" s="1">
        <v>12869.316129032301</v>
      </c>
      <c r="CO37" s="1">
        <v>12178.0290322581</v>
      </c>
      <c r="CP37" s="1">
        <v>47.554000000000002</v>
      </c>
      <c r="CQ37" s="1">
        <v>49</v>
      </c>
      <c r="CR37" s="1">
        <v>48.183</v>
      </c>
      <c r="CS37" s="1">
        <v>48.874935483870999</v>
      </c>
      <c r="CT37" s="1">
        <v>49.491870967741903</v>
      </c>
      <c r="CU37" s="1">
        <v>1255.4980645161299</v>
      </c>
      <c r="CV37" s="1">
        <v>139.5</v>
      </c>
      <c r="CW37" s="1">
        <v>0</v>
      </c>
      <c r="CX37" s="1">
        <v>133.5</v>
      </c>
      <c r="CY37" s="1">
        <v>0</v>
      </c>
      <c r="CZ37" s="1">
        <v>935.11440000000005</v>
      </c>
      <c r="DA37" s="1">
        <v>0.37230770374786099</v>
      </c>
      <c r="DB37" s="1">
        <v>9.3384615321676492</v>
      </c>
      <c r="DC37" s="1">
        <v>12869.352000000001</v>
      </c>
      <c r="DD37" s="1">
        <v>15</v>
      </c>
      <c r="DE37" s="1">
        <v>1607376101.0999999</v>
      </c>
      <c r="DF37" s="1" t="s">
        <v>370</v>
      </c>
      <c r="DG37" s="1">
        <v>1607376101.0999999</v>
      </c>
      <c r="DH37" s="1">
        <v>1607371984.5999999</v>
      </c>
      <c r="DI37" s="1">
        <v>8</v>
      </c>
      <c r="DJ37" s="1">
        <v>2.9000000000000001E-2</v>
      </c>
      <c r="DK37" s="1">
        <v>-0.14299999999999999</v>
      </c>
      <c r="DL37" s="1">
        <v>2.2829999999999999</v>
      </c>
      <c r="DM37" s="1">
        <v>0.56499999999999995</v>
      </c>
      <c r="DN37" s="1">
        <v>400</v>
      </c>
      <c r="DO37" s="1">
        <v>33</v>
      </c>
      <c r="DP37" s="1">
        <v>0.2</v>
      </c>
      <c r="DQ37" s="1">
        <v>0.22</v>
      </c>
      <c r="DR37" s="1">
        <v>3.99519300999718</v>
      </c>
      <c r="DS37" s="1">
        <v>0.22258997893218799</v>
      </c>
      <c r="DT37" s="1">
        <v>3.2996297960568799E-2</v>
      </c>
      <c r="DU37" s="1">
        <v>1</v>
      </c>
      <c r="DV37" s="1">
        <v>-5.4394887096774198</v>
      </c>
      <c r="DW37" s="1">
        <v>-0.37049951612902199</v>
      </c>
      <c r="DX37" s="1">
        <v>4.58993665527965E-2</v>
      </c>
      <c r="DY37" s="1">
        <v>0</v>
      </c>
      <c r="DZ37" s="1">
        <v>1.5757706451612901</v>
      </c>
      <c r="EA37" s="1">
        <v>0.111255967741935</v>
      </c>
      <c r="EB37" s="1">
        <v>8.3340088078650999E-3</v>
      </c>
      <c r="EC37" s="1">
        <v>1</v>
      </c>
      <c r="ED37" s="1">
        <v>2</v>
      </c>
      <c r="EE37" s="1">
        <v>3</v>
      </c>
      <c r="EF37" s="1" t="s">
        <v>275</v>
      </c>
      <c r="EG37" s="1">
        <v>100</v>
      </c>
      <c r="EH37" s="1">
        <v>100</v>
      </c>
      <c r="EI37" s="1">
        <v>2.2829999999999999</v>
      </c>
      <c r="EJ37" s="1">
        <v>0.56540000000000001</v>
      </c>
      <c r="EK37" s="1">
        <v>2.2829499999999698</v>
      </c>
      <c r="EL37" s="1">
        <v>0</v>
      </c>
      <c r="EM37" s="1">
        <v>0</v>
      </c>
      <c r="EN37" s="1">
        <v>0</v>
      </c>
      <c r="EO37" s="1">
        <v>0.56538000000000099</v>
      </c>
      <c r="EP37" s="1">
        <v>0</v>
      </c>
      <c r="EQ37" s="1">
        <v>0</v>
      </c>
      <c r="ER37" s="1">
        <v>0</v>
      </c>
      <c r="ES37" s="1">
        <v>-1</v>
      </c>
      <c r="ET37" s="1">
        <v>-1</v>
      </c>
      <c r="EU37" s="1">
        <v>-1</v>
      </c>
      <c r="EV37" s="1">
        <v>-1</v>
      </c>
      <c r="EW37" s="1">
        <v>1.9</v>
      </c>
      <c r="EX37" s="1">
        <v>70.599999999999994</v>
      </c>
      <c r="EY37" s="1">
        <v>2</v>
      </c>
      <c r="EZ37" s="1">
        <v>515.68600000000004</v>
      </c>
      <c r="FA37" s="1">
        <v>507.42099999999999</v>
      </c>
      <c r="FB37" s="1">
        <v>36.785299999999999</v>
      </c>
      <c r="FC37" s="1">
        <v>35.051000000000002</v>
      </c>
      <c r="FD37" s="1">
        <v>30.000299999999999</v>
      </c>
      <c r="FE37" s="1">
        <v>34.863199999999999</v>
      </c>
      <c r="FF37" s="1">
        <v>34.816600000000001</v>
      </c>
      <c r="FG37" s="1">
        <v>19.577400000000001</v>
      </c>
      <c r="FH37" s="1">
        <v>0</v>
      </c>
      <c r="FI37" s="1">
        <v>100</v>
      </c>
      <c r="FJ37" s="1">
        <v>-999.9</v>
      </c>
      <c r="FK37" s="1">
        <v>400</v>
      </c>
      <c r="FL37" s="1">
        <v>30.110299999999999</v>
      </c>
      <c r="FM37" s="1">
        <v>101.2</v>
      </c>
      <c r="FN37" s="1">
        <v>100.486</v>
      </c>
    </row>
    <row r="38" spans="1:170" ht="15.75" customHeight="1" x14ac:dyDescent="0.25">
      <c r="A38" s="1">
        <v>22</v>
      </c>
      <c r="B38" s="1">
        <v>1607376374.5999999</v>
      </c>
      <c r="C38" s="1">
        <v>4142.5</v>
      </c>
      <c r="D38" s="1" t="s">
        <v>371</v>
      </c>
      <c r="E38" s="1" t="s">
        <v>372</v>
      </c>
      <c r="F38" s="1" t="s">
        <v>367</v>
      </c>
      <c r="G38" s="1" t="s">
        <v>312</v>
      </c>
      <c r="H38" s="1">
        <v>1607376366.8499999</v>
      </c>
      <c r="I38" s="1">
        <f t="shared" si="0"/>
        <v>2.2744442707554246E-3</v>
      </c>
      <c r="J38" s="1">
        <f t="shared" si="1"/>
        <v>6.9497873384725306</v>
      </c>
      <c r="K38" s="1">
        <f t="shared" si="2"/>
        <v>390.56066666666698</v>
      </c>
      <c r="L38" s="1">
        <f t="shared" si="3"/>
        <v>198.88375171291094</v>
      </c>
      <c r="M38" s="1">
        <f t="shared" si="4"/>
        <v>20.337000247870986</v>
      </c>
      <c r="N38" s="1">
        <f t="shared" si="5"/>
        <v>39.937060249517813</v>
      </c>
      <c r="O38" s="1">
        <f t="shared" si="6"/>
        <v>6.4262605875699041E-2</v>
      </c>
      <c r="P38" s="1">
        <f t="shared" si="7"/>
        <v>2.9680266963599835</v>
      </c>
      <c r="Q38" s="1">
        <f t="shared" si="8"/>
        <v>6.3499518405498251E-2</v>
      </c>
      <c r="R38" s="1">
        <f t="shared" si="9"/>
        <v>3.9755004302250242E-2</v>
      </c>
      <c r="S38" s="1">
        <f t="shared" si="10"/>
        <v>231.29115367683184</v>
      </c>
      <c r="T38" s="1">
        <f t="shared" si="11"/>
        <v>38.625187919864295</v>
      </c>
      <c r="U38" s="1">
        <f t="shared" si="12"/>
        <v>38.135599999999997</v>
      </c>
      <c r="V38" s="1">
        <f t="shared" si="13"/>
        <v>6.7063552519361949</v>
      </c>
      <c r="W38" s="1">
        <f t="shared" si="14"/>
        <v>48.739069080971618</v>
      </c>
      <c r="X38" s="1">
        <f t="shared" si="15"/>
        <v>3.2215301730327104</v>
      </c>
      <c r="Y38" s="1">
        <f t="shared" si="16"/>
        <v>6.6097490858528491</v>
      </c>
      <c r="Z38" s="1">
        <f t="shared" si="17"/>
        <v>3.4848250789034845</v>
      </c>
      <c r="AA38" s="1">
        <f t="shared" si="18"/>
        <v>-100.30299234031422</v>
      </c>
      <c r="AB38" s="1">
        <f t="shared" si="19"/>
        <v>-42.843814718479393</v>
      </c>
      <c r="AC38" s="1">
        <f t="shared" si="20"/>
        <v>-3.4707234052325333</v>
      </c>
      <c r="AD38" s="1">
        <f t="shared" si="21"/>
        <v>84.673623212805708</v>
      </c>
      <c r="AE38" s="1">
        <v>0</v>
      </c>
      <c r="AF38" s="1">
        <v>0</v>
      </c>
      <c r="AG38" s="1">
        <f t="shared" si="22"/>
        <v>1</v>
      </c>
      <c r="AH38" s="1">
        <f t="shared" si="23"/>
        <v>0</v>
      </c>
      <c r="AI38" s="1">
        <f t="shared" si="24"/>
        <v>52156.276595528667</v>
      </c>
      <c r="AJ38" s="1" t="s">
        <v>263</v>
      </c>
      <c r="AK38" s="1">
        <v>715.47692307692296</v>
      </c>
      <c r="AL38" s="1">
        <v>3262.08</v>
      </c>
      <c r="AM38" s="1">
        <f t="shared" si="25"/>
        <v>2546.603076923077</v>
      </c>
      <c r="AN38" s="1">
        <f t="shared" si="26"/>
        <v>0.78066849277855754</v>
      </c>
      <c r="AO38" s="1">
        <v>-0.57774747981622299</v>
      </c>
      <c r="AP38" s="1" t="s">
        <v>373</v>
      </c>
      <c r="AQ38" s="1">
        <v>1002.1885769230799</v>
      </c>
      <c r="AR38" s="1">
        <v>1251.96</v>
      </c>
      <c r="AS38" s="1">
        <f t="shared" si="27"/>
        <v>0.19950431569452709</v>
      </c>
      <c r="AT38" s="1">
        <v>0.5</v>
      </c>
      <c r="AU38" s="1">
        <f t="shared" si="28"/>
        <v>1180.1838387543887</v>
      </c>
      <c r="AV38" s="1">
        <f t="shared" si="29"/>
        <v>6.9497873384725306</v>
      </c>
      <c r="AW38" s="1">
        <f t="shared" si="30"/>
        <v>117.72588457221721</v>
      </c>
      <c r="AX38" s="1">
        <f t="shared" si="31"/>
        <v>0.36990798428064792</v>
      </c>
      <c r="AY38" s="1">
        <f t="shared" si="32"/>
        <v>6.3782730885669492E-3</v>
      </c>
      <c r="AZ38" s="1">
        <f t="shared" si="33"/>
        <v>1.6055784529857182</v>
      </c>
      <c r="BA38" s="1" t="s">
        <v>374</v>
      </c>
      <c r="BB38" s="1">
        <v>788.85</v>
      </c>
      <c r="BC38" s="1">
        <f t="shared" si="34"/>
        <v>463.11</v>
      </c>
      <c r="BD38" s="1">
        <f t="shared" si="35"/>
        <v>0.53933498105616395</v>
      </c>
      <c r="BE38" s="1">
        <f t="shared" si="36"/>
        <v>0.81275093703375745</v>
      </c>
      <c r="BF38" s="1">
        <f t="shared" si="37"/>
        <v>0.46557185831368403</v>
      </c>
      <c r="BG38" s="1">
        <f t="shared" si="38"/>
        <v>0.78933384562965325</v>
      </c>
      <c r="BH38" s="1">
        <f t="shared" si="39"/>
        <v>1399.99833333333</v>
      </c>
      <c r="BI38" s="1">
        <f t="shared" si="40"/>
        <v>1180.1838387543887</v>
      </c>
      <c r="BJ38" s="1">
        <f t="shared" si="41"/>
        <v>0.84298945981201756</v>
      </c>
      <c r="BK38" s="1">
        <f t="shared" si="42"/>
        <v>0.19597891962403535</v>
      </c>
      <c r="BL38" s="1">
        <v>6</v>
      </c>
      <c r="BM38" s="1">
        <v>0.5</v>
      </c>
      <c r="BN38" s="1" t="s">
        <v>266</v>
      </c>
      <c r="BO38" s="1">
        <v>2</v>
      </c>
      <c r="BP38" s="1">
        <v>1607376366.8499999</v>
      </c>
      <c r="BQ38" s="1">
        <v>390.56066666666698</v>
      </c>
      <c r="BR38" s="1">
        <v>399.966133333333</v>
      </c>
      <c r="BS38" s="1">
        <v>31.504646666666702</v>
      </c>
      <c r="BT38" s="1">
        <v>28.861370000000001</v>
      </c>
      <c r="BU38" s="1">
        <v>388.27769999999998</v>
      </c>
      <c r="BV38" s="1">
        <v>30.939260000000001</v>
      </c>
      <c r="BW38" s="1">
        <v>500.01319999999998</v>
      </c>
      <c r="BX38" s="1">
        <v>102.20699999999999</v>
      </c>
      <c r="BY38" s="1">
        <v>4.8715073333333303E-2</v>
      </c>
      <c r="BZ38" s="1">
        <v>37.867846666666701</v>
      </c>
      <c r="CA38" s="1">
        <v>38.135599999999997</v>
      </c>
      <c r="CB38" s="1">
        <v>999.9</v>
      </c>
      <c r="CC38" s="1">
        <v>0</v>
      </c>
      <c r="CD38" s="1">
        <v>0</v>
      </c>
      <c r="CE38" s="1">
        <v>10000.294666666699</v>
      </c>
      <c r="CF38" s="1">
        <v>0</v>
      </c>
      <c r="CG38" s="1">
        <v>150.1454</v>
      </c>
      <c r="CH38" s="1">
        <v>1399.99833333333</v>
      </c>
      <c r="CI38" s="1">
        <v>0.89999516666666701</v>
      </c>
      <c r="CJ38" s="1">
        <v>0.100004833333333</v>
      </c>
      <c r="CK38" s="1">
        <v>0</v>
      </c>
      <c r="CL38" s="1">
        <v>1002.47806666667</v>
      </c>
      <c r="CM38" s="1">
        <v>4.9997499999999997</v>
      </c>
      <c r="CN38" s="1">
        <v>13831.2366666667</v>
      </c>
      <c r="CO38" s="1">
        <v>12178.016666666699</v>
      </c>
      <c r="CP38" s="1">
        <v>47.561999999999998</v>
      </c>
      <c r="CQ38" s="1">
        <v>49</v>
      </c>
      <c r="CR38" s="1">
        <v>48.186999999999998</v>
      </c>
      <c r="CS38" s="1">
        <v>48.811999999999998</v>
      </c>
      <c r="CT38" s="1">
        <v>49.436999999999998</v>
      </c>
      <c r="CU38" s="1">
        <v>1255.491</v>
      </c>
      <c r="CV38" s="1">
        <v>139.50800000000001</v>
      </c>
      <c r="CW38" s="1">
        <v>0</v>
      </c>
      <c r="CX38" s="1">
        <v>155.700000047684</v>
      </c>
      <c r="CY38" s="1">
        <v>0</v>
      </c>
      <c r="CZ38" s="1">
        <v>1002.1885769230799</v>
      </c>
      <c r="DA38" s="1">
        <v>-61.881948773504398</v>
      </c>
      <c r="DB38" s="1">
        <v>-878.25641072851795</v>
      </c>
      <c r="DC38" s="1">
        <v>13827.092307692301</v>
      </c>
      <c r="DD38" s="1">
        <v>15</v>
      </c>
      <c r="DE38" s="1">
        <v>1607376101.0999999</v>
      </c>
      <c r="DF38" s="1" t="s">
        <v>370</v>
      </c>
      <c r="DG38" s="1">
        <v>1607376101.0999999</v>
      </c>
      <c r="DH38" s="1">
        <v>1607371984.5999999</v>
      </c>
      <c r="DI38" s="1">
        <v>8</v>
      </c>
      <c r="DJ38" s="1">
        <v>2.9000000000000001E-2</v>
      </c>
      <c r="DK38" s="1">
        <v>-0.14299999999999999</v>
      </c>
      <c r="DL38" s="1">
        <v>2.2829999999999999</v>
      </c>
      <c r="DM38" s="1">
        <v>0.56499999999999995</v>
      </c>
      <c r="DN38" s="1">
        <v>400</v>
      </c>
      <c r="DO38" s="1">
        <v>33</v>
      </c>
      <c r="DP38" s="1">
        <v>0.2</v>
      </c>
      <c r="DQ38" s="1">
        <v>0.22</v>
      </c>
      <c r="DR38" s="1">
        <v>6.9651066199118503</v>
      </c>
      <c r="DS38" s="1">
        <v>-0.92987299794512002</v>
      </c>
      <c r="DT38" s="1">
        <v>6.7600553363316801E-2</v>
      </c>
      <c r="DU38" s="1">
        <v>0</v>
      </c>
      <c r="DV38" s="1">
        <v>-9.4201716129032196</v>
      </c>
      <c r="DW38" s="1">
        <v>1.17431177419356</v>
      </c>
      <c r="DX38" s="1">
        <v>8.8131933507952495E-2</v>
      </c>
      <c r="DY38" s="1">
        <v>0</v>
      </c>
      <c r="DZ38" s="1">
        <v>2.6452258064516099</v>
      </c>
      <c r="EA38" s="1">
        <v>-0.166532419354845</v>
      </c>
      <c r="EB38" s="1">
        <v>1.2484061263865901E-2</v>
      </c>
      <c r="EC38" s="1">
        <v>1</v>
      </c>
      <c r="ED38" s="1">
        <v>1</v>
      </c>
      <c r="EE38" s="1">
        <v>3</v>
      </c>
      <c r="EF38" s="1" t="s">
        <v>268</v>
      </c>
      <c r="EG38" s="1">
        <v>100</v>
      </c>
      <c r="EH38" s="1">
        <v>100</v>
      </c>
      <c r="EI38" s="1">
        <v>2.2829999999999999</v>
      </c>
      <c r="EJ38" s="1">
        <v>0.56540000000000001</v>
      </c>
      <c r="EK38" s="1">
        <v>2.2829499999999698</v>
      </c>
      <c r="EL38" s="1">
        <v>0</v>
      </c>
      <c r="EM38" s="1">
        <v>0</v>
      </c>
      <c r="EN38" s="1">
        <v>0</v>
      </c>
      <c r="EO38" s="1">
        <v>0.56538000000000099</v>
      </c>
      <c r="EP38" s="1">
        <v>0</v>
      </c>
      <c r="EQ38" s="1">
        <v>0</v>
      </c>
      <c r="ER38" s="1">
        <v>0</v>
      </c>
      <c r="ES38" s="1">
        <v>-1</v>
      </c>
      <c r="ET38" s="1">
        <v>-1</v>
      </c>
      <c r="EU38" s="1">
        <v>-1</v>
      </c>
      <c r="EV38" s="1">
        <v>-1</v>
      </c>
      <c r="EW38" s="1">
        <v>4.5999999999999996</v>
      </c>
      <c r="EX38" s="1">
        <v>73.2</v>
      </c>
      <c r="EY38" s="1">
        <v>2</v>
      </c>
      <c r="EZ38" s="1">
        <v>514.88099999999997</v>
      </c>
      <c r="FA38" s="1">
        <v>507.25</v>
      </c>
      <c r="FB38" s="1">
        <v>36.7956</v>
      </c>
      <c r="FC38" s="1">
        <v>35.031799999999997</v>
      </c>
      <c r="FD38" s="1">
        <v>29.9999</v>
      </c>
      <c r="FE38" s="1">
        <v>34.826099999999997</v>
      </c>
      <c r="FF38" s="1">
        <v>34.767899999999997</v>
      </c>
      <c r="FG38" s="1">
        <v>19.5396</v>
      </c>
      <c r="FH38" s="1">
        <v>0</v>
      </c>
      <c r="FI38" s="1">
        <v>100</v>
      </c>
      <c r="FJ38" s="1">
        <v>-999.9</v>
      </c>
      <c r="FK38" s="1">
        <v>400</v>
      </c>
      <c r="FL38" s="1">
        <v>30.671700000000001</v>
      </c>
      <c r="FM38" s="1">
        <v>101.20699999999999</v>
      </c>
      <c r="FN38" s="1">
        <v>100.491</v>
      </c>
    </row>
    <row r="39" spans="1:170" ht="15.75" customHeight="1" x14ac:dyDescent="0.25">
      <c r="A39" s="1">
        <v>23</v>
      </c>
      <c r="B39" s="1">
        <v>1607376552.0999999</v>
      </c>
      <c r="C39" s="1">
        <v>4320</v>
      </c>
      <c r="D39" s="1" t="s">
        <v>375</v>
      </c>
      <c r="E39" s="1" t="s">
        <v>376</v>
      </c>
      <c r="F39" s="1" t="s">
        <v>377</v>
      </c>
      <c r="G39" s="1" t="s">
        <v>378</v>
      </c>
      <c r="H39" s="1">
        <v>1607376544.0999999</v>
      </c>
      <c r="I39" s="1">
        <f t="shared" si="0"/>
        <v>1.1458659972428435E-3</v>
      </c>
      <c r="J39" s="1">
        <f t="shared" si="1"/>
        <v>3.7647335528245724</v>
      </c>
      <c r="K39" s="1">
        <f t="shared" si="2"/>
        <v>395.110419354839</v>
      </c>
      <c r="L39" s="1">
        <f t="shared" si="3"/>
        <v>170.91140223519957</v>
      </c>
      <c r="M39" s="1">
        <f t="shared" si="4"/>
        <v>17.475711353183883</v>
      </c>
      <c r="N39" s="1">
        <f t="shared" si="5"/>
        <v>40.400087711986131</v>
      </c>
      <c r="O39" s="1">
        <f t="shared" si="6"/>
        <v>2.9318485473129891E-2</v>
      </c>
      <c r="P39" s="1">
        <f t="shared" si="7"/>
        <v>2.9677705383515525</v>
      </c>
      <c r="Q39" s="1">
        <f t="shared" si="8"/>
        <v>2.9158524381901332E-2</v>
      </c>
      <c r="R39" s="1">
        <f t="shared" si="9"/>
        <v>1.8238376710506651E-2</v>
      </c>
      <c r="S39" s="1">
        <f t="shared" si="10"/>
        <v>231.29538769493698</v>
      </c>
      <c r="T39" s="1">
        <f t="shared" si="11"/>
        <v>38.947540808223039</v>
      </c>
      <c r="U39" s="1">
        <f t="shared" si="12"/>
        <v>38.6122612903226</v>
      </c>
      <c r="V39" s="1">
        <f t="shared" si="13"/>
        <v>6.881370193132506</v>
      </c>
      <c r="W39" s="1">
        <f t="shared" si="14"/>
        <v>46.185603295185864</v>
      </c>
      <c r="X39" s="1">
        <f t="shared" si="15"/>
        <v>3.0584719397733138</v>
      </c>
      <c r="Y39" s="1">
        <f t="shared" si="16"/>
        <v>6.6221327027509291</v>
      </c>
      <c r="Z39" s="1">
        <f t="shared" si="17"/>
        <v>3.8228982533591922</v>
      </c>
      <c r="AA39" s="1">
        <f t="shared" si="18"/>
        <v>-50.5326904784094</v>
      </c>
      <c r="AB39" s="1">
        <f t="shared" si="19"/>
        <v>-113.58341241666061</v>
      </c>
      <c r="AC39" s="1">
        <f t="shared" si="20"/>
        <v>-9.2247593130430019</v>
      </c>
      <c r="AD39" s="1">
        <f t="shared" si="21"/>
        <v>57.954525486823982</v>
      </c>
      <c r="AE39" s="1">
        <v>0</v>
      </c>
      <c r="AF39" s="1">
        <v>0</v>
      </c>
      <c r="AG39" s="1">
        <f t="shared" si="22"/>
        <v>1</v>
      </c>
      <c r="AH39" s="1">
        <f t="shared" si="23"/>
        <v>0</v>
      </c>
      <c r="AI39" s="1">
        <f t="shared" si="24"/>
        <v>52143.132633629953</v>
      </c>
      <c r="AJ39" s="1" t="s">
        <v>263</v>
      </c>
      <c r="AK39" s="1">
        <v>715.47692307692296</v>
      </c>
      <c r="AL39" s="1">
        <v>3262.08</v>
      </c>
      <c r="AM39" s="1">
        <f t="shared" si="25"/>
        <v>2546.603076923077</v>
      </c>
      <c r="AN39" s="1">
        <f t="shared" si="26"/>
        <v>0.78066849277855754</v>
      </c>
      <c r="AO39" s="1">
        <v>-0.57774747981622299</v>
      </c>
      <c r="AP39" s="1" t="s">
        <v>379</v>
      </c>
      <c r="AQ39" s="1">
        <v>1129.2096153846201</v>
      </c>
      <c r="AR39" s="1">
        <v>1326.19</v>
      </c>
      <c r="AS39" s="1">
        <f t="shared" si="27"/>
        <v>0.14853104352723212</v>
      </c>
      <c r="AT39" s="1">
        <v>0.5</v>
      </c>
      <c r="AU39" s="1">
        <f t="shared" si="28"/>
        <v>1180.2063491344406</v>
      </c>
      <c r="AV39" s="1">
        <f t="shared" si="29"/>
        <v>3.7647335528245724</v>
      </c>
      <c r="AW39" s="1">
        <f t="shared" si="30"/>
        <v>87.64864030720166</v>
      </c>
      <c r="AX39" s="1">
        <f t="shared" si="31"/>
        <v>0.3907660290003695</v>
      </c>
      <c r="AY39" s="1">
        <f t="shared" si="32"/>
        <v>3.6794252427345066E-3</v>
      </c>
      <c r="AZ39" s="1">
        <f t="shared" si="33"/>
        <v>1.4597380465845766</v>
      </c>
      <c r="BA39" s="1" t="s">
        <v>380</v>
      </c>
      <c r="BB39" s="1">
        <v>807.96</v>
      </c>
      <c r="BC39" s="1">
        <f t="shared" si="34"/>
        <v>518.23</v>
      </c>
      <c r="BD39" s="1">
        <f t="shared" si="35"/>
        <v>0.38010224150547051</v>
      </c>
      <c r="BE39" s="1">
        <f t="shared" si="36"/>
        <v>0.78883265691979199</v>
      </c>
      <c r="BF39" s="1">
        <f t="shared" si="37"/>
        <v>0.32254161906572509</v>
      </c>
      <c r="BG39" s="1">
        <f t="shared" si="38"/>
        <v>0.76018521203509704</v>
      </c>
      <c r="BH39" s="1">
        <f t="shared" si="39"/>
        <v>1400.0251612903201</v>
      </c>
      <c r="BI39" s="1">
        <f t="shared" si="40"/>
        <v>1180.2063491344406</v>
      </c>
      <c r="BJ39" s="1">
        <f t="shared" si="41"/>
        <v>0.84298938459557016</v>
      </c>
      <c r="BK39" s="1">
        <f t="shared" si="42"/>
        <v>0.19597876919114038</v>
      </c>
      <c r="BL39" s="1">
        <v>6</v>
      </c>
      <c r="BM39" s="1">
        <v>0.5</v>
      </c>
      <c r="BN39" s="1" t="s">
        <v>266</v>
      </c>
      <c r="BO39" s="1">
        <v>2</v>
      </c>
      <c r="BP39" s="1">
        <v>1607376544.0999999</v>
      </c>
      <c r="BQ39" s="1">
        <v>395.110419354839</v>
      </c>
      <c r="BR39" s="1">
        <v>400.171258064516</v>
      </c>
      <c r="BS39" s="1">
        <v>29.911670967741902</v>
      </c>
      <c r="BT39" s="1">
        <v>28.577796774193502</v>
      </c>
      <c r="BU39" s="1">
        <v>392.82741935483898</v>
      </c>
      <c r="BV39" s="1">
        <v>29.346287096774201</v>
      </c>
      <c r="BW39" s="1">
        <v>500.013225806452</v>
      </c>
      <c r="BX39" s="1">
        <v>102.20222580645201</v>
      </c>
      <c r="BY39" s="1">
        <v>4.7893990322580599E-2</v>
      </c>
      <c r="BZ39" s="1">
        <v>37.9023580645161</v>
      </c>
      <c r="CA39" s="1">
        <v>38.6122612903226</v>
      </c>
      <c r="CB39" s="1">
        <v>999.9</v>
      </c>
      <c r="CC39" s="1">
        <v>0</v>
      </c>
      <c r="CD39" s="1">
        <v>0</v>
      </c>
      <c r="CE39" s="1">
        <v>9999.3112903225792</v>
      </c>
      <c r="CF39" s="1">
        <v>0</v>
      </c>
      <c r="CG39" s="1">
        <v>114.851322580645</v>
      </c>
      <c r="CH39" s="1">
        <v>1400.0251612903201</v>
      </c>
      <c r="CI39" s="1">
        <v>0.89999703225806404</v>
      </c>
      <c r="CJ39" s="1">
        <v>0.100002725806452</v>
      </c>
      <c r="CK39" s="1">
        <v>0</v>
      </c>
      <c r="CL39" s="1">
        <v>1130.09290322581</v>
      </c>
      <c r="CM39" s="1">
        <v>4.9997499999999997</v>
      </c>
      <c r="CN39" s="1">
        <v>15467.764516129</v>
      </c>
      <c r="CO39" s="1">
        <v>12178.2580645161</v>
      </c>
      <c r="CP39" s="1">
        <v>47.5</v>
      </c>
      <c r="CQ39" s="1">
        <v>48.875</v>
      </c>
      <c r="CR39" s="1">
        <v>48.125</v>
      </c>
      <c r="CS39" s="1">
        <v>48.693096774193499</v>
      </c>
      <c r="CT39" s="1">
        <v>49.375</v>
      </c>
      <c r="CU39" s="1">
        <v>1255.5180645161299</v>
      </c>
      <c r="CV39" s="1">
        <v>139.507096774194</v>
      </c>
      <c r="CW39" s="1">
        <v>0</v>
      </c>
      <c r="CX39" s="1">
        <v>176.30000019073501</v>
      </c>
      <c r="CY39" s="1">
        <v>0</v>
      </c>
      <c r="CZ39" s="1">
        <v>1129.2096153846201</v>
      </c>
      <c r="DA39" s="1">
        <v>-215.12854698386701</v>
      </c>
      <c r="DB39" s="1">
        <v>-2920.6495721870501</v>
      </c>
      <c r="DC39" s="1">
        <v>15455.692307692299</v>
      </c>
      <c r="DD39" s="1">
        <v>15</v>
      </c>
      <c r="DE39" s="1">
        <v>1607376101.0999999</v>
      </c>
      <c r="DF39" s="1" t="s">
        <v>370</v>
      </c>
      <c r="DG39" s="1">
        <v>1607376101.0999999</v>
      </c>
      <c r="DH39" s="1">
        <v>1607371984.5999999</v>
      </c>
      <c r="DI39" s="1">
        <v>8</v>
      </c>
      <c r="DJ39" s="1">
        <v>2.9000000000000001E-2</v>
      </c>
      <c r="DK39" s="1">
        <v>-0.14299999999999999</v>
      </c>
      <c r="DL39" s="1">
        <v>2.2829999999999999</v>
      </c>
      <c r="DM39" s="1">
        <v>0.56499999999999995</v>
      </c>
      <c r="DN39" s="1">
        <v>400</v>
      </c>
      <c r="DO39" s="1">
        <v>33</v>
      </c>
      <c r="DP39" s="1">
        <v>0.2</v>
      </c>
      <c r="DQ39" s="1">
        <v>0.22</v>
      </c>
      <c r="DR39" s="1">
        <v>3.7653516795078299</v>
      </c>
      <c r="DS39" s="1">
        <v>-0.27220877487189798</v>
      </c>
      <c r="DT39" s="1">
        <v>2.69398389652965E-2</v>
      </c>
      <c r="DU39" s="1">
        <v>1</v>
      </c>
      <c r="DV39" s="1">
        <v>-5.0608687096774201</v>
      </c>
      <c r="DW39" s="1">
        <v>0.116528709677408</v>
      </c>
      <c r="DX39" s="1">
        <v>2.3977269981263899E-2</v>
      </c>
      <c r="DY39" s="1">
        <v>1</v>
      </c>
      <c r="DZ39" s="1">
        <v>1.33387709677419</v>
      </c>
      <c r="EA39" s="1">
        <v>0.47754629032257601</v>
      </c>
      <c r="EB39" s="1">
        <v>3.5799937303382497E-2</v>
      </c>
      <c r="EC39" s="1">
        <v>0</v>
      </c>
      <c r="ED39" s="1">
        <v>2</v>
      </c>
      <c r="EE39" s="1">
        <v>3</v>
      </c>
      <c r="EF39" s="1" t="s">
        <v>275</v>
      </c>
      <c r="EG39" s="1">
        <v>100</v>
      </c>
      <c r="EH39" s="1">
        <v>100</v>
      </c>
      <c r="EI39" s="1">
        <v>2.2829999999999999</v>
      </c>
      <c r="EJ39" s="1">
        <v>0.56540000000000001</v>
      </c>
      <c r="EK39" s="1">
        <v>2.2829499999999698</v>
      </c>
      <c r="EL39" s="1">
        <v>0</v>
      </c>
      <c r="EM39" s="1">
        <v>0</v>
      </c>
      <c r="EN39" s="1">
        <v>0</v>
      </c>
      <c r="EO39" s="1">
        <v>0.56538000000000099</v>
      </c>
      <c r="EP39" s="1">
        <v>0</v>
      </c>
      <c r="EQ39" s="1">
        <v>0</v>
      </c>
      <c r="ER39" s="1">
        <v>0</v>
      </c>
      <c r="ES39" s="1">
        <v>-1</v>
      </c>
      <c r="ET39" s="1">
        <v>-1</v>
      </c>
      <c r="EU39" s="1">
        <v>-1</v>
      </c>
      <c r="EV39" s="1">
        <v>-1</v>
      </c>
      <c r="EW39" s="1">
        <v>7.5</v>
      </c>
      <c r="EX39" s="1">
        <v>76.099999999999994</v>
      </c>
      <c r="EY39" s="1">
        <v>2</v>
      </c>
      <c r="EZ39" s="1">
        <v>506.101</v>
      </c>
      <c r="FA39" s="1">
        <v>507.77100000000002</v>
      </c>
      <c r="FB39" s="1">
        <v>36.782200000000003</v>
      </c>
      <c r="FC39" s="1">
        <v>34.961399999999998</v>
      </c>
      <c r="FD39" s="1">
        <v>30.000299999999999</v>
      </c>
      <c r="FE39" s="1">
        <v>34.758899999999997</v>
      </c>
      <c r="FF39" s="1">
        <v>34.703200000000002</v>
      </c>
      <c r="FG39" s="1">
        <v>19.4892</v>
      </c>
      <c r="FH39" s="1">
        <v>0</v>
      </c>
      <c r="FI39" s="1">
        <v>100</v>
      </c>
      <c r="FJ39" s="1">
        <v>-999.9</v>
      </c>
      <c r="FK39" s="1">
        <v>400</v>
      </c>
      <c r="FL39" s="1">
        <v>31.427299999999999</v>
      </c>
      <c r="FM39" s="1">
        <v>101.217</v>
      </c>
      <c r="FN39" s="1">
        <v>100.504</v>
      </c>
    </row>
    <row r="40" spans="1:170" ht="15.75" customHeight="1" x14ac:dyDescent="0.25">
      <c r="A40" s="1">
        <v>24</v>
      </c>
      <c r="B40" s="1">
        <v>1607376723.5</v>
      </c>
      <c r="C40" s="1">
        <v>4491.4000000953702</v>
      </c>
      <c r="D40" s="1" t="s">
        <v>381</v>
      </c>
      <c r="E40" s="1" t="s">
        <v>382</v>
      </c>
      <c r="F40" s="1" t="s">
        <v>377</v>
      </c>
      <c r="G40" s="1" t="s">
        <v>378</v>
      </c>
      <c r="H40" s="1">
        <v>1607376715.75</v>
      </c>
      <c r="I40" s="1">
        <f t="shared" si="0"/>
        <v>1.3015287384257692E-3</v>
      </c>
      <c r="J40" s="1">
        <f t="shared" si="1"/>
        <v>3.929501435126753</v>
      </c>
      <c r="K40" s="1">
        <f t="shared" si="2"/>
        <v>394.67293333333299</v>
      </c>
      <c r="L40" s="1">
        <f t="shared" si="3"/>
        <v>197.50564855990399</v>
      </c>
      <c r="M40" s="1">
        <f t="shared" si="4"/>
        <v>20.192903835865845</v>
      </c>
      <c r="N40" s="1">
        <f t="shared" si="5"/>
        <v>40.351213484417812</v>
      </c>
      <c r="O40" s="1">
        <f t="shared" si="6"/>
        <v>3.5212418384037887E-2</v>
      </c>
      <c r="P40" s="1">
        <f t="shared" si="7"/>
        <v>2.9680304109234119</v>
      </c>
      <c r="Q40" s="1">
        <f t="shared" si="8"/>
        <v>3.4981971190132563E-2</v>
      </c>
      <c r="R40" s="1">
        <f t="shared" si="9"/>
        <v>2.1884310885511432E-2</v>
      </c>
      <c r="S40" s="1">
        <f t="shared" si="10"/>
        <v>231.29591781490521</v>
      </c>
      <c r="T40" s="1">
        <f t="shared" si="11"/>
        <v>38.777136950246998</v>
      </c>
      <c r="U40" s="1">
        <f t="shared" si="12"/>
        <v>38.033563333333298</v>
      </c>
      <c r="V40" s="1">
        <f t="shared" si="13"/>
        <v>6.6693966339677093</v>
      </c>
      <c r="W40" s="1">
        <f t="shared" si="14"/>
        <v>46.328293786932129</v>
      </c>
      <c r="X40" s="1">
        <f t="shared" si="15"/>
        <v>3.0462382059373185</v>
      </c>
      <c r="Y40" s="1">
        <f t="shared" si="16"/>
        <v>6.5753300131173278</v>
      </c>
      <c r="Z40" s="1">
        <f t="shared" si="17"/>
        <v>3.6231584280303908</v>
      </c>
      <c r="AA40" s="1">
        <f t="shared" si="18"/>
        <v>-57.397417364576427</v>
      </c>
      <c r="AB40" s="1">
        <f t="shared" si="19"/>
        <v>-41.912595847549973</v>
      </c>
      <c r="AC40" s="1">
        <f t="shared" si="20"/>
        <v>-3.3920367269099461</v>
      </c>
      <c r="AD40" s="1">
        <f t="shared" si="21"/>
        <v>128.59386787586888</v>
      </c>
      <c r="AE40" s="1">
        <v>0</v>
      </c>
      <c r="AF40" s="1">
        <v>0</v>
      </c>
      <c r="AG40" s="1">
        <f t="shared" si="22"/>
        <v>1</v>
      </c>
      <c r="AH40" s="1">
        <f t="shared" si="23"/>
        <v>0</v>
      </c>
      <c r="AI40" s="1">
        <f t="shared" si="24"/>
        <v>52172.188004405594</v>
      </c>
      <c r="AJ40" s="1" t="s">
        <v>263</v>
      </c>
      <c r="AK40" s="1">
        <v>715.47692307692296</v>
      </c>
      <c r="AL40" s="1">
        <v>3262.08</v>
      </c>
      <c r="AM40" s="1">
        <f t="shared" si="25"/>
        <v>2546.603076923077</v>
      </c>
      <c r="AN40" s="1">
        <f t="shared" si="26"/>
        <v>0.78066849277855754</v>
      </c>
      <c r="AO40" s="1">
        <v>-0.57774747981622299</v>
      </c>
      <c r="AP40" s="1" t="s">
        <v>383</v>
      </c>
      <c r="AQ40" s="1">
        <v>1033.5255999999999</v>
      </c>
      <c r="AR40" s="1">
        <v>1245.8699999999999</v>
      </c>
      <c r="AS40" s="1">
        <f t="shared" si="27"/>
        <v>0.17043864929727814</v>
      </c>
      <c r="AT40" s="1">
        <v>0.5</v>
      </c>
      <c r="AU40" s="1">
        <f t="shared" si="28"/>
        <v>1180.2067607473907</v>
      </c>
      <c r="AV40" s="1">
        <f t="shared" si="29"/>
        <v>3.929501435126753</v>
      </c>
      <c r="AW40" s="1">
        <f t="shared" si="30"/>
        <v>100.57642309665059</v>
      </c>
      <c r="AX40" s="1">
        <f t="shared" si="31"/>
        <v>0.36700458314270346</v>
      </c>
      <c r="AY40" s="1">
        <f t="shared" si="32"/>
        <v>3.8190332955631147E-3</v>
      </c>
      <c r="AZ40" s="1">
        <f t="shared" si="33"/>
        <v>1.6183149124708036</v>
      </c>
      <c r="BA40" s="1" t="s">
        <v>384</v>
      </c>
      <c r="BB40" s="1">
        <v>788.63</v>
      </c>
      <c r="BC40" s="1">
        <f t="shared" si="34"/>
        <v>457.2399999999999</v>
      </c>
      <c r="BD40" s="1">
        <f t="shared" si="35"/>
        <v>0.46440468900358672</v>
      </c>
      <c r="BE40" s="1">
        <f t="shared" si="36"/>
        <v>0.81514079524550731</v>
      </c>
      <c r="BF40" s="1">
        <f t="shared" si="37"/>
        <v>0.40035288777118849</v>
      </c>
      <c r="BG40" s="1">
        <f t="shared" si="38"/>
        <v>0.79172526659948816</v>
      </c>
      <c r="BH40" s="1">
        <f t="shared" si="39"/>
        <v>1400.0253333333301</v>
      </c>
      <c r="BI40" s="1">
        <f t="shared" si="40"/>
        <v>1180.2067607473907</v>
      </c>
      <c r="BJ40" s="1">
        <f t="shared" si="41"/>
        <v>0.84298957500820948</v>
      </c>
      <c r="BK40" s="1">
        <f t="shared" si="42"/>
        <v>0.19597915001641933</v>
      </c>
      <c r="BL40" s="1">
        <v>6</v>
      </c>
      <c r="BM40" s="1">
        <v>0.5</v>
      </c>
      <c r="BN40" s="1" t="s">
        <v>266</v>
      </c>
      <c r="BO40" s="1">
        <v>2</v>
      </c>
      <c r="BP40" s="1">
        <v>1607376715.75</v>
      </c>
      <c r="BQ40" s="1">
        <v>394.67293333333299</v>
      </c>
      <c r="BR40" s="1">
        <v>400.004633333333</v>
      </c>
      <c r="BS40" s="1">
        <v>29.795083333333299</v>
      </c>
      <c r="BT40" s="1">
        <v>28.279816666666701</v>
      </c>
      <c r="BU40" s="1">
        <v>392.36393333333302</v>
      </c>
      <c r="BV40" s="1">
        <v>29.229696666666701</v>
      </c>
      <c r="BW40" s="1">
        <v>500.01083333333298</v>
      </c>
      <c r="BX40" s="1">
        <v>102.190633333333</v>
      </c>
      <c r="BY40" s="1">
        <v>4.899365E-2</v>
      </c>
      <c r="BZ40" s="1">
        <v>37.771630000000002</v>
      </c>
      <c r="CA40" s="1">
        <v>38.033563333333298</v>
      </c>
      <c r="CB40" s="1">
        <v>999.9</v>
      </c>
      <c r="CC40" s="1">
        <v>0</v>
      </c>
      <c r="CD40" s="1">
        <v>0</v>
      </c>
      <c r="CE40" s="1">
        <v>10001.9173333333</v>
      </c>
      <c r="CF40" s="1">
        <v>0</v>
      </c>
      <c r="CG40" s="1">
        <v>133.750566666667</v>
      </c>
      <c r="CH40" s="1">
        <v>1400.0253333333301</v>
      </c>
      <c r="CI40" s="1">
        <v>0.89998986666666703</v>
      </c>
      <c r="CJ40" s="1">
        <v>0.100010023333333</v>
      </c>
      <c r="CK40" s="1">
        <v>0</v>
      </c>
      <c r="CL40" s="1">
        <v>1033.9190000000001</v>
      </c>
      <c r="CM40" s="1">
        <v>4.9997499999999997</v>
      </c>
      <c r="CN40" s="1">
        <v>14186.81</v>
      </c>
      <c r="CO40" s="1">
        <v>12178.2133333333</v>
      </c>
      <c r="CP40" s="1">
        <v>47.561999999999998</v>
      </c>
      <c r="CQ40" s="1">
        <v>48.976900000000001</v>
      </c>
      <c r="CR40" s="1">
        <v>48.186999999999998</v>
      </c>
      <c r="CS40" s="1">
        <v>48.735300000000002</v>
      </c>
      <c r="CT40" s="1">
        <v>49.436999999999998</v>
      </c>
      <c r="CU40" s="1">
        <v>1255.50933333333</v>
      </c>
      <c r="CV40" s="1">
        <v>139.51599999999999</v>
      </c>
      <c r="CW40" s="1">
        <v>0</v>
      </c>
      <c r="CX40" s="1">
        <v>170.5</v>
      </c>
      <c r="CY40" s="1">
        <v>0</v>
      </c>
      <c r="CZ40" s="1">
        <v>1033.5255999999999</v>
      </c>
      <c r="DA40" s="1">
        <v>-50.791538564155303</v>
      </c>
      <c r="DB40" s="1">
        <v>-692.915385717974</v>
      </c>
      <c r="DC40" s="1">
        <v>14181.016</v>
      </c>
      <c r="DD40" s="1">
        <v>15</v>
      </c>
      <c r="DE40" s="1">
        <v>1607376744</v>
      </c>
      <c r="DF40" s="1" t="s">
        <v>385</v>
      </c>
      <c r="DG40" s="1">
        <v>1607376744</v>
      </c>
      <c r="DH40" s="1">
        <v>1607371984.5999999</v>
      </c>
      <c r="DI40" s="1">
        <v>9</v>
      </c>
      <c r="DJ40" s="1">
        <v>2.5999999999999999E-2</v>
      </c>
      <c r="DK40" s="1">
        <v>-0.14299999999999999</v>
      </c>
      <c r="DL40" s="1">
        <v>2.3090000000000002</v>
      </c>
      <c r="DM40" s="1">
        <v>0.56499999999999995</v>
      </c>
      <c r="DN40" s="1">
        <v>400</v>
      </c>
      <c r="DO40" s="1">
        <v>33</v>
      </c>
      <c r="DP40" s="1">
        <v>0.23</v>
      </c>
      <c r="DQ40" s="1">
        <v>0.22</v>
      </c>
      <c r="DR40" s="1">
        <v>3.9582361282315599</v>
      </c>
      <c r="DS40" s="1">
        <v>-0.31198803360146399</v>
      </c>
      <c r="DT40" s="1">
        <v>3.0101316118215999E-2</v>
      </c>
      <c r="DU40" s="1">
        <v>1</v>
      </c>
      <c r="DV40" s="1">
        <v>-5.35776233333333</v>
      </c>
      <c r="DW40" s="1">
        <v>0.37093081201335198</v>
      </c>
      <c r="DX40" s="1">
        <v>3.7249467976812202E-2</v>
      </c>
      <c r="DY40" s="1">
        <v>0</v>
      </c>
      <c r="DZ40" s="1">
        <v>1.5152623333333299</v>
      </c>
      <c r="EA40" s="1">
        <v>4.9407697441599098E-2</v>
      </c>
      <c r="EB40" s="1">
        <v>3.7390726865835998E-3</v>
      </c>
      <c r="EC40" s="1">
        <v>1</v>
      </c>
      <c r="ED40" s="1">
        <v>2</v>
      </c>
      <c r="EE40" s="1">
        <v>3</v>
      </c>
      <c r="EF40" s="1" t="s">
        <v>275</v>
      </c>
      <c r="EG40" s="1">
        <v>100</v>
      </c>
      <c r="EH40" s="1">
        <v>100</v>
      </c>
      <c r="EI40" s="1">
        <v>2.3090000000000002</v>
      </c>
      <c r="EJ40" s="1">
        <v>0.56530000000000002</v>
      </c>
      <c r="EK40" s="1">
        <v>2.2829499999999698</v>
      </c>
      <c r="EL40" s="1">
        <v>0</v>
      </c>
      <c r="EM40" s="1">
        <v>0</v>
      </c>
      <c r="EN40" s="1">
        <v>0</v>
      </c>
      <c r="EO40" s="1">
        <v>0.56538000000000099</v>
      </c>
      <c r="EP40" s="1">
        <v>0</v>
      </c>
      <c r="EQ40" s="1">
        <v>0</v>
      </c>
      <c r="ER40" s="1">
        <v>0</v>
      </c>
      <c r="ES40" s="1">
        <v>-1</v>
      </c>
      <c r="ET40" s="1">
        <v>-1</v>
      </c>
      <c r="EU40" s="1">
        <v>-1</v>
      </c>
      <c r="EV40" s="1">
        <v>-1</v>
      </c>
      <c r="EW40" s="1">
        <v>10.4</v>
      </c>
      <c r="EX40" s="1">
        <v>79</v>
      </c>
      <c r="EY40" s="1">
        <v>2</v>
      </c>
      <c r="EZ40" s="1">
        <v>515.73800000000006</v>
      </c>
      <c r="FA40" s="1">
        <v>507.88099999999997</v>
      </c>
      <c r="FB40" s="1">
        <v>36.660600000000002</v>
      </c>
      <c r="FC40" s="1">
        <v>34.898499999999999</v>
      </c>
      <c r="FD40" s="1">
        <v>29.9998</v>
      </c>
      <c r="FE40" s="1">
        <v>34.692799999999998</v>
      </c>
      <c r="FF40" s="1">
        <v>34.6342</v>
      </c>
      <c r="FG40" s="1">
        <v>19.329499999999999</v>
      </c>
      <c r="FH40" s="1">
        <v>0</v>
      </c>
      <c r="FI40" s="1">
        <v>100</v>
      </c>
      <c r="FJ40" s="1">
        <v>-999.9</v>
      </c>
      <c r="FK40" s="1">
        <v>400</v>
      </c>
      <c r="FL40" s="1">
        <v>29.8523</v>
      </c>
      <c r="FM40" s="1">
        <v>101.23099999999999</v>
      </c>
      <c r="FN40" s="1">
        <v>100.52</v>
      </c>
    </row>
    <row r="41" spans="1:170" ht="15.75" customHeight="1" x14ac:dyDescent="0.25">
      <c r="A41" s="1">
        <v>25</v>
      </c>
      <c r="B41" s="1">
        <v>1607377172.5</v>
      </c>
      <c r="C41" s="1">
        <v>4940.4000000953702</v>
      </c>
      <c r="D41" s="1" t="s">
        <v>386</v>
      </c>
      <c r="E41" s="1" t="s">
        <v>387</v>
      </c>
      <c r="F41" s="1" t="s">
        <v>356</v>
      </c>
      <c r="G41" s="1" t="s">
        <v>283</v>
      </c>
      <c r="H41" s="1">
        <v>1607377164.75</v>
      </c>
      <c r="I41" s="1">
        <f t="shared" si="0"/>
        <v>3.8909510591189495E-3</v>
      </c>
      <c r="J41" s="1">
        <f t="shared" si="1"/>
        <v>9.8783373522194484</v>
      </c>
      <c r="K41" s="1">
        <f t="shared" si="2"/>
        <v>386.33896666666698</v>
      </c>
      <c r="L41" s="1">
        <f t="shared" si="3"/>
        <v>234.5264500381283</v>
      </c>
      <c r="M41" s="1">
        <f t="shared" si="4"/>
        <v>23.976324818568067</v>
      </c>
      <c r="N41" s="1">
        <f t="shared" si="5"/>
        <v>39.496562342388295</v>
      </c>
      <c r="O41" s="1">
        <f t="shared" si="6"/>
        <v>0.11906777632124448</v>
      </c>
      <c r="P41" s="1">
        <f t="shared" si="7"/>
        <v>2.9676476176728199</v>
      </c>
      <c r="Q41" s="1">
        <f t="shared" si="8"/>
        <v>0.11647607703253528</v>
      </c>
      <c r="R41" s="1">
        <f t="shared" si="9"/>
        <v>7.3025703504373124E-2</v>
      </c>
      <c r="S41" s="1">
        <f t="shared" si="10"/>
        <v>231.29294643679151</v>
      </c>
      <c r="T41" s="1">
        <f t="shared" si="11"/>
        <v>37.979651256494485</v>
      </c>
      <c r="U41" s="1">
        <f t="shared" si="12"/>
        <v>37.718576666666699</v>
      </c>
      <c r="V41" s="1">
        <f t="shared" si="13"/>
        <v>6.5564181385343181</v>
      </c>
      <c r="W41" s="1">
        <f t="shared" si="14"/>
        <v>50.655002901606174</v>
      </c>
      <c r="X41" s="1">
        <f t="shared" si="15"/>
        <v>3.3059977426991214</v>
      </c>
      <c r="Y41" s="1">
        <f t="shared" si="16"/>
        <v>6.526497983073444</v>
      </c>
      <c r="Z41" s="1">
        <f t="shared" si="17"/>
        <v>3.2504203958351967</v>
      </c>
      <c r="AA41" s="1">
        <f t="shared" si="18"/>
        <v>-171.59094170714567</v>
      </c>
      <c r="AB41" s="1">
        <f t="shared" si="19"/>
        <v>-13.472377718374995</v>
      </c>
      <c r="AC41" s="1">
        <f t="shared" si="20"/>
        <v>-1.0880985585898986</v>
      </c>
      <c r="AD41" s="1">
        <f t="shared" si="21"/>
        <v>45.141528452680937</v>
      </c>
      <c r="AE41" s="1">
        <v>0</v>
      </c>
      <c r="AF41" s="1">
        <v>0</v>
      </c>
      <c r="AG41" s="1">
        <f t="shared" si="22"/>
        <v>1</v>
      </c>
      <c r="AH41" s="1">
        <f t="shared" si="23"/>
        <v>0</v>
      </c>
      <c r="AI41" s="1">
        <f t="shared" si="24"/>
        <v>52184.262444635096</v>
      </c>
      <c r="AJ41" s="1" t="s">
        <v>263</v>
      </c>
      <c r="AK41" s="1">
        <v>715.47692307692296</v>
      </c>
      <c r="AL41" s="1">
        <v>3262.08</v>
      </c>
      <c r="AM41" s="1">
        <f t="shared" si="25"/>
        <v>2546.603076923077</v>
      </c>
      <c r="AN41" s="1">
        <f t="shared" si="26"/>
        <v>0.78066849277855754</v>
      </c>
      <c r="AO41" s="1">
        <v>-0.57774747981622299</v>
      </c>
      <c r="AP41" s="1" t="s">
        <v>388</v>
      </c>
      <c r="AQ41" s="1">
        <v>935.95226923076905</v>
      </c>
      <c r="AR41" s="1">
        <v>1210.22</v>
      </c>
      <c r="AS41" s="1">
        <f t="shared" si="27"/>
        <v>0.22662634130094605</v>
      </c>
      <c r="AT41" s="1">
        <v>0.5</v>
      </c>
      <c r="AU41" s="1">
        <f t="shared" si="28"/>
        <v>1180.1948607473287</v>
      </c>
      <c r="AV41" s="1">
        <f t="shared" si="29"/>
        <v>9.8783373522194484</v>
      </c>
      <c r="AW41" s="1">
        <f t="shared" si="30"/>
        <v>133.7316216566733</v>
      </c>
      <c r="AX41" s="1">
        <f t="shared" si="31"/>
        <v>0.42975657318504074</v>
      </c>
      <c r="AY41" s="1">
        <f t="shared" si="32"/>
        <v>8.8596257955356784E-3</v>
      </c>
      <c r="AZ41" s="1">
        <f t="shared" si="33"/>
        <v>1.6954438036059556</v>
      </c>
      <c r="BA41" s="1" t="s">
        <v>389</v>
      </c>
      <c r="BB41" s="1">
        <v>690.12</v>
      </c>
      <c r="BC41" s="1">
        <f t="shared" si="34"/>
        <v>520.1</v>
      </c>
      <c r="BD41" s="1">
        <f t="shared" si="35"/>
        <v>0.52733653291526816</v>
      </c>
      <c r="BE41" s="1">
        <f t="shared" si="36"/>
        <v>0.79778068088150655</v>
      </c>
      <c r="BF41" s="1">
        <f t="shared" si="37"/>
        <v>0.55436395891573897</v>
      </c>
      <c r="BG41" s="1">
        <f t="shared" si="38"/>
        <v>0.80572430725213418</v>
      </c>
      <c r="BH41" s="1">
        <f t="shared" si="39"/>
        <v>1400.01166666667</v>
      </c>
      <c r="BI41" s="1">
        <f t="shared" si="40"/>
        <v>1180.1948607473287</v>
      </c>
      <c r="BJ41" s="1">
        <f t="shared" si="41"/>
        <v>0.84298930419436457</v>
      </c>
      <c r="BK41" s="1">
        <f t="shared" si="42"/>
        <v>0.19597860838872919</v>
      </c>
      <c r="BL41" s="1">
        <v>6</v>
      </c>
      <c r="BM41" s="1">
        <v>0.5</v>
      </c>
      <c r="BN41" s="1" t="s">
        <v>266</v>
      </c>
      <c r="BO41" s="1">
        <v>2</v>
      </c>
      <c r="BP41" s="1">
        <v>1607377164.75</v>
      </c>
      <c r="BQ41" s="1">
        <v>386.33896666666698</v>
      </c>
      <c r="BR41" s="1">
        <v>399.996466666667</v>
      </c>
      <c r="BS41" s="1">
        <v>32.337896666666701</v>
      </c>
      <c r="BT41" s="1">
        <v>27.819870000000002</v>
      </c>
      <c r="BU41" s="1">
        <v>384.02963333333298</v>
      </c>
      <c r="BV41" s="1">
        <v>31.772503333333301</v>
      </c>
      <c r="BW41" s="1">
        <v>500.01376666666698</v>
      </c>
      <c r="BX41" s="1">
        <v>102.18446666666701</v>
      </c>
      <c r="BY41" s="1">
        <v>4.8457656666666703E-2</v>
      </c>
      <c r="BZ41" s="1">
        <v>37.634369999999997</v>
      </c>
      <c r="CA41" s="1">
        <v>37.718576666666699</v>
      </c>
      <c r="CB41" s="1">
        <v>999.9</v>
      </c>
      <c r="CC41" s="1">
        <v>0</v>
      </c>
      <c r="CD41" s="1">
        <v>0</v>
      </c>
      <c r="CE41" s="1">
        <v>10000.352999999999</v>
      </c>
      <c r="CF41" s="1">
        <v>0</v>
      </c>
      <c r="CG41" s="1">
        <v>114.18300000000001</v>
      </c>
      <c r="CH41" s="1">
        <v>1400.01166666667</v>
      </c>
      <c r="CI41" s="1">
        <v>0.899997933333333</v>
      </c>
      <c r="CJ41" s="1">
        <v>0.10000204</v>
      </c>
      <c r="CK41" s="1">
        <v>0</v>
      </c>
      <c r="CL41" s="1">
        <v>935.99846666666701</v>
      </c>
      <c r="CM41" s="1">
        <v>4.9997499999999997</v>
      </c>
      <c r="CN41" s="1">
        <v>12961.72</v>
      </c>
      <c r="CO41" s="1">
        <v>12178.14</v>
      </c>
      <c r="CP41" s="1">
        <v>47.375</v>
      </c>
      <c r="CQ41" s="1">
        <v>48.811999999999998</v>
      </c>
      <c r="CR41" s="1">
        <v>48.039266666666698</v>
      </c>
      <c r="CS41" s="1">
        <v>48.561999999999998</v>
      </c>
      <c r="CT41" s="1">
        <v>49.289266666666698</v>
      </c>
      <c r="CU41" s="1">
        <v>1255.50966666667</v>
      </c>
      <c r="CV41" s="1">
        <v>139.50200000000001</v>
      </c>
      <c r="CW41" s="1">
        <v>0</v>
      </c>
      <c r="CX41" s="1">
        <v>448.5</v>
      </c>
      <c r="CY41" s="1">
        <v>0</v>
      </c>
      <c r="CZ41" s="1">
        <v>935.95226923076905</v>
      </c>
      <c r="DA41" s="1">
        <v>-5.3629743377588799</v>
      </c>
      <c r="DB41" s="1">
        <v>-67.822222125968295</v>
      </c>
      <c r="DC41" s="1">
        <v>12961.2</v>
      </c>
      <c r="DD41" s="1">
        <v>15</v>
      </c>
      <c r="DE41" s="1">
        <v>1607376744</v>
      </c>
      <c r="DF41" s="1" t="s">
        <v>385</v>
      </c>
      <c r="DG41" s="1">
        <v>1607376744</v>
      </c>
      <c r="DH41" s="1">
        <v>1607371984.5999999</v>
      </c>
      <c r="DI41" s="1">
        <v>9</v>
      </c>
      <c r="DJ41" s="1">
        <v>2.5999999999999999E-2</v>
      </c>
      <c r="DK41" s="1">
        <v>-0.14299999999999999</v>
      </c>
      <c r="DL41" s="1">
        <v>2.3090000000000002</v>
      </c>
      <c r="DM41" s="1">
        <v>0.56499999999999995</v>
      </c>
      <c r="DN41" s="1">
        <v>400</v>
      </c>
      <c r="DO41" s="1">
        <v>33</v>
      </c>
      <c r="DP41" s="1">
        <v>0.23</v>
      </c>
      <c r="DQ41" s="1">
        <v>0.22</v>
      </c>
      <c r="DR41" s="1">
        <v>9.8753215054598602</v>
      </c>
      <c r="DS41" s="1">
        <v>0.23006116957631401</v>
      </c>
      <c r="DT41" s="1">
        <v>2.4754920964343102E-2</v>
      </c>
      <c r="DU41" s="1">
        <v>1</v>
      </c>
      <c r="DV41" s="1">
        <v>-13.6576166666667</v>
      </c>
      <c r="DW41" s="1">
        <v>-0.22084004449391301</v>
      </c>
      <c r="DX41" s="1">
        <v>2.6861026082825298E-2</v>
      </c>
      <c r="DY41" s="1">
        <v>0</v>
      </c>
      <c r="DZ41" s="1">
        <v>4.5180163333333301</v>
      </c>
      <c r="EA41" s="1">
        <v>-2.63252502780544E-3</v>
      </c>
      <c r="EB41" s="1">
        <v>8.2342975143936698E-4</v>
      </c>
      <c r="EC41" s="1">
        <v>1</v>
      </c>
      <c r="ED41" s="1">
        <v>2</v>
      </c>
      <c r="EE41" s="1">
        <v>3</v>
      </c>
      <c r="EF41" s="1" t="s">
        <v>275</v>
      </c>
      <c r="EG41" s="1">
        <v>100</v>
      </c>
      <c r="EH41" s="1">
        <v>100</v>
      </c>
      <c r="EI41" s="1">
        <v>2.3090000000000002</v>
      </c>
      <c r="EJ41" s="1">
        <v>0.56540000000000001</v>
      </c>
      <c r="EK41" s="1">
        <v>2.3092857142856902</v>
      </c>
      <c r="EL41" s="1">
        <v>0</v>
      </c>
      <c r="EM41" s="1">
        <v>0</v>
      </c>
      <c r="EN41" s="1">
        <v>0</v>
      </c>
      <c r="EO41" s="1">
        <v>0.56538000000000099</v>
      </c>
      <c r="EP41" s="1">
        <v>0</v>
      </c>
      <c r="EQ41" s="1">
        <v>0</v>
      </c>
      <c r="ER41" s="1">
        <v>0</v>
      </c>
      <c r="ES41" s="1">
        <v>-1</v>
      </c>
      <c r="ET41" s="1">
        <v>-1</v>
      </c>
      <c r="EU41" s="1">
        <v>-1</v>
      </c>
      <c r="EV41" s="1">
        <v>-1</v>
      </c>
      <c r="EW41" s="1">
        <v>7.1</v>
      </c>
      <c r="EX41" s="1">
        <v>86.5</v>
      </c>
      <c r="EY41" s="1">
        <v>2</v>
      </c>
      <c r="EZ41" s="1">
        <v>519.16200000000003</v>
      </c>
      <c r="FA41" s="1">
        <v>507.96800000000002</v>
      </c>
      <c r="FB41" s="1">
        <v>36.543999999999997</v>
      </c>
      <c r="FC41" s="1">
        <v>34.881700000000002</v>
      </c>
      <c r="FD41" s="1">
        <v>30.0002</v>
      </c>
      <c r="FE41" s="1">
        <v>34.669899999999998</v>
      </c>
      <c r="FF41" s="1">
        <v>34.610500000000002</v>
      </c>
      <c r="FG41" s="1">
        <v>19.084199999999999</v>
      </c>
      <c r="FH41" s="1">
        <v>0</v>
      </c>
      <c r="FI41" s="1">
        <v>100</v>
      </c>
      <c r="FJ41" s="1">
        <v>-999.9</v>
      </c>
      <c r="FK41" s="1">
        <v>400</v>
      </c>
      <c r="FL41" s="1">
        <v>29.8523</v>
      </c>
      <c r="FM41" s="1">
        <v>101.223</v>
      </c>
      <c r="FN41" s="1">
        <v>100.50700000000001</v>
      </c>
    </row>
    <row r="42" spans="1:170" ht="15.75" customHeight="1" x14ac:dyDescent="0.25">
      <c r="A42" s="1">
        <v>26</v>
      </c>
      <c r="B42" s="1">
        <v>1607377353.5</v>
      </c>
      <c r="C42" s="1">
        <v>5121.4000000953702</v>
      </c>
      <c r="D42" s="1" t="s">
        <v>390</v>
      </c>
      <c r="E42" s="1" t="s">
        <v>391</v>
      </c>
      <c r="F42" s="1" t="s">
        <v>356</v>
      </c>
      <c r="G42" s="1" t="s">
        <v>283</v>
      </c>
      <c r="H42" s="1">
        <v>1607377345.75</v>
      </c>
      <c r="I42" s="1">
        <f t="shared" si="0"/>
        <v>2.9157601127014366E-3</v>
      </c>
      <c r="J42" s="1">
        <f t="shared" si="1"/>
        <v>8.6618607069108862</v>
      </c>
      <c r="K42" s="1">
        <f t="shared" si="2"/>
        <v>388.24900000000002</v>
      </c>
      <c r="L42" s="1">
        <f t="shared" si="3"/>
        <v>209.99570277188337</v>
      </c>
      <c r="M42" s="1">
        <f t="shared" si="4"/>
        <v>21.467717283404312</v>
      </c>
      <c r="N42" s="1">
        <f t="shared" si="5"/>
        <v>39.690430125698761</v>
      </c>
      <c r="O42" s="1">
        <f t="shared" si="6"/>
        <v>8.67664038946592E-2</v>
      </c>
      <c r="P42" s="1">
        <f t="shared" si="7"/>
        <v>2.9673207217980218</v>
      </c>
      <c r="Q42" s="1">
        <f t="shared" si="8"/>
        <v>8.5381182314848911E-2</v>
      </c>
      <c r="R42" s="1">
        <f t="shared" si="9"/>
        <v>5.3485853424065768E-2</v>
      </c>
      <c r="S42" s="1">
        <f t="shared" si="10"/>
        <v>231.29366330829023</v>
      </c>
      <c r="T42" s="1">
        <f t="shared" si="11"/>
        <v>38.052632239979111</v>
      </c>
      <c r="U42" s="1">
        <f t="shared" si="12"/>
        <v>37.545853333333298</v>
      </c>
      <c r="V42" s="1">
        <f t="shared" si="13"/>
        <v>6.4951742301986366</v>
      </c>
      <c r="W42" s="1">
        <f t="shared" si="14"/>
        <v>49.023495285278912</v>
      </c>
      <c r="X42" s="1">
        <f t="shared" si="15"/>
        <v>3.1690682784142226</v>
      </c>
      <c r="Y42" s="1">
        <f t="shared" si="16"/>
        <v>6.4643866374127157</v>
      </c>
      <c r="Z42" s="1">
        <f t="shared" si="17"/>
        <v>3.326105951784414</v>
      </c>
      <c r="AA42" s="1">
        <f t="shared" si="18"/>
        <v>-128.58502097013334</v>
      </c>
      <c r="AB42" s="1">
        <f t="shared" si="19"/>
        <v>-13.975878900982881</v>
      </c>
      <c r="AC42" s="1">
        <f t="shared" si="20"/>
        <v>-1.126989271823857</v>
      </c>
      <c r="AD42" s="1">
        <f t="shared" si="21"/>
        <v>87.605774165350169</v>
      </c>
      <c r="AE42" s="1">
        <v>0</v>
      </c>
      <c r="AF42" s="1">
        <v>0</v>
      </c>
      <c r="AG42" s="1">
        <f t="shared" si="22"/>
        <v>1</v>
      </c>
      <c r="AH42" s="1">
        <f t="shared" si="23"/>
        <v>0</v>
      </c>
      <c r="AI42" s="1">
        <f t="shared" si="24"/>
        <v>52204.485384586435</v>
      </c>
      <c r="AJ42" s="1" t="s">
        <v>263</v>
      </c>
      <c r="AK42" s="1">
        <v>715.47692307692296</v>
      </c>
      <c r="AL42" s="1">
        <v>3262.08</v>
      </c>
      <c r="AM42" s="1">
        <f t="shared" si="25"/>
        <v>2546.603076923077</v>
      </c>
      <c r="AN42" s="1">
        <f t="shared" si="26"/>
        <v>0.78066849277855754</v>
      </c>
      <c r="AO42" s="1">
        <v>-0.57774747981622299</v>
      </c>
      <c r="AP42" s="1" t="s">
        <v>392</v>
      </c>
      <c r="AQ42" s="1">
        <v>1031.6565384615401</v>
      </c>
      <c r="AR42" s="1">
        <v>1280.23</v>
      </c>
      <c r="AS42" s="1">
        <f t="shared" si="27"/>
        <v>0.19416312813983416</v>
      </c>
      <c r="AT42" s="1">
        <v>0.5</v>
      </c>
      <c r="AU42" s="1">
        <f t="shared" si="28"/>
        <v>1180.1980107473337</v>
      </c>
      <c r="AV42" s="1">
        <f t="shared" si="29"/>
        <v>8.6618607069108862</v>
      </c>
      <c r="AW42" s="1">
        <f t="shared" si="30"/>
        <v>114.57546879555596</v>
      </c>
      <c r="AX42" s="1">
        <f t="shared" si="31"/>
        <v>0.40987166368543154</v>
      </c>
      <c r="AY42" s="1">
        <f t="shared" si="32"/>
        <v>7.8288627015023829E-3</v>
      </c>
      <c r="AZ42" s="1">
        <f t="shared" si="33"/>
        <v>1.5480421486764095</v>
      </c>
      <c r="BA42" s="1" t="s">
        <v>393</v>
      </c>
      <c r="BB42" s="1">
        <v>755.5</v>
      </c>
      <c r="BC42" s="1">
        <f t="shared" si="34"/>
        <v>524.73</v>
      </c>
      <c r="BD42" s="1">
        <f t="shared" si="35"/>
        <v>0.47371688590029143</v>
      </c>
      <c r="BE42" s="1">
        <f t="shared" si="36"/>
        <v>0.79065898555003233</v>
      </c>
      <c r="BF42" s="1">
        <f t="shared" si="37"/>
        <v>0.44014538688793581</v>
      </c>
      <c r="BG42" s="1">
        <f t="shared" si="38"/>
        <v>0.77823278309808774</v>
      </c>
      <c r="BH42" s="1">
        <f t="shared" si="39"/>
        <v>1400.0153333333301</v>
      </c>
      <c r="BI42" s="1">
        <f t="shared" si="40"/>
        <v>1180.1980107473337</v>
      </c>
      <c r="BJ42" s="1">
        <f t="shared" si="41"/>
        <v>0.84298934636478018</v>
      </c>
      <c r="BK42" s="1">
        <f t="shared" si="42"/>
        <v>0.19597869272956048</v>
      </c>
      <c r="BL42" s="1">
        <v>6</v>
      </c>
      <c r="BM42" s="1">
        <v>0.5</v>
      </c>
      <c r="BN42" s="1" t="s">
        <v>266</v>
      </c>
      <c r="BO42" s="1">
        <v>2</v>
      </c>
      <c r="BP42" s="1">
        <v>1607377345.75</v>
      </c>
      <c r="BQ42" s="1">
        <v>388.24900000000002</v>
      </c>
      <c r="BR42" s="1">
        <v>400.00133333333298</v>
      </c>
      <c r="BS42" s="1">
        <v>30.999603333333301</v>
      </c>
      <c r="BT42" s="1">
        <v>27.609256666666699</v>
      </c>
      <c r="BU42" s="1">
        <v>385.94200000000001</v>
      </c>
      <c r="BV42" s="1">
        <v>30.434233333333299</v>
      </c>
      <c r="BW42" s="1">
        <v>500.014833333333</v>
      </c>
      <c r="BX42" s="1">
        <v>102.1811</v>
      </c>
      <c r="BY42" s="1">
        <v>4.8217076666666699E-2</v>
      </c>
      <c r="BZ42" s="1">
        <v>37.458489999999998</v>
      </c>
      <c r="CA42" s="1">
        <v>37.545853333333298</v>
      </c>
      <c r="CB42" s="1">
        <v>999.9</v>
      </c>
      <c r="CC42" s="1">
        <v>0</v>
      </c>
      <c r="CD42" s="1">
        <v>0</v>
      </c>
      <c r="CE42" s="1">
        <v>9998.8313333333408</v>
      </c>
      <c r="CF42" s="1">
        <v>0</v>
      </c>
      <c r="CG42" s="1">
        <v>135.151266666667</v>
      </c>
      <c r="CH42" s="1">
        <v>1400.0153333333301</v>
      </c>
      <c r="CI42" s="1">
        <v>0.89999913333333303</v>
      </c>
      <c r="CJ42" s="1">
        <v>0.10000082</v>
      </c>
      <c r="CK42" s="1">
        <v>0</v>
      </c>
      <c r="CL42" s="1">
        <v>1031.9446666666699</v>
      </c>
      <c r="CM42" s="1">
        <v>4.9997499999999997</v>
      </c>
      <c r="CN42" s="1">
        <v>14281.68</v>
      </c>
      <c r="CO42" s="1">
        <v>12178.1733333333</v>
      </c>
      <c r="CP42" s="1">
        <v>47.125</v>
      </c>
      <c r="CQ42" s="1">
        <v>48.524799999999999</v>
      </c>
      <c r="CR42" s="1">
        <v>47.7582666666667</v>
      </c>
      <c r="CS42" s="1">
        <v>48.2582666666667</v>
      </c>
      <c r="CT42" s="1">
        <v>49.057866666666598</v>
      </c>
      <c r="CU42" s="1">
        <v>1255.511</v>
      </c>
      <c r="CV42" s="1">
        <v>139.50433333333299</v>
      </c>
      <c r="CW42" s="1">
        <v>0</v>
      </c>
      <c r="CX42" s="1">
        <v>180.09999990463299</v>
      </c>
      <c r="CY42" s="1">
        <v>0</v>
      </c>
      <c r="CZ42" s="1">
        <v>1031.6565384615401</v>
      </c>
      <c r="DA42" s="1">
        <v>-240.336751817399</v>
      </c>
      <c r="DB42" s="1">
        <v>-3276.1709356792098</v>
      </c>
      <c r="DC42" s="1">
        <v>14277.807692307701</v>
      </c>
      <c r="DD42" s="1">
        <v>15</v>
      </c>
      <c r="DE42" s="1">
        <v>1607377371.5</v>
      </c>
      <c r="DF42" s="1" t="s">
        <v>394</v>
      </c>
      <c r="DG42" s="1">
        <v>1607377371.5</v>
      </c>
      <c r="DH42" s="1">
        <v>1607371984.5999999</v>
      </c>
      <c r="DI42" s="1">
        <v>10</v>
      </c>
      <c r="DJ42" s="1">
        <v>-2E-3</v>
      </c>
      <c r="DK42" s="1">
        <v>-0.14299999999999999</v>
      </c>
      <c r="DL42" s="1">
        <v>2.3069999999999999</v>
      </c>
      <c r="DM42" s="1">
        <v>0.56499999999999995</v>
      </c>
      <c r="DN42" s="1">
        <v>400</v>
      </c>
      <c r="DO42" s="1">
        <v>33</v>
      </c>
      <c r="DP42" s="1">
        <v>0.14000000000000001</v>
      </c>
      <c r="DQ42" s="1">
        <v>0.22</v>
      </c>
      <c r="DR42" s="1">
        <v>8.6683964246601608</v>
      </c>
      <c r="DS42" s="1">
        <v>-0.74013361025981395</v>
      </c>
      <c r="DT42" s="1">
        <v>5.8033995960987197E-2</v>
      </c>
      <c r="DU42" s="1">
        <v>0</v>
      </c>
      <c r="DV42" s="1">
        <v>-11.7500466666667</v>
      </c>
      <c r="DW42" s="1">
        <v>0.76993815350387995</v>
      </c>
      <c r="DX42" s="1">
        <v>5.9834804438739703E-2</v>
      </c>
      <c r="DY42" s="1">
        <v>0</v>
      </c>
      <c r="DZ42" s="1">
        <v>3.3903553333333298</v>
      </c>
      <c r="EA42" s="1">
        <v>0.383660422691878</v>
      </c>
      <c r="EB42" s="1">
        <v>2.8452660652779401E-2</v>
      </c>
      <c r="EC42" s="1">
        <v>0</v>
      </c>
      <c r="ED42" s="1">
        <v>0</v>
      </c>
      <c r="EE42" s="1">
        <v>3</v>
      </c>
      <c r="EF42" s="1" t="s">
        <v>299</v>
      </c>
      <c r="EG42" s="1">
        <v>100</v>
      </c>
      <c r="EH42" s="1">
        <v>100</v>
      </c>
      <c r="EI42" s="1">
        <v>2.3069999999999999</v>
      </c>
      <c r="EJ42" s="1">
        <v>0.56540000000000001</v>
      </c>
      <c r="EK42" s="1">
        <v>2.3092857142856902</v>
      </c>
      <c r="EL42" s="1">
        <v>0</v>
      </c>
      <c r="EM42" s="1">
        <v>0</v>
      </c>
      <c r="EN42" s="1">
        <v>0</v>
      </c>
      <c r="EO42" s="1">
        <v>0.56538000000000099</v>
      </c>
      <c r="EP42" s="1">
        <v>0</v>
      </c>
      <c r="EQ42" s="1">
        <v>0</v>
      </c>
      <c r="ER42" s="1">
        <v>0</v>
      </c>
      <c r="ES42" s="1">
        <v>-1</v>
      </c>
      <c r="ET42" s="1">
        <v>-1</v>
      </c>
      <c r="EU42" s="1">
        <v>-1</v>
      </c>
      <c r="EV42" s="1">
        <v>-1</v>
      </c>
      <c r="EW42" s="1">
        <v>10.199999999999999</v>
      </c>
      <c r="EX42" s="1">
        <v>89.5</v>
      </c>
      <c r="EY42" s="1">
        <v>2</v>
      </c>
      <c r="EZ42" s="1">
        <v>517.87199999999996</v>
      </c>
      <c r="FA42" s="1">
        <v>508.45</v>
      </c>
      <c r="FB42" s="1">
        <v>36.42</v>
      </c>
      <c r="FC42" s="1">
        <v>34.8705</v>
      </c>
      <c r="FD42" s="1">
        <v>30.0002</v>
      </c>
      <c r="FE42" s="1">
        <v>34.664499999999997</v>
      </c>
      <c r="FF42" s="1">
        <v>34.602899999999998</v>
      </c>
      <c r="FG42" s="1">
        <v>19.187899999999999</v>
      </c>
      <c r="FH42" s="1">
        <v>0</v>
      </c>
      <c r="FI42" s="1">
        <v>100</v>
      </c>
      <c r="FJ42" s="1">
        <v>-999.9</v>
      </c>
      <c r="FK42" s="1">
        <v>400</v>
      </c>
      <c r="FL42" s="1">
        <v>32.134300000000003</v>
      </c>
      <c r="FM42" s="1">
        <v>101.22499999999999</v>
      </c>
      <c r="FN42" s="1">
        <v>100.515</v>
      </c>
    </row>
    <row r="43" spans="1:170" ht="15.75" customHeight="1" x14ac:dyDescent="0.25">
      <c r="A43" s="1">
        <v>27</v>
      </c>
      <c r="B43" s="1">
        <v>1607377473</v>
      </c>
      <c r="C43" s="1">
        <v>5240.9000000953702</v>
      </c>
      <c r="D43" s="1" t="s">
        <v>395</v>
      </c>
      <c r="E43" s="1" t="s">
        <v>396</v>
      </c>
      <c r="F43" s="1" t="s">
        <v>356</v>
      </c>
      <c r="G43" s="1" t="s">
        <v>397</v>
      </c>
      <c r="H43" s="1">
        <v>1607377465.25</v>
      </c>
      <c r="I43" s="1">
        <f t="shared" si="0"/>
        <v>3.2613696267578727E-4</v>
      </c>
      <c r="J43" s="1">
        <f t="shared" si="1"/>
        <v>1.8709642876054553</v>
      </c>
      <c r="K43" s="1">
        <f t="shared" si="2"/>
        <v>397.80246666666699</v>
      </c>
      <c r="L43" s="1">
        <f t="shared" si="3"/>
        <v>20.881181852581864</v>
      </c>
      <c r="M43" s="1">
        <f t="shared" si="4"/>
        <v>2.1348061903477897</v>
      </c>
      <c r="N43" s="1">
        <f t="shared" si="5"/>
        <v>40.669688831363601</v>
      </c>
      <c r="O43" s="1">
        <f t="shared" si="6"/>
        <v>8.2427844287724147E-3</v>
      </c>
      <c r="P43" s="1">
        <f t="shared" si="7"/>
        <v>2.9674267687477931</v>
      </c>
      <c r="Q43" s="1">
        <f t="shared" si="8"/>
        <v>8.2300853501336008E-3</v>
      </c>
      <c r="R43" s="1">
        <f t="shared" si="9"/>
        <v>5.1449426510551642E-3</v>
      </c>
      <c r="S43" s="1">
        <f t="shared" si="10"/>
        <v>231.28652474403452</v>
      </c>
      <c r="T43" s="1">
        <f t="shared" si="11"/>
        <v>38.767237646452323</v>
      </c>
      <c r="U43" s="1">
        <f t="shared" si="12"/>
        <v>38.175463333333298</v>
      </c>
      <c r="V43" s="1">
        <f t="shared" si="13"/>
        <v>6.7208423152749699</v>
      </c>
      <c r="W43" s="1">
        <f t="shared" si="14"/>
        <v>44.101859886261082</v>
      </c>
      <c r="X43" s="1">
        <f t="shared" si="15"/>
        <v>2.8593173269689576</v>
      </c>
      <c r="Y43" s="1">
        <f t="shared" si="16"/>
        <v>6.4834393251059055</v>
      </c>
      <c r="Z43" s="1">
        <f t="shared" si="17"/>
        <v>3.8615249883060123</v>
      </c>
      <c r="AA43" s="1">
        <f t="shared" si="18"/>
        <v>-14.382640054002218</v>
      </c>
      <c r="AB43" s="1">
        <f t="shared" si="19"/>
        <v>-106.04535097237364</v>
      </c>
      <c r="AC43" s="1">
        <f t="shared" si="20"/>
        <v>-8.5792814955382859</v>
      </c>
      <c r="AD43" s="1">
        <f t="shared" si="21"/>
        <v>102.27925222212038</v>
      </c>
      <c r="AE43" s="1">
        <v>0</v>
      </c>
      <c r="AF43" s="1">
        <v>0</v>
      </c>
      <c r="AG43" s="1">
        <f t="shared" si="22"/>
        <v>1</v>
      </c>
      <c r="AH43" s="1">
        <f t="shared" si="23"/>
        <v>0</v>
      </c>
      <c r="AI43" s="1">
        <f t="shared" si="24"/>
        <v>52198.53314581939</v>
      </c>
      <c r="AJ43" s="1" t="s">
        <v>263</v>
      </c>
      <c r="AK43" s="1">
        <v>715.47692307692296</v>
      </c>
      <c r="AL43" s="1">
        <v>3262.08</v>
      </c>
      <c r="AM43" s="1">
        <f t="shared" si="25"/>
        <v>2546.603076923077</v>
      </c>
      <c r="AN43" s="1">
        <f t="shared" si="26"/>
        <v>0.78066849277855754</v>
      </c>
      <c r="AO43" s="1">
        <v>-0.57774747981622299</v>
      </c>
      <c r="AP43" s="1" t="s">
        <v>398</v>
      </c>
      <c r="AQ43" s="1">
        <v>834.97030769230798</v>
      </c>
      <c r="AR43" s="1">
        <v>952.96</v>
      </c>
      <c r="AS43" s="1">
        <f t="shared" si="27"/>
        <v>0.12381389807304821</v>
      </c>
      <c r="AT43" s="1">
        <v>0.5</v>
      </c>
      <c r="AU43" s="1">
        <f t="shared" si="28"/>
        <v>1180.1627507473154</v>
      </c>
      <c r="AV43" s="1">
        <f t="shared" si="29"/>
        <v>1.8709642876054553</v>
      </c>
      <c r="AW43" s="1">
        <f t="shared" si="30"/>
        <v>73.060275265318154</v>
      </c>
      <c r="AX43" s="1">
        <f t="shared" si="31"/>
        <v>0.36766495970449964</v>
      </c>
      <c r="AY43" s="1">
        <f t="shared" si="32"/>
        <v>2.0748932855837714E-3</v>
      </c>
      <c r="AZ43" s="1">
        <f t="shared" si="33"/>
        <v>2.423102753525856</v>
      </c>
      <c r="BA43" s="1" t="s">
        <v>399</v>
      </c>
      <c r="BB43" s="1">
        <v>602.59</v>
      </c>
      <c r="BC43" s="1">
        <f t="shared" si="34"/>
        <v>350.37</v>
      </c>
      <c r="BD43" s="1">
        <f t="shared" si="35"/>
        <v>0.33675740590716113</v>
      </c>
      <c r="BE43" s="1">
        <f t="shared" si="36"/>
        <v>0.86825669583265963</v>
      </c>
      <c r="BF43" s="1">
        <f t="shared" si="37"/>
        <v>0.49683410639786341</v>
      </c>
      <c r="BG43" s="1">
        <f t="shared" si="38"/>
        <v>0.90674515432926628</v>
      </c>
      <c r="BH43" s="1">
        <f t="shared" si="39"/>
        <v>1399.9736666666699</v>
      </c>
      <c r="BI43" s="1">
        <f t="shared" si="40"/>
        <v>1180.1627507473154</v>
      </c>
      <c r="BJ43" s="1">
        <f t="shared" si="41"/>
        <v>0.84298924961729937</v>
      </c>
      <c r="BK43" s="1">
        <f t="shared" si="42"/>
        <v>0.19597849923459859</v>
      </c>
      <c r="BL43" s="1">
        <v>6</v>
      </c>
      <c r="BM43" s="1">
        <v>0.5</v>
      </c>
      <c r="BN43" s="1" t="s">
        <v>266</v>
      </c>
      <c r="BO43" s="1">
        <v>2</v>
      </c>
      <c r="BP43" s="1">
        <v>1607377465.25</v>
      </c>
      <c r="BQ43" s="1">
        <v>397.80246666666699</v>
      </c>
      <c r="BR43" s="1">
        <v>400.203233333333</v>
      </c>
      <c r="BS43" s="1">
        <v>27.967843333333299</v>
      </c>
      <c r="BT43" s="1">
        <v>27.587436666666701</v>
      </c>
      <c r="BU43" s="1">
        <v>395.49533333333301</v>
      </c>
      <c r="BV43" s="1">
        <v>27.402456666666701</v>
      </c>
      <c r="BW43" s="1">
        <v>500.01586666666702</v>
      </c>
      <c r="BX43" s="1">
        <v>102.18770000000001</v>
      </c>
      <c r="BY43" s="1">
        <v>4.8189013333333301E-2</v>
      </c>
      <c r="BZ43" s="1">
        <v>37.512596666666703</v>
      </c>
      <c r="CA43" s="1">
        <v>38.175463333333298</v>
      </c>
      <c r="CB43" s="1">
        <v>999.9</v>
      </c>
      <c r="CC43" s="1">
        <v>0</v>
      </c>
      <c r="CD43" s="1">
        <v>0</v>
      </c>
      <c r="CE43" s="1">
        <v>9998.7860000000001</v>
      </c>
      <c r="CF43" s="1">
        <v>0</v>
      </c>
      <c r="CG43" s="1">
        <v>134.64136666666701</v>
      </c>
      <c r="CH43" s="1">
        <v>1399.9736666666699</v>
      </c>
      <c r="CI43" s="1">
        <v>0.89999993333333295</v>
      </c>
      <c r="CJ43" s="1">
        <v>0.100000146666667</v>
      </c>
      <c r="CK43" s="1">
        <v>0</v>
      </c>
      <c r="CL43" s="1">
        <v>834.93100000000004</v>
      </c>
      <c r="CM43" s="1">
        <v>4.9997499999999997</v>
      </c>
      <c r="CN43" s="1">
        <v>11517.1</v>
      </c>
      <c r="CO43" s="1">
        <v>12177.813333333301</v>
      </c>
      <c r="CP43" s="1">
        <v>47.120800000000003</v>
      </c>
      <c r="CQ43" s="1">
        <v>48.495800000000003</v>
      </c>
      <c r="CR43" s="1">
        <v>47.745800000000003</v>
      </c>
      <c r="CS43" s="1">
        <v>48.25</v>
      </c>
      <c r="CT43" s="1">
        <v>49</v>
      </c>
      <c r="CU43" s="1">
        <v>1255.4780000000001</v>
      </c>
      <c r="CV43" s="1">
        <v>139.49566666666701</v>
      </c>
      <c r="CW43" s="1">
        <v>0</v>
      </c>
      <c r="CX43" s="1">
        <v>118.5</v>
      </c>
      <c r="CY43" s="1">
        <v>0</v>
      </c>
      <c r="CZ43" s="1">
        <v>834.97030769230798</v>
      </c>
      <c r="DA43" s="1">
        <v>-54.2092990790198</v>
      </c>
      <c r="DB43" s="1">
        <v>-746.12991354163705</v>
      </c>
      <c r="DC43" s="1">
        <v>11517.55</v>
      </c>
      <c r="DD43" s="1">
        <v>15</v>
      </c>
      <c r="DE43" s="1">
        <v>1607377371.5</v>
      </c>
      <c r="DF43" s="1" t="s">
        <v>394</v>
      </c>
      <c r="DG43" s="1">
        <v>1607377371.5</v>
      </c>
      <c r="DH43" s="1">
        <v>1607371984.5999999</v>
      </c>
      <c r="DI43" s="1">
        <v>10</v>
      </c>
      <c r="DJ43" s="1">
        <v>-2E-3</v>
      </c>
      <c r="DK43" s="1">
        <v>-0.14299999999999999</v>
      </c>
      <c r="DL43" s="1">
        <v>2.3069999999999999</v>
      </c>
      <c r="DM43" s="1">
        <v>0.56499999999999995</v>
      </c>
      <c r="DN43" s="1">
        <v>400</v>
      </c>
      <c r="DO43" s="1">
        <v>33</v>
      </c>
      <c r="DP43" s="1">
        <v>0.14000000000000001</v>
      </c>
      <c r="DQ43" s="1">
        <v>0.22</v>
      </c>
      <c r="DR43" s="1">
        <v>1.88183906174</v>
      </c>
      <c r="DS43" s="1">
        <v>-0.51782271740763297</v>
      </c>
      <c r="DT43" s="1">
        <v>4.0447666287538903E-2</v>
      </c>
      <c r="DU43" s="1">
        <v>0</v>
      </c>
      <c r="DV43" s="1">
        <v>-2.4025323333333302</v>
      </c>
      <c r="DW43" s="1">
        <v>0.19712382647385801</v>
      </c>
      <c r="DX43" s="1">
        <v>2.0744532883522699E-2</v>
      </c>
      <c r="DY43" s="1">
        <v>1</v>
      </c>
      <c r="DZ43" s="1">
        <v>0.37072586666666701</v>
      </c>
      <c r="EA43" s="1">
        <v>1.16330359955506</v>
      </c>
      <c r="EB43" s="1">
        <v>8.4543336704017605E-2</v>
      </c>
      <c r="EC43" s="1">
        <v>0</v>
      </c>
      <c r="ED43" s="1">
        <v>1</v>
      </c>
      <c r="EE43" s="1">
        <v>3</v>
      </c>
      <c r="EF43" s="1" t="s">
        <v>268</v>
      </c>
      <c r="EG43" s="1">
        <v>100</v>
      </c>
      <c r="EH43" s="1">
        <v>100</v>
      </c>
      <c r="EI43" s="1">
        <v>2.3069999999999999</v>
      </c>
      <c r="EJ43" s="1">
        <v>0.56530000000000002</v>
      </c>
      <c r="EK43" s="1">
        <v>2.3070999999999899</v>
      </c>
      <c r="EL43" s="1">
        <v>0</v>
      </c>
      <c r="EM43" s="1">
        <v>0</v>
      </c>
      <c r="EN43" s="1">
        <v>0</v>
      </c>
      <c r="EO43" s="1">
        <v>0.56538000000000099</v>
      </c>
      <c r="EP43" s="1">
        <v>0</v>
      </c>
      <c r="EQ43" s="1">
        <v>0</v>
      </c>
      <c r="ER43" s="1">
        <v>0</v>
      </c>
      <c r="ES43" s="1">
        <v>-1</v>
      </c>
      <c r="ET43" s="1">
        <v>-1</v>
      </c>
      <c r="EU43" s="1">
        <v>-1</v>
      </c>
      <c r="EV43" s="1">
        <v>-1</v>
      </c>
      <c r="EW43" s="1">
        <v>1.7</v>
      </c>
      <c r="EX43" s="1">
        <v>91.5</v>
      </c>
      <c r="EY43" s="1">
        <v>2</v>
      </c>
      <c r="EZ43" s="1">
        <v>510.69299999999998</v>
      </c>
      <c r="FA43" s="1">
        <v>508.04500000000002</v>
      </c>
      <c r="FB43" s="1">
        <v>36.4208</v>
      </c>
      <c r="FC43" s="1">
        <v>34.943199999999997</v>
      </c>
      <c r="FD43" s="1">
        <v>30.000399999999999</v>
      </c>
      <c r="FE43" s="1">
        <v>34.729999999999997</v>
      </c>
      <c r="FF43" s="1">
        <v>34.670299999999997</v>
      </c>
      <c r="FG43" s="1">
        <v>19.0657</v>
      </c>
      <c r="FH43" s="1">
        <v>0</v>
      </c>
      <c r="FI43" s="1">
        <v>100</v>
      </c>
      <c r="FJ43" s="1">
        <v>-999.9</v>
      </c>
      <c r="FK43" s="1">
        <v>400</v>
      </c>
      <c r="FL43" s="1">
        <v>32.134300000000003</v>
      </c>
      <c r="FM43" s="1">
        <v>101.20699999999999</v>
      </c>
      <c r="FN43" s="1">
        <v>100.496</v>
      </c>
    </row>
    <row r="44" spans="1:170" ht="15.75" customHeight="1" x14ac:dyDescent="0.25">
      <c r="A44" s="1">
        <v>28</v>
      </c>
      <c r="B44" s="1">
        <v>1607377621.5</v>
      </c>
      <c r="C44" s="1">
        <v>5389.4000000953702</v>
      </c>
      <c r="D44" s="1" t="s">
        <v>400</v>
      </c>
      <c r="E44" s="1" t="s">
        <v>401</v>
      </c>
      <c r="F44" s="1" t="s">
        <v>356</v>
      </c>
      <c r="G44" s="1" t="s">
        <v>397</v>
      </c>
      <c r="H44" s="1">
        <v>1607377613.5</v>
      </c>
      <c r="I44" s="1">
        <f t="shared" si="0"/>
        <v>6.1082697349111972E-4</v>
      </c>
      <c r="J44" s="1">
        <f t="shared" si="1"/>
        <v>2.0594277548619417</v>
      </c>
      <c r="K44" s="1">
        <f t="shared" si="2"/>
        <v>397.17200000000003</v>
      </c>
      <c r="L44" s="1">
        <f t="shared" si="3"/>
        <v>167.91151019469115</v>
      </c>
      <c r="M44" s="1">
        <f t="shared" si="4"/>
        <v>17.166502199511761</v>
      </c>
      <c r="N44" s="1">
        <f t="shared" si="5"/>
        <v>40.605042523166176</v>
      </c>
      <c r="O44" s="1">
        <f t="shared" si="6"/>
        <v>1.5616107274002861E-2</v>
      </c>
      <c r="P44" s="1">
        <f t="shared" si="7"/>
        <v>2.9676974169817032</v>
      </c>
      <c r="Q44" s="1">
        <f t="shared" si="8"/>
        <v>1.5570599598319669E-2</v>
      </c>
      <c r="R44" s="1">
        <f t="shared" si="9"/>
        <v>9.7357023092307666E-3</v>
      </c>
      <c r="S44" s="1">
        <f t="shared" si="10"/>
        <v>231.28577243920486</v>
      </c>
      <c r="T44" s="1">
        <f t="shared" si="11"/>
        <v>38.55245620973038</v>
      </c>
      <c r="U44" s="1">
        <f t="shared" si="12"/>
        <v>38.112835483871002</v>
      </c>
      <c r="V44" s="1">
        <f t="shared" si="13"/>
        <v>6.6980943714337924</v>
      </c>
      <c r="W44" s="1">
        <f t="shared" si="14"/>
        <v>44.691654560244579</v>
      </c>
      <c r="X44" s="1">
        <f t="shared" si="15"/>
        <v>2.8752277952738772</v>
      </c>
      <c r="Y44" s="1">
        <f t="shared" si="16"/>
        <v>6.4334780700456173</v>
      </c>
      <c r="Z44" s="1">
        <f t="shared" si="17"/>
        <v>3.8228665761599152</v>
      </c>
      <c r="AA44" s="1">
        <f t="shared" si="18"/>
        <v>-26.937469530958378</v>
      </c>
      <c r="AB44" s="1">
        <f t="shared" si="19"/>
        <v>-118.78249969085041</v>
      </c>
      <c r="AC44" s="1">
        <f t="shared" si="20"/>
        <v>-9.5993754259908997</v>
      </c>
      <c r="AD44" s="1">
        <f t="shared" si="21"/>
        <v>75.966427791405181</v>
      </c>
      <c r="AE44" s="1">
        <v>0</v>
      </c>
      <c r="AF44" s="1">
        <v>0</v>
      </c>
      <c r="AG44" s="1">
        <f t="shared" si="22"/>
        <v>1</v>
      </c>
      <c r="AH44" s="1">
        <f t="shared" si="23"/>
        <v>0</v>
      </c>
      <c r="AI44" s="1">
        <f t="shared" si="24"/>
        <v>52230.088632297542</v>
      </c>
      <c r="AJ44" s="1" t="s">
        <v>263</v>
      </c>
      <c r="AK44" s="1">
        <v>715.47692307692296</v>
      </c>
      <c r="AL44" s="1">
        <v>3262.08</v>
      </c>
      <c r="AM44" s="1">
        <f t="shared" si="25"/>
        <v>2546.603076923077</v>
      </c>
      <c r="AN44" s="1">
        <f t="shared" si="26"/>
        <v>0.78066849277855754</v>
      </c>
      <c r="AO44" s="1">
        <v>-0.57774747981622299</v>
      </c>
      <c r="AP44" s="1" t="s">
        <v>402</v>
      </c>
      <c r="AQ44" s="1">
        <v>883.45873076923101</v>
      </c>
      <c r="AR44" s="1">
        <v>993.65</v>
      </c>
      <c r="AS44" s="1">
        <f t="shared" si="27"/>
        <v>0.11089545537238366</v>
      </c>
      <c r="AT44" s="1">
        <v>0.5</v>
      </c>
      <c r="AU44" s="1">
        <f t="shared" si="28"/>
        <v>1180.1576330054047</v>
      </c>
      <c r="AV44" s="1">
        <f t="shared" si="29"/>
        <v>2.0594277548619417</v>
      </c>
      <c r="AW44" s="1">
        <f t="shared" si="30"/>
        <v>65.437059061664399</v>
      </c>
      <c r="AX44" s="1">
        <f t="shared" si="31"/>
        <v>0.3612740904745132</v>
      </c>
      <c r="AY44" s="1">
        <f t="shared" si="32"/>
        <v>2.2345957530794428E-3</v>
      </c>
      <c r="AZ44" s="1">
        <f t="shared" si="33"/>
        <v>2.2829265838071753</v>
      </c>
      <c r="BA44" s="1" t="s">
        <v>403</v>
      </c>
      <c r="BB44" s="1">
        <v>634.66999999999996</v>
      </c>
      <c r="BC44" s="1">
        <f t="shared" si="34"/>
        <v>358.98</v>
      </c>
      <c r="BD44" s="1">
        <f t="shared" si="35"/>
        <v>0.30695656925391096</v>
      </c>
      <c r="BE44" s="1">
        <f t="shared" si="36"/>
        <v>0.86337115257991714</v>
      </c>
      <c r="BF44" s="1">
        <f t="shared" si="37"/>
        <v>0.39612485309367329</v>
      </c>
      <c r="BG44" s="1">
        <f t="shared" si="38"/>
        <v>0.89076700666710151</v>
      </c>
      <c r="BH44" s="1">
        <f t="shared" si="39"/>
        <v>1399.9674193548401</v>
      </c>
      <c r="BI44" s="1">
        <f t="shared" si="40"/>
        <v>1180.1576330054047</v>
      </c>
      <c r="BJ44" s="1">
        <f t="shared" si="41"/>
        <v>0.84298935581605716</v>
      </c>
      <c r="BK44" s="1">
        <f t="shared" si="42"/>
        <v>0.19597871163211436</v>
      </c>
      <c r="BL44" s="1">
        <v>6</v>
      </c>
      <c r="BM44" s="1">
        <v>0.5</v>
      </c>
      <c r="BN44" s="1" t="s">
        <v>266</v>
      </c>
      <c r="BO44" s="1">
        <v>2</v>
      </c>
      <c r="BP44" s="1">
        <v>1607377613.5</v>
      </c>
      <c r="BQ44" s="1">
        <v>397.17200000000003</v>
      </c>
      <c r="BR44" s="1">
        <v>399.93432258064502</v>
      </c>
      <c r="BS44" s="1">
        <v>28.1236</v>
      </c>
      <c r="BT44" s="1">
        <v>27.4112516129032</v>
      </c>
      <c r="BU44" s="1">
        <v>394.86477419354799</v>
      </c>
      <c r="BV44" s="1">
        <v>27.558245161290301</v>
      </c>
      <c r="BW44" s="1">
        <v>500.02077419354799</v>
      </c>
      <c r="BX44" s="1">
        <v>102.186096774194</v>
      </c>
      <c r="BY44" s="1">
        <v>4.93138870967742E-2</v>
      </c>
      <c r="BZ44" s="1">
        <v>37.370419354838702</v>
      </c>
      <c r="CA44" s="1">
        <v>38.112835483871002</v>
      </c>
      <c r="CB44" s="1">
        <v>999.9</v>
      </c>
      <c r="CC44" s="1">
        <v>0</v>
      </c>
      <c r="CD44" s="1">
        <v>0</v>
      </c>
      <c r="CE44" s="1">
        <v>10000.475483871</v>
      </c>
      <c r="CF44" s="1">
        <v>0</v>
      </c>
      <c r="CG44" s="1">
        <v>120.000258064516</v>
      </c>
      <c r="CH44" s="1">
        <v>1399.9674193548401</v>
      </c>
      <c r="CI44" s="1">
        <v>0.89999819354838695</v>
      </c>
      <c r="CJ44" s="1">
        <v>0.10000189677419399</v>
      </c>
      <c r="CK44" s="1">
        <v>0</v>
      </c>
      <c r="CL44" s="1">
        <v>884.49116129032302</v>
      </c>
      <c r="CM44" s="1">
        <v>4.9997499999999997</v>
      </c>
      <c r="CN44" s="1">
        <v>12240.419354838699</v>
      </c>
      <c r="CO44" s="1">
        <v>12177.754838709699</v>
      </c>
      <c r="CP44" s="1">
        <v>47.25</v>
      </c>
      <c r="CQ44" s="1">
        <v>48.625</v>
      </c>
      <c r="CR44" s="1">
        <v>47.862806451612897</v>
      </c>
      <c r="CS44" s="1">
        <v>48.375</v>
      </c>
      <c r="CT44" s="1">
        <v>49.0741935483871</v>
      </c>
      <c r="CU44" s="1">
        <v>1255.4674193548401</v>
      </c>
      <c r="CV44" s="1">
        <v>139.5</v>
      </c>
      <c r="CW44" s="1">
        <v>0</v>
      </c>
      <c r="CX44" s="1">
        <v>147.59999990463299</v>
      </c>
      <c r="CY44" s="1">
        <v>0</v>
      </c>
      <c r="CZ44" s="1">
        <v>883.45873076923101</v>
      </c>
      <c r="DA44" s="1">
        <v>-133.091111127369</v>
      </c>
      <c r="DB44" s="1">
        <v>-1839.5692309618801</v>
      </c>
      <c r="DC44" s="1">
        <v>12226.4769230769</v>
      </c>
      <c r="DD44" s="1">
        <v>15</v>
      </c>
      <c r="DE44" s="1">
        <v>1607377371.5</v>
      </c>
      <c r="DF44" s="1" t="s">
        <v>394</v>
      </c>
      <c r="DG44" s="1">
        <v>1607377371.5</v>
      </c>
      <c r="DH44" s="1">
        <v>1607371984.5999999</v>
      </c>
      <c r="DI44" s="1">
        <v>10</v>
      </c>
      <c r="DJ44" s="1">
        <v>-2E-3</v>
      </c>
      <c r="DK44" s="1">
        <v>-0.14299999999999999</v>
      </c>
      <c r="DL44" s="1">
        <v>2.3069999999999999</v>
      </c>
      <c r="DM44" s="1">
        <v>0.56499999999999995</v>
      </c>
      <c r="DN44" s="1">
        <v>400</v>
      </c>
      <c r="DO44" s="1">
        <v>33</v>
      </c>
      <c r="DP44" s="1">
        <v>0.14000000000000001</v>
      </c>
      <c r="DQ44" s="1">
        <v>0.22</v>
      </c>
      <c r="DR44" s="1">
        <v>2.0632890561669299</v>
      </c>
      <c r="DS44" s="1">
        <v>-0.81729470380966596</v>
      </c>
      <c r="DT44" s="1">
        <v>6.7730739631819706E-2</v>
      </c>
      <c r="DU44" s="1">
        <v>0</v>
      </c>
      <c r="DV44" s="1">
        <v>-2.7604700000000002</v>
      </c>
      <c r="DW44" s="1">
        <v>0.910349632925473</v>
      </c>
      <c r="DX44" s="1">
        <v>7.7197241962823196E-2</v>
      </c>
      <c r="DY44" s="1">
        <v>0</v>
      </c>
      <c r="DZ44" s="1">
        <v>0.71394463333333302</v>
      </c>
      <c r="EA44" s="1">
        <v>0.29389639154616198</v>
      </c>
      <c r="EB44" s="1">
        <v>2.17627411699956E-2</v>
      </c>
      <c r="EC44" s="1">
        <v>0</v>
      </c>
      <c r="ED44" s="1">
        <v>0</v>
      </c>
      <c r="EE44" s="1">
        <v>3</v>
      </c>
      <c r="EF44" s="1" t="s">
        <v>299</v>
      </c>
      <c r="EG44" s="1">
        <v>100</v>
      </c>
      <c r="EH44" s="1">
        <v>100</v>
      </c>
      <c r="EI44" s="1">
        <v>2.3069999999999999</v>
      </c>
      <c r="EJ44" s="1">
        <v>0.56540000000000001</v>
      </c>
      <c r="EK44" s="1">
        <v>2.3070999999999899</v>
      </c>
      <c r="EL44" s="1">
        <v>0</v>
      </c>
      <c r="EM44" s="1">
        <v>0</v>
      </c>
      <c r="EN44" s="1">
        <v>0</v>
      </c>
      <c r="EO44" s="1">
        <v>0.56538000000000099</v>
      </c>
      <c r="EP44" s="1">
        <v>0</v>
      </c>
      <c r="EQ44" s="1">
        <v>0</v>
      </c>
      <c r="ER44" s="1">
        <v>0</v>
      </c>
      <c r="ES44" s="1">
        <v>-1</v>
      </c>
      <c r="ET44" s="1">
        <v>-1</v>
      </c>
      <c r="EU44" s="1">
        <v>-1</v>
      </c>
      <c r="EV44" s="1">
        <v>-1</v>
      </c>
      <c r="EW44" s="1">
        <v>4.2</v>
      </c>
      <c r="EX44" s="1">
        <v>93.9</v>
      </c>
      <c r="EY44" s="1">
        <v>2</v>
      </c>
      <c r="EZ44" s="1">
        <v>515.90300000000002</v>
      </c>
      <c r="FA44" s="1">
        <v>508.29399999999998</v>
      </c>
      <c r="FB44" s="1">
        <v>36.326599999999999</v>
      </c>
      <c r="FC44" s="1">
        <v>34.948599999999999</v>
      </c>
      <c r="FD44" s="1">
        <v>29.9998</v>
      </c>
      <c r="FE44" s="1">
        <v>34.733699999999999</v>
      </c>
      <c r="FF44" s="1">
        <v>34.668700000000001</v>
      </c>
      <c r="FG44" s="1">
        <v>19.000800000000002</v>
      </c>
      <c r="FH44" s="1">
        <v>0</v>
      </c>
      <c r="FI44" s="1">
        <v>100</v>
      </c>
      <c r="FJ44" s="1">
        <v>-999.9</v>
      </c>
      <c r="FK44" s="1">
        <v>400</v>
      </c>
      <c r="FL44" s="1">
        <v>28.071999999999999</v>
      </c>
      <c r="FM44" s="1">
        <v>101.211</v>
      </c>
      <c r="FN44" s="1">
        <v>100.505</v>
      </c>
    </row>
    <row r="45" spans="1:170" ht="15.75" customHeight="1" x14ac:dyDescent="0.25">
      <c r="A45" s="1">
        <v>29</v>
      </c>
      <c r="B45" s="1">
        <v>1607377774</v>
      </c>
      <c r="C45" s="1">
        <v>5541.9000000953702</v>
      </c>
      <c r="D45" s="1" t="s">
        <v>404</v>
      </c>
      <c r="E45" s="1" t="s">
        <v>405</v>
      </c>
      <c r="F45" s="1" t="s">
        <v>406</v>
      </c>
      <c r="G45" s="1" t="s">
        <v>407</v>
      </c>
      <c r="H45" s="1">
        <v>1607377766</v>
      </c>
      <c r="I45" s="1">
        <f t="shared" si="0"/>
        <v>1.6220119293378161E-3</v>
      </c>
      <c r="J45" s="1">
        <f t="shared" si="1"/>
        <v>4.4566094846205795</v>
      </c>
      <c r="K45" s="1">
        <f t="shared" si="2"/>
        <v>393.889967741936</v>
      </c>
      <c r="L45" s="1">
        <f t="shared" si="3"/>
        <v>223.68594302928736</v>
      </c>
      <c r="M45" s="1">
        <f t="shared" si="4"/>
        <v>22.867272052408094</v>
      </c>
      <c r="N45" s="1">
        <f t="shared" si="5"/>
        <v>40.267121523545093</v>
      </c>
      <c r="O45" s="1">
        <f t="shared" si="6"/>
        <v>4.6953138930814542E-2</v>
      </c>
      <c r="P45" s="1">
        <f t="shared" si="7"/>
        <v>2.9674825085526937</v>
      </c>
      <c r="Q45" s="1">
        <f t="shared" si="8"/>
        <v>4.6544286153179418E-2</v>
      </c>
      <c r="R45" s="1">
        <f t="shared" si="9"/>
        <v>2.9126615779276936E-2</v>
      </c>
      <c r="S45" s="1">
        <f t="shared" si="10"/>
        <v>231.29130102796606</v>
      </c>
      <c r="T45" s="1">
        <f t="shared" si="11"/>
        <v>38.315090256340326</v>
      </c>
      <c r="U45" s="1">
        <f t="shared" si="12"/>
        <v>37.1882612903226</v>
      </c>
      <c r="V45" s="1">
        <f t="shared" si="13"/>
        <v>6.3699561327169603</v>
      </c>
      <c r="W45" s="1">
        <f t="shared" si="14"/>
        <v>46.115329412007831</v>
      </c>
      <c r="X45" s="1">
        <f t="shared" si="15"/>
        <v>2.9701320860874953</v>
      </c>
      <c r="Y45" s="1">
        <f t="shared" si="16"/>
        <v>6.440661107614492</v>
      </c>
      <c r="Z45" s="1">
        <f t="shared" si="17"/>
        <v>3.3998240466294649</v>
      </c>
      <c r="AA45" s="1">
        <f t="shared" si="18"/>
        <v>-71.530726083797688</v>
      </c>
      <c r="AB45" s="1">
        <f t="shared" si="19"/>
        <v>32.42182831508142</v>
      </c>
      <c r="AC45" s="1">
        <f t="shared" si="20"/>
        <v>2.6089286746135425</v>
      </c>
      <c r="AD45" s="1">
        <f t="shared" si="21"/>
        <v>194.79133193386332</v>
      </c>
      <c r="AE45" s="1">
        <v>0</v>
      </c>
      <c r="AF45" s="1">
        <v>0</v>
      </c>
      <c r="AG45" s="1">
        <f t="shared" si="22"/>
        <v>1</v>
      </c>
      <c r="AH45" s="1">
        <f t="shared" si="23"/>
        <v>0</v>
      </c>
      <c r="AI45" s="1">
        <f t="shared" si="24"/>
        <v>52220.450914988694</v>
      </c>
      <c r="AJ45" s="1" t="s">
        <v>263</v>
      </c>
      <c r="AK45" s="1">
        <v>715.47692307692296</v>
      </c>
      <c r="AL45" s="1">
        <v>3262.08</v>
      </c>
      <c r="AM45" s="1">
        <f t="shared" si="25"/>
        <v>2546.603076923077</v>
      </c>
      <c r="AN45" s="1">
        <f t="shared" si="26"/>
        <v>0.78066849277855754</v>
      </c>
      <c r="AO45" s="1">
        <v>-0.57774747981622299</v>
      </c>
      <c r="AP45" s="1" t="s">
        <v>408</v>
      </c>
      <c r="AQ45" s="1">
        <v>1104.25692307692</v>
      </c>
      <c r="AR45" s="1">
        <v>1235.5999999999999</v>
      </c>
      <c r="AS45" s="1">
        <f t="shared" si="27"/>
        <v>0.10629902632168986</v>
      </c>
      <c r="AT45" s="1">
        <v>0.5</v>
      </c>
      <c r="AU45" s="1">
        <f t="shared" si="28"/>
        <v>1180.1859065675342</v>
      </c>
      <c r="AV45" s="1">
        <f t="shared" si="29"/>
        <v>4.4566094846205795</v>
      </c>
      <c r="AW45" s="1">
        <f t="shared" si="30"/>
        <v>62.726306373354859</v>
      </c>
      <c r="AX45" s="1">
        <f t="shared" si="31"/>
        <v>0.45651505341534476</v>
      </c>
      <c r="AY45" s="1">
        <f t="shared" si="32"/>
        <v>4.265732149843055E-3</v>
      </c>
      <c r="AZ45" s="1">
        <f t="shared" si="33"/>
        <v>1.6400776950469409</v>
      </c>
      <c r="BA45" s="1" t="s">
        <v>409</v>
      </c>
      <c r="BB45" s="1">
        <v>671.53</v>
      </c>
      <c r="BC45" s="1">
        <f t="shared" si="34"/>
        <v>564.06999999999994</v>
      </c>
      <c r="BD45" s="1">
        <f t="shared" si="35"/>
        <v>0.23284889627719954</v>
      </c>
      <c r="BE45" s="1">
        <f t="shared" si="36"/>
        <v>0.78225859373492113</v>
      </c>
      <c r="BF45" s="1">
        <f t="shared" si="37"/>
        <v>0.25252307146238157</v>
      </c>
      <c r="BG45" s="1">
        <f t="shared" si="38"/>
        <v>0.79575808981134444</v>
      </c>
      <c r="BH45" s="1">
        <f t="shared" si="39"/>
        <v>1400.00096774194</v>
      </c>
      <c r="BI45" s="1">
        <f t="shared" si="40"/>
        <v>1180.1859065675342</v>
      </c>
      <c r="BJ45" s="1">
        <f t="shared" si="41"/>
        <v>0.842989350550989</v>
      </c>
      <c r="BK45" s="1">
        <f t="shared" si="42"/>
        <v>0.19597870110197829</v>
      </c>
      <c r="BL45" s="1">
        <v>6</v>
      </c>
      <c r="BM45" s="1">
        <v>0.5</v>
      </c>
      <c r="BN45" s="1" t="s">
        <v>266</v>
      </c>
      <c r="BO45" s="1">
        <v>2</v>
      </c>
      <c r="BP45" s="1">
        <v>1607377766</v>
      </c>
      <c r="BQ45" s="1">
        <v>393.889967741936</v>
      </c>
      <c r="BR45" s="1">
        <v>400.00435483871001</v>
      </c>
      <c r="BS45" s="1">
        <v>29.053609677419399</v>
      </c>
      <c r="BT45" s="1">
        <v>27.1638129032258</v>
      </c>
      <c r="BU45" s="1">
        <v>391.58283870967699</v>
      </c>
      <c r="BV45" s="1">
        <v>28.4882225806452</v>
      </c>
      <c r="BW45" s="1">
        <v>500.01777419354801</v>
      </c>
      <c r="BX45" s="1">
        <v>102.181677419355</v>
      </c>
      <c r="BY45" s="1">
        <v>4.7688193548387103E-2</v>
      </c>
      <c r="BZ45" s="1">
        <v>37.390919354838701</v>
      </c>
      <c r="CA45" s="1">
        <v>37.1882612903226</v>
      </c>
      <c r="CB45" s="1">
        <v>999.9</v>
      </c>
      <c r="CC45" s="1">
        <v>0</v>
      </c>
      <c r="CD45" s="1">
        <v>0</v>
      </c>
      <c r="CE45" s="1">
        <v>9999.6909677419408</v>
      </c>
      <c r="CF45" s="1">
        <v>0</v>
      </c>
      <c r="CG45" s="1">
        <v>168.89283870967699</v>
      </c>
      <c r="CH45" s="1">
        <v>1400.00096774194</v>
      </c>
      <c r="CI45" s="1">
        <v>0.89999825806451605</v>
      </c>
      <c r="CJ45" s="1">
        <v>0.100001951612903</v>
      </c>
      <c r="CK45" s="1">
        <v>0</v>
      </c>
      <c r="CL45" s="1">
        <v>1107.6532258064501</v>
      </c>
      <c r="CM45" s="1">
        <v>4.9997499999999997</v>
      </c>
      <c r="CN45" s="1">
        <v>15292.9096774194</v>
      </c>
      <c r="CO45" s="1">
        <v>12178.0483870968</v>
      </c>
      <c r="CP45" s="1">
        <v>47.191064516129003</v>
      </c>
      <c r="CQ45" s="1">
        <v>48.6046774193548</v>
      </c>
      <c r="CR45" s="1">
        <v>47.811999999999998</v>
      </c>
      <c r="CS45" s="1">
        <v>48.387</v>
      </c>
      <c r="CT45" s="1">
        <v>49.070129032258002</v>
      </c>
      <c r="CU45" s="1">
        <v>1255.49903225806</v>
      </c>
      <c r="CV45" s="1">
        <v>139.50322580645201</v>
      </c>
      <c r="CW45" s="1">
        <v>0</v>
      </c>
      <c r="CX45" s="1">
        <v>151.90000009536701</v>
      </c>
      <c r="CY45" s="1">
        <v>0</v>
      </c>
      <c r="CZ45" s="1">
        <v>1104.25692307692</v>
      </c>
      <c r="DA45" s="1">
        <v>-269.71487143313402</v>
      </c>
      <c r="DB45" s="1">
        <v>-3649.3538410524302</v>
      </c>
      <c r="DC45" s="1">
        <v>15247.3615384615</v>
      </c>
      <c r="DD45" s="1">
        <v>15</v>
      </c>
      <c r="DE45" s="1">
        <v>1607377371.5</v>
      </c>
      <c r="DF45" s="1" t="s">
        <v>394</v>
      </c>
      <c r="DG45" s="1">
        <v>1607377371.5</v>
      </c>
      <c r="DH45" s="1">
        <v>1607371984.5999999</v>
      </c>
      <c r="DI45" s="1">
        <v>10</v>
      </c>
      <c r="DJ45" s="1">
        <v>-2E-3</v>
      </c>
      <c r="DK45" s="1">
        <v>-0.14299999999999999</v>
      </c>
      <c r="DL45" s="1">
        <v>2.3069999999999999</v>
      </c>
      <c r="DM45" s="1">
        <v>0.56499999999999995</v>
      </c>
      <c r="DN45" s="1">
        <v>400</v>
      </c>
      <c r="DO45" s="1">
        <v>33</v>
      </c>
      <c r="DP45" s="1">
        <v>0.14000000000000001</v>
      </c>
      <c r="DQ45" s="1">
        <v>0.22</v>
      </c>
      <c r="DR45" s="1">
        <v>4.4645005061656198</v>
      </c>
      <c r="DS45" s="1">
        <v>-0.29271093682551103</v>
      </c>
      <c r="DT45" s="1">
        <v>2.95282401867955E-2</v>
      </c>
      <c r="DU45" s="1">
        <v>1</v>
      </c>
      <c r="DV45" s="1">
        <v>-6.1153156666666701</v>
      </c>
      <c r="DW45" s="1">
        <v>-5.7529788654069498E-2</v>
      </c>
      <c r="DX45" s="1">
        <v>2.3359367668857999E-2</v>
      </c>
      <c r="DY45" s="1">
        <v>1</v>
      </c>
      <c r="DZ45" s="1">
        <v>1.88661733333333</v>
      </c>
      <c r="EA45" s="1">
        <v>0.87781374860956796</v>
      </c>
      <c r="EB45" s="1">
        <v>6.3692364426375506E-2</v>
      </c>
      <c r="EC45" s="1">
        <v>0</v>
      </c>
      <c r="ED45" s="1">
        <v>2</v>
      </c>
      <c r="EE45" s="1">
        <v>3</v>
      </c>
      <c r="EF45" s="1" t="s">
        <v>275</v>
      </c>
      <c r="EG45" s="1">
        <v>100</v>
      </c>
      <c r="EH45" s="1">
        <v>100</v>
      </c>
      <c r="EI45" s="1">
        <v>2.3069999999999999</v>
      </c>
      <c r="EJ45" s="1">
        <v>0.56540000000000001</v>
      </c>
      <c r="EK45" s="1">
        <v>2.3070999999999899</v>
      </c>
      <c r="EL45" s="1">
        <v>0</v>
      </c>
      <c r="EM45" s="1">
        <v>0</v>
      </c>
      <c r="EN45" s="1">
        <v>0</v>
      </c>
      <c r="EO45" s="1">
        <v>0.56538000000000099</v>
      </c>
      <c r="EP45" s="1">
        <v>0</v>
      </c>
      <c r="EQ45" s="1">
        <v>0</v>
      </c>
      <c r="ER45" s="1">
        <v>0</v>
      </c>
      <c r="ES45" s="1">
        <v>-1</v>
      </c>
      <c r="ET45" s="1">
        <v>-1</v>
      </c>
      <c r="EU45" s="1">
        <v>-1</v>
      </c>
      <c r="EV45" s="1">
        <v>-1</v>
      </c>
      <c r="EW45" s="1">
        <v>6.7</v>
      </c>
      <c r="EX45" s="1">
        <v>96.5</v>
      </c>
      <c r="EY45" s="1">
        <v>2</v>
      </c>
      <c r="EZ45" s="1">
        <v>515.65800000000002</v>
      </c>
      <c r="FA45" s="1">
        <v>509.16800000000001</v>
      </c>
      <c r="FB45" s="1">
        <v>36.324800000000003</v>
      </c>
      <c r="FC45" s="1">
        <v>34.878500000000003</v>
      </c>
      <c r="FD45" s="1">
        <v>30.000399999999999</v>
      </c>
      <c r="FE45" s="1">
        <v>34.687199999999997</v>
      </c>
      <c r="FF45" s="1">
        <v>34.631100000000004</v>
      </c>
      <c r="FG45" s="1">
        <v>19.059799999999999</v>
      </c>
      <c r="FH45" s="1">
        <v>0</v>
      </c>
      <c r="FI45" s="1">
        <v>100</v>
      </c>
      <c r="FJ45" s="1">
        <v>-999.9</v>
      </c>
      <c r="FK45" s="1">
        <v>400</v>
      </c>
      <c r="FL45" s="1">
        <v>28.142199999999999</v>
      </c>
      <c r="FM45" s="1">
        <v>101.23</v>
      </c>
      <c r="FN45" s="1">
        <v>100.523</v>
      </c>
    </row>
    <row r="46" spans="1:170" ht="15.75" customHeight="1" x14ac:dyDescent="0.25">
      <c r="A46" s="1">
        <v>30</v>
      </c>
      <c r="B46" s="1">
        <v>1607377951.5</v>
      </c>
      <c r="C46" s="1">
        <v>5719.4000000953702</v>
      </c>
      <c r="D46" s="1" t="s">
        <v>410</v>
      </c>
      <c r="E46" s="1" t="s">
        <v>411</v>
      </c>
      <c r="F46" s="1" t="s">
        <v>406</v>
      </c>
      <c r="G46" s="1" t="s">
        <v>407</v>
      </c>
      <c r="H46" s="1">
        <v>1607377943.75</v>
      </c>
      <c r="I46" s="1">
        <f t="shared" si="0"/>
        <v>1.6554112242814223E-3</v>
      </c>
      <c r="J46" s="1">
        <f t="shared" si="1"/>
        <v>3.8760382130927828</v>
      </c>
      <c r="K46" s="1">
        <f t="shared" si="2"/>
        <v>394.664266666667</v>
      </c>
      <c r="L46" s="1">
        <f t="shared" si="3"/>
        <v>248.67694922664899</v>
      </c>
      <c r="M46" s="1">
        <f t="shared" si="4"/>
        <v>25.421314472623671</v>
      </c>
      <c r="N46" s="1">
        <f t="shared" si="5"/>
        <v>40.345051944869184</v>
      </c>
      <c r="O46" s="1">
        <f t="shared" si="6"/>
        <v>4.8693814106493531E-2</v>
      </c>
      <c r="P46" s="1">
        <f t="shared" si="7"/>
        <v>2.9675932582386721</v>
      </c>
      <c r="Q46" s="1">
        <f t="shared" si="8"/>
        <v>4.8254254290077472E-2</v>
      </c>
      <c r="R46" s="1">
        <f t="shared" si="9"/>
        <v>3.019807080036558E-2</v>
      </c>
      <c r="S46" s="1">
        <f t="shared" si="10"/>
        <v>231.28934605137005</v>
      </c>
      <c r="T46" s="1">
        <f t="shared" si="11"/>
        <v>38.291850616721895</v>
      </c>
      <c r="U46" s="1">
        <f t="shared" si="12"/>
        <v>36.963996666666702</v>
      </c>
      <c r="V46" s="1">
        <f t="shared" si="13"/>
        <v>6.2924991978560669</v>
      </c>
      <c r="W46" s="1">
        <f t="shared" si="14"/>
        <v>45.745471612390276</v>
      </c>
      <c r="X46" s="1">
        <f t="shared" si="15"/>
        <v>2.943956474856162</v>
      </c>
      <c r="Y46" s="1">
        <f t="shared" si="16"/>
        <v>6.4355145352983616</v>
      </c>
      <c r="Z46" s="1">
        <f t="shared" si="17"/>
        <v>3.348542722999905</v>
      </c>
      <c r="AA46" s="1">
        <f t="shared" si="18"/>
        <v>-73.003634990810724</v>
      </c>
      <c r="AB46" s="1">
        <f t="shared" si="19"/>
        <v>65.95328578487748</v>
      </c>
      <c r="AC46" s="1">
        <f t="shared" si="20"/>
        <v>5.3008231344047427</v>
      </c>
      <c r="AD46" s="1">
        <f t="shared" si="21"/>
        <v>229.53981997984152</v>
      </c>
      <c r="AE46" s="1">
        <v>0</v>
      </c>
      <c r="AF46" s="1">
        <v>0</v>
      </c>
      <c r="AG46" s="1">
        <f t="shared" si="22"/>
        <v>1</v>
      </c>
      <c r="AH46" s="1">
        <f t="shared" si="23"/>
        <v>0</v>
      </c>
      <c r="AI46" s="1">
        <f t="shared" si="24"/>
        <v>52225.989237770133</v>
      </c>
      <c r="AJ46" s="1" t="s">
        <v>263</v>
      </c>
      <c r="AK46" s="1">
        <v>715.47692307692296</v>
      </c>
      <c r="AL46" s="1">
        <v>3262.08</v>
      </c>
      <c r="AM46" s="1">
        <f t="shared" si="25"/>
        <v>2546.603076923077</v>
      </c>
      <c r="AN46" s="1">
        <f t="shared" si="26"/>
        <v>0.78066849277855754</v>
      </c>
      <c r="AO46" s="1">
        <v>-0.57774747981622299</v>
      </c>
      <c r="AP46" s="1" t="s">
        <v>412</v>
      </c>
      <c r="AQ46" s="1">
        <v>921.87360000000001</v>
      </c>
      <c r="AR46" s="1">
        <v>1026.52</v>
      </c>
      <c r="AS46" s="1">
        <f t="shared" si="27"/>
        <v>0.1019428749561625</v>
      </c>
      <c r="AT46" s="1">
        <v>0.5</v>
      </c>
      <c r="AU46" s="1">
        <f t="shared" si="28"/>
        <v>1180.174822740325</v>
      </c>
      <c r="AV46" s="1">
        <f t="shared" si="29"/>
        <v>3.8760382130927828</v>
      </c>
      <c r="AW46" s="1">
        <f t="shared" si="30"/>
        <v>60.155207190514098</v>
      </c>
      <c r="AX46" s="1">
        <f t="shared" si="31"/>
        <v>0.41384483497642516</v>
      </c>
      <c r="AY46" s="1">
        <f t="shared" si="32"/>
        <v>3.7738355429134387E-3</v>
      </c>
      <c r="AZ46" s="1">
        <f t="shared" si="33"/>
        <v>2.1778046214394262</v>
      </c>
      <c r="BA46" s="1" t="s">
        <v>413</v>
      </c>
      <c r="BB46" s="1">
        <v>601.70000000000005</v>
      </c>
      <c r="BC46" s="1">
        <f t="shared" si="34"/>
        <v>424.81999999999994</v>
      </c>
      <c r="BD46" s="1">
        <f t="shared" si="35"/>
        <v>0.24633115201732494</v>
      </c>
      <c r="BE46" s="1">
        <f t="shared" si="36"/>
        <v>0.84031604507626723</v>
      </c>
      <c r="BF46" s="1">
        <f t="shared" si="37"/>
        <v>0.33643700105847302</v>
      </c>
      <c r="BG46" s="1">
        <f t="shared" si="38"/>
        <v>0.87785961630938825</v>
      </c>
      <c r="BH46" s="1">
        <f t="shared" si="39"/>
        <v>1399.9876666666701</v>
      </c>
      <c r="BI46" s="1">
        <f t="shared" si="40"/>
        <v>1180.174822740325</v>
      </c>
      <c r="BJ46" s="1">
        <f t="shared" si="41"/>
        <v>0.84298944257865283</v>
      </c>
      <c r="BK46" s="1">
        <f t="shared" si="42"/>
        <v>0.19597888515730594</v>
      </c>
      <c r="BL46" s="1">
        <v>6</v>
      </c>
      <c r="BM46" s="1">
        <v>0.5</v>
      </c>
      <c r="BN46" s="1" t="s">
        <v>266</v>
      </c>
      <c r="BO46" s="1">
        <v>2</v>
      </c>
      <c r="BP46" s="1">
        <v>1607377943.75</v>
      </c>
      <c r="BQ46" s="1">
        <v>394.664266666667</v>
      </c>
      <c r="BR46" s="1">
        <v>400.09946666666701</v>
      </c>
      <c r="BS46" s="1">
        <v>28.798436666666699</v>
      </c>
      <c r="BT46" s="1">
        <v>26.8691666666667</v>
      </c>
      <c r="BU46" s="1">
        <v>392.35716666666701</v>
      </c>
      <c r="BV46" s="1">
        <v>28.233059999999998</v>
      </c>
      <c r="BW46" s="1">
        <v>500.00403333333298</v>
      </c>
      <c r="BX46" s="1">
        <v>102.17813333333299</v>
      </c>
      <c r="BY46" s="1">
        <v>4.8126686666666703E-2</v>
      </c>
      <c r="BZ46" s="1">
        <v>37.376233333333303</v>
      </c>
      <c r="CA46" s="1">
        <v>36.963996666666702</v>
      </c>
      <c r="CB46" s="1">
        <v>999.9</v>
      </c>
      <c r="CC46" s="1">
        <v>0</v>
      </c>
      <c r="CD46" s="1">
        <v>0</v>
      </c>
      <c r="CE46" s="1">
        <v>10000.665000000001</v>
      </c>
      <c r="CF46" s="1">
        <v>0</v>
      </c>
      <c r="CG46" s="1">
        <v>233.917933333333</v>
      </c>
      <c r="CH46" s="1">
        <v>1399.9876666666701</v>
      </c>
      <c r="CI46" s="1">
        <v>0.899994566666667</v>
      </c>
      <c r="CJ46" s="1">
        <v>0.10000454</v>
      </c>
      <c r="CK46" s="1">
        <v>0</v>
      </c>
      <c r="CL46" s="1">
        <v>923.97256666666703</v>
      </c>
      <c r="CM46" s="1">
        <v>4.9997499999999997</v>
      </c>
      <c r="CN46" s="1">
        <v>12817.02</v>
      </c>
      <c r="CO46" s="1">
        <v>12177.913333333299</v>
      </c>
      <c r="CP46" s="1">
        <v>47.182866666666598</v>
      </c>
      <c r="CQ46" s="1">
        <v>48.620800000000003</v>
      </c>
      <c r="CR46" s="1">
        <v>47.774799999999999</v>
      </c>
      <c r="CS46" s="1">
        <v>48.436999999999998</v>
      </c>
      <c r="CT46" s="1">
        <v>49.061999999999998</v>
      </c>
      <c r="CU46" s="1">
        <v>1255.481</v>
      </c>
      <c r="CV46" s="1">
        <v>139.506</v>
      </c>
      <c r="CW46" s="1">
        <v>0</v>
      </c>
      <c r="CX46" s="1">
        <v>176.60000014305101</v>
      </c>
      <c r="CY46" s="1">
        <v>0</v>
      </c>
      <c r="CZ46" s="1">
        <v>921.87360000000001</v>
      </c>
      <c r="DA46" s="1">
        <v>-206.36099998978401</v>
      </c>
      <c r="DB46" s="1">
        <v>-2882.10769228138</v>
      </c>
      <c r="DC46" s="1">
        <v>12787.888000000001</v>
      </c>
      <c r="DD46" s="1">
        <v>15</v>
      </c>
      <c r="DE46" s="1">
        <v>1607377371.5</v>
      </c>
      <c r="DF46" s="1" t="s">
        <v>394</v>
      </c>
      <c r="DG46" s="1">
        <v>1607377371.5</v>
      </c>
      <c r="DH46" s="1">
        <v>1607371984.5999999</v>
      </c>
      <c r="DI46" s="1">
        <v>10</v>
      </c>
      <c r="DJ46" s="1">
        <v>-2E-3</v>
      </c>
      <c r="DK46" s="1">
        <v>-0.14299999999999999</v>
      </c>
      <c r="DL46" s="1">
        <v>2.3069999999999999</v>
      </c>
      <c r="DM46" s="1">
        <v>0.56499999999999995</v>
      </c>
      <c r="DN46" s="1">
        <v>400</v>
      </c>
      <c r="DO46" s="1">
        <v>33</v>
      </c>
      <c r="DP46" s="1">
        <v>0.14000000000000001</v>
      </c>
      <c r="DQ46" s="1">
        <v>0.22</v>
      </c>
      <c r="DR46" s="1">
        <v>3.8859676827810401</v>
      </c>
      <c r="DS46" s="1">
        <v>-0.81434568504578597</v>
      </c>
      <c r="DT46" s="1">
        <v>6.2955272874823096E-2</v>
      </c>
      <c r="DU46" s="1">
        <v>0</v>
      </c>
      <c r="DV46" s="1">
        <v>-5.4351336666666699</v>
      </c>
      <c r="DW46" s="1">
        <v>0.93474393770856201</v>
      </c>
      <c r="DX46" s="1">
        <v>7.04995825748084E-2</v>
      </c>
      <c r="DY46" s="1">
        <v>0</v>
      </c>
      <c r="DZ46" s="1">
        <v>1.92927466666667</v>
      </c>
      <c r="EA46" s="1">
        <v>0.197392124582874</v>
      </c>
      <c r="EB46" s="1">
        <v>1.43381346377026E-2</v>
      </c>
      <c r="EC46" s="1">
        <v>1</v>
      </c>
      <c r="ED46" s="1">
        <v>1</v>
      </c>
      <c r="EE46" s="1">
        <v>3</v>
      </c>
      <c r="EF46" s="1" t="s">
        <v>268</v>
      </c>
      <c r="EG46" s="1">
        <v>100</v>
      </c>
      <c r="EH46" s="1">
        <v>100</v>
      </c>
      <c r="EI46" s="1">
        <v>2.3069999999999999</v>
      </c>
      <c r="EJ46" s="1">
        <v>0.56540000000000001</v>
      </c>
      <c r="EK46" s="1">
        <v>2.3070999999999899</v>
      </c>
      <c r="EL46" s="1">
        <v>0</v>
      </c>
      <c r="EM46" s="1">
        <v>0</v>
      </c>
      <c r="EN46" s="1">
        <v>0</v>
      </c>
      <c r="EO46" s="1">
        <v>0.56538000000000099</v>
      </c>
      <c r="EP46" s="1">
        <v>0</v>
      </c>
      <c r="EQ46" s="1">
        <v>0</v>
      </c>
      <c r="ER46" s="1">
        <v>0</v>
      </c>
      <c r="ES46" s="1">
        <v>-1</v>
      </c>
      <c r="ET46" s="1">
        <v>-1</v>
      </c>
      <c r="EU46" s="1">
        <v>-1</v>
      </c>
      <c r="EV46" s="1">
        <v>-1</v>
      </c>
      <c r="EW46" s="1">
        <v>9.6999999999999993</v>
      </c>
      <c r="EX46" s="1">
        <v>99.4</v>
      </c>
      <c r="EY46" s="1">
        <v>2</v>
      </c>
      <c r="EZ46" s="1">
        <v>514.678</v>
      </c>
      <c r="FA46" s="1">
        <v>508.98399999999998</v>
      </c>
      <c r="FB46" s="1">
        <v>36.306600000000003</v>
      </c>
      <c r="FC46" s="1">
        <v>34.869100000000003</v>
      </c>
      <c r="FD46" s="1">
        <v>30</v>
      </c>
      <c r="FE46" s="1">
        <v>34.673900000000003</v>
      </c>
      <c r="FF46" s="1">
        <v>34.615400000000001</v>
      </c>
      <c r="FG46" s="1">
        <v>18.971499999999999</v>
      </c>
      <c r="FH46" s="1">
        <v>0</v>
      </c>
      <c r="FI46" s="1">
        <v>100</v>
      </c>
      <c r="FJ46" s="1">
        <v>-999.9</v>
      </c>
      <c r="FK46" s="1">
        <v>400</v>
      </c>
      <c r="FL46" s="1">
        <v>29.027000000000001</v>
      </c>
      <c r="FM46" s="1">
        <v>101.23</v>
      </c>
      <c r="FN46" s="1">
        <v>100.52500000000001</v>
      </c>
    </row>
    <row r="47" spans="1:170" ht="15.75" customHeight="1" x14ac:dyDescent="0.25">
      <c r="A47" s="1">
        <v>31</v>
      </c>
      <c r="B47" s="1">
        <v>1607378118.5</v>
      </c>
      <c r="C47" s="1">
        <v>5886.4000000953702</v>
      </c>
      <c r="D47" s="1" t="s">
        <v>414</v>
      </c>
      <c r="E47" s="1" t="s">
        <v>415</v>
      </c>
      <c r="F47" s="1" t="s">
        <v>416</v>
      </c>
      <c r="G47" s="1" t="s">
        <v>262</v>
      </c>
      <c r="H47" s="1">
        <v>1607378110.75</v>
      </c>
      <c r="I47" s="1">
        <f t="shared" si="0"/>
        <v>5.9951016358306272E-4</v>
      </c>
      <c r="J47" s="1">
        <f t="shared" si="1"/>
        <v>1.1268782350648738</v>
      </c>
      <c r="K47" s="1">
        <f t="shared" si="2"/>
        <v>398.50900000000001</v>
      </c>
      <c r="L47" s="1">
        <f t="shared" si="3"/>
        <v>262.08728924347992</v>
      </c>
      <c r="M47" s="1">
        <f t="shared" si="4"/>
        <v>26.79275537241163</v>
      </c>
      <c r="N47" s="1">
        <f t="shared" si="5"/>
        <v>40.7389239727123</v>
      </c>
      <c r="O47" s="1">
        <f t="shared" si="6"/>
        <v>1.5577611086623961E-2</v>
      </c>
      <c r="P47" s="1">
        <f t="shared" si="7"/>
        <v>2.9678252383920944</v>
      </c>
      <c r="Q47" s="1">
        <f t="shared" si="8"/>
        <v>1.553232909468915E-2</v>
      </c>
      <c r="R47" s="1">
        <f t="shared" si="9"/>
        <v>9.7117630502585785E-3</v>
      </c>
      <c r="S47" s="1">
        <f t="shared" si="10"/>
        <v>231.29063624022336</v>
      </c>
      <c r="T47" s="1">
        <f t="shared" si="11"/>
        <v>38.696290802635417</v>
      </c>
      <c r="U47" s="1">
        <f t="shared" si="12"/>
        <v>37.739800000000002</v>
      </c>
      <c r="V47" s="1">
        <f t="shared" si="13"/>
        <v>6.5639779287981543</v>
      </c>
      <c r="W47" s="1">
        <f t="shared" si="14"/>
        <v>43.172603241794668</v>
      </c>
      <c r="X47" s="1">
        <f t="shared" si="15"/>
        <v>2.7989036220527614</v>
      </c>
      <c r="Y47" s="1">
        <f t="shared" si="16"/>
        <v>6.4830550207433166</v>
      </c>
      <c r="Z47" s="1">
        <f t="shared" si="17"/>
        <v>3.7650743067453929</v>
      </c>
      <c r="AA47" s="1">
        <f t="shared" si="18"/>
        <v>-26.438398214013066</v>
      </c>
      <c r="AB47" s="1">
        <f t="shared" si="19"/>
        <v>-36.527251631809783</v>
      </c>
      <c r="AC47" s="1">
        <f t="shared" si="20"/>
        <v>-2.9485051977583363</v>
      </c>
      <c r="AD47" s="1">
        <f t="shared" si="21"/>
        <v>165.3764811966422</v>
      </c>
      <c r="AE47" s="1">
        <v>0</v>
      </c>
      <c r="AF47" s="1">
        <v>0</v>
      </c>
      <c r="AG47" s="1">
        <f t="shared" si="22"/>
        <v>1</v>
      </c>
      <c r="AH47" s="1">
        <f t="shared" si="23"/>
        <v>0</v>
      </c>
      <c r="AI47" s="1">
        <f t="shared" si="24"/>
        <v>52209.859334655914</v>
      </c>
      <c r="AJ47" s="1" t="s">
        <v>263</v>
      </c>
      <c r="AK47" s="1">
        <v>715.47692307692296</v>
      </c>
      <c r="AL47" s="1">
        <v>3262.08</v>
      </c>
      <c r="AM47" s="1">
        <f t="shared" si="25"/>
        <v>2546.603076923077</v>
      </c>
      <c r="AN47" s="1">
        <f t="shared" si="26"/>
        <v>0.78066849277855754</v>
      </c>
      <c r="AO47" s="1">
        <v>-0.57774747981622299</v>
      </c>
      <c r="AP47" s="1" t="s">
        <v>417</v>
      </c>
      <c r="AQ47" s="1">
        <v>812.39484615384595</v>
      </c>
      <c r="AR47" s="1">
        <v>895.93</v>
      </c>
      <c r="AS47" s="1">
        <f t="shared" si="27"/>
        <v>9.3238482745475637E-2</v>
      </c>
      <c r="AT47" s="1">
        <v>0.5</v>
      </c>
      <c r="AU47" s="1">
        <f t="shared" si="28"/>
        <v>1180.1845707472978</v>
      </c>
      <c r="AV47" s="1">
        <f t="shared" si="29"/>
        <v>1.1268782350648738</v>
      </c>
      <c r="AW47" s="1">
        <f t="shared" si="30"/>
        <v>55.01930936804925</v>
      </c>
      <c r="AX47" s="1">
        <f t="shared" si="31"/>
        <v>0.34466978446976881</v>
      </c>
      <c r="AY47" s="1">
        <f t="shared" si="32"/>
        <v>1.4443721407082289E-3</v>
      </c>
      <c r="AZ47" s="1">
        <f t="shared" si="33"/>
        <v>2.6409987387407501</v>
      </c>
      <c r="BA47" s="1" t="s">
        <v>418</v>
      </c>
      <c r="BB47" s="1">
        <v>587.13</v>
      </c>
      <c r="BC47" s="1">
        <f t="shared" si="34"/>
        <v>308.79999999999995</v>
      </c>
      <c r="BD47" s="1">
        <f t="shared" si="35"/>
        <v>0.27051539457951429</v>
      </c>
      <c r="BE47" s="1">
        <f t="shared" si="36"/>
        <v>0.88455858988018476</v>
      </c>
      <c r="BF47" s="1">
        <f t="shared" si="37"/>
        <v>0.46291897744566096</v>
      </c>
      <c r="BG47" s="1">
        <f t="shared" si="38"/>
        <v>0.92913969257387818</v>
      </c>
      <c r="BH47" s="1">
        <f t="shared" si="39"/>
        <v>1399.99966666667</v>
      </c>
      <c r="BI47" s="1">
        <f t="shared" si="40"/>
        <v>1180.1845707472978</v>
      </c>
      <c r="BJ47" s="1">
        <f t="shared" si="41"/>
        <v>0.84298917981692012</v>
      </c>
      <c r="BK47" s="1">
        <f t="shared" si="42"/>
        <v>0.1959783596338403</v>
      </c>
      <c r="BL47" s="1">
        <v>6</v>
      </c>
      <c r="BM47" s="1">
        <v>0.5</v>
      </c>
      <c r="BN47" s="1" t="s">
        <v>266</v>
      </c>
      <c r="BO47" s="1">
        <v>2</v>
      </c>
      <c r="BP47" s="1">
        <v>1607378110.75</v>
      </c>
      <c r="BQ47" s="1">
        <v>398.50900000000001</v>
      </c>
      <c r="BR47" s="1">
        <v>400.14793333333301</v>
      </c>
      <c r="BS47" s="1">
        <v>27.3789333333333</v>
      </c>
      <c r="BT47" s="1">
        <v>26.679223333333301</v>
      </c>
      <c r="BU47" s="1">
        <v>396.22699999999998</v>
      </c>
      <c r="BV47" s="1">
        <v>26.813549999999999</v>
      </c>
      <c r="BW47" s="1">
        <v>500.00389999999999</v>
      </c>
      <c r="BX47" s="1">
        <v>102.18026666666699</v>
      </c>
      <c r="BY47" s="1">
        <v>4.8099500000000003E-2</v>
      </c>
      <c r="BZ47" s="1">
        <v>37.511506666666698</v>
      </c>
      <c r="CA47" s="1">
        <v>37.739800000000002</v>
      </c>
      <c r="CB47" s="1">
        <v>999.9</v>
      </c>
      <c r="CC47" s="1">
        <v>0</v>
      </c>
      <c r="CD47" s="1">
        <v>0</v>
      </c>
      <c r="CE47" s="1">
        <v>10001.77</v>
      </c>
      <c r="CF47" s="1">
        <v>0</v>
      </c>
      <c r="CG47" s="1">
        <v>182.47476666666699</v>
      </c>
      <c r="CH47" s="1">
        <v>1399.99966666667</v>
      </c>
      <c r="CI47" s="1">
        <v>0.900005533333333</v>
      </c>
      <c r="CJ47" s="1">
        <v>9.9994333333333296E-2</v>
      </c>
      <c r="CK47" s="1">
        <v>0</v>
      </c>
      <c r="CL47" s="1">
        <v>812.40186666666705</v>
      </c>
      <c r="CM47" s="1">
        <v>4.9997499999999997</v>
      </c>
      <c r="CN47" s="1">
        <v>11288.01</v>
      </c>
      <c r="CO47" s="1">
        <v>12178.07</v>
      </c>
      <c r="CP47" s="1">
        <v>47.3791333333333</v>
      </c>
      <c r="CQ47" s="1">
        <v>48.860300000000002</v>
      </c>
      <c r="CR47" s="1">
        <v>47.970599999999997</v>
      </c>
      <c r="CS47" s="1">
        <v>48.625</v>
      </c>
      <c r="CT47" s="1">
        <v>49.2624</v>
      </c>
      <c r="CU47" s="1">
        <v>1255.5046666666699</v>
      </c>
      <c r="CV47" s="1">
        <v>139.495</v>
      </c>
      <c r="CW47" s="1">
        <v>0</v>
      </c>
      <c r="CX47" s="1">
        <v>166.30000019073501</v>
      </c>
      <c r="CY47" s="1">
        <v>0</v>
      </c>
      <c r="CZ47" s="1">
        <v>812.39484615384595</v>
      </c>
      <c r="DA47" s="1">
        <v>0.60239317020302297</v>
      </c>
      <c r="DB47" s="1">
        <v>0.69743589730678701</v>
      </c>
      <c r="DC47" s="1">
        <v>11288.007692307699</v>
      </c>
      <c r="DD47" s="1">
        <v>15</v>
      </c>
      <c r="DE47" s="1">
        <v>1607378137.5</v>
      </c>
      <c r="DF47" s="1" t="s">
        <v>419</v>
      </c>
      <c r="DG47" s="1">
        <v>1607378137.5</v>
      </c>
      <c r="DH47" s="1">
        <v>1607371984.5999999</v>
      </c>
      <c r="DI47" s="1">
        <v>11</v>
      </c>
      <c r="DJ47" s="1">
        <v>-2.5000000000000001E-2</v>
      </c>
      <c r="DK47" s="1">
        <v>-0.14299999999999999</v>
      </c>
      <c r="DL47" s="1">
        <v>2.282</v>
      </c>
      <c r="DM47" s="1">
        <v>0.56499999999999995</v>
      </c>
      <c r="DN47" s="1">
        <v>399</v>
      </c>
      <c r="DO47" s="1">
        <v>33</v>
      </c>
      <c r="DP47" s="1">
        <v>0.27</v>
      </c>
      <c r="DQ47" s="1">
        <v>0.22</v>
      </c>
      <c r="DR47" s="1">
        <v>1.1094695162188799</v>
      </c>
      <c r="DS47" s="1">
        <v>-0.25165445387815899</v>
      </c>
      <c r="DT47" s="1">
        <v>3.2510815168524602E-2</v>
      </c>
      <c r="DU47" s="1">
        <v>1</v>
      </c>
      <c r="DV47" s="1">
        <v>-1.6137236666666701</v>
      </c>
      <c r="DW47" s="1">
        <v>0.218619710789768</v>
      </c>
      <c r="DX47" s="1">
        <v>3.6579016342099098E-2</v>
      </c>
      <c r="DY47" s="1">
        <v>0</v>
      </c>
      <c r="DZ47" s="1">
        <v>0.69971753333333297</v>
      </c>
      <c r="EA47" s="1">
        <v>0.27870604671857502</v>
      </c>
      <c r="EB47" s="1">
        <v>2.0233176980285501E-2</v>
      </c>
      <c r="EC47" s="1">
        <v>0</v>
      </c>
      <c r="ED47" s="1">
        <v>1</v>
      </c>
      <c r="EE47" s="1">
        <v>3</v>
      </c>
      <c r="EF47" s="1" t="s">
        <v>268</v>
      </c>
      <c r="EG47" s="1">
        <v>100</v>
      </c>
      <c r="EH47" s="1">
        <v>100</v>
      </c>
      <c r="EI47" s="1">
        <v>2.282</v>
      </c>
      <c r="EJ47" s="1">
        <v>0.56530000000000002</v>
      </c>
      <c r="EK47" s="1">
        <v>2.3070999999999899</v>
      </c>
      <c r="EL47" s="1">
        <v>0</v>
      </c>
      <c r="EM47" s="1">
        <v>0</v>
      </c>
      <c r="EN47" s="1">
        <v>0</v>
      </c>
      <c r="EO47" s="1">
        <v>0.56538000000000099</v>
      </c>
      <c r="EP47" s="1">
        <v>0</v>
      </c>
      <c r="EQ47" s="1">
        <v>0</v>
      </c>
      <c r="ER47" s="1">
        <v>0</v>
      </c>
      <c r="ES47" s="1">
        <v>-1</v>
      </c>
      <c r="ET47" s="1">
        <v>-1</v>
      </c>
      <c r="EU47" s="1">
        <v>-1</v>
      </c>
      <c r="EV47" s="1">
        <v>-1</v>
      </c>
      <c r="EW47" s="1">
        <v>12.4</v>
      </c>
      <c r="EX47" s="1">
        <v>102.2</v>
      </c>
      <c r="EY47" s="1">
        <v>2</v>
      </c>
      <c r="EZ47" s="1">
        <v>516.39300000000003</v>
      </c>
      <c r="FA47" s="1">
        <v>509.25900000000001</v>
      </c>
      <c r="FB47" s="1">
        <v>36.3611</v>
      </c>
      <c r="FC47" s="1">
        <v>34.913499999999999</v>
      </c>
      <c r="FD47" s="1">
        <v>30.0001</v>
      </c>
      <c r="FE47" s="1">
        <v>34.705300000000001</v>
      </c>
      <c r="FF47" s="1">
        <v>34.646700000000003</v>
      </c>
      <c r="FG47" s="1">
        <v>18.692</v>
      </c>
      <c r="FH47" s="1">
        <v>0</v>
      </c>
      <c r="FI47" s="1">
        <v>100</v>
      </c>
      <c r="FJ47" s="1">
        <v>-999.9</v>
      </c>
      <c r="FK47" s="1">
        <v>400</v>
      </c>
      <c r="FL47" s="1">
        <v>28.761399999999998</v>
      </c>
      <c r="FM47" s="1">
        <v>101.224</v>
      </c>
      <c r="FN47" s="1">
        <v>100.524</v>
      </c>
    </row>
    <row r="48" spans="1:170" ht="15.75" customHeight="1" x14ac:dyDescent="0.25">
      <c r="A48" s="1">
        <v>32</v>
      </c>
      <c r="B48" s="1">
        <v>1607378288.0999999</v>
      </c>
      <c r="C48" s="1">
        <v>6056</v>
      </c>
      <c r="D48" s="1" t="s">
        <v>420</v>
      </c>
      <c r="E48" s="1" t="s">
        <v>421</v>
      </c>
      <c r="F48" s="1" t="s">
        <v>416</v>
      </c>
      <c r="G48" s="1" t="s">
        <v>262</v>
      </c>
      <c r="H48" s="1">
        <v>1607378280.0999999</v>
      </c>
      <c r="I48" s="1">
        <f t="shared" si="0"/>
        <v>1.281189924842219E-4</v>
      </c>
      <c r="J48" s="1">
        <f t="shared" si="1"/>
        <v>0.9670751638132159</v>
      </c>
      <c r="K48" s="1">
        <f t="shared" si="2"/>
        <v>398.82400000000001</v>
      </c>
      <c r="L48" s="1">
        <f t="shared" si="3"/>
        <v>-80.41437161113025</v>
      </c>
      <c r="M48" s="1">
        <f t="shared" si="4"/>
        <v>-8.2195699336655181</v>
      </c>
      <c r="N48" s="1">
        <f t="shared" si="5"/>
        <v>40.765869253780032</v>
      </c>
      <c r="O48" s="1">
        <f t="shared" si="6"/>
        <v>3.2985486399207116E-3</v>
      </c>
      <c r="P48" s="1">
        <f t="shared" si="7"/>
        <v>2.9675891359200541</v>
      </c>
      <c r="Q48" s="1">
        <f t="shared" si="8"/>
        <v>3.2965130983504858E-3</v>
      </c>
      <c r="R48" s="1">
        <f t="shared" si="9"/>
        <v>2.0605034627897284E-3</v>
      </c>
      <c r="S48" s="1">
        <f t="shared" si="10"/>
        <v>231.28988887288517</v>
      </c>
      <c r="T48" s="1">
        <f t="shared" si="11"/>
        <v>38.793416415220491</v>
      </c>
      <c r="U48" s="1">
        <f t="shared" si="12"/>
        <v>37.607083870967699</v>
      </c>
      <c r="V48" s="1">
        <f t="shared" si="13"/>
        <v>6.516828181711535</v>
      </c>
      <c r="W48" s="1">
        <f t="shared" si="14"/>
        <v>42.067283477058751</v>
      </c>
      <c r="X48" s="1">
        <f t="shared" si="15"/>
        <v>2.7238032331173647</v>
      </c>
      <c r="Y48" s="1">
        <f t="shared" si="16"/>
        <v>6.4748731270056492</v>
      </c>
      <c r="Z48" s="1">
        <f t="shared" si="17"/>
        <v>3.7930249485941703</v>
      </c>
      <c r="AA48" s="1">
        <f t="shared" si="18"/>
        <v>-5.6500475685541858</v>
      </c>
      <c r="AB48" s="1">
        <f t="shared" si="19"/>
        <v>-19.006137368414418</v>
      </c>
      <c r="AC48" s="1">
        <f t="shared" si="20"/>
        <v>-1.5331555003163342</v>
      </c>
      <c r="AD48" s="1">
        <f t="shared" si="21"/>
        <v>205.10054843560025</v>
      </c>
      <c r="AE48" s="1">
        <v>0</v>
      </c>
      <c r="AF48" s="1">
        <v>0</v>
      </c>
      <c r="AG48" s="1">
        <f t="shared" si="22"/>
        <v>1</v>
      </c>
      <c r="AH48" s="1">
        <f t="shared" si="23"/>
        <v>0</v>
      </c>
      <c r="AI48" s="1">
        <f t="shared" si="24"/>
        <v>52206.812461852998</v>
      </c>
      <c r="AJ48" s="1" t="s">
        <v>263</v>
      </c>
      <c r="AK48" s="1">
        <v>715.47692307692296</v>
      </c>
      <c r="AL48" s="1">
        <v>3262.08</v>
      </c>
      <c r="AM48" s="1">
        <f t="shared" si="25"/>
        <v>2546.603076923077</v>
      </c>
      <c r="AN48" s="1">
        <f t="shared" si="26"/>
        <v>0.78066849277855754</v>
      </c>
      <c r="AO48" s="1">
        <v>-0.57774747981622299</v>
      </c>
      <c r="AP48" s="1" t="s">
        <v>422</v>
      </c>
      <c r="AQ48" s="1">
        <v>844.79043999999999</v>
      </c>
      <c r="AR48" s="1">
        <v>938.53</v>
      </c>
      <c r="AS48" s="1">
        <f t="shared" si="27"/>
        <v>9.9879130129031601E-2</v>
      </c>
      <c r="AT48" s="1">
        <v>0.5</v>
      </c>
      <c r="AU48" s="1">
        <f t="shared" si="28"/>
        <v>1180.1793094604527</v>
      </c>
      <c r="AV48" s="1">
        <f t="shared" si="29"/>
        <v>0.9670751638132159</v>
      </c>
      <c r="AW48" s="1">
        <f t="shared" si="30"/>
        <v>58.937641412595603</v>
      </c>
      <c r="AX48" s="1">
        <f t="shared" si="31"/>
        <v>0.33060211181315458</v>
      </c>
      <c r="AY48" s="1">
        <f t="shared" si="32"/>
        <v>1.3089728240835638E-3</v>
      </c>
      <c r="AZ48" s="1">
        <f t="shared" si="33"/>
        <v>2.4757333276506879</v>
      </c>
      <c r="BA48" s="1" t="s">
        <v>423</v>
      </c>
      <c r="BB48" s="1">
        <v>628.25</v>
      </c>
      <c r="BC48" s="1">
        <f t="shared" si="34"/>
        <v>310.27999999999997</v>
      </c>
      <c r="BD48" s="1">
        <f t="shared" si="35"/>
        <v>0.30211280134072449</v>
      </c>
      <c r="BE48" s="1">
        <f t="shared" si="36"/>
        <v>0.88219437093510222</v>
      </c>
      <c r="BF48" s="1">
        <f t="shared" si="37"/>
        <v>0.42025674468650071</v>
      </c>
      <c r="BG48" s="1">
        <f t="shared" si="38"/>
        <v>0.91241152618389998</v>
      </c>
      <c r="BH48" s="1">
        <f t="shared" si="39"/>
        <v>1399.99322580645</v>
      </c>
      <c r="BI48" s="1">
        <f t="shared" si="40"/>
        <v>1180.1793094604527</v>
      </c>
      <c r="BJ48" s="1">
        <f t="shared" si="41"/>
        <v>0.84298930002366546</v>
      </c>
      <c r="BK48" s="1">
        <f t="shared" si="42"/>
        <v>0.19597860004733086</v>
      </c>
      <c r="BL48" s="1">
        <v>6</v>
      </c>
      <c r="BM48" s="1">
        <v>0.5</v>
      </c>
      <c r="BN48" s="1" t="s">
        <v>266</v>
      </c>
      <c r="BO48" s="1">
        <v>2</v>
      </c>
      <c r="BP48" s="1">
        <v>1607378280.0999999</v>
      </c>
      <c r="BQ48" s="1">
        <v>398.82400000000001</v>
      </c>
      <c r="BR48" s="1">
        <v>400.04577419354803</v>
      </c>
      <c r="BS48" s="1">
        <v>26.647735483870999</v>
      </c>
      <c r="BT48" s="1">
        <v>26.4980935483871</v>
      </c>
      <c r="BU48" s="1">
        <v>396.54206451612902</v>
      </c>
      <c r="BV48" s="1">
        <v>26.082364516129001</v>
      </c>
      <c r="BW48" s="1">
        <v>500.013225806452</v>
      </c>
      <c r="BX48" s="1">
        <v>102.16800000000001</v>
      </c>
      <c r="BY48" s="1">
        <v>4.7185780645161303E-2</v>
      </c>
      <c r="BZ48" s="1">
        <v>37.488287096774201</v>
      </c>
      <c r="CA48" s="1">
        <v>37.607083870967699</v>
      </c>
      <c r="CB48" s="1">
        <v>999.9</v>
      </c>
      <c r="CC48" s="1">
        <v>0</v>
      </c>
      <c r="CD48" s="1">
        <v>0</v>
      </c>
      <c r="CE48" s="1">
        <v>10001.633548387101</v>
      </c>
      <c r="CF48" s="1">
        <v>0</v>
      </c>
      <c r="CG48" s="1">
        <v>179.47029032258101</v>
      </c>
      <c r="CH48" s="1">
        <v>1399.99322580645</v>
      </c>
      <c r="CI48" s="1">
        <v>0.90000119354838704</v>
      </c>
      <c r="CJ48" s="1">
        <v>9.9998677419354906E-2</v>
      </c>
      <c r="CK48" s="1">
        <v>0</v>
      </c>
      <c r="CL48" s="1">
        <v>845.49383870967699</v>
      </c>
      <c r="CM48" s="1">
        <v>4.9997499999999997</v>
      </c>
      <c r="CN48" s="1">
        <v>11727.7096774194</v>
      </c>
      <c r="CO48" s="1">
        <v>12177.9774193548</v>
      </c>
      <c r="CP48" s="1">
        <v>47.326225806451603</v>
      </c>
      <c r="CQ48" s="1">
        <v>49</v>
      </c>
      <c r="CR48" s="1">
        <v>48</v>
      </c>
      <c r="CS48" s="1">
        <v>48.625</v>
      </c>
      <c r="CT48" s="1">
        <v>49.25</v>
      </c>
      <c r="CU48" s="1">
        <v>1255.4935483871</v>
      </c>
      <c r="CV48" s="1">
        <v>139.5</v>
      </c>
      <c r="CW48" s="1">
        <v>0</v>
      </c>
      <c r="CX48" s="1">
        <v>168.799999952316</v>
      </c>
      <c r="CY48" s="1">
        <v>0</v>
      </c>
      <c r="CZ48" s="1">
        <v>844.79043999999999</v>
      </c>
      <c r="DA48" s="1">
        <v>-54.827538547244103</v>
      </c>
      <c r="DB48" s="1">
        <v>-760.04615498579801</v>
      </c>
      <c r="DC48" s="1">
        <v>11717.791999999999</v>
      </c>
      <c r="DD48" s="1">
        <v>15</v>
      </c>
      <c r="DE48" s="1">
        <v>1607378137.5</v>
      </c>
      <c r="DF48" s="1" t="s">
        <v>419</v>
      </c>
      <c r="DG48" s="1">
        <v>1607378137.5</v>
      </c>
      <c r="DH48" s="1">
        <v>1607371984.5999999</v>
      </c>
      <c r="DI48" s="1">
        <v>11</v>
      </c>
      <c r="DJ48" s="1">
        <v>-2.5000000000000001E-2</v>
      </c>
      <c r="DK48" s="1">
        <v>-0.14299999999999999</v>
      </c>
      <c r="DL48" s="1">
        <v>2.282</v>
      </c>
      <c r="DM48" s="1">
        <v>0.56499999999999995</v>
      </c>
      <c r="DN48" s="1">
        <v>399</v>
      </c>
      <c r="DO48" s="1">
        <v>33</v>
      </c>
      <c r="DP48" s="1">
        <v>0.27</v>
      </c>
      <c r="DQ48" s="1">
        <v>0.22</v>
      </c>
      <c r="DR48" s="1">
        <v>0.96928384599409201</v>
      </c>
      <c r="DS48" s="1">
        <v>-0.27495477657259598</v>
      </c>
      <c r="DT48" s="1">
        <v>2.7113415424132599E-2</v>
      </c>
      <c r="DU48" s="1">
        <v>1</v>
      </c>
      <c r="DV48" s="1">
        <v>-1.21972233333333</v>
      </c>
      <c r="DW48" s="1">
        <v>-0.43206647385984798</v>
      </c>
      <c r="DX48" s="1">
        <v>3.6018890199758E-2</v>
      </c>
      <c r="DY48" s="1">
        <v>0</v>
      </c>
      <c r="DZ48" s="1">
        <v>0.14337091233333299</v>
      </c>
      <c r="EA48" s="1">
        <v>1.7332800152169101</v>
      </c>
      <c r="EB48" s="1">
        <v>0.12585265963964201</v>
      </c>
      <c r="EC48" s="1">
        <v>0</v>
      </c>
      <c r="ED48" s="1">
        <v>1</v>
      </c>
      <c r="EE48" s="1">
        <v>3</v>
      </c>
      <c r="EF48" s="1" t="s">
        <v>268</v>
      </c>
      <c r="EG48" s="1">
        <v>100</v>
      </c>
      <c r="EH48" s="1">
        <v>100</v>
      </c>
      <c r="EI48" s="1">
        <v>2.282</v>
      </c>
      <c r="EJ48" s="1">
        <v>0.56540000000000001</v>
      </c>
      <c r="EK48" s="1">
        <v>2.2818500000000799</v>
      </c>
      <c r="EL48" s="1">
        <v>0</v>
      </c>
      <c r="EM48" s="1">
        <v>0</v>
      </c>
      <c r="EN48" s="1">
        <v>0</v>
      </c>
      <c r="EO48" s="1">
        <v>0.56538000000000099</v>
      </c>
      <c r="EP48" s="1">
        <v>0</v>
      </c>
      <c r="EQ48" s="1">
        <v>0</v>
      </c>
      <c r="ER48" s="1">
        <v>0</v>
      </c>
      <c r="ES48" s="1">
        <v>-1</v>
      </c>
      <c r="ET48" s="1">
        <v>-1</v>
      </c>
      <c r="EU48" s="1">
        <v>-1</v>
      </c>
      <c r="EV48" s="1">
        <v>-1</v>
      </c>
      <c r="EW48" s="1">
        <v>2.5</v>
      </c>
      <c r="EX48" s="1">
        <v>105.1</v>
      </c>
      <c r="EY48" s="1">
        <v>2</v>
      </c>
      <c r="EZ48" s="1">
        <v>508.05200000000002</v>
      </c>
      <c r="FA48" s="1">
        <v>510.05500000000001</v>
      </c>
      <c r="FB48" s="1">
        <v>36.355899999999998</v>
      </c>
      <c r="FC48" s="1">
        <v>34.813000000000002</v>
      </c>
      <c r="FD48" s="1">
        <v>29.9999</v>
      </c>
      <c r="FE48" s="1">
        <v>34.6205</v>
      </c>
      <c r="FF48" s="1">
        <v>34.560600000000001</v>
      </c>
      <c r="FG48" s="1">
        <v>18.6418</v>
      </c>
      <c r="FH48" s="1">
        <v>0</v>
      </c>
      <c r="FI48" s="1">
        <v>100</v>
      </c>
      <c r="FJ48" s="1">
        <v>-999.9</v>
      </c>
      <c r="FK48" s="1">
        <v>400</v>
      </c>
      <c r="FL48" s="1">
        <v>28.761399999999998</v>
      </c>
      <c r="FM48" s="1">
        <v>101.252</v>
      </c>
      <c r="FN48" s="1">
        <v>100.55800000000001</v>
      </c>
    </row>
    <row r="49" spans="1:170" ht="15.75" customHeight="1" x14ac:dyDescent="0.25">
      <c r="A49" s="1">
        <v>33</v>
      </c>
      <c r="B49" s="1">
        <v>1607378424.5999999</v>
      </c>
      <c r="C49" s="1">
        <v>6192.5</v>
      </c>
      <c r="D49" s="1" t="s">
        <v>424</v>
      </c>
      <c r="E49" s="1" t="s">
        <v>425</v>
      </c>
      <c r="F49" s="1" t="s">
        <v>367</v>
      </c>
      <c r="G49" s="1" t="s">
        <v>357</v>
      </c>
      <c r="H49" s="1">
        <v>1607378416.8499999</v>
      </c>
      <c r="I49" s="1">
        <f t="shared" si="0"/>
        <v>1.0954394697356771E-3</v>
      </c>
      <c r="J49" s="1">
        <f t="shared" si="1"/>
        <v>4.2636289796060085</v>
      </c>
      <c r="K49" s="1">
        <f t="shared" si="2"/>
        <v>394.55463333333302</v>
      </c>
      <c r="L49" s="1">
        <f t="shared" si="3"/>
        <v>128.76568602242816</v>
      </c>
      <c r="M49" s="1">
        <f t="shared" si="4"/>
        <v>13.161913274907892</v>
      </c>
      <c r="N49" s="1">
        <f t="shared" si="5"/>
        <v>40.329796132502949</v>
      </c>
      <c r="O49" s="1">
        <f t="shared" si="6"/>
        <v>2.7512504652756318E-2</v>
      </c>
      <c r="P49" s="1">
        <f t="shared" si="7"/>
        <v>2.9672039825395902</v>
      </c>
      <c r="Q49" s="1">
        <f t="shared" si="8"/>
        <v>2.7371565523334869E-2</v>
      </c>
      <c r="R49" s="1">
        <f t="shared" si="9"/>
        <v>1.7119830949372999E-2</v>
      </c>
      <c r="S49" s="1">
        <f t="shared" si="10"/>
        <v>231.28906389264489</v>
      </c>
      <c r="T49" s="1">
        <f t="shared" si="11"/>
        <v>38.641938258213429</v>
      </c>
      <c r="U49" s="1">
        <f t="shared" si="12"/>
        <v>38.179393333333302</v>
      </c>
      <c r="V49" s="1">
        <f t="shared" si="13"/>
        <v>6.7222720183132685</v>
      </c>
      <c r="W49" s="1">
        <f t="shared" si="14"/>
        <v>43.366080204545639</v>
      </c>
      <c r="X49" s="1">
        <f t="shared" si="15"/>
        <v>2.8224733532232791</v>
      </c>
      <c r="Y49" s="1">
        <f t="shared" si="16"/>
        <v>6.5084816056938131</v>
      </c>
      <c r="Z49" s="1">
        <f t="shared" si="17"/>
        <v>3.8997986650899894</v>
      </c>
      <c r="AA49" s="1">
        <f t="shared" si="18"/>
        <v>-48.308880615343362</v>
      </c>
      <c r="AB49" s="1">
        <f t="shared" si="19"/>
        <v>-95.323272590456881</v>
      </c>
      <c r="AC49" s="1">
        <f t="shared" si="20"/>
        <v>-7.7152067213409765</v>
      </c>
      <c r="AD49" s="1">
        <f t="shared" si="21"/>
        <v>79.941703965503692</v>
      </c>
      <c r="AE49" s="1">
        <v>0</v>
      </c>
      <c r="AF49" s="1">
        <v>0</v>
      </c>
      <c r="AG49" s="1">
        <f t="shared" si="22"/>
        <v>1</v>
      </c>
      <c r="AH49" s="1">
        <f t="shared" si="23"/>
        <v>0</v>
      </c>
      <c r="AI49" s="1">
        <f t="shared" si="24"/>
        <v>52179.88751702373</v>
      </c>
      <c r="AJ49" s="1" t="s">
        <v>263</v>
      </c>
      <c r="AK49" s="1">
        <v>715.47692307692296</v>
      </c>
      <c r="AL49" s="1">
        <v>3262.08</v>
      </c>
      <c r="AM49" s="1">
        <f t="shared" si="25"/>
        <v>2546.603076923077</v>
      </c>
      <c r="AN49" s="1">
        <f t="shared" si="26"/>
        <v>0.78066849277855754</v>
      </c>
      <c r="AO49" s="1">
        <v>-0.57774747981622299</v>
      </c>
      <c r="AP49" s="1" t="s">
        <v>426</v>
      </c>
      <c r="AQ49" s="1">
        <v>1231.0211538461499</v>
      </c>
      <c r="AR49" s="1">
        <v>1410.65</v>
      </c>
      <c r="AS49" s="1">
        <f t="shared" si="27"/>
        <v>0.12733764303962725</v>
      </c>
      <c r="AT49" s="1">
        <v>0.5</v>
      </c>
      <c r="AU49" s="1">
        <f t="shared" si="28"/>
        <v>1180.1756797508956</v>
      </c>
      <c r="AV49" s="1">
        <f t="shared" si="29"/>
        <v>4.2636289796060085</v>
      </c>
      <c r="AW49" s="1">
        <f t="shared" si="30"/>
        <v>75.140394716084487</v>
      </c>
      <c r="AX49" s="1">
        <f t="shared" si="31"/>
        <v>0.46874844929642367</v>
      </c>
      <c r="AY49" s="1">
        <f t="shared" si="32"/>
        <v>4.1022506585156205E-3</v>
      </c>
      <c r="AZ49" s="1">
        <f t="shared" si="33"/>
        <v>1.3124658845213197</v>
      </c>
      <c r="BA49" s="1" t="s">
        <v>427</v>
      </c>
      <c r="BB49" s="1">
        <v>749.41</v>
      </c>
      <c r="BC49" s="1">
        <f t="shared" si="34"/>
        <v>661.24000000000012</v>
      </c>
      <c r="BD49" s="1">
        <f t="shared" si="35"/>
        <v>0.27165453716328436</v>
      </c>
      <c r="BE49" s="1">
        <f t="shared" si="36"/>
        <v>0.73683770650344049</v>
      </c>
      <c r="BF49" s="1">
        <f t="shared" si="37"/>
        <v>0.25839442308224869</v>
      </c>
      <c r="BG49" s="1">
        <f t="shared" si="38"/>
        <v>0.72701946242717286</v>
      </c>
      <c r="BH49" s="1">
        <f t="shared" si="39"/>
        <v>1399.989</v>
      </c>
      <c r="BI49" s="1">
        <f t="shared" si="40"/>
        <v>1180.1756797508956</v>
      </c>
      <c r="BJ49" s="1">
        <f t="shared" si="41"/>
        <v>0.84298925188047591</v>
      </c>
      <c r="BK49" s="1">
        <f t="shared" si="42"/>
        <v>0.19597850376095194</v>
      </c>
      <c r="BL49" s="1">
        <v>6</v>
      </c>
      <c r="BM49" s="1">
        <v>0.5</v>
      </c>
      <c r="BN49" s="1" t="s">
        <v>266</v>
      </c>
      <c r="BO49" s="1">
        <v>2</v>
      </c>
      <c r="BP49" s="1">
        <v>1607378416.8499999</v>
      </c>
      <c r="BQ49" s="1">
        <v>394.55463333333302</v>
      </c>
      <c r="BR49" s="1">
        <v>400.18946666666699</v>
      </c>
      <c r="BS49" s="1">
        <v>27.612833333333299</v>
      </c>
      <c r="BT49" s="1">
        <v>26.3346433333333</v>
      </c>
      <c r="BU49" s="1">
        <v>392.27269999999999</v>
      </c>
      <c r="BV49" s="1">
        <v>27.047456666666701</v>
      </c>
      <c r="BW49" s="1">
        <v>500.01546666666701</v>
      </c>
      <c r="BX49" s="1">
        <v>102.167866666667</v>
      </c>
      <c r="BY49" s="1">
        <v>4.8132653333333303E-2</v>
      </c>
      <c r="BZ49" s="1">
        <v>37.583503333333297</v>
      </c>
      <c r="CA49" s="1">
        <v>38.179393333333302</v>
      </c>
      <c r="CB49" s="1">
        <v>999.9</v>
      </c>
      <c r="CC49" s="1">
        <v>0</v>
      </c>
      <c r="CD49" s="1">
        <v>0</v>
      </c>
      <c r="CE49" s="1">
        <v>9999.4653333333299</v>
      </c>
      <c r="CF49" s="1">
        <v>0</v>
      </c>
      <c r="CG49" s="1">
        <v>438.674933333333</v>
      </c>
      <c r="CH49" s="1">
        <v>1399.989</v>
      </c>
      <c r="CI49" s="1">
        <v>0.90000179999999996</v>
      </c>
      <c r="CJ49" s="1">
        <v>9.9998180000000006E-2</v>
      </c>
      <c r="CK49" s="1">
        <v>0</v>
      </c>
      <c r="CL49" s="1">
        <v>1231.6199999999999</v>
      </c>
      <c r="CM49" s="1">
        <v>4.9997499999999997</v>
      </c>
      <c r="CN49" s="1">
        <v>17065.849999999999</v>
      </c>
      <c r="CO49" s="1">
        <v>12177.9566666667</v>
      </c>
      <c r="CP49" s="1">
        <v>47.436999999999998</v>
      </c>
      <c r="CQ49" s="1">
        <v>49</v>
      </c>
      <c r="CR49" s="1">
        <v>48.066200000000002</v>
      </c>
      <c r="CS49" s="1">
        <v>48.707933333333301</v>
      </c>
      <c r="CT49" s="1">
        <v>49.316200000000002</v>
      </c>
      <c r="CU49" s="1">
        <v>1255.492</v>
      </c>
      <c r="CV49" s="1">
        <v>139.49733333333299</v>
      </c>
      <c r="CW49" s="1">
        <v>0</v>
      </c>
      <c r="CX49" s="1">
        <v>135.299999952316</v>
      </c>
      <c r="CY49" s="1">
        <v>0</v>
      </c>
      <c r="CZ49" s="1">
        <v>1231.0211538461499</v>
      </c>
      <c r="DA49" s="1">
        <v>-525.52034197021101</v>
      </c>
      <c r="DB49" s="1">
        <v>-7227.4427363801497</v>
      </c>
      <c r="DC49" s="1">
        <v>17057.196153846198</v>
      </c>
      <c r="DD49" s="1">
        <v>15</v>
      </c>
      <c r="DE49" s="1">
        <v>1607378137.5</v>
      </c>
      <c r="DF49" s="1" t="s">
        <v>419</v>
      </c>
      <c r="DG49" s="1">
        <v>1607378137.5</v>
      </c>
      <c r="DH49" s="1">
        <v>1607371984.5999999</v>
      </c>
      <c r="DI49" s="1">
        <v>11</v>
      </c>
      <c r="DJ49" s="1">
        <v>-2.5000000000000001E-2</v>
      </c>
      <c r="DK49" s="1">
        <v>-0.14299999999999999</v>
      </c>
      <c r="DL49" s="1">
        <v>2.282</v>
      </c>
      <c r="DM49" s="1">
        <v>0.56499999999999995</v>
      </c>
      <c r="DN49" s="1">
        <v>399</v>
      </c>
      <c r="DO49" s="1">
        <v>33</v>
      </c>
      <c r="DP49" s="1">
        <v>0.27</v>
      </c>
      <c r="DQ49" s="1">
        <v>0.22</v>
      </c>
      <c r="DR49" s="1">
        <v>4.2664209911453703</v>
      </c>
      <c r="DS49" s="1">
        <v>-0.141051847508843</v>
      </c>
      <c r="DT49" s="1">
        <v>2.44522053232493E-2</v>
      </c>
      <c r="DU49" s="1">
        <v>1</v>
      </c>
      <c r="DV49" s="1">
        <v>-5.6347199999999997</v>
      </c>
      <c r="DW49" s="1">
        <v>-0.29247911012235001</v>
      </c>
      <c r="DX49" s="1">
        <v>3.9385884781225997E-2</v>
      </c>
      <c r="DY49" s="1">
        <v>0</v>
      </c>
      <c r="DZ49" s="1">
        <v>1.2781910000000001</v>
      </c>
      <c r="EA49" s="1">
        <v>1.3440953058954399</v>
      </c>
      <c r="EB49" s="1">
        <v>9.77540225037654E-2</v>
      </c>
      <c r="EC49" s="1">
        <v>0</v>
      </c>
      <c r="ED49" s="1">
        <v>1</v>
      </c>
      <c r="EE49" s="1">
        <v>3</v>
      </c>
      <c r="EF49" s="1" t="s">
        <v>268</v>
      </c>
      <c r="EG49" s="1">
        <v>100</v>
      </c>
      <c r="EH49" s="1">
        <v>100</v>
      </c>
      <c r="EI49" s="1">
        <v>2.282</v>
      </c>
      <c r="EJ49" s="1">
        <v>0.56540000000000001</v>
      </c>
      <c r="EK49" s="1">
        <v>2.2818500000000799</v>
      </c>
      <c r="EL49" s="1">
        <v>0</v>
      </c>
      <c r="EM49" s="1">
        <v>0</v>
      </c>
      <c r="EN49" s="1">
        <v>0</v>
      </c>
      <c r="EO49" s="1">
        <v>0.56538000000000099</v>
      </c>
      <c r="EP49" s="1">
        <v>0</v>
      </c>
      <c r="EQ49" s="1">
        <v>0</v>
      </c>
      <c r="ER49" s="1">
        <v>0</v>
      </c>
      <c r="ES49" s="1">
        <v>-1</v>
      </c>
      <c r="ET49" s="1">
        <v>-1</v>
      </c>
      <c r="EU49" s="1">
        <v>-1</v>
      </c>
      <c r="EV49" s="1">
        <v>-1</v>
      </c>
      <c r="EW49" s="1">
        <v>4.8</v>
      </c>
      <c r="EX49" s="1">
        <v>107.3</v>
      </c>
      <c r="EY49" s="1">
        <v>2</v>
      </c>
      <c r="EZ49" s="1">
        <v>511.05099999999999</v>
      </c>
      <c r="FA49" s="1">
        <v>509.92500000000001</v>
      </c>
      <c r="FB49" s="1">
        <v>36.439500000000002</v>
      </c>
      <c r="FC49" s="1">
        <v>34.825200000000002</v>
      </c>
      <c r="FD49" s="1">
        <v>30.000399999999999</v>
      </c>
      <c r="FE49" s="1">
        <v>34.622</v>
      </c>
      <c r="FF49" s="1">
        <v>34.565399999999997</v>
      </c>
      <c r="FG49" s="1">
        <v>18.481000000000002</v>
      </c>
      <c r="FH49" s="1">
        <v>0</v>
      </c>
      <c r="FI49" s="1">
        <v>100</v>
      </c>
      <c r="FJ49" s="1">
        <v>-999.9</v>
      </c>
      <c r="FK49" s="1">
        <v>400</v>
      </c>
      <c r="FL49" s="1">
        <v>26.740600000000001</v>
      </c>
      <c r="FM49" s="1">
        <v>101.239</v>
      </c>
      <c r="FN49" s="1">
        <v>100.55</v>
      </c>
    </row>
    <row r="50" spans="1:170" ht="15.75" customHeight="1" x14ac:dyDescent="0.25">
      <c r="A50" s="1">
        <v>34</v>
      </c>
      <c r="B50" s="1">
        <v>1607378587.5999999</v>
      </c>
      <c r="C50" s="1">
        <v>6355.5</v>
      </c>
      <c r="D50" s="1" t="s">
        <v>428</v>
      </c>
      <c r="E50" s="1" t="s">
        <v>429</v>
      </c>
      <c r="F50" s="1" t="s">
        <v>367</v>
      </c>
      <c r="G50" s="1" t="s">
        <v>357</v>
      </c>
      <c r="H50" s="1">
        <v>1607378579.8499999</v>
      </c>
      <c r="I50" s="1">
        <f t="shared" si="0"/>
        <v>1.1467172401903821E-3</v>
      </c>
      <c r="J50" s="1">
        <f t="shared" si="1"/>
        <v>3.7296967442109445</v>
      </c>
      <c r="K50" s="1">
        <f t="shared" si="2"/>
        <v>394.928566666667</v>
      </c>
      <c r="L50" s="1">
        <f t="shared" si="3"/>
        <v>173.33710735555854</v>
      </c>
      <c r="M50" s="1">
        <f t="shared" si="4"/>
        <v>17.716875372540958</v>
      </c>
      <c r="N50" s="1">
        <f t="shared" si="5"/>
        <v>40.365853009979844</v>
      </c>
      <c r="O50" s="1">
        <f t="shared" si="6"/>
        <v>2.9420894861609818E-2</v>
      </c>
      <c r="P50" s="1">
        <f t="shared" si="7"/>
        <v>2.967400459367981</v>
      </c>
      <c r="Q50" s="1">
        <f t="shared" si="8"/>
        <v>2.9259797674811724E-2</v>
      </c>
      <c r="R50" s="1">
        <f t="shared" si="9"/>
        <v>1.8301773811697113E-2</v>
      </c>
      <c r="S50" s="1">
        <f t="shared" si="10"/>
        <v>231.29533037467277</v>
      </c>
      <c r="T50" s="1">
        <f t="shared" si="11"/>
        <v>38.511208577799856</v>
      </c>
      <c r="U50" s="1">
        <f t="shared" si="12"/>
        <v>37.910826666666701</v>
      </c>
      <c r="V50" s="1">
        <f t="shared" si="13"/>
        <v>6.6251745392534414</v>
      </c>
      <c r="W50" s="1">
        <f t="shared" si="14"/>
        <v>43.36240802167837</v>
      </c>
      <c r="X50" s="1">
        <f t="shared" si="15"/>
        <v>2.8042276452966464</v>
      </c>
      <c r="Y50" s="1">
        <f t="shared" si="16"/>
        <v>6.466955534145419</v>
      </c>
      <c r="Z50" s="1">
        <f t="shared" si="17"/>
        <v>3.820946893956795</v>
      </c>
      <c r="AA50" s="1">
        <f t="shared" si="18"/>
        <v>-50.570230292395848</v>
      </c>
      <c r="AB50" s="1">
        <f t="shared" si="19"/>
        <v>-71.195762253086372</v>
      </c>
      <c r="AC50" s="1">
        <f t="shared" si="20"/>
        <v>-5.7512752549819757</v>
      </c>
      <c r="AD50" s="1">
        <f t="shared" si="21"/>
        <v>103.77806257420858</v>
      </c>
      <c r="AE50" s="1">
        <v>0</v>
      </c>
      <c r="AF50" s="1">
        <v>0</v>
      </c>
      <c r="AG50" s="1">
        <f t="shared" si="22"/>
        <v>1</v>
      </c>
      <c r="AH50" s="1">
        <f t="shared" si="23"/>
        <v>0</v>
      </c>
      <c r="AI50" s="1">
        <f t="shared" si="24"/>
        <v>52205.139650492129</v>
      </c>
      <c r="AJ50" s="1" t="s">
        <v>263</v>
      </c>
      <c r="AK50" s="1">
        <v>715.47692307692296</v>
      </c>
      <c r="AL50" s="1">
        <v>3262.08</v>
      </c>
      <c r="AM50" s="1">
        <f t="shared" si="25"/>
        <v>2546.603076923077</v>
      </c>
      <c r="AN50" s="1">
        <f t="shared" si="26"/>
        <v>0.78066849277855754</v>
      </c>
      <c r="AO50" s="1">
        <v>-0.57774747981622299</v>
      </c>
      <c r="AP50" s="1" t="s">
        <v>430</v>
      </c>
      <c r="AQ50" s="1">
        <v>1036.24961538462</v>
      </c>
      <c r="AR50" s="1">
        <v>1185.21</v>
      </c>
      <c r="AS50" s="1">
        <f t="shared" si="27"/>
        <v>0.12568269303784141</v>
      </c>
      <c r="AT50" s="1">
        <v>0.5</v>
      </c>
      <c r="AU50" s="1">
        <f t="shared" si="28"/>
        <v>1180.2082107473043</v>
      </c>
      <c r="AV50" s="1">
        <f t="shared" si="29"/>
        <v>3.7296967442109445</v>
      </c>
      <c r="AW50" s="1">
        <f t="shared" si="30"/>
        <v>74.165873136046741</v>
      </c>
      <c r="AX50" s="1">
        <f t="shared" si="31"/>
        <v>0.40521932822031537</v>
      </c>
      <c r="AY50" s="1">
        <f t="shared" si="32"/>
        <v>3.6497324665278399E-3</v>
      </c>
      <c r="AZ50" s="1">
        <f t="shared" si="33"/>
        <v>1.7523223732503099</v>
      </c>
      <c r="BA50" s="1" t="s">
        <v>431</v>
      </c>
      <c r="BB50" s="1">
        <v>704.94</v>
      </c>
      <c r="BC50" s="1">
        <f t="shared" si="34"/>
        <v>480.27</v>
      </c>
      <c r="BD50" s="1">
        <f t="shared" si="35"/>
        <v>0.31015966980111193</v>
      </c>
      <c r="BE50" s="1">
        <f t="shared" si="36"/>
        <v>0.81218470635162721</v>
      </c>
      <c r="BF50" s="1">
        <f t="shared" si="37"/>
        <v>0.31711708613565143</v>
      </c>
      <c r="BG50" s="1">
        <f t="shared" si="38"/>
        <v>0.81554523310690796</v>
      </c>
      <c r="BH50" s="1">
        <f t="shared" si="39"/>
        <v>1400.02766666667</v>
      </c>
      <c r="BI50" s="1">
        <f t="shared" si="40"/>
        <v>1180.2082107473043</v>
      </c>
      <c r="BJ50" s="1">
        <f t="shared" si="41"/>
        <v>0.84298920574710168</v>
      </c>
      <c r="BK50" s="1">
        <f t="shared" si="42"/>
        <v>0.19597841149420345</v>
      </c>
      <c r="BL50" s="1">
        <v>6</v>
      </c>
      <c r="BM50" s="1">
        <v>0.5</v>
      </c>
      <c r="BN50" s="1" t="s">
        <v>266</v>
      </c>
      <c r="BO50" s="1">
        <v>2</v>
      </c>
      <c r="BP50" s="1">
        <v>1607378579.8499999</v>
      </c>
      <c r="BQ50" s="1">
        <v>394.928566666667</v>
      </c>
      <c r="BR50" s="1">
        <v>399.94753333333301</v>
      </c>
      <c r="BS50" s="1">
        <v>27.4358033333333</v>
      </c>
      <c r="BT50" s="1">
        <v>26.097526666666699</v>
      </c>
      <c r="BU50" s="1">
        <v>392.64679999999998</v>
      </c>
      <c r="BV50" s="1">
        <v>26.870419999999999</v>
      </c>
      <c r="BW50" s="1">
        <v>500.01146666666699</v>
      </c>
      <c r="BX50" s="1">
        <v>102.162966666667</v>
      </c>
      <c r="BY50" s="1">
        <v>4.7550416666666699E-2</v>
      </c>
      <c r="BZ50" s="1">
        <v>37.465793333333302</v>
      </c>
      <c r="CA50" s="1">
        <v>37.910826666666701</v>
      </c>
      <c r="CB50" s="1">
        <v>999.9</v>
      </c>
      <c r="CC50" s="1">
        <v>0</v>
      </c>
      <c r="CD50" s="1">
        <v>0</v>
      </c>
      <c r="CE50" s="1">
        <v>10001.0576666667</v>
      </c>
      <c r="CF50" s="1">
        <v>0</v>
      </c>
      <c r="CG50" s="1">
        <v>181.4941</v>
      </c>
      <c r="CH50" s="1">
        <v>1400.02766666667</v>
      </c>
      <c r="CI50" s="1">
        <v>0.90000349999999996</v>
      </c>
      <c r="CJ50" s="1">
        <v>9.9996526666666696E-2</v>
      </c>
      <c r="CK50" s="1">
        <v>0</v>
      </c>
      <c r="CL50" s="1">
        <v>1036.40433333333</v>
      </c>
      <c r="CM50" s="1">
        <v>4.9997499999999997</v>
      </c>
      <c r="CN50" s="1">
        <v>14321.6233333333</v>
      </c>
      <c r="CO50" s="1">
        <v>12178.303333333301</v>
      </c>
      <c r="CP50" s="1">
        <v>47.410133333333299</v>
      </c>
      <c r="CQ50" s="1">
        <v>49.0082666666667</v>
      </c>
      <c r="CR50" s="1">
        <v>48.068300000000001</v>
      </c>
      <c r="CS50" s="1">
        <v>48.686999999999998</v>
      </c>
      <c r="CT50" s="1">
        <v>49.311999999999998</v>
      </c>
      <c r="CU50" s="1">
        <v>1255.52866666667</v>
      </c>
      <c r="CV50" s="1">
        <v>139.499</v>
      </c>
      <c r="CW50" s="1">
        <v>0</v>
      </c>
      <c r="CX50" s="1">
        <v>162</v>
      </c>
      <c r="CY50" s="1">
        <v>0</v>
      </c>
      <c r="CZ50" s="1">
        <v>1036.24961538462</v>
      </c>
      <c r="DA50" s="1">
        <v>-120.51726503338899</v>
      </c>
      <c r="DB50" s="1">
        <v>-1694.92991553401</v>
      </c>
      <c r="DC50" s="1">
        <v>14319.25</v>
      </c>
      <c r="DD50" s="1">
        <v>15</v>
      </c>
      <c r="DE50" s="1">
        <v>1607378137.5</v>
      </c>
      <c r="DF50" s="1" t="s">
        <v>419</v>
      </c>
      <c r="DG50" s="1">
        <v>1607378137.5</v>
      </c>
      <c r="DH50" s="1">
        <v>1607371984.5999999</v>
      </c>
      <c r="DI50" s="1">
        <v>11</v>
      </c>
      <c r="DJ50" s="1">
        <v>-2.5000000000000001E-2</v>
      </c>
      <c r="DK50" s="1">
        <v>-0.14299999999999999</v>
      </c>
      <c r="DL50" s="1">
        <v>2.282</v>
      </c>
      <c r="DM50" s="1">
        <v>0.56499999999999995</v>
      </c>
      <c r="DN50" s="1">
        <v>399</v>
      </c>
      <c r="DO50" s="1">
        <v>33</v>
      </c>
      <c r="DP50" s="1">
        <v>0.27</v>
      </c>
      <c r="DQ50" s="1">
        <v>0.22</v>
      </c>
      <c r="DR50" s="1">
        <v>3.7346875010721599</v>
      </c>
      <c r="DS50" s="1">
        <v>-0.73253475044078997</v>
      </c>
      <c r="DT50" s="1">
        <v>6.5268110499303103E-2</v>
      </c>
      <c r="DU50" s="1">
        <v>0</v>
      </c>
      <c r="DV50" s="1">
        <v>-5.01898</v>
      </c>
      <c r="DW50" s="1">
        <v>0.66174700778642104</v>
      </c>
      <c r="DX50" s="1">
        <v>6.2109428806475603E-2</v>
      </c>
      <c r="DY50" s="1">
        <v>0</v>
      </c>
      <c r="DZ50" s="1">
        <v>1.3382799999999999</v>
      </c>
      <c r="EA50" s="1">
        <v>0.82740360400445101</v>
      </c>
      <c r="EB50" s="1">
        <v>6.0002826488980199E-2</v>
      </c>
      <c r="EC50" s="1">
        <v>0</v>
      </c>
      <c r="ED50" s="1">
        <v>0</v>
      </c>
      <c r="EE50" s="1">
        <v>3</v>
      </c>
      <c r="EF50" s="1" t="s">
        <v>299</v>
      </c>
      <c r="EG50" s="1">
        <v>100</v>
      </c>
      <c r="EH50" s="1">
        <v>100</v>
      </c>
      <c r="EI50" s="1">
        <v>2.282</v>
      </c>
      <c r="EJ50" s="1">
        <v>0.56540000000000001</v>
      </c>
      <c r="EK50" s="1">
        <v>2.2818500000000799</v>
      </c>
      <c r="EL50" s="1">
        <v>0</v>
      </c>
      <c r="EM50" s="1">
        <v>0</v>
      </c>
      <c r="EN50" s="1">
        <v>0</v>
      </c>
      <c r="EO50" s="1">
        <v>0.56538000000000099</v>
      </c>
      <c r="EP50" s="1">
        <v>0</v>
      </c>
      <c r="EQ50" s="1">
        <v>0</v>
      </c>
      <c r="ER50" s="1">
        <v>0</v>
      </c>
      <c r="ES50" s="1">
        <v>-1</v>
      </c>
      <c r="ET50" s="1">
        <v>-1</v>
      </c>
      <c r="EU50" s="1">
        <v>-1</v>
      </c>
      <c r="EV50" s="1">
        <v>-1</v>
      </c>
      <c r="EW50" s="1">
        <v>7.5</v>
      </c>
      <c r="EX50" s="1">
        <v>110</v>
      </c>
      <c r="EY50" s="1">
        <v>2</v>
      </c>
      <c r="EZ50" s="1">
        <v>511.358</v>
      </c>
      <c r="FA50" s="1">
        <v>510.01499999999999</v>
      </c>
      <c r="FB50" s="1">
        <v>36.388300000000001</v>
      </c>
      <c r="FC50" s="1">
        <v>34.815100000000001</v>
      </c>
      <c r="FD50" s="1">
        <v>29.9999</v>
      </c>
      <c r="FE50" s="1">
        <v>34.610399999999998</v>
      </c>
      <c r="FF50" s="1">
        <v>34.546700000000001</v>
      </c>
      <c r="FG50" s="1">
        <v>18.4741</v>
      </c>
      <c r="FH50" s="1">
        <v>0</v>
      </c>
      <c r="FI50" s="1">
        <v>100</v>
      </c>
      <c r="FJ50" s="1">
        <v>-999.9</v>
      </c>
      <c r="FK50" s="1">
        <v>400</v>
      </c>
      <c r="FL50" s="1">
        <v>27.6326</v>
      </c>
      <c r="FM50" s="1">
        <v>101.246</v>
      </c>
      <c r="FN50" s="1">
        <v>100.55800000000001</v>
      </c>
    </row>
    <row r="51" spans="1:170" ht="15.75" customHeight="1" x14ac:dyDescent="0.25">
      <c r="A51" s="1">
        <v>35</v>
      </c>
      <c r="B51" s="1">
        <v>1607378751.0999999</v>
      </c>
      <c r="C51" s="1">
        <v>6519</v>
      </c>
      <c r="D51" s="1" t="s">
        <v>432</v>
      </c>
      <c r="E51" s="1" t="s">
        <v>433</v>
      </c>
      <c r="F51" s="1" t="s">
        <v>302</v>
      </c>
      <c r="G51" s="1" t="s">
        <v>407</v>
      </c>
      <c r="H51" s="1">
        <v>1607378743.3499999</v>
      </c>
      <c r="I51" s="1">
        <f t="shared" si="0"/>
        <v>1.4921146456747592E-3</v>
      </c>
      <c r="J51" s="1">
        <f t="shared" si="1"/>
        <v>4.3372914053043781</v>
      </c>
      <c r="K51" s="1">
        <f t="shared" si="2"/>
        <v>394.01356666666697</v>
      </c>
      <c r="L51" s="1">
        <f t="shared" si="3"/>
        <v>198.7233197742797</v>
      </c>
      <c r="M51" s="1">
        <f t="shared" si="4"/>
        <v>20.310815982088219</v>
      </c>
      <c r="N51" s="1">
        <f t="shared" si="5"/>
        <v>40.270749583404942</v>
      </c>
      <c r="O51" s="1">
        <f t="shared" si="6"/>
        <v>3.9405483133400865E-2</v>
      </c>
      <c r="P51" s="1">
        <f t="shared" si="7"/>
        <v>2.9666454702656067</v>
      </c>
      <c r="Q51" s="1">
        <f t="shared" si="8"/>
        <v>3.9116994289088117E-2</v>
      </c>
      <c r="R51" s="1">
        <f t="shared" si="9"/>
        <v>2.4473864803822871E-2</v>
      </c>
      <c r="S51" s="1">
        <f t="shared" si="10"/>
        <v>231.29326560104579</v>
      </c>
      <c r="T51" s="1">
        <f t="shared" si="11"/>
        <v>38.490231938522641</v>
      </c>
      <c r="U51" s="1">
        <f t="shared" si="12"/>
        <v>37.693136666666703</v>
      </c>
      <c r="V51" s="1">
        <f t="shared" si="13"/>
        <v>6.5473663218209808</v>
      </c>
      <c r="W51" s="1">
        <f t="shared" si="14"/>
        <v>43.563463659996323</v>
      </c>
      <c r="X51" s="1">
        <f t="shared" si="15"/>
        <v>2.8275092335082905</v>
      </c>
      <c r="Y51" s="1">
        <f t="shared" si="16"/>
        <v>6.4905519349342971</v>
      </c>
      <c r="Z51" s="1">
        <f t="shared" si="17"/>
        <v>3.7198570883126902</v>
      </c>
      <c r="AA51" s="1">
        <f t="shared" si="18"/>
        <v>-65.802255874256886</v>
      </c>
      <c r="AB51" s="1">
        <f t="shared" si="19"/>
        <v>-25.650289729335498</v>
      </c>
      <c r="AC51" s="1">
        <f t="shared" si="20"/>
        <v>-2.0710783587025672</v>
      </c>
      <c r="AD51" s="1">
        <f t="shared" si="21"/>
        <v>137.76964163875084</v>
      </c>
      <c r="AE51" s="1">
        <v>0</v>
      </c>
      <c r="AF51" s="1">
        <v>0</v>
      </c>
      <c r="AG51" s="1">
        <f t="shared" si="22"/>
        <v>1</v>
      </c>
      <c r="AH51" s="1">
        <f t="shared" si="23"/>
        <v>0</v>
      </c>
      <c r="AI51" s="1">
        <f t="shared" si="24"/>
        <v>52172.37691480721</v>
      </c>
      <c r="AJ51" s="1" t="s">
        <v>263</v>
      </c>
      <c r="AK51" s="1">
        <v>715.47692307692296</v>
      </c>
      <c r="AL51" s="1">
        <v>3262.08</v>
      </c>
      <c r="AM51" s="1">
        <f t="shared" si="25"/>
        <v>2546.603076923077</v>
      </c>
      <c r="AN51" s="1">
        <f t="shared" si="26"/>
        <v>0.78066849277855754</v>
      </c>
      <c r="AO51" s="1">
        <v>-0.57774747981622299</v>
      </c>
      <c r="AP51" s="1" t="s">
        <v>434</v>
      </c>
      <c r="AQ51" s="1">
        <v>860.69623076923097</v>
      </c>
      <c r="AR51" s="1">
        <v>1030.7</v>
      </c>
      <c r="AS51" s="1">
        <f t="shared" si="27"/>
        <v>0.16494010791769587</v>
      </c>
      <c r="AT51" s="1">
        <v>0.5</v>
      </c>
      <c r="AU51" s="1">
        <f t="shared" si="28"/>
        <v>1180.1965407473276</v>
      </c>
      <c r="AV51" s="1">
        <f t="shared" si="29"/>
        <v>4.3372914053043781</v>
      </c>
      <c r="AW51" s="1">
        <f t="shared" si="30"/>
        <v>97.330872397477776</v>
      </c>
      <c r="AX51" s="1">
        <f t="shared" si="31"/>
        <v>0.38722227612302318</v>
      </c>
      <c r="AY51" s="1">
        <f t="shared" si="32"/>
        <v>4.1645935362666668E-3</v>
      </c>
      <c r="AZ51" s="1">
        <f t="shared" si="33"/>
        <v>2.1649170466673135</v>
      </c>
      <c r="BA51" s="1" t="s">
        <v>435</v>
      </c>
      <c r="BB51" s="1">
        <v>631.59</v>
      </c>
      <c r="BC51" s="1">
        <f t="shared" si="34"/>
        <v>399.11</v>
      </c>
      <c r="BD51" s="1">
        <f t="shared" si="35"/>
        <v>0.42595717779752218</v>
      </c>
      <c r="BE51" s="1">
        <f t="shared" si="36"/>
        <v>0.84827541636729287</v>
      </c>
      <c r="BF51" s="1">
        <f t="shared" si="37"/>
        <v>0.53931257473339933</v>
      </c>
      <c r="BG51" s="1">
        <f t="shared" si="38"/>
        <v>0.876218214067367</v>
      </c>
      <c r="BH51" s="1">
        <f t="shared" si="39"/>
        <v>1400.0136666666699</v>
      </c>
      <c r="BI51" s="1">
        <f t="shared" si="40"/>
        <v>1180.1965407473276</v>
      </c>
      <c r="BJ51" s="1">
        <f t="shared" si="41"/>
        <v>0.84298929992397098</v>
      </c>
      <c r="BK51" s="1">
        <f t="shared" si="42"/>
        <v>0.19597859984794191</v>
      </c>
      <c r="BL51" s="1">
        <v>6</v>
      </c>
      <c r="BM51" s="1">
        <v>0.5</v>
      </c>
      <c r="BN51" s="1" t="s">
        <v>266</v>
      </c>
      <c r="BO51" s="1">
        <v>2</v>
      </c>
      <c r="BP51" s="1">
        <v>1607378743.3499999</v>
      </c>
      <c r="BQ51" s="1">
        <v>394.01356666666697</v>
      </c>
      <c r="BR51" s="1">
        <v>399.92366666666697</v>
      </c>
      <c r="BS51" s="1">
        <v>27.664670000000001</v>
      </c>
      <c r="BT51" s="1">
        <v>25.92371</v>
      </c>
      <c r="BU51" s="1">
        <v>391.757566666667</v>
      </c>
      <c r="BV51" s="1">
        <v>27.099306666666699</v>
      </c>
      <c r="BW51" s="1">
        <v>500.012333333333</v>
      </c>
      <c r="BX51" s="1">
        <v>102.158</v>
      </c>
      <c r="BY51" s="1">
        <v>4.8505029999999998E-2</v>
      </c>
      <c r="BZ51" s="1">
        <v>37.532760000000003</v>
      </c>
      <c r="CA51" s="1">
        <v>37.693136666666703</v>
      </c>
      <c r="CB51" s="1">
        <v>999.9</v>
      </c>
      <c r="CC51" s="1">
        <v>0</v>
      </c>
      <c r="CD51" s="1">
        <v>0</v>
      </c>
      <c r="CE51" s="1">
        <v>9997.2683333333298</v>
      </c>
      <c r="CF51" s="1">
        <v>0</v>
      </c>
      <c r="CG51" s="1">
        <v>176.868533333333</v>
      </c>
      <c r="CH51" s="1">
        <v>1400.0136666666699</v>
      </c>
      <c r="CI51" s="1">
        <v>0.89999886666666595</v>
      </c>
      <c r="CJ51" s="1">
        <v>0.10000108000000001</v>
      </c>
      <c r="CK51" s="1">
        <v>0</v>
      </c>
      <c r="CL51" s="1">
        <v>861.01123333333305</v>
      </c>
      <c r="CM51" s="1">
        <v>4.9997499999999997</v>
      </c>
      <c r="CN51" s="1">
        <v>11933.7</v>
      </c>
      <c r="CO51" s="1">
        <v>12178.16</v>
      </c>
      <c r="CP51" s="1">
        <v>47.441200000000002</v>
      </c>
      <c r="CQ51" s="1">
        <v>49.045466666666698</v>
      </c>
      <c r="CR51" s="1">
        <v>48.120800000000003</v>
      </c>
      <c r="CS51" s="1">
        <v>48.724800000000002</v>
      </c>
      <c r="CT51" s="1">
        <v>49.328800000000001</v>
      </c>
      <c r="CU51" s="1">
        <v>1255.51166666667</v>
      </c>
      <c r="CV51" s="1">
        <v>139.50200000000001</v>
      </c>
      <c r="CW51" s="1">
        <v>0</v>
      </c>
      <c r="CX51" s="1">
        <v>162.90000009536701</v>
      </c>
      <c r="CY51" s="1">
        <v>0</v>
      </c>
      <c r="CZ51" s="1">
        <v>860.69623076923097</v>
      </c>
      <c r="DA51" s="1">
        <v>-47.366974289375001</v>
      </c>
      <c r="DB51" s="1">
        <v>-663.962392258259</v>
      </c>
      <c r="DC51" s="1">
        <v>11929.3038461538</v>
      </c>
      <c r="DD51" s="1">
        <v>15</v>
      </c>
      <c r="DE51" s="1">
        <v>1607378773.5999999</v>
      </c>
      <c r="DF51" s="1" t="s">
        <v>436</v>
      </c>
      <c r="DG51" s="1">
        <v>1607378773.5999999</v>
      </c>
      <c r="DH51" s="1">
        <v>1607371984.5999999</v>
      </c>
      <c r="DI51" s="1">
        <v>12</v>
      </c>
      <c r="DJ51" s="1">
        <v>-2.5999999999999999E-2</v>
      </c>
      <c r="DK51" s="1">
        <v>-0.14299999999999999</v>
      </c>
      <c r="DL51" s="1">
        <v>2.2559999999999998</v>
      </c>
      <c r="DM51" s="1">
        <v>0.56499999999999995</v>
      </c>
      <c r="DN51" s="1">
        <v>394</v>
      </c>
      <c r="DO51" s="1">
        <v>33</v>
      </c>
      <c r="DP51" s="1">
        <v>0.43</v>
      </c>
      <c r="DQ51" s="1">
        <v>0.22</v>
      </c>
      <c r="DR51" s="1">
        <v>4.3431765011813201</v>
      </c>
      <c r="DS51" s="1">
        <v>-1.3337722640376499</v>
      </c>
      <c r="DT51" s="1">
        <v>0.101366686993378</v>
      </c>
      <c r="DU51" s="1">
        <v>0</v>
      </c>
      <c r="DV51" s="1">
        <v>-5.8973880000000003</v>
      </c>
      <c r="DW51" s="1">
        <v>1.66327208008899</v>
      </c>
      <c r="DX51" s="1">
        <v>0.12242508733643299</v>
      </c>
      <c r="DY51" s="1">
        <v>0</v>
      </c>
      <c r="DZ51" s="1">
        <v>1.74253833333333</v>
      </c>
      <c r="EA51" s="1">
        <v>-0.17038691879866799</v>
      </c>
      <c r="EB51" s="1">
        <v>1.2431539749988899E-2</v>
      </c>
      <c r="EC51" s="1">
        <v>1</v>
      </c>
      <c r="ED51" s="1">
        <v>1</v>
      </c>
      <c r="EE51" s="1">
        <v>3</v>
      </c>
      <c r="EF51" s="1" t="s">
        <v>268</v>
      </c>
      <c r="EG51" s="1">
        <v>100</v>
      </c>
      <c r="EH51" s="1">
        <v>100</v>
      </c>
      <c r="EI51" s="1">
        <v>2.2559999999999998</v>
      </c>
      <c r="EJ51" s="1">
        <v>0.56540000000000001</v>
      </c>
      <c r="EK51" s="1">
        <v>2.2818500000000799</v>
      </c>
      <c r="EL51" s="1">
        <v>0</v>
      </c>
      <c r="EM51" s="1">
        <v>0</v>
      </c>
      <c r="EN51" s="1">
        <v>0</v>
      </c>
      <c r="EO51" s="1">
        <v>0.56538000000000099</v>
      </c>
      <c r="EP51" s="1">
        <v>0</v>
      </c>
      <c r="EQ51" s="1">
        <v>0</v>
      </c>
      <c r="ER51" s="1">
        <v>0</v>
      </c>
      <c r="ES51" s="1">
        <v>-1</v>
      </c>
      <c r="ET51" s="1">
        <v>-1</v>
      </c>
      <c r="EU51" s="1">
        <v>-1</v>
      </c>
      <c r="EV51" s="1">
        <v>-1</v>
      </c>
      <c r="EW51" s="1">
        <v>10.199999999999999</v>
      </c>
      <c r="EX51" s="1">
        <v>112.8</v>
      </c>
      <c r="EY51" s="1">
        <v>2</v>
      </c>
      <c r="EZ51" s="1">
        <v>514.62400000000002</v>
      </c>
      <c r="FA51" s="1">
        <v>509.834</v>
      </c>
      <c r="FB51" s="1">
        <v>36.424500000000002</v>
      </c>
      <c r="FC51" s="1">
        <v>34.814999999999998</v>
      </c>
      <c r="FD51" s="1">
        <v>30</v>
      </c>
      <c r="FE51" s="1">
        <v>34.607900000000001</v>
      </c>
      <c r="FF51" s="1">
        <v>34.549799999999998</v>
      </c>
      <c r="FG51" s="1">
        <v>18.416599999999999</v>
      </c>
      <c r="FH51" s="1">
        <v>0</v>
      </c>
      <c r="FI51" s="1">
        <v>100</v>
      </c>
      <c r="FJ51" s="1">
        <v>-999.9</v>
      </c>
      <c r="FK51" s="1">
        <v>400</v>
      </c>
      <c r="FL51" s="1">
        <v>27.416799999999999</v>
      </c>
      <c r="FM51" s="1">
        <v>101.244</v>
      </c>
      <c r="FN51" s="1">
        <v>100.551</v>
      </c>
    </row>
    <row r="52" spans="1:170" ht="15.75" customHeight="1" x14ac:dyDescent="0.25">
      <c r="A52" s="1">
        <v>36</v>
      </c>
      <c r="B52" s="1">
        <v>1607378897.0999999</v>
      </c>
      <c r="C52" s="1">
        <v>6665</v>
      </c>
      <c r="D52" s="1" t="s">
        <v>437</v>
      </c>
      <c r="E52" s="1" t="s">
        <v>438</v>
      </c>
      <c r="F52" s="1" t="s">
        <v>302</v>
      </c>
      <c r="G52" s="1" t="s">
        <v>407</v>
      </c>
      <c r="H52" s="1">
        <v>1607378889.3499999</v>
      </c>
      <c r="I52" s="1">
        <f t="shared" si="0"/>
        <v>1.1119695450080658E-3</v>
      </c>
      <c r="J52" s="1">
        <f t="shared" si="1"/>
        <v>3.7690487927856253</v>
      </c>
      <c r="K52" s="1">
        <f t="shared" si="2"/>
        <v>394.765733333333</v>
      </c>
      <c r="L52" s="1">
        <f t="shared" si="3"/>
        <v>167.30482797216024</v>
      </c>
      <c r="M52" s="1">
        <f t="shared" si="4"/>
        <v>17.098285452746264</v>
      </c>
      <c r="N52" s="1">
        <f t="shared" si="5"/>
        <v>40.344425664866158</v>
      </c>
      <c r="O52" s="1">
        <f t="shared" si="6"/>
        <v>2.8843072832780731E-2</v>
      </c>
      <c r="P52" s="1">
        <f t="shared" si="7"/>
        <v>2.9669100733221083</v>
      </c>
      <c r="Q52" s="1">
        <f t="shared" si="8"/>
        <v>2.8688197936576846E-2</v>
      </c>
      <c r="R52" s="1">
        <f t="shared" si="9"/>
        <v>1.7943969138183989E-2</v>
      </c>
      <c r="S52" s="1">
        <f t="shared" si="10"/>
        <v>231.28996729755801</v>
      </c>
      <c r="T52" s="1">
        <f t="shared" si="11"/>
        <v>38.474957327278659</v>
      </c>
      <c r="U52" s="1">
        <f t="shared" si="12"/>
        <v>37.715366666666696</v>
      </c>
      <c r="V52" s="1">
        <f t="shared" si="13"/>
        <v>6.555275388745831</v>
      </c>
      <c r="W52" s="1">
        <f t="shared" si="14"/>
        <v>43.013696054037865</v>
      </c>
      <c r="X52" s="1">
        <f t="shared" si="15"/>
        <v>2.7748319772274535</v>
      </c>
      <c r="Y52" s="1">
        <f t="shared" si="16"/>
        <v>6.4510428811824205</v>
      </c>
      <c r="Z52" s="1">
        <f t="shared" si="17"/>
        <v>3.7804434115183776</v>
      </c>
      <c r="AA52" s="1">
        <f t="shared" si="18"/>
        <v>-49.037856934855704</v>
      </c>
      <c r="AB52" s="1">
        <f t="shared" si="19"/>
        <v>-47.162396847667011</v>
      </c>
      <c r="AC52" s="1">
        <f t="shared" si="20"/>
        <v>-3.8060339251837769</v>
      </c>
      <c r="AD52" s="1">
        <f t="shared" si="21"/>
        <v>131.28367958985149</v>
      </c>
      <c r="AE52" s="1">
        <v>0</v>
      </c>
      <c r="AF52" s="1">
        <v>0</v>
      </c>
      <c r="AG52" s="1">
        <f t="shared" si="22"/>
        <v>1</v>
      </c>
      <c r="AH52" s="1">
        <f t="shared" si="23"/>
        <v>0</v>
      </c>
      <c r="AI52" s="1">
        <f t="shared" si="24"/>
        <v>52198.580695031145</v>
      </c>
      <c r="AJ52" s="1" t="s">
        <v>263</v>
      </c>
      <c r="AK52" s="1">
        <v>715.47692307692296</v>
      </c>
      <c r="AL52" s="1">
        <v>3262.08</v>
      </c>
      <c r="AM52" s="1">
        <f t="shared" si="25"/>
        <v>2546.603076923077</v>
      </c>
      <c r="AN52" s="1">
        <f t="shared" si="26"/>
        <v>0.78066849277855754</v>
      </c>
      <c r="AO52" s="1">
        <v>-0.57774747981622299</v>
      </c>
      <c r="AP52" s="1" t="s">
        <v>439</v>
      </c>
      <c r="AQ52" s="1">
        <v>814.65630769230802</v>
      </c>
      <c r="AR52" s="1">
        <v>952.13</v>
      </c>
      <c r="AS52" s="1">
        <f t="shared" si="27"/>
        <v>0.14438542248190056</v>
      </c>
      <c r="AT52" s="1">
        <v>0.5</v>
      </c>
      <c r="AU52" s="1">
        <f t="shared" si="28"/>
        <v>1180.1761597855514</v>
      </c>
      <c r="AV52" s="1">
        <f t="shared" si="29"/>
        <v>3.7690487927856253</v>
      </c>
      <c r="AW52" s="1">
        <f t="shared" si="30"/>
        <v>85.200116716851909</v>
      </c>
      <c r="AX52" s="1">
        <f t="shared" si="31"/>
        <v>0.32260300589205254</v>
      </c>
      <c r="AY52" s="1">
        <f t="shared" si="32"/>
        <v>3.6831758009683063E-3</v>
      </c>
      <c r="AZ52" s="1">
        <f t="shared" si="33"/>
        <v>2.4260867738649132</v>
      </c>
      <c r="BA52" s="1" t="s">
        <v>440</v>
      </c>
      <c r="BB52" s="1">
        <v>644.97</v>
      </c>
      <c r="BC52" s="1">
        <f t="shared" si="34"/>
        <v>307.15999999999997</v>
      </c>
      <c r="BD52" s="1">
        <f t="shared" si="35"/>
        <v>0.44756378534865215</v>
      </c>
      <c r="BE52" s="1">
        <f t="shared" si="36"/>
        <v>0.88263389769631395</v>
      </c>
      <c r="BF52" s="1">
        <f t="shared" si="37"/>
        <v>0.58090811281687726</v>
      </c>
      <c r="BG52" s="1">
        <f t="shared" si="38"/>
        <v>0.90707107869789727</v>
      </c>
      <c r="BH52" s="1">
        <f t="shared" si="39"/>
        <v>1399.989</v>
      </c>
      <c r="BI52" s="1">
        <f t="shared" si="40"/>
        <v>1180.1761597855514</v>
      </c>
      <c r="BJ52" s="1">
        <f t="shared" si="41"/>
        <v>0.84298959476506696</v>
      </c>
      <c r="BK52" s="1">
        <f t="shared" si="42"/>
        <v>0.19597918953013377</v>
      </c>
      <c r="BL52" s="1">
        <v>6</v>
      </c>
      <c r="BM52" s="1">
        <v>0.5</v>
      </c>
      <c r="BN52" s="1" t="s">
        <v>266</v>
      </c>
      <c r="BO52" s="1">
        <v>2</v>
      </c>
      <c r="BP52" s="1">
        <v>1607378889.3499999</v>
      </c>
      <c r="BQ52" s="1">
        <v>394.765733333333</v>
      </c>
      <c r="BR52" s="1">
        <v>399.81529999999998</v>
      </c>
      <c r="BS52" s="1">
        <v>27.151423333333302</v>
      </c>
      <c r="BT52" s="1">
        <v>25.853303333333301</v>
      </c>
      <c r="BU52" s="1">
        <v>392.50983333333301</v>
      </c>
      <c r="BV52" s="1">
        <v>26.5860533333333</v>
      </c>
      <c r="BW52" s="1">
        <v>500.00523333333302</v>
      </c>
      <c r="BX52" s="1">
        <v>102.150133333333</v>
      </c>
      <c r="BY52" s="1">
        <v>4.8265003333333299E-2</v>
      </c>
      <c r="BZ52" s="1">
        <v>37.420513333333297</v>
      </c>
      <c r="CA52" s="1">
        <v>37.715366666666696</v>
      </c>
      <c r="CB52" s="1">
        <v>999.9</v>
      </c>
      <c r="CC52" s="1">
        <v>0</v>
      </c>
      <c r="CD52" s="1">
        <v>0</v>
      </c>
      <c r="CE52" s="1">
        <v>9999.5366666666705</v>
      </c>
      <c r="CF52" s="1">
        <v>0</v>
      </c>
      <c r="CG52" s="1">
        <v>98.722183333333305</v>
      </c>
      <c r="CH52" s="1">
        <v>1399.989</v>
      </c>
      <c r="CI52" s="1">
        <v>0.89999063333333296</v>
      </c>
      <c r="CJ52" s="1">
        <v>0.100009353333333</v>
      </c>
      <c r="CK52" s="1">
        <v>0</v>
      </c>
      <c r="CL52" s="1">
        <v>814.72283333333303</v>
      </c>
      <c r="CM52" s="1">
        <v>4.9997499999999997</v>
      </c>
      <c r="CN52" s="1">
        <v>11181.436666666699</v>
      </c>
      <c r="CO52" s="1">
        <v>12177.916666666701</v>
      </c>
      <c r="CP52" s="1">
        <v>47.497900000000001</v>
      </c>
      <c r="CQ52" s="1">
        <v>49.035133333333299</v>
      </c>
      <c r="CR52" s="1">
        <v>48.166333333333299</v>
      </c>
      <c r="CS52" s="1">
        <v>48.686999999999998</v>
      </c>
      <c r="CT52" s="1">
        <v>49.368699999999997</v>
      </c>
      <c r="CU52" s="1">
        <v>1255.479</v>
      </c>
      <c r="CV52" s="1">
        <v>139.51366666666701</v>
      </c>
      <c r="CW52" s="1">
        <v>0</v>
      </c>
      <c r="CX52" s="1">
        <v>144.89999985694899</v>
      </c>
      <c r="CY52" s="1">
        <v>0</v>
      </c>
      <c r="CZ52" s="1">
        <v>814.65630769230802</v>
      </c>
      <c r="DA52" s="1">
        <v>-62.0338461574907</v>
      </c>
      <c r="DB52" s="1">
        <v>-846.54700862290395</v>
      </c>
      <c r="DC52" s="1">
        <v>11180.2192307692</v>
      </c>
      <c r="DD52" s="1">
        <v>15</v>
      </c>
      <c r="DE52" s="1">
        <v>1607378773.5999999</v>
      </c>
      <c r="DF52" s="1" t="s">
        <v>436</v>
      </c>
      <c r="DG52" s="1">
        <v>1607378773.5999999</v>
      </c>
      <c r="DH52" s="1">
        <v>1607371984.5999999</v>
      </c>
      <c r="DI52" s="1">
        <v>12</v>
      </c>
      <c r="DJ52" s="1">
        <v>-2.5999999999999999E-2</v>
      </c>
      <c r="DK52" s="1">
        <v>-0.14299999999999999</v>
      </c>
      <c r="DL52" s="1">
        <v>2.2559999999999998</v>
      </c>
      <c r="DM52" s="1">
        <v>0.56499999999999995</v>
      </c>
      <c r="DN52" s="1">
        <v>394</v>
      </c>
      <c r="DO52" s="1">
        <v>33</v>
      </c>
      <c r="DP52" s="1">
        <v>0.43</v>
      </c>
      <c r="DQ52" s="1">
        <v>0.22</v>
      </c>
      <c r="DR52" s="1">
        <v>3.7987242582037499</v>
      </c>
      <c r="DS52" s="1">
        <v>-2.0198649586100901</v>
      </c>
      <c r="DT52" s="1">
        <v>0.15772916151213001</v>
      </c>
      <c r="DU52" s="1">
        <v>0</v>
      </c>
      <c r="DV52" s="1">
        <v>-5.0630976666666703</v>
      </c>
      <c r="DW52" s="1">
        <v>1.7807180422691899</v>
      </c>
      <c r="DX52" s="1">
        <v>0.14658044443656901</v>
      </c>
      <c r="DY52" s="1">
        <v>0</v>
      </c>
      <c r="DZ52" s="1">
        <v>1.2901020000000001</v>
      </c>
      <c r="EA52" s="1">
        <v>0.94848694104560405</v>
      </c>
      <c r="EB52" s="1">
        <v>6.8836506370772002E-2</v>
      </c>
      <c r="EC52" s="1">
        <v>0</v>
      </c>
      <c r="ED52" s="1">
        <v>0</v>
      </c>
      <c r="EE52" s="1">
        <v>3</v>
      </c>
      <c r="EF52" s="1" t="s">
        <v>299</v>
      </c>
      <c r="EG52" s="1">
        <v>100</v>
      </c>
      <c r="EH52" s="1">
        <v>100</v>
      </c>
      <c r="EI52" s="1">
        <v>2.2559999999999998</v>
      </c>
      <c r="EJ52" s="1">
        <v>0.56540000000000001</v>
      </c>
      <c r="EK52" s="1">
        <v>2.2558999999998801</v>
      </c>
      <c r="EL52" s="1">
        <v>0</v>
      </c>
      <c r="EM52" s="1">
        <v>0</v>
      </c>
      <c r="EN52" s="1">
        <v>0</v>
      </c>
      <c r="EO52" s="1">
        <v>0.56538000000000099</v>
      </c>
      <c r="EP52" s="1">
        <v>0</v>
      </c>
      <c r="EQ52" s="1">
        <v>0</v>
      </c>
      <c r="ER52" s="1">
        <v>0</v>
      </c>
      <c r="ES52" s="1">
        <v>-1</v>
      </c>
      <c r="ET52" s="1">
        <v>-1</v>
      </c>
      <c r="EU52" s="1">
        <v>-1</v>
      </c>
      <c r="EV52" s="1">
        <v>-1</v>
      </c>
      <c r="EW52" s="1">
        <v>2.1</v>
      </c>
      <c r="EX52" s="1">
        <v>115.2</v>
      </c>
      <c r="EY52" s="1">
        <v>2</v>
      </c>
      <c r="EZ52" s="1">
        <v>516.721</v>
      </c>
      <c r="FA52" s="1">
        <v>509.99400000000003</v>
      </c>
      <c r="FB52" s="1">
        <v>36.380600000000001</v>
      </c>
      <c r="FC52" s="1">
        <v>34.771799999999999</v>
      </c>
      <c r="FD52" s="1">
        <v>29.999600000000001</v>
      </c>
      <c r="FE52" s="1">
        <v>34.569299999999998</v>
      </c>
      <c r="FF52" s="1">
        <v>34.505200000000002</v>
      </c>
      <c r="FG52" s="1">
        <v>18.6053</v>
      </c>
      <c r="FH52" s="1">
        <v>0</v>
      </c>
      <c r="FI52" s="1">
        <v>100</v>
      </c>
      <c r="FJ52" s="1">
        <v>-999.9</v>
      </c>
      <c r="FK52" s="1">
        <v>400</v>
      </c>
      <c r="FL52" s="1">
        <v>27.416799999999999</v>
      </c>
      <c r="FM52" s="1">
        <v>101.259</v>
      </c>
      <c r="FN52" s="1">
        <v>100.56399999999999</v>
      </c>
    </row>
    <row r="53" spans="1:170" ht="15.75" customHeight="1" x14ac:dyDescent="0.25">
      <c r="A53" s="1">
        <v>37</v>
      </c>
      <c r="B53" s="1">
        <v>1607379045.5999999</v>
      </c>
      <c r="C53" s="1">
        <v>6813.5</v>
      </c>
      <c r="D53" s="1" t="s">
        <v>441</v>
      </c>
      <c r="E53" s="1" t="s">
        <v>442</v>
      </c>
      <c r="F53" s="1" t="s">
        <v>416</v>
      </c>
      <c r="G53" s="1" t="s">
        <v>323</v>
      </c>
      <c r="H53" s="1">
        <v>1607379037.8499999</v>
      </c>
      <c r="I53" s="1">
        <f t="shared" si="0"/>
        <v>3.2051367025551047E-3</v>
      </c>
      <c r="J53" s="1">
        <f t="shared" si="1"/>
        <v>8.7326142673995673</v>
      </c>
      <c r="K53" s="1">
        <f t="shared" si="2"/>
        <v>388.116733333333</v>
      </c>
      <c r="L53" s="1">
        <f t="shared" si="3"/>
        <v>216.24921018215883</v>
      </c>
      <c r="M53" s="1">
        <f t="shared" si="4"/>
        <v>22.099108886865665</v>
      </c>
      <c r="N53" s="1">
        <f t="shared" si="5"/>
        <v>39.662729604991462</v>
      </c>
      <c r="O53" s="1">
        <f t="shared" si="6"/>
        <v>9.1638116785254367E-2</v>
      </c>
      <c r="P53" s="1">
        <f t="shared" si="7"/>
        <v>2.9671573124870205</v>
      </c>
      <c r="Q53" s="1">
        <f t="shared" si="8"/>
        <v>9.0094383234552322E-2</v>
      </c>
      <c r="R53" s="1">
        <f t="shared" si="9"/>
        <v>5.6445521662253709E-2</v>
      </c>
      <c r="S53" s="1">
        <f t="shared" si="10"/>
        <v>231.2903102083346</v>
      </c>
      <c r="T53" s="1">
        <f t="shared" si="11"/>
        <v>37.960530952619813</v>
      </c>
      <c r="U53" s="1">
        <f t="shared" si="12"/>
        <v>37.46611</v>
      </c>
      <c r="V53" s="1">
        <f t="shared" si="13"/>
        <v>6.4670669394837654</v>
      </c>
      <c r="W53" s="1">
        <f t="shared" si="14"/>
        <v>46.453108597815451</v>
      </c>
      <c r="X53" s="1">
        <f t="shared" si="15"/>
        <v>2.999921300859373</v>
      </c>
      <c r="Y53" s="1">
        <f t="shared" si="16"/>
        <v>6.4579559719722397</v>
      </c>
      <c r="Z53" s="1">
        <f t="shared" si="17"/>
        <v>3.4671456386243924</v>
      </c>
      <c r="AA53" s="1">
        <f t="shared" si="18"/>
        <v>-141.34652858268012</v>
      </c>
      <c r="AB53" s="1">
        <f t="shared" si="19"/>
        <v>-4.1452363440927575</v>
      </c>
      <c r="AC53" s="1">
        <f t="shared" si="20"/>
        <v>-0.33412437528433125</v>
      </c>
      <c r="AD53" s="1">
        <f t="shared" si="21"/>
        <v>85.464420906277411</v>
      </c>
      <c r="AE53" s="1">
        <v>0</v>
      </c>
      <c r="AF53" s="1">
        <v>0</v>
      </c>
      <c r="AG53" s="1">
        <f t="shared" si="22"/>
        <v>1</v>
      </c>
      <c r="AH53" s="1">
        <f t="shared" si="23"/>
        <v>0</v>
      </c>
      <c r="AI53" s="1">
        <f t="shared" si="24"/>
        <v>52202.162089185229</v>
      </c>
      <c r="AJ53" s="1" t="s">
        <v>263</v>
      </c>
      <c r="AK53" s="1">
        <v>715.47692307692296</v>
      </c>
      <c r="AL53" s="1">
        <v>3262.08</v>
      </c>
      <c r="AM53" s="1">
        <f t="shared" si="25"/>
        <v>2546.603076923077</v>
      </c>
      <c r="AN53" s="1">
        <f t="shared" si="26"/>
        <v>0.78066849277855754</v>
      </c>
      <c r="AO53" s="1">
        <v>-0.57774747981622299</v>
      </c>
      <c r="AP53" s="1" t="s">
        <v>443</v>
      </c>
      <c r="AQ53" s="1">
        <v>1040.8252</v>
      </c>
      <c r="AR53" s="1">
        <v>1306.92</v>
      </c>
      <c r="AS53" s="1">
        <f t="shared" si="27"/>
        <v>0.20360450524898244</v>
      </c>
      <c r="AT53" s="1">
        <v>0.5</v>
      </c>
      <c r="AU53" s="1">
        <f t="shared" si="28"/>
        <v>1180.180369750881</v>
      </c>
      <c r="AV53" s="1">
        <f t="shared" si="29"/>
        <v>8.7326142673995673</v>
      </c>
      <c r="AW53" s="1">
        <f t="shared" si="30"/>
        <v>120.14502014384465</v>
      </c>
      <c r="AX53" s="1">
        <f t="shared" si="31"/>
        <v>0.39147002111835466</v>
      </c>
      <c r="AY53" s="1">
        <f t="shared" si="32"/>
        <v>7.8889312056436532E-3</v>
      </c>
      <c r="AZ53" s="1">
        <f t="shared" si="33"/>
        <v>1.4960058764117159</v>
      </c>
      <c r="BA53" s="1" t="s">
        <v>444</v>
      </c>
      <c r="BB53" s="1">
        <v>795.3</v>
      </c>
      <c r="BC53" s="1">
        <f t="shared" si="34"/>
        <v>511.62000000000012</v>
      </c>
      <c r="BD53" s="1">
        <f t="shared" si="35"/>
        <v>0.52010241976466909</v>
      </c>
      <c r="BE53" s="1">
        <f t="shared" si="36"/>
        <v>0.79259601585873085</v>
      </c>
      <c r="BF53" s="1">
        <f t="shared" si="37"/>
        <v>0.44990770943559166</v>
      </c>
      <c r="BG53" s="1">
        <f t="shared" si="38"/>
        <v>0.76775215490680793</v>
      </c>
      <c r="BH53" s="1">
        <f t="shared" si="39"/>
        <v>1399.9943333333299</v>
      </c>
      <c r="BI53" s="1">
        <f t="shared" si="40"/>
        <v>1180.180369750881</v>
      </c>
      <c r="BJ53" s="1">
        <f t="shared" si="41"/>
        <v>0.84298939049340249</v>
      </c>
      <c r="BK53" s="1">
        <f t="shared" si="42"/>
        <v>0.19597878098680513</v>
      </c>
      <c r="BL53" s="1">
        <v>6</v>
      </c>
      <c r="BM53" s="1">
        <v>0.5</v>
      </c>
      <c r="BN53" s="1" t="s">
        <v>266</v>
      </c>
      <c r="BO53" s="1">
        <v>2</v>
      </c>
      <c r="BP53" s="1">
        <v>1607379037.8499999</v>
      </c>
      <c r="BQ53" s="1">
        <v>388.116733333333</v>
      </c>
      <c r="BR53" s="1">
        <v>400.08846666666699</v>
      </c>
      <c r="BS53" s="1">
        <v>29.355509999999999</v>
      </c>
      <c r="BT53" s="1">
        <v>25.622303333333299</v>
      </c>
      <c r="BU53" s="1">
        <v>385.86079999999998</v>
      </c>
      <c r="BV53" s="1">
        <v>28.790133333333301</v>
      </c>
      <c r="BW53" s="1">
        <v>500.00686666666701</v>
      </c>
      <c r="BX53" s="1">
        <v>102.144433333333</v>
      </c>
      <c r="BY53" s="1">
        <v>4.83509466666667E-2</v>
      </c>
      <c r="BZ53" s="1">
        <v>37.440196666666701</v>
      </c>
      <c r="CA53" s="1">
        <v>37.46611</v>
      </c>
      <c r="CB53" s="1">
        <v>999.9</v>
      </c>
      <c r="CC53" s="1">
        <v>0</v>
      </c>
      <c r="CD53" s="1">
        <v>0</v>
      </c>
      <c r="CE53" s="1">
        <v>10001.495000000001</v>
      </c>
      <c r="CF53" s="1">
        <v>0</v>
      </c>
      <c r="CG53" s="1">
        <v>170.342633333333</v>
      </c>
      <c r="CH53" s="1">
        <v>1399.9943333333299</v>
      </c>
      <c r="CI53" s="1">
        <v>0.89999506666666695</v>
      </c>
      <c r="CJ53" s="1">
        <v>0.10000490333333301</v>
      </c>
      <c r="CK53" s="1">
        <v>0</v>
      </c>
      <c r="CL53" s="1">
        <v>1042.55733333333</v>
      </c>
      <c r="CM53" s="1">
        <v>4.9997499999999997</v>
      </c>
      <c r="CN53" s="1">
        <v>14546.1166666667</v>
      </c>
      <c r="CO53" s="1">
        <v>12177.9866666667</v>
      </c>
      <c r="CP53" s="1">
        <v>47.375</v>
      </c>
      <c r="CQ53" s="1">
        <v>48.908066666666699</v>
      </c>
      <c r="CR53" s="1">
        <v>48.028933333333299</v>
      </c>
      <c r="CS53" s="1">
        <v>48.561999999999998</v>
      </c>
      <c r="CT53" s="1">
        <v>49.25</v>
      </c>
      <c r="CU53" s="1">
        <v>1255.49033333333</v>
      </c>
      <c r="CV53" s="1">
        <v>139.50433333333299</v>
      </c>
      <c r="CW53" s="1">
        <v>0</v>
      </c>
      <c r="CX53" s="1">
        <v>147.80000019073501</v>
      </c>
      <c r="CY53" s="1">
        <v>0</v>
      </c>
      <c r="CZ53" s="1">
        <v>1040.8252</v>
      </c>
      <c r="DA53" s="1">
        <v>-154.935384370435</v>
      </c>
      <c r="DB53" s="1">
        <v>-2125.4384583948699</v>
      </c>
      <c r="DC53" s="1">
        <v>14521.763999999999</v>
      </c>
      <c r="DD53" s="1">
        <v>15</v>
      </c>
      <c r="DE53" s="1">
        <v>1607378773.5999999</v>
      </c>
      <c r="DF53" s="1" t="s">
        <v>436</v>
      </c>
      <c r="DG53" s="1">
        <v>1607378773.5999999</v>
      </c>
      <c r="DH53" s="1">
        <v>1607371984.5999999</v>
      </c>
      <c r="DI53" s="1">
        <v>12</v>
      </c>
      <c r="DJ53" s="1">
        <v>-2.5999999999999999E-2</v>
      </c>
      <c r="DK53" s="1">
        <v>-0.14299999999999999</v>
      </c>
      <c r="DL53" s="1">
        <v>2.2559999999999998</v>
      </c>
      <c r="DM53" s="1">
        <v>0.56499999999999995</v>
      </c>
      <c r="DN53" s="1">
        <v>394</v>
      </c>
      <c r="DO53" s="1">
        <v>33</v>
      </c>
      <c r="DP53" s="1">
        <v>0.43</v>
      </c>
      <c r="DQ53" s="1">
        <v>0.22</v>
      </c>
      <c r="DR53" s="1">
        <v>8.7288160124142795</v>
      </c>
      <c r="DS53" s="1">
        <v>3.6266368557802797E-2</v>
      </c>
      <c r="DT53" s="1">
        <v>2.4006887832409601E-2</v>
      </c>
      <c r="DU53" s="1">
        <v>1</v>
      </c>
      <c r="DV53" s="1">
        <v>-11.971826666666701</v>
      </c>
      <c r="DW53" s="1">
        <v>-0.18837463848719099</v>
      </c>
      <c r="DX53" s="1">
        <v>3.1102678698501699E-2</v>
      </c>
      <c r="DY53" s="1">
        <v>1</v>
      </c>
      <c r="DZ53" s="1">
        <v>3.73321366666667</v>
      </c>
      <c r="EA53" s="1">
        <v>0.47641121245829099</v>
      </c>
      <c r="EB53" s="1">
        <v>3.4446126679529898E-2</v>
      </c>
      <c r="EC53" s="1">
        <v>0</v>
      </c>
      <c r="ED53" s="1">
        <v>2</v>
      </c>
      <c r="EE53" s="1">
        <v>3</v>
      </c>
      <c r="EF53" s="1" t="s">
        <v>275</v>
      </c>
      <c r="EG53" s="1">
        <v>100</v>
      </c>
      <c r="EH53" s="1">
        <v>100</v>
      </c>
      <c r="EI53" s="1">
        <v>2.2559999999999998</v>
      </c>
      <c r="EJ53" s="1">
        <v>0.56540000000000001</v>
      </c>
      <c r="EK53" s="1">
        <v>2.2558999999998801</v>
      </c>
      <c r="EL53" s="1">
        <v>0</v>
      </c>
      <c r="EM53" s="1">
        <v>0</v>
      </c>
      <c r="EN53" s="1">
        <v>0</v>
      </c>
      <c r="EO53" s="1">
        <v>0.56538000000000099</v>
      </c>
      <c r="EP53" s="1">
        <v>0</v>
      </c>
      <c r="EQ53" s="1">
        <v>0</v>
      </c>
      <c r="ER53" s="1">
        <v>0</v>
      </c>
      <c r="ES53" s="1">
        <v>-1</v>
      </c>
      <c r="ET53" s="1">
        <v>-1</v>
      </c>
      <c r="EU53" s="1">
        <v>-1</v>
      </c>
      <c r="EV53" s="1">
        <v>-1</v>
      </c>
      <c r="EW53" s="1">
        <v>4.5</v>
      </c>
      <c r="EX53" s="1">
        <v>117.7</v>
      </c>
      <c r="EY53" s="1">
        <v>2</v>
      </c>
      <c r="EZ53" s="1">
        <v>519.45600000000002</v>
      </c>
      <c r="FA53" s="1">
        <v>510.13900000000001</v>
      </c>
      <c r="FB53" s="1">
        <v>36.358400000000003</v>
      </c>
      <c r="FC53" s="1">
        <v>34.682000000000002</v>
      </c>
      <c r="FD53" s="1">
        <v>30.0001</v>
      </c>
      <c r="FE53" s="1">
        <v>34.495399999999997</v>
      </c>
      <c r="FF53" s="1">
        <v>34.440800000000003</v>
      </c>
      <c r="FG53" s="1">
        <v>18.6417</v>
      </c>
      <c r="FH53" s="1">
        <v>0</v>
      </c>
      <c r="FI53" s="1">
        <v>100</v>
      </c>
      <c r="FJ53" s="1">
        <v>-999.9</v>
      </c>
      <c r="FK53" s="1">
        <v>400</v>
      </c>
      <c r="FL53" s="1">
        <v>27.194299999999998</v>
      </c>
      <c r="FM53" s="1">
        <v>101.27</v>
      </c>
      <c r="FN53" s="1">
        <v>100.58</v>
      </c>
    </row>
    <row r="54" spans="1:170" ht="15.75" customHeight="1" x14ac:dyDescent="0.25">
      <c r="A54" s="1">
        <v>38</v>
      </c>
      <c r="B54" s="1">
        <v>1607379203.0999999</v>
      </c>
      <c r="C54" s="1">
        <v>6971</v>
      </c>
      <c r="D54" s="1" t="s">
        <v>445</v>
      </c>
      <c r="E54" s="1" t="s">
        <v>446</v>
      </c>
      <c r="F54" s="1" t="s">
        <v>416</v>
      </c>
      <c r="G54" s="1" t="s">
        <v>323</v>
      </c>
      <c r="H54" s="1">
        <v>1607379195.0999999</v>
      </c>
      <c r="I54" s="1">
        <f t="shared" si="0"/>
        <v>3.5796485449787279E-3</v>
      </c>
      <c r="J54" s="1">
        <f t="shared" si="1"/>
        <v>10.345569126079205</v>
      </c>
      <c r="K54" s="1">
        <f t="shared" si="2"/>
        <v>385.85925806451598</v>
      </c>
      <c r="L54" s="1">
        <f t="shared" si="3"/>
        <v>216.23231872917759</v>
      </c>
      <c r="M54" s="1">
        <f t="shared" si="4"/>
        <v>22.097549391006293</v>
      </c>
      <c r="N54" s="1">
        <f t="shared" si="5"/>
        <v>39.432329372265784</v>
      </c>
      <c r="O54" s="1">
        <f t="shared" si="6"/>
        <v>0.1096401470153972</v>
      </c>
      <c r="P54" s="1">
        <f t="shared" si="7"/>
        <v>2.9674334400050344</v>
      </c>
      <c r="Q54" s="1">
        <f t="shared" si="8"/>
        <v>0.10743837008178073</v>
      </c>
      <c r="R54" s="1">
        <f t="shared" si="9"/>
        <v>6.7343119490608838E-2</v>
      </c>
      <c r="S54" s="1">
        <f t="shared" si="10"/>
        <v>231.29211506888311</v>
      </c>
      <c r="T54" s="1">
        <f t="shared" si="11"/>
        <v>37.755420840168348</v>
      </c>
      <c r="U54" s="1">
        <f t="shared" si="12"/>
        <v>36.914416129032297</v>
      </c>
      <c r="V54" s="1">
        <f t="shared" si="13"/>
        <v>6.2754857859569748</v>
      </c>
      <c r="W54" s="1">
        <f t="shared" si="14"/>
        <v>47.129923906802567</v>
      </c>
      <c r="X54" s="1">
        <f t="shared" si="15"/>
        <v>3.0255311856842351</v>
      </c>
      <c r="Y54" s="1">
        <f t="shared" si="16"/>
        <v>6.4195545735806725</v>
      </c>
      <c r="Z54" s="1">
        <f t="shared" si="17"/>
        <v>3.2499546002727397</v>
      </c>
      <c r="AA54" s="1">
        <f t="shared" si="18"/>
        <v>-157.86250083356191</v>
      </c>
      <c r="AB54" s="1">
        <f t="shared" si="19"/>
        <v>66.585337243393582</v>
      </c>
      <c r="AC54" s="1">
        <f t="shared" si="20"/>
        <v>5.3494475982084806</v>
      </c>
      <c r="AD54" s="1">
        <f t="shared" si="21"/>
        <v>145.36439907692326</v>
      </c>
      <c r="AE54" s="1">
        <v>0</v>
      </c>
      <c r="AF54" s="1">
        <v>0</v>
      </c>
      <c r="AG54" s="1">
        <f t="shared" si="22"/>
        <v>1</v>
      </c>
      <c r="AH54" s="1">
        <f t="shared" si="23"/>
        <v>0</v>
      </c>
      <c r="AI54" s="1">
        <f t="shared" si="24"/>
        <v>52228.43708562549</v>
      </c>
      <c r="AJ54" s="1" t="s">
        <v>263</v>
      </c>
      <c r="AK54" s="1">
        <v>715.47692307692296</v>
      </c>
      <c r="AL54" s="1">
        <v>3262.08</v>
      </c>
      <c r="AM54" s="1">
        <f t="shared" si="25"/>
        <v>2546.603076923077</v>
      </c>
      <c r="AN54" s="1">
        <f t="shared" si="26"/>
        <v>0.78066849277855754</v>
      </c>
      <c r="AO54" s="1">
        <v>-0.57774747981622299</v>
      </c>
      <c r="AP54" s="1" t="s">
        <v>447</v>
      </c>
      <c r="AQ54" s="1">
        <v>1024.38696</v>
      </c>
      <c r="AR54" s="1">
        <v>1350.66</v>
      </c>
      <c r="AS54" s="1">
        <f t="shared" si="27"/>
        <v>0.24156563457865043</v>
      </c>
      <c r="AT54" s="1">
        <v>0.5</v>
      </c>
      <c r="AU54" s="1">
        <f t="shared" si="28"/>
        <v>1180.1899933314153</v>
      </c>
      <c r="AV54" s="1">
        <f t="shared" si="29"/>
        <v>10.345569126079205</v>
      </c>
      <c r="AW54" s="1">
        <f t="shared" si="30"/>
        <v>142.54667233123828</v>
      </c>
      <c r="AX54" s="1">
        <f t="shared" si="31"/>
        <v>0.41116935424163009</v>
      </c>
      <c r="AY54" s="1">
        <f t="shared" si="32"/>
        <v>9.2555577217370913E-3</v>
      </c>
      <c r="AZ54" s="1">
        <f t="shared" si="33"/>
        <v>1.4151748034294342</v>
      </c>
      <c r="BA54" s="1" t="s">
        <v>448</v>
      </c>
      <c r="BB54" s="1">
        <v>795.31</v>
      </c>
      <c r="BC54" s="1">
        <f t="shared" si="34"/>
        <v>555.35000000000014</v>
      </c>
      <c r="BD54" s="1">
        <f t="shared" si="35"/>
        <v>0.58750885027460154</v>
      </c>
      <c r="BE54" s="1">
        <f t="shared" si="36"/>
        <v>0.77486753933281172</v>
      </c>
      <c r="BF54" s="1">
        <f t="shared" si="37"/>
        <v>0.51366771542547385</v>
      </c>
      <c r="BG54" s="1">
        <f t="shared" si="38"/>
        <v>0.75057633335991469</v>
      </c>
      <c r="BH54" s="1">
        <f t="shared" si="39"/>
        <v>1400.0058064516099</v>
      </c>
      <c r="BI54" s="1">
        <f t="shared" si="40"/>
        <v>1180.1899933314153</v>
      </c>
      <c r="BJ54" s="1">
        <f t="shared" si="41"/>
        <v>0.84298935611036518</v>
      </c>
      <c r="BK54" s="1">
        <f t="shared" si="42"/>
        <v>0.19597871222073035</v>
      </c>
      <c r="BL54" s="1">
        <v>6</v>
      </c>
      <c r="BM54" s="1">
        <v>0.5</v>
      </c>
      <c r="BN54" s="1" t="s">
        <v>266</v>
      </c>
      <c r="BO54" s="1">
        <v>2</v>
      </c>
      <c r="BP54" s="1">
        <v>1607379195.0999999</v>
      </c>
      <c r="BQ54" s="1">
        <v>385.85925806451598</v>
      </c>
      <c r="BR54" s="1">
        <v>399.93077419354802</v>
      </c>
      <c r="BS54" s="1">
        <v>29.605890322580599</v>
      </c>
      <c r="BT54" s="1">
        <v>25.437680645161301</v>
      </c>
      <c r="BU54" s="1">
        <v>383.60335483871</v>
      </c>
      <c r="BV54" s="1">
        <v>29.0405129032258</v>
      </c>
      <c r="BW54" s="1">
        <v>500.02329032258098</v>
      </c>
      <c r="BX54" s="1">
        <v>102.14496774193501</v>
      </c>
      <c r="BY54" s="1">
        <v>4.85874161290323E-2</v>
      </c>
      <c r="BZ54" s="1">
        <v>37.3306258064516</v>
      </c>
      <c r="CA54" s="1">
        <v>36.914416129032297</v>
      </c>
      <c r="CB54" s="1">
        <v>999.9</v>
      </c>
      <c r="CC54" s="1">
        <v>0</v>
      </c>
      <c r="CD54" s="1">
        <v>0</v>
      </c>
      <c r="CE54" s="1">
        <v>10003.0067741935</v>
      </c>
      <c r="CF54" s="1">
        <v>0</v>
      </c>
      <c r="CG54" s="1">
        <v>166.607870967742</v>
      </c>
      <c r="CH54" s="1">
        <v>1400.0058064516099</v>
      </c>
      <c r="CI54" s="1">
        <v>0.89999735483871002</v>
      </c>
      <c r="CJ54" s="1">
        <v>0.10000264516129</v>
      </c>
      <c r="CK54" s="1">
        <v>0</v>
      </c>
      <c r="CL54" s="1">
        <v>1027.49548387097</v>
      </c>
      <c r="CM54" s="1">
        <v>4.9997499999999997</v>
      </c>
      <c r="CN54" s="1">
        <v>14271.1451612903</v>
      </c>
      <c r="CO54" s="1">
        <v>12178.0903225806</v>
      </c>
      <c r="CP54" s="1">
        <v>47.377000000000002</v>
      </c>
      <c r="CQ54" s="1">
        <v>48.811999999999998</v>
      </c>
      <c r="CR54" s="1">
        <v>48.006</v>
      </c>
      <c r="CS54" s="1">
        <v>48.508032258064503</v>
      </c>
      <c r="CT54" s="1">
        <v>49.25</v>
      </c>
      <c r="CU54" s="1">
        <v>1255.50225806452</v>
      </c>
      <c r="CV54" s="1">
        <v>139.50387096774199</v>
      </c>
      <c r="CW54" s="1">
        <v>0</v>
      </c>
      <c r="CX54" s="1">
        <v>156.5</v>
      </c>
      <c r="CY54" s="1">
        <v>0</v>
      </c>
      <c r="CZ54" s="1">
        <v>1024.38696</v>
      </c>
      <c r="DA54" s="1">
        <v>-233.71938462422301</v>
      </c>
      <c r="DB54" s="1">
        <v>-3229.1999999865702</v>
      </c>
      <c r="DC54" s="1">
        <v>14228.308000000001</v>
      </c>
      <c r="DD54" s="1">
        <v>15</v>
      </c>
      <c r="DE54" s="1">
        <v>1607378773.5999999</v>
      </c>
      <c r="DF54" s="1" t="s">
        <v>436</v>
      </c>
      <c r="DG54" s="1">
        <v>1607378773.5999999</v>
      </c>
      <c r="DH54" s="1">
        <v>1607371984.5999999</v>
      </c>
      <c r="DI54" s="1">
        <v>12</v>
      </c>
      <c r="DJ54" s="1">
        <v>-2.5999999999999999E-2</v>
      </c>
      <c r="DK54" s="1">
        <v>-0.14299999999999999</v>
      </c>
      <c r="DL54" s="1">
        <v>2.2559999999999998</v>
      </c>
      <c r="DM54" s="1">
        <v>0.56499999999999995</v>
      </c>
      <c r="DN54" s="1">
        <v>394</v>
      </c>
      <c r="DO54" s="1">
        <v>33</v>
      </c>
      <c r="DP54" s="1">
        <v>0.43</v>
      </c>
      <c r="DQ54" s="1">
        <v>0.22</v>
      </c>
      <c r="DR54" s="1">
        <v>10.340706600596899</v>
      </c>
      <c r="DS54" s="1">
        <v>0.13191568880763099</v>
      </c>
      <c r="DT54" s="1">
        <v>2.0026289683013301E-2</v>
      </c>
      <c r="DU54" s="1">
        <v>1</v>
      </c>
      <c r="DV54" s="1">
        <v>-14.0697566666667</v>
      </c>
      <c r="DW54" s="1">
        <v>-0.21171523915461199</v>
      </c>
      <c r="DX54" s="1">
        <v>2.3118516148076799E-2</v>
      </c>
      <c r="DY54" s="1">
        <v>0</v>
      </c>
      <c r="DZ54" s="1">
        <v>4.1671563333333301</v>
      </c>
      <c r="EA54" s="1">
        <v>0.28793139043381899</v>
      </c>
      <c r="EB54" s="1">
        <v>2.0906280632596801E-2</v>
      </c>
      <c r="EC54" s="1">
        <v>0</v>
      </c>
      <c r="ED54" s="1">
        <v>1</v>
      </c>
      <c r="EE54" s="1">
        <v>3</v>
      </c>
      <c r="EF54" s="1" t="s">
        <v>268</v>
      </c>
      <c r="EG54" s="1">
        <v>100</v>
      </c>
      <c r="EH54" s="1">
        <v>100</v>
      </c>
      <c r="EI54" s="1">
        <v>2.2559999999999998</v>
      </c>
      <c r="EJ54" s="1">
        <v>0.56540000000000001</v>
      </c>
      <c r="EK54" s="1">
        <v>2.2558999999998801</v>
      </c>
      <c r="EL54" s="1">
        <v>0</v>
      </c>
      <c r="EM54" s="1">
        <v>0</v>
      </c>
      <c r="EN54" s="1">
        <v>0</v>
      </c>
      <c r="EO54" s="1">
        <v>0.56538000000000099</v>
      </c>
      <c r="EP54" s="1">
        <v>0</v>
      </c>
      <c r="EQ54" s="1">
        <v>0</v>
      </c>
      <c r="ER54" s="1">
        <v>0</v>
      </c>
      <c r="ES54" s="1">
        <v>-1</v>
      </c>
      <c r="ET54" s="1">
        <v>-1</v>
      </c>
      <c r="EU54" s="1">
        <v>-1</v>
      </c>
      <c r="EV54" s="1">
        <v>-1</v>
      </c>
      <c r="EW54" s="1">
        <v>7.2</v>
      </c>
      <c r="EX54" s="1">
        <v>120.3</v>
      </c>
      <c r="EY54" s="1">
        <v>2</v>
      </c>
      <c r="EZ54" s="1">
        <v>519.72299999999996</v>
      </c>
      <c r="FA54" s="1">
        <v>510.05599999999998</v>
      </c>
      <c r="FB54" s="1">
        <v>36.317599999999999</v>
      </c>
      <c r="FC54" s="1">
        <v>34.685200000000002</v>
      </c>
      <c r="FD54" s="1">
        <v>29.9998</v>
      </c>
      <c r="FE54" s="1">
        <v>34.488799999999998</v>
      </c>
      <c r="FF54" s="1">
        <v>34.428400000000003</v>
      </c>
      <c r="FG54" s="1">
        <v>18.5062</v>
      </c>
      <c r="FH54" s="1">
        <v>0</v>
      </c>
      <c r="FI54" s="1">
        <v>100</v>
      </c>
      <c r="FJ54" s="1">
        <v>-999.9</v>
      </c>
      <c r="FK54" s="1">
        <v>400</v>
      </c>
      <c r="FL54" s="1">
        <v>29.186199999999999</v>
      </c>
      <c r="FM54" s="1">
        <v>101.267</v>
      </c>
      <c r="FN54" s="1">
        <v>100.577</v>
      </c>
    </row>
    <row r="55" spans="1:170" ht="15.75" customHeight="1" x14ac:dyDescent="0.25">
      <c r="A55" s="1">
        <v>39</v>
      </c>
      <c r="B55" s="1">
        <v>1607379377.0999999</v>
      </c>
      <c r="C55" s="1">
        <v>7145</v>
      </c>
      <c r="D55" s="1" t="s">
        <v>449</v>
      </c>
      <c r="E55" s="1" t="s">
        <v>450</v>
      </c>
      <c r="F55" s="1" t="s">
        <v>451</v>
      </c>
      <c r="G55" s="1" t="s">
        <v>378</v>
      </c>
      <c r="H55" s="1">
        <v>1607379369.0999999</v>
      </c>
      <c r="I55" s="1">
        <f t="shared" si="0"/>
        <v>4.6137499501573151E-3</v>
      </c>
      <c r="J55" s="1">
        <f t="shared" si="1"/>
        <v>10.570952435190209</v>
      </c>
      <c r="K55" s="1">
        <f t="shared" si="2"/>
        <v>385.30561290322601</v>
      </c>
      <c r="L55" s="1">
        <f t="shared" si="3"/>
        <v>250.59633249743078</v>
      </c>
      <c r="M55" s="1">
        <f t="shared" si="4"/>
        <v>25.608250653064406</v>
      </c>
      <c r="N55" s="1">
        <f t="shared" si="5"/>
        <v>39.374090653779135</v>
      </c>
      <c r="O55" s="1">
        <f t="shared" si="6"/>
        <v>0.14632760326709598</v>
      </c>
      <c r="P55" s="1">
        <f t="shared" si="7"/>
        <v>2.9668884109385925</v>
      </c>
      <c r="Q55" s="1">
        <f t="shared" si="8"/>
        <v>0.14243328471727959</v>
      </c>
      <c r="R55" s="1">
        <f t="shared" si="9"/>
        <v>8.9362059416961598E-2</v>
      </c>
      <c r="S55" s="1">
        <f t="shared" si="10"/>
        <v>231.28822907894698</v>
      </c>
      <c r="T55" s="1">
        <f t="shared" si="11"/>
        <v>37.412555497176861</v>
      </c>
      <c r="U55" s="1">
        <f t="shared" si="12"/>
        <v>36.934354838709702</v>
      </c>
      <c r="V55" s="1">
        <f t="shared" si="13"/>
        <v>6.2823228868064209</v>
      </c>
      <c r="W55" s="1">
        <f t="shared" si="14"/>
        <v>48.882067539966194</v>
      </c>
      <c r="X55" s="1">
        <f t="shared" si="15"/>
        <v>3.1245272247919988</v>
      </c>
      <c r="Y55" s="1">
        <f t="shared" si="16"/>
        <v>6.3919702705647046</v>
      </c>
      <c r="Z55" s="1">
        <f t="shared" si="17"/>
        <v>3.1577956620144221</v>
      </c>
      <c r="AA55" s="1">
        <f t="shared" si="18"/>
        <v>-203.46637280193761</v>
      </c>
      <c r="AB55" s="1">
        <f t="shared" si="19"/>
        <v>50.738485559362516</v>
      </c>
      <c r="AC55" s="1">
        <f t="shared" si="20"/>
        <v>4.0758982592853448</v>
      </c>
      <c r="AD55" s="1">
        <f t="shared" si="21"/>
        <v>82.636240095657229</v>
      </c>
      <c r="AE55" s="1">
        <v>0</v>
      </c>
      <c r="AF55" s="1">
        <v>0</v>
      </c>
      <c r="AG55" s="1">
        <f t="shared" si="22"/>
        <v>1</v>
      </c>
      <c r="AH55" s="1">
        <f t="shared" si="23"/>
        <v>0</v>
      </c>
      <c r="AI55" s="1">
        <f t="shared" si="24"/>
        <v>52226.215203417938</v>
      </c>
      <c r="AJ55" s="1" t="s">
        <v>263</v>
      </c>
      <c r="AK55" s="1">
        <v>715.47692307692296</v>
      </c>
      <c r="AL55" s="1">
        <v>3262.08</v>
      </c>
      <c r="AM55" s="1">
        <f t="shared" si="25"/>
        <v>2546.603076923077</v>
      </c>
      <c r="AN55" s="1">
        <f t="shared" si="26"/>
        <v>0.78066849277855754</v>
      </c>
      <c r="AO55" s="1">
        <v>-0.57774747981622299</v>
      </c>
      <c r="AP55" s="1" t="s">
        <v>452</v>
      </c>
      <c r="AQ55" s="1">
        <v>1121.4416000000001</v>
      </c>
      <c r="AR55" s="1">
        <v>1400.72</v>
      </c>
      <c r="AS55" s="1">
        <f t="shared" si="27"/>
        <v>0.19938203209777827</v>
      </c>
      <c r="AT55" s="1">
        <v>0.5</v>
      </c>
      <c r="AU55" s="1">
        <f t="shared" si="28"/>
        <v>1180.1689265538159</v>
      </c>
      <c r="AV55" s="1">
        <f t="shared" si="29"/>
        <v>10.570952435190209</v>
      </c>
      <c r="AW55" s="1">
        <f t="shared" si="30"/>
        <v>117.65223939747673</v>
      </c>
      <c r="AX55" s="1">
        <f t="shared" si="31"/>
        <v>0.44906191101719112</v>
      </c>
      <c r="AY55" s="1">
        <f t="shared" si="32"/>
        <v>9.4466984040678763E-3</v>
      </c>
      <c r="AZ55" s="1">
        <f t="shared" si="33"/>
        <v>1.328859443714661</v>
      </c>
      <c r="BA55" s="1" t="s">
        <v>453</v>
      </c>
      <c r="BB55" s="1">
        <v>771.71</v>
      </c>
      <c r="BC55" s="1">
        <f t="shared" si="34"/>
        <v>629.01</v>
      </c>
      <c r="BD55" s="1">
        <f t="shared" si="35"/>
        <v>0.44399675680831774</v>
      </c>
      <c r="BE55" s="1">
        <f t="shared" si="36"/>
        <v>0.74742307367981464</v>
      </c>
      <c r="BF55" s="1">
        <f t="shared" si="37"/>
        <v>0.4075610676054312</v>
      </c>
      <c r="BG55" s="1">
        <f t="shared" si="38"/>
        <v>0.73091877445187914</v>
      </c>
      <c r="BH55" s="1">
        <f t="shared" si="39"/>
        <v>1399.9806451612901</v>
      </c>
      <c r="BI55" s="1">
        <f t="shared" si="40"/>
        <v>1180.1689265538159</v>
      </c>
      <c r="BJ55" s="1">
        <f t="shared" si="41"/>
        <v>0.84298945891344812</v>
      </c>
      <c r="BK55" s="1">
        <f t="shared" si="42"/>
        <v>0.19597891782689653</v>
      </c>
      <c r="BL55" s="1">
        <v>6</v>
      </c>
      <c r="BM55" s="1">
        <v>0.5</v>
      </c>
      <c r="BN55" s="1" t="s">
        <v>266</v>
      </c>
      <c r="BO55" s="1">
        <v>2</v>
      </c>
      <c r="BP55" s="1">
        <v>1607379369.0999999</v>
      </c>
      <c r="BQ55" s="1">
        <v>385.30561290322601</v>
      </c>
      <c r="BR55" s="1">
        <v>400.12358064516098</v>
      </c>
      <c r="BS55" s="1">
        <v>30.575890322580602</v>
      </c>
      <c r="BT55" s="1">
        <v>25.2088258064516</v>
      </c>
      <c r="BU55" s="1">
        <v>382.613612903226</v>
      </c>
      <c r="BV55" s="1">
        <v>30.010519354838699</v>
      </c>
      <c r="BW55" s="1">
        <v>500.01416129032299</v>
      </c>
      <c r="BX55" s="1">
        <v>102.14174193548401</v>
      </c>
      <c r="BY55" s="1">
        <v>4.7505600000000002E-2</v>
      </c>
      <c r="BZ55" s="1">
        <v>37.251567741935503</v>
      </c>
      <c r="CA55" s="1">
        <v>36.934354838709702</v>
      </c>
      <c r="CB55" s="1">
        <v>999.9</v>
      </c>
      <c r="CC55" s="1">
        <v>0</v>
      </c>
      <c r="CD55" s="1">
        <v>0</v>
      </c>
      <c r="CE55" s="1">
        <v>10000.235483871</v>
      </c>
      <c r="CF55" s="1">
        <v>0</v>
      </c>
      <c r="CG55" s="1">
        <v>528.03677419354801</v>
      </c>
      <c r="CH55" s="1">
        <v>1399.9806451612901</v>
      </c>
      <c r="CI55" s="1">
        <v>0.89999570967741904</v>
      </c>
      <c r="CJ55" s="1">
        <v>0.100004264516129</v>
      </c>
      <c r="CK55" s="1">
        <v>0</v>
      </c>
      <c r="CL55" s="1">
        <v>1123.30322580645</v>
      </c>
      <c r="CM55" s="1">
        <v>4.9997499999999997</v>
      </c>
      <c r="CN55" s="1">
        <v>15539.1387096774</v>
      </c>
      <c r="CO55" s="1">
        <v>12177.874193548399</v>
      </c>
      <c r="CP55" s="1">
        <v>47.186999999999998</v>
      </c>
      <c r="CQ55" s="1">
        <v>48.561999999999998</v>
      </c>
      <c r="CR55" s="1">
        <v>47.811999999999998</v>
      </c>
      <c r="CS55" s="1">
        <v>48.320129032258002</v>
      </c>
      <c r="CT55" s="1">
        <v>49.064032258064501</v>
      </c>
      <c r="CU55" s="1">
        <v>1255.47451612903</v>
      </c>
      <c r="CV55" s="1">
        <v>139.506129032258</v>
      </c>
      <c r="CW55" s="1">
        <v>0</v>
      </c>
      <c r="CX55" s="1">
        <v>173.10000014305101</v>
      </c>
      <c r="CY55" s="1">
        <v>0</v>
      </c>
      <c r="CZ55" s="1">
        <v>1121.4416000000001</v>
      </c>
      <c r="DA55" s="1">
        <v>-160.55307691922499</v>
      </c>
      <c r="DB55" s="1">
        <v>-2166.9923076904402</v>
      </c>
      <c r="DC55" s="1">
        <v>15514.147999999999</v>
      </c>
      <c r="DD55" s="1">
        <v>15</v>
      </c>
      <c r="DE55" s="1">
        <v>1607379412.0999999</v>
      </c>
      <c r="DF55" s="1" t="s">
        <v>454</v>
      </c>
      <c r="DG55" s="1">
        <v>1607379412.0999999</v>
      </c>
      <c r="DH55" s="1">
        <v>1607371984.5999999</v>
      </c>
      <c r="DI55" s="1">
        <v>13</v>
      </c>
      <c r="DJ55" s="1">
        <v>0.436</v>
      </c>
      <c r="DK55" s="1">
        <v>-0.14299999999999999</v>
      </c>
      <c r="DL55" s="1">
        <v>2.6920000000000002</v>
      </c>
      <c r="DM55" s="1">
        <v>0.56499999999999995</v>
      </c>
      <c r="DN55" s="1">
        <v>404</v>
      </c>
      <c r="DO55" s="1">
        <v>33</v>
      </c>
      <c r="DP55" s="1">
        <v>0.08</v>
      </c>
      <c r="DQ55" s="1">
        <v>0.22</v>
      </c>
      <c r="DR55" s="1">
        <v>10.9565479814298</v>
      </c>
      <c r="DS55" s="1">
        <v>-2.0076523965312298</v>
      </c>
      <c r="DT55" s="1">
        <v>0.174204890611942</v>
      </c>
      <c r="DU55" s="1">
        <v>0</v>
      </c>
      <c r="DV55" s="1">
        <v>-15.25703</v>
      </c>
      <c r="DW55" s="1">
        <v>2.1830362625138502</v>
      </c>
      <c r="DX55" s="1">
        <v>0.192669266101265</v>
      </c>
      <c r="DY55" s="1">
        <v>0</v>
      </c>
      <c r="DZ55" s="1">
        <v>5.3653923333333298</v>
      </c>
      <c r="EA55" s="1">
        <v>0.45278869855394399</v>
      </c>
      <c r="EB55" s="1">
        <v>3.2787230103942799E-2</v>
      </c>
      <c r="EC55" s="1">
        <v>0</v>
      </c>
      <c r="ED55" s="1">
        <v>0</v>
      </c>
      <c r="EE55" s="1">
        <v>3</v>
      </c>
      <c r="EF55" s="1" t="s">
        <v>299</v>
      </c>
      <c r="EG55" s="1">
        <v>100</v>
      </c>
      <c r="EH55" s="1">
        <v>100</v>
      </c>
      <c r="EI55" s="1">
        <v>2.6920000000000002</v>
      </c>
      <c r="EJ55" s="1">
        <v>0.56540000000000001</v>
      </c>
      <c r="EK55" s="1">
        <v>2.2558999999998801</v>
      </c>
      <c r="EL55" s="1">
        <v>0</v>
      </c>
      <c r="EM55" s="1">
        <v>0</v>
      </c>
      <c r="EN55" s="1">
        <v>0</v>
      </c>
      <c r="EO55" s="1">
        <v>0.56538000000000099</v>
      </c>
      <c r="EP55" s="1">
        <v>0</v>
      </c>
      <c r="EQ55" s="1">
        <v>0</v>
      </c>
      <c r="ER55" s="1">
        <v>0</v>
      </c>
      <c r="ES55" s="1">
        <v>-1</v>
      </c>
      <c r="ET55" s="1">
        <v>-1</v>
      </c>
      <c r="EU55" s="1">
        <v>-1</v>
      </c>
      <c r="EV55" s="1">
        <v>-1</v>
      </c>
      <c r="EW55" s="1">
        <v>10.1</v>
      </c>
      <c r="EX55" s="1">
        <v>123.2</v>
      </c>
      <c r="EY55" s="1">
        <v>2</v>
      </c>
      <c r="EZ55" s="1">
        <v>516.34199999999998</v>
      </c>
      <c r="FA55" s="1">
        <v>510.923</v>
      </c>
      <c r="FB55" s="1">
        <v>36.229300000000002</v>
      </c>
      <c r="FC55" s="1">
        <v>34.581000000000003</v>
      </c>
      <c r="FD55" s="1">
        <v>30</v>
      </c>
      <c r="FE55" s="1">
        <v>34.398800000000001</v>
      </c>
      <c r="FF55" s="1">
        <v>34.344700000000003</v>
      </c>
      <c r="FG55" s="1">
        <v>18.5349</v>
      </c>
      <c r="FH55" s="1">
        <v>0</v>
      </c>
      <c r="FI55" s="1">
        <v>100</v>
      </c>
      <c r="FJ55" s="1">
        <v>-999.9</v>
      </c>
      <c r="FK55" s="1">
        <v>400</v>
      </c>
      <c r="FL55" s="1">
        <v>29.469100000000001</v>
      </c>
      <c r="FM55" s="1">
        <v>101.292</v>
      </c>
      <c r="FN55" s="1">
        <v>100.60299999999999</v>
      </c>
    </row>
    <row r="56" spans="1:170" ht="15.75" customHeight="1" x14ac:dyDescent="0.25">
      <c r="A56" s="1">
        <v>40</v>
      </c>
      <c r="B56" s="1">
        <v>1607379515.0999999</v>
      </c>
      <c r="C56" s="1">
        <v>7283</v>
      </c>
      <c r="D56" s="1" t="s">
        <v>455</v>
      </c>
      <c r="E56" s="1" t="s">
        <v>456</v>
      </c>
      <c r="F56" s="1" t="s">
        <v>451</v>
      </c>
      <c r="G56" s="1" t="s">
        <v>378</v>
      </c>
      <c r="H56" s="1">
        <v>1607379507.0999999</v>
      </c>
      <c r="I56" s="1">
        <f t="shared" si="0"/>
        <v>4.2852791255876361E-3</v>
      </c>
      <c r="J56" s="1">
        <f t="shared" si="1"/>
        <v>11.390658017413005</v>
      </c>
      <c r="K56" s="1">
        <f t="shared" si="2"/>
        <v>384.24796774193601</v>
      </c>
      <c r="L56" s="1">
        <f t="shared" si="3"/>
        <v>232.57492358309486</v>
      </c>
      <c r="M56" s="1">
        <f t="shared" si="4"/>
        <v>23.766246904399019</v>
      </c>
      <c r="N56" s="1">
        <f t="shared" si="5"/>
        <v>39.265334083214917</v>
      </c>
      <c r="O56" s="1">
        <f t="shared" si="6"/>
        <v>0.13704357925409022</v>
      </c>
      <c r="P56" s="1">
        <f t="shared" si="7"/>
        <v>2.9668216931190265</v>
      </c>
      <c r="Q56" s="1">
        <f t="shared" si="8"/>
        <v>0.13362145021906408</v>
      </c>
      <c r="R56" s="1">
        <f t="shared" si="9"/>
        <v>8.381375357832084E-2</v>
      </c>
      <c r="S56" s="1">
        <f t="shared" si="10"/>
        <v>231.28718929491598</v>
      </c>
      <c r="T56" s="1">
        <f t="shared" si="11"/>
        <v>37.311438357122022</v>
      </c>
      <c r="U56" s="1">
        <f t="shared" si="12"/>
        <v>36.795945161290298</v>
      </c>
      <c r="V56" s="1">
        <f t="shared" si="13"/>
        <v>6.2349944718241286</v>
      </c>
      <c r="W56" s="1">
        <f t="shared" si="14"/>
        <v>49.1103557422866</v>
      </c>
      <c r="X56" s="1">
        <f t="shared" si="15"/>
        <v>3.1076220090636175</v>
      </c>
      <c r="Y56" s="1">
        <f t="shared" si="16"/>
        <v>6.3278344497671632</v>
      </c>
      <c r="Z56" s="1">
        <f t="shared" si="17"/>
        <v>3.1273724627605111</v>
      </c>
      <c r="AA56" s="1">
        <f t="shared" si="18"/>
        <v>-188.98080943841475</v>
      </c>
      <c r="AB56" s="1">
        <f t="shared" si="19"/>
        <v>43.290508279984039</v>
      </c>
      <c r="AC56" s="1">
        <f t="shared" si="20"/>
        <v>3.4722319435356339</v>
      </c>
      <c r="AD56" s="1">
        <f t="shared" si="21"/>
        <v>89.069120080020895</v>
      </c>
      <c r="AE56" s="1">
        <v>0</v>
      </c>
      <c r="AF56" s="1">
        <v>0</v>
      </c>
      <c r="AG56" s="1">
        <f t="shared" si="22"/>
        <v>1</v>
      </c>
      <c r="AH56" s="1">
        <f t="shared" si="23"/>
        <v>0</v>
      </c>
      <c r="AI56" s="1">
        <f t="shared" si="24"/>
        <v>52255.432630830073</v>
      </c>
      <c r="AJ56" s="1" t="s">
        <v>263</v>
      </c>
      <c r="AK56" s="1">
        <v>715.47692307692296</v>
      </c>
      <c r="AL56" s="1">
        <v>3262.08</v>
      </c>
      <c r="AM56" s="1">
        <f t="shared" si="25"/>
        <v>2546.603076923077</v>
      </c>
      <c r="AN56" s="1">
        <f t="shared" si="26"/>
        <v>0.78066849277855754</v>
      </c>
      <c r="AO56" s="1">
        <v>-0.57774747981622299</v>
      </c>
      <c r="AP56" s="1" t="s">
        <v>457</v>
      </c>
      <c r="AQ56" s="1">
        <v>1125.6515999999999</v>
      </c>
      <c r="AR56" s="1">
        <v>1376.11</v>
      </c>
      <c r="AS56" s="1">
        <f t="shared" si="27"/>
        <v>0.18200463625727592</v>
      </c>
      <c r="AT56" s="1">
        <v>0.5</v>
      </c>
      <c r="AU56" s="1">
        <f t="shared" si="28"/>
        <v>1180.1656942957059</v>
      </c>
      <c r="AV56" s="1">
        <f t="shared" si="29"/>
        <v>11.390658017413005</v>
      </c>
      <c r="AW56" s="1">
        <f t="shared" si="30"/>
        <v>107.39781395680272</v>
      </c>
      <c r="AX56" s="1">
        <f t="shared" si="31"/>
        <v>0.38693127729614635</v>
      </c>
      <c r="AY56" s="1">
        <f t="shared" si="32"/>
        <v>1.0141292493993126E-2</v>
      </c>
      <c r="AZ56" s="1">
        <f t="shared" si="33"/>
        <v>1.3705081715851204</v>
      </c>
      <c r="BA56" s="1" t="s">
        <v>458</v>
      </c>
      <c r="BB56" s="1">
        <v>843.65</v>
      </c>
      <c r="BC56" s="1">
        <f t="shared" si="34"/>
        <v>532.45999999999992</v>
      </c>
      <c r="BD56" s="1">
        <f t="shared" si="35"/>
        <v>0.47037974683544309</v>
      </c>
      <c r="BE56" s="1">
        <f t="shared" si="36"/>
        <v>0.77983237058752997</v>
      </c>
      <c r="BF56" s="1">
        <f t="shared" si="37"/>
        <v>0.37911877068965311</v>
      </c>
      <c r="BG56" s="1">
        <f t="shared" si="38"/>
        <v>0.74058262832177046</v>
      </c>
      <c r="BH56" s="1">
        <f t="shared" si="39"/>
        <v>1399.9770967741899</v>
      </c>
      <c r="BI56" s="1">
        <f t="shared" si="40"/>
        <v>1180.1656942957059</v>
      </c>
      <c r="BJ56" s="1">
        <f t="shared" si="41"/>
        <v>0.84298928676406859</v>
      </c>
      <c r="BK56" s="1">
        <f t="shared" si="42"/>
        <v>0.19597857352813711</v>
      </c>
      <c r="BL56" s="1">
        <v>6</v>
      </c>
      <c r="BM56" s="1">
        <v>0.5</v>
      </c>
      <c r="BN56" s="1" t="s">
        <v>266</v>
      </c>
      <c r="BO56" s="1">
        <v>2</v>
      </c>
      <c r="BP56" s="1">
        <v>1607379507.0999999</v>
      </c>
      <c r="BQ56" s="1">
        <v>384.24796774193601</v>
      </c>
      <c r="BR56" s="1">
        <v>399.89219354838701</v>
      </c>
      <c r="BS56" s="1">
        <v>30.410983870967701</v>
      </c>
      <c r="BT56" s="1">
        <v>25.425190322580601</v>
      </c>
      <c r="BU56" s="1">
        <v>381.556193548387</v>
      </c>
      <c r="BV56" s="1">
        <v>29.8456193548387</v>
      </c>
      <c r="BW56" s="1">
        <v>500.01583870967801</v>
      </c>
      <c r="BX56" s="1">
        <v>102.13964516129001</v>
      </c>
      <c r="BY56" s="1">
        <v>4.7841512903225802E-2</v>
      </c>
      <c r="BZ56" s="1">
        <v>37.066600000000001</v>
      </c>
      <c r="CA56" s="1">
        <v>36.795945161290298</v>
      </c>
      <c r="CB56" s="1">
        <v>999.9</v>
      </c>
      <c r="CC56" s="1">
        <v>0</v>
      </c>
      <c r="CD56" s="1">
        <v>0</v>
      </c>
      <c r="CE56" s="1">
        <v>10000.0629032258</v>
      </c>
      <c r="CF56" s="1">
        <v>0</v>
      </c>
      <c r="CG56" s="1">
        <v>105.10435483870999</v>
      </c>
      <c r="CH56" s="1">
        <v>1399.9770967741899</v>
      </c>
      <c r="CI56" s="1">
        <v>0.89999983870967704</v>
      </c>
      <c r="CJ56" s="1">
        <v>0.100000096774194</v>
      </c>
      <c r="CK56" s="1">
        <v>0</v>
      </c>
      <c r="CL56" s="1">
        <v>1131.2248387096799</v>
      </c>
      <c r="CM56" s="1">
        <v>4.9997499999999997</v>
      </c>
      <c r="CN56" s="1">
        <v>15603.2193548387</v>
      </c>
      <c r="CO56" s="1">
        <v>12177.8387096774</v>
      </c>
      <c r="CP56" s="1">
        <v>47.186999999999998</v>
      </c>
      <c r="CQ56" s="1">
        <v>48.616870967741903</v>
      </c>
      <c r="CR56" s="1">
        <v>47.816064516129003</v>
      </c>
      <c r="CS56" s="1">
        <v>48.340451612903202</v>
      </c>
      <c r="CT56" s="1">
        <v>49.054000000000002</v>
      </c>
      <c r="CU56" s="1">
        <v>1255.4793548387099</v>
      </c>
      <c r="CV56" s="1">
        <v>139.49774193548399</v>
      </c>
      <c r="CW56" s="1">
        <v>0</v>
      </c>
      <c r="CX56" s="1">
        <v>137.200000047684</v>
      </c>
      <c r="CY56" s="1">
        <v>0</v>
      </c>
      <c r="CZ56" s="1">
        <v>1125.6515999999999</v>
      </c>
      <c r="DA56" s="1">
        <v>-420.11615447288199</v>
      </c>
      <c r="DB56" s="1">
        <v>-5780.1461625006305</v>
      </c>
      <c r="DC56" s="1">
        <v>15526.808000000001</v>
      </c>
      <c r="DD56" s="1">
        <v>15</v>
      </c>
      <c r="DE56" s="1">
        <v>1607379412.0999999</v>
      </c>
      <c r="DF56" s="1" t="s">
        <v>454</v>
      </c>
      <c r="DG56" s="1">
        <v>1607379412.0999999</v>
      </c>
      <c r="DH56" s="1">
        <v>1607371984.5999999</v>
      </c>
      <c r="DI56" s="1">
        <v>13</v>
      </c>
      <c r="DJ56" s="1">
        <v>0.436</v>
      </c>
      <c r="DK56" s="1">
        <v>-0.14299999999999999</v>
      </c>
      <c r="DL56" s="1">
        <v>2.6920000000000002</v>
      </c>
      <c r="DM56" s="1">
        <v>0.56499999999999995</v>
      </c>
      <c r="DN56" s="1">
        <v>404</v>
      </c>
      <c r="DO56" s="1">
        <v>33</v>
      </c>
      <c r="DP56" s="1">
        <v>0.08</v>
      </c>
      <c r="DQ56" s="1">
        <v>0.22</v>
      </c>
      <c r="DR56" s="1">
        <v>11.3873123096878</v>
      </c>
      <c r="DS56" s="1">
        <v>0.100462025793606</v>
      </c>
      <c r="DT56" s="1">
        <v>2.1423153710607101E-2</v>
      </c>
      <c r="DU56" s="1">
        <v>1</v>
      </c>
      <c r="DV56" s="1">
        <v>-15.640140000000001</v>
      </c>
      <c r="DW56" s="1">
        <v>-0.67048898776419297</v>
      </c>
      <c r="DX56" s="1">
        <v>5.4255983387395401E-2</v>
      </c>
      <c r="DY56" s="1">
        <v>0</v>
      </c>
      <c r="DZ56" s="1">
        <v>4.98125633333333</v>
      </c>
      <c r="EA56" s="1">
        <v>1.2837354393770899</v>
      </c>
      <c r="EB56" s="1">
        <v>9.3194131985632894E-2</v>
      </c>
      <c r="EC56" s="1">
        <v>0</v>
      </c>
      <c r="ED56" s="1">
        <v>1</v>
      </c>
      <c r="EE56" s="1">
        <v>3</v>
      </c>
      <c r="EF56" s="1" t="s">
        <v>268</v>
      </c>
      <c r="EG56" s="1">
        <v>100</v>
      </c>
      <c r="EH56" s="1">
        <v>100</v>
      </c>
      <c r="EI56" s="1">
        <v>2.6920000000000002</v>
      </c>
      <c r="EJ56" s="1">
        <v>0.56540000000000001</v>
      </c>
      <c r="EK56" s="1">
        <v>2.69175000000007</v>
      </c>
      <c r="EL56" s="1">
        <v>0</v>
      </c>
      <c r="EM56" s="1">
        <v>0</v>
      </c>
      <c r="EN56" s="1">
        <v>0</v>
      </c>
      <c r="EO56" s="1">
        <v>0.56538000000000099</v>
      </c>
      <c r="EP56" s="1">
        <v>0</v>
      </c>
      <c r="EQ56" s="1">
        <v>0</v>
      </c>
      <c r="ER56" s="1">
        <v>0</v>
      </c>
      <c r="ES56" s="1">
        <v>-1</v>
      </c>
      <c r="ET56" s="1">
        <v>-1</v>
      </c>
      <c r="EU56" s="1">
        <v>-1</v>
      </c>
      <c r="EV56" s="1">
        <v>-1</v>
      </c>
      <c r="EW56" s="1">
        <v>1.7</v>
      </c>
      <c r="EX56" s="1">
        <v>125.5</v>
      </c>
      <c r="EY56" s="1">
        <v>2</v>
      </c>
      <c r="EZ56" s="1">
        <v>516.95000000000005</v>
      </c>
      <c r="FA56" s="1">
        <v>511.18200000000002</v>
      </c>
      <c r="FB56" s="1">
        <v>36.151000000000003</v>
      </c>
      <c r="FC56" s="1">
        <v>34.558999999999997</v>
      </c>
      <c r="FD56" s="1">
        <v>29.9999</v>
      </c>
      <c r="FE56" s="1">
        <v>34.376800000000003</v>
      </c>
      <c r="FF56" s="1">
        <v>34.314500000000002</v>
      </c>
      <c r="FG56" s="1">
        <v>18.417000000000002</v>
      </c>
      <c r="FH56" s="1">
        <v>0</v>
      </c>
      <c r="FI56" s="1">
        <v>100</v>
      </c>
      <c r="FJ56" s="1">
        <v>-999.9</v>
      </c>
      <c r="FK56" s="1">
        <v>400</v>
      </c>
      <c r="FL56" s="1">
        <v>29.469100000000001</v>
      </c>
      <c r="FM56" s="1">
        <v>101.29300000000001</v>
      </c>
      <c r="FN56" s="1">
        <v>100.605</v>
      </c>
    </row>
    <row r="57" spans="1:170" ht="15.75" customHeight="1" x14ac:dyDescent="0.25">
      <c r="A57" s="1">
        <v>41</v>
      </c>
      <c r="B57" s="1">
        <v>1607379684.5999999</v>
      </c>
      <c r="C57" s="1">
        <v>7452.5</v>
      </c>
      <c r="D57" s="1" t="s">
        <v>459</v>
      </c>
      <c r="E57" s="1" t="s">
        <v>460</v>
      </c>
      <c r="F57" s="1" t="s">
        <v>461</v>
      </c>
      <c r="G57" s="1" t="s">
        <v>407</v>
      </c>
      <c r="H57" s="1">
        <v>1607379676.8499999</v>
      </c>
      <c r="I57" s="1">
        <f t="shared" si="0"/>
        <v>5.923636973309078E-4</v>
      </c>
      <c r="J57" s="1">
        <f t="shared" si="1"/>
        <v>0.71567558169534573</v>
      </c>
      <c r="K57" s="1">
        <f t="shared" si="2"/>
        <v>398.964766666667</v>
      </c>
      <c r="L57" s="1">
        <f t="shared" si="3"/>
        <v>297.70546509370575</v>
      </c>
      <c r="M57" s="1">
        <f t="shared" si="4"/>
        <v>30.421644173660113</v>
      </c>
      <c r="N57" s="1">
        <f t="shared" si="5"/>
        <v>40.769033801715338</v>
      </c>
      <c r="O57" s="1">
        <f t="shared" si="6"/>
        <v>1.4602904292746473E-2</v>
      </c>
      <c r="P57" s="1">
        <f t="shared" si="7"/>
        <v>2.9670077281079084</v>
      </c>
      <c r="Q57" s="1">
        <f t="shared" si="8"/>
        <v>1.4563092945487979E-2</v>
      </c>
      <c r="R57" s="1">
        <f t="shared" si="9"/>
        <v>9.1055008727664831E-3</v>
      </c>
      <c r="S57" s="1">
        <f t="shared" si="10"/>
        <v>231.29179249132511</v>
      </c>
      <c r="T57" s="1">
        <f t="shared" si="11"/>
        <v>38.438971561979741</v>
      </c>
      <c r="U57" s="1">
        <f t="shared" si="12"/>
        <v>37.842129999999997</v>
      </c>
      <c r="V57" s="1">
        <f t="shared" si="13"/>
        <v>6.6005343260893587</v>
      </c>
      <c r="W57" s="1">
        <f t="shared" si="14"/>
        <v>41.172494498256043</v>
      </c>
      <c r="X57" s="1">
        <f t="shared" si="15"/>
        <v>2.6317716906781943</v>
      </c>
      <c r="Y57" s="1">
        <f t="shared" si="16"/>
        <v>6.3920627660528782</v>
      </c>
      <c r="Z57" s="1">
        <f t="shared" si="17"/>
        <v>3.9687626354111645</v>
      </c>
      <c r="AA57" s="1">
        <f t="shared" si="18"/>
        <v>-26.123239052293034</v>
      </c>
      <c r="AB57" s="1">
        <f t="shared" si="19"/>
        <v>-94.422273181401749</v>
      </c>
      <c r="AC57" s="1">
        <f t="shared" si="20"/>
        <v>-7.6181463556898077</v>
      </c>
      <c r="AD57" s="1">
        <f t="shared" si="21"/>
        <v>103.12813390194052</v>
      </c>
      <c r="AE57" s="1">
        <v>0</v>
      </c>
      <c r="AF57" s="1">
        <v>0</v>
      </c>
      <c r="AG57" s="1">
        <f t="shared" si="22"/>
        <v>1</v>
      </c>
      <c r="AH57" s="1">
        <f t="shared" si="23"/>
        <v>0</v>
      </c>
      <c r="AI57" s="1">
        <f t="shared" si="24"/>
        <v>52229.527432539886</v>
      </c>
      <c r="AJ57" s="1" t="s">
        <v>263</v>
      </c>
      <c r="AK57" s="1">
        <v>715.47692307692296</v>
      </c>
      <c r="AL57" s="1">
        <v>3262.08</v>
      </c>
      <c r="AM57" s="1">
        <f t="shared" si="25"/>
        <v>2546.603076923077</v>
      </c>
      <c r="AN57" s="1">
        <f t="shared" si="26"/>
        <v>0.78066849277855754</v>
      </c>
      <c r="AO57" s="1">
        <v>-0.57774747981622299</v>
      </c>
      <c r="AP57" s="1" t="s">
        <v>462</v>
      </c>
      <c r="AQ57" s="1">
        <v>829.67807692307701</v>
      </c>
      <c r="AR57" s="1">
        <v>953.94</v>
      </c>
      <c r="AS57" s="1">
        <f t="shared" si="27"/>
        <v>0.13026178069577021</v>
      </c>
      <c r="AT57" s="1">
        <v>0.5</v>
      </c>
      <c r="AU57" s="1">
        <f t="shared" si="28"/>
        <v>1180.1874507473603</v>
      </c>
      <c r="AV57" s="1">
        <f t="shared" si="29"/>
        <v>0.71567558169534573</v>
      </c>
      <c r="AW57" s="1">
        <f t="shared" si="30"/>
        <v>76.866659444576385</v>
      </c>
      <c r="AX57" s="1">
        <f t="shared" si="31"/>
        <v>0.32308111621275976</v>
      </c>
      <c r="AY57" s="1">
        <f t="shared" si="32"/>
        <v>1.0959471401704036E-3</v>
      </c>
      <c r="AZ57" s="1">
        <f t="shared" si="33"/>
        <v>2.4195861374929239</v>
      </c>
      <c r="BA57" s="1" t="s">
        <v>463</v>
      </c>
      <c r="BB57" s="1">
        <v>645.74</v>
      </c>
      <c r="BC57" s="1">
        <f t="shared" si="34"/>
        <v>308.20000000000005</v>
      </c>
      <c r="BD57" s="1">
        <f t="shared" si="35"/>
        <v>0.40318599311136605</v>
      </c>
      <c r="BE57" s="1">
        <f t="shared" si="36"/>
        <v>0.88220185449903288</v>
      </c>
      <c r="BF57" s="1">
        <f t="shared" si="37"/>
        <v>0.52109502519338535</v>
      </c>
      <c r="BG57" s="1">
        <f t="shared" si="38"/>
        <v>0.90636032796630439</v>
      </c>
      <c r="BH57" s="1">
        <f t="shared" si="39"/>
        <v>1400.0026666666699</v>
      </c>
      <c r="BI57" s="1">
        <f t="shared" si="40"/>
        <v>1180.1874507473603</v>
      </c>
      <c r="BJ57" s="1">
        <f t="shared" si="41"/>
        <v>0.84298943055395914</v>
      </c>
      <c r="BK57" s="1">
        <f t="shared" si="42"/>
        <v>0.19597886110791832</v>
      </c>
      <c r="BL57" s="1">
        <v>6</v>
      </c>
      <c r="BM57" s="1">
        <v>0.5</v>
      </c>
      <c r="BN57" s="1" t="s">
        <v>266</v>
      </c>
      <c r="BO57" s="1">
        <v>2</v>
      </c>
      <c r="BP57" s="1">
        <v>1607379676.8499999</v>
      </c>
      <c r="BQ57" s="1">
        <v>398.964766666667</v>
      </c>
      <c r="BR57" s="1">
        <v>400.10713333333302</v>
      </c>
      <c r="BS57" s="1">
        <v>25.754453333333299</v>
      </c>
      <c r="BT57" s="1">
        <v>25.06195</v>
      </c>
      <c r="BU57" s="1">
        <v>396.27300000000002</v>
      </c>
      <c r="BV57" s="1">
        <v>25.189070000000001</v>
      </c>
      <c r="BW57" s="1">
        <v>500.01870000000002</v>
      </c>
      <c r="BX57" s="1">
        <v>102.1404</v>
      </c>
      <c r="BY57" s="1">
        <v>4.6653113333333301E-2</v>
      </c>
      <c r="BZ57" s="1">
        <v>37.251833333333302</v>
      </c>
      <c r="CA57" s="1">
        <v>37.842129999999997</v>
      </c>
      <c r="CB57" s="1">
        <v>999.9</v>
      </c>
      <c r="CC57" s="1">
        <v>0</v>
      </c>
      <c r="CD57" s="1">
        <v>0</v>
      </c>
      <c r="CE57" s="1">
        <v>10001.042666666701</v>
      </c>
      <c r="CF57" s="1">
        <v>0</v>
      </c>
      <c r="CG57" s="1">
        <v>544.77419999999995</v>
      </c>
      <c r="CH57" s="1">
        <v>1400.0026666666699</v>
      </c>
      <c r="CI57" s="1">
        <v>0.89999646666666699</v>
      </c>
      <c r="CJ57" s="1">
        <v>0.100003513333333</v>
      </c>
      <c r="CK57" s="1">
        <v>0</v>
      </c>
      <c r="CL57" s="1">
        <v>829.87346666666701</v>
      </c>
      <c r="CM57" s="1">
        <v>4.9997499999999997</v>
      </c>
      <c r="CN57" s="1">
        <v>11386.416666666701</v>
      </c>
      <c r="CO57" s="1">
        <v>12178.04</v>
      </c>
      <c r="CP57" s="1">
        <v>46.970599999999997</v>
      </c>
      <c r="CQ57" s="1">
        <v>48.436999999999998</v>
      </c>
      <c r="CR57" s="1">
        <v>47.6291333333333</v>
      </c>
      <c r="CS57" s="1">
        <v>48.170466666666698</v>
      </c>
      <c r="CT57" s="1">
        <v>48.875</v>
      </c>
      <c r="CU57" s="1">
        <v>1255.4956666666701</v>
      </c>
      <c r="CV57" s="1">
        <v>139.50700000000001</v>
      </c>
      <c r="CW57" s="1">
        <v>0</v>
      </c>
      <c r="CX57" s="1">
        <v>168.799999952316</v>
      </c>
      <c r="CY57" s="1">
        <v>0</v>
      </c>
      <c r="CZ57" s="1">
        <v>829.67807692307701</v>
      </c>
      <c r="DA57" s="1">
        <v>-29.123623900337002</v>
      </c>
      <c r="DB57" s="1">
        <v>-392.591452355152</v>
      </c>
      <c r="DC57" s="1">
        <v>11383.9807692308</v>
      </c>
      <c r="DD57" s="1">
        <v>15</v>
      </c>
      <c r="DE57" s="1">
        <v>1607379412.0999999</v>
      </c>
      <c r="DF57" s="1" t="s">
        <v>454</v>
      </c>
      <c r="DG57" s="1">
        <v>1607379412.0999999</v>
      </c>
      <c r="DH57" s="1">
        <v>1607371984.5999999</v>
      </c>
      <c r="DI57" s="1">
        <v>13</v>
      </c>
      <c r="DJ57" s="1">
        <v>0.436</v>
      </c>
      <c r="DK57" s="1">
        <v>-0.14299999999999999</v>
      </c>
      <c r="DL57" s="1">
        <v>2.6920000000000002</v>
      </c>
      <c r="DM57" s="1">
        <v>0.56499999999999995</v>
      </c>
      <c r="DN57" s="1">
        <v>404</v>
      </c>
      <c r="DO57" s="1">
        <v>33</v>
      </c>
      <c r="DP57" s="1">
        <v>0.08</v>
      </c>
      <c r="DQ57" s="1">
        <v>0.22</v>
      </c>
      <c r="DR57" s="1">
        <v>0.71590786460856104</v>
      </c>
      <c r="DS57" s="1">
        <v>-0.20199590383034899</v>
      </c>
      <c r="DT57" s="1">
        <v>2.3116496036132399E-2</v>
      </c>
      <c r="DU57" s="1">
        <v>1</v>
      </c>
      <c r="DV57" s="1">
        <v>-1.14237266666667</v>
      </c>
      <c r="DW57" s="1">
        <v>0.12506375973303499</v>
      </c>
      <c r="DX57" s="1">
        <v>2.51066985660976E-2</v>
      </c>
      <c r="DY57" s="1">
        <v>1</v>
      </c>
      <c r="DZ57" s="1">
        <v>0.692485033333333</v>
      </c>
      <c r="EA57" s="1">
        <v>0.19968557953281399</v>
      </c>
      <c r="EB57" s="1">
        <v>1.44984850369118E-2</v>
      </c>
      <c r="EC57" s="1">
        <v>1</v>
      </c>
      <c r="ED57" s="1">
        <v>3</v>
      </c>
      <c r="EE57" s="1">
        <v>3</v>
      </c>
      <c r="EF57" s="1" t="s">
        <v>340</v>
      </c>
      <c r="EG57" s="1">
        <v>100</v>
      </c>
      <c r="EH57" s="1">
        <v>100</v>
      </c>
      <c r="EI57" s="1">
        <v>2.6909999999999998</v>
      </c>
      <c r="EJ57" s="1">
        <v>0.56540000000000001</v>
      </c>
      <c r="EK57" s="1">
        <v>2.69175000000007</v>
      </c>
      <c r="EL57" s="1">
        <v>0</v>
      </c>
      <c r="EM57" s="1">
        <v>0</v>
      </c>
      <c r="EN57" s="1">
        <v>0</v>
      </c>
      <c r="EO57" s="1">
        <v>0.56538000000000099</v>
      </c>
      <c r="EP57" s="1">
        <v>0</v>
      </c>
      <c r="EQ57" s="1">
        <v>0</v>
      </c>
      <c r="ER57" s="1">
        <v>0</v>
      </c>
      <c r="ES57" s="1">
        <v>-1</v>
      </c>
      <c r="ET57" s="1">
        <v>-1</v>
      </c>
      <c r="EU57" s="1">
        <v>-1</v>
      </c>
      <c r="EV57" s="1">
        <v>-1</v>
      </c>
      <c r="EW57" s="1">
        <v>4.5</v>
      </c>
      <c r="EX57" s="1">
        <v>128.30000000000001</v>
      </c>
      <c r="EY57" s="1">
        <v>2</v>
      </c>
      <c r="EZ57" s="1">
        <v>506.03500000000003</v>
      </c>
      <c r="FA57" s="1">
        <v>511.53199999999998</v>
      </c>
      <c r="FB57" s="1">
        <v>36.092700000000001</v>
      </c>
      <c r="FC57" s="1">
        <v>34.4621</v>
      </c>
      <c r="FD57" s="1">
        <v>30.0002</v>
      </c>
      <c r="FE57" s="1">
        <v>34.284100000000002</v>
      </c>
      <c r="FF57" s="1">
        <v>34.234299999999998</v>
      </c>
      <c r="FG57" s="1">
        <v>18.472899999999999</v>
      </c>
      <c r="FH57" s="1">
        <v>0</v>
      </c>
      <c r="FI57" s="1">
        <v>100</v>
      </c>
      <c r="FJ57" s="1">
        <v>-999.9</v>
      </c>
      <c r="FK57" s="1">
        <v>400</v>
      </c>
      <c r="FL57" s="1">
        <v>30.247299999999999</v>
      </c>
      <c r="FM57" s="1">
        <v>101.316</v>
      </c>
      <c r="FN57" s="1">
        <v>100.627</v>
      </c>
    </row>
    <row r="58" spans="1:170" ht="15.75" customHeight="1" x14ac:dyDescent="0.25">
      <c r="A58" s="1">
        <v>42</v>
      </c>
      <c r="B58" s="1">
        <v>1607379809.5999999</v>
      </c>
      <c r="C58" s="1">
        <v>7577.5</v>
      </c>
      <c r="D58" s="1" t="s">
        <v>464</v>
      </c>
      <c r="E58" s="1" t="s">
        <v>465</v>
      </c>
      <c r="F58" s="1" t="s">
        <v>461</v>
      </c>
      <c r="G58" s="1" t="s">
        <v>407</v>
      </c>
      <c r="H58" s="1">
        <v>1607379801.5999999</v>
      </c>
      <c r="I58" s="1">
        <f t="shared" si="0"/>
        <v>1.087119640979211E-3</v>
      </c>
      <c r="J58" s="1">
        <f t="shared" si="1"/>
        <v>3.0133872318132693</v>
      </c>
      <c r="K58" s="1">
        <f t="shared" si="2"/>
        <v>396.003193548387</v>
      </c>
      <c r="L58" s="1">
        <f t="shared" si="3"/>
        <v>204.18300784798456</v>
      </c>
      <c r="M58" s="1">
        <f t="shared" si="4"/>
        <v>20.86386785049865</v>
      </c>
      <c r="N58" s="1">
        <f t="shared" si="5"/>
        <v>40.464475401989432</v>
      </c>
      <c r="O58" s="1">
        <f t="shared" si="6"/>
        <v>2.7981232880288927E-2</v>
      </c>
      <c r="P58" s="1">
        <f t="shared" si="7"/>
        <v>2.9665745548770608</v>
      </c>
      <c r="Q58" s="1">
        <f t="shared" si="8"/>
        <v>2.783543348415737E-2</v>
      </c>
      <c r="R58" s="1">
        <f t="shared" si="9"/>
        <v>1.7410181955097609E-2</v>
      </c>
      <c r="S58" s="1">
        <f t="shared" si="10"/>
        <v>231.29210484718541</v>
      </c>
      <c r="T58" s="1">
        <f t="shared" si="11"/>
        <v>38.353660334658073</v>
      </c>
      <c r="U58" s="1">
        <f t="shared" si="12"/>
        <v>37.515490322580703</v>
      </c>
      <c r="V58" s="1">
        <f t="shared" si="13"/>
        <v>6.4844596454225503</v>
      </c>
      <c r="W58" s="1">
        <f t="shared" si="14"/>
        <v>41.717154453800362</v>
      </c>
      <c r="X58" s="1">
        <f t="shared" si="15"/>
        <v>2.6725232209025553</v>
      </c>
      <c r="Y58" s="1">
        <f t="shared" si="16"/>
        <v>6.4062931805721304</v>
      </c>
      <c r="Z58" s="1">
        <f t="shared" si="17"/>
        <v>3.8119364245199949</v>
      </c>
      <c r="AA58" s="1">
        <f t="shared" si="18"/>
        <v>-47.941976167183206</v>
      </c>
      <c r="AB58" s="1">
        <f t="shared" si="19"/>
        <v>-35.638963013552278</v>
      </c>
      <c r="AC58" s="1">
        <f t="shared" si="20"/>
        <v>-2.8718601496713538</v>
      </c>
      <c r="AD58" s="1">
        <f t="shared" si="21"/>
        <v>144.83930551677855</v>
      </c>
      <c r="AE58" s="1">
        <v>0</v>
      </c>
      <c r="AF58" s="1">
        <v>0</v>
      </c>
      <c r="AG58" s="1">
        <f t="shared" si="22"/>
        <v>1</v>
      </c>
      <c r="AH58" s="1">
        <f t="shared" si="23"/>
        <v>0</v>
      </c>
      <c r="AI58" s="1">
        <f t="shared" si="24"/>
        <v>52210.266666486525</v>
      </c>
      <c r="AJ58" s="1" t="s">
        <v>263</v>
      </c>
      <c r="AK58" s="1">
        <v>715.47692307692296</v>
      </c>
      <c r="AL58" s="1">
        <v>3262.08</v>
      </c>
      <c r="AM58" s="1">
        <f t="shared" si="25"/>
        <v>2546.603076923077</v>
      </c>
      <c r="AN58" s="1">
        <f t="shared" si="26"/>
        <v>0.78066849277855754</v>
      </c>
      <c r="AO58" s="1">
        <v>-0.57774747981622299</v>
      </c>
      <c r="AP58" s="1" t="s">
        <v>466</v>
      </c>
      <c r="AQ58" s="1">
        <v>1036.3800000000001</v>
      </c>
      <c r="AR58" s="1">
        <v>1218.77</v>
      </c>
      <c r="AS58" s="1">
        <f t="shared" si="27"/>
        <v>0.14965087752406103</v>
      </c>
      <c r="AT58" s="1">
        <v>0.5</v>
      </c>
      <c r="AU58" s="1">
        <f t="shared" si="28"/>
        <v>1180.192180428206</v>
      </c>
      <c r="AV58" s="1">
        <f t="shared" si="29"/>
        <v>3.0133872318132693</v>
      </c>
      <c r="AW58" s="1">
        <f t="shared" si="30"/>
        <v>88.308397724057997</v>
      </c>
      <c r="AX58" s="1">
        <f t="shared" si="31"/>
        <v>0.39651451873610277</v>
      </c>
      <c r="AY58" s="1">
        <f t="shared" si="32"/>
        <v>3.0428389301194406E-3</v>
      </c>
      <c r="AZ58" s="1">
        <f t="shared" si="33"/>
        <v>1.676534538920387</v>
      </c>
      <c r="BA58" s="1" t="s">
        <v>467</v>
      </c>
      <c r="BB58" s="1">
        <v>735.51</v>
      </c>
      <c r="BC58" s="1">
        <f t="shared" si="34"/>
        <v>483.26</v>
      </c>
      <c r="BD58" s="1">
        <f t="shared" si="35"/>
        <v>0.37741588378926433</v>
      </c>
      <c r="BE58" s="1">
        <f t="shared" si="36"/>
        <v>0.80872882999481521</v>
      </c>
      <c r="BF58" s="1">
        <f t="shared" si="37"/>
        <v>0.36239322248391714</v>
      </c>
      <c r="BG58" s="1">
        <f t="shared" si="38"/>
        <v>0.80236689357527247</v>
      </c>
      <c r="BH58" s="1">
        <f t="shared" si="39"/>
        <v>1400.00870967742</v>
      </c>
      <c r="BI58" s="1">
        <f t="shared" si="40"/>
        <v>1180.192180428206</v>
      </c>
      <c r="BJ58" s="1">
        <f t="shared" si="41"/>
        <v>0.84298917018890362</v>
      </c>
      <c r="BK58" s="1">
        <f t="shared" si="42"/>
        <v>0.1959783403778072</v>
      </c>
      <c r="BL58" s="1">
        <v>6</v>
      </c>
      <c r="BM58" s="1">
        <v>0.5</v>
      </c>
      <c r="BN58" s="1" t="s">
        <v>266</v>
      </c>
      <c r="BO58" s="1">
        <v>2</v>
      </c>
      <c r="BP58" s="1">
        <v>1607379801.5999999</v>
      </c>
      <c r="BQ58" s="1">
        <v>396.003193548387</v>
      </c>
      <c r="BR58" s="1">
        <v>400.13574193548402</v>
      </c>
      <c r="BS58" s="1">
        <v>26.1544903225806</v>
      </c>
      <c r="BT58" s="1">
        <v>24.884103225806498</v>
      </c>
      <c r="BU58" s="1">
        <v>393.31141935483902</v>
      </c>
      <c r="BV58" s="1">
        <v>25.589122580645199</v>
      </c>
      <c r="BW58" s="1">
        <v>500.01448387096798</v>
      </c>
      <c r="BX58" s="1">
        <v>102.135483870968</v>
      </c>
      <c r="BY58" s="1">
        <v>4.6710770967741899E-2</v>
      </c>
      <c r="BZ58" s="1">
        <v>37.292654838709701</v>
      </c>
      <c r="CA58" s="1">
        <v>37.515490322580703</v>
      </c>
      <c r="CB58" s="1">
        <v>999.9</v>
      </c>
      <c r="CC58" s="1">
        <v>0</v>
      </c>
      <c r="CD58" s="1">
        <v>0</v>
      </c>
      <c r="CE58" s="1">
        <v>9999.0706451612896</v>
      </c>
      <c r="CF58" s="1">
        <v>0</v>
      </c>
      <c r="CG58" s="1">
        <v>345.613</v>
      </c>
      <c r="CH58" s="1">
        <v>1400.00870967742</v>
      </c>
      <c r="CI58" s="1">
        <v>0.90000416129032201</v>
      </c>
      <c r="CJ58" s="1">
        <v>9.9995803225806507E-2</v>
      </c>
      <c r="CK58" s="1">
        <v>0</v>
      </c>
      <c r="CL58" s="1">
        <v>1039.69903225806</v>
      </c>
      <c r="CM58" s="1">
        <v>4.9997499999999997</v>
      </c>
      <c r="CN58" s="1">
        <v>14410.6161290323</v>
      </c>
      <c r="CO58" s="1">
        <v>12178.1387096774</v>
      </c>
      <c r="CP58" s="1">
        <v>47.125</v>
      </c>
      <c r="CQ58" s="1">
        <v>48.570129032258102</v>
      </c>
      <c r="CR58" s="1">
        <v>47.75</v>
      </c>
      <c r="CS58" s="1">
        <v>48.308</v>
      </c>
      <c r="CT58" s="1">
        <v>48.973580645161299</v>
      </c>
      <c r="CU58" s="1">
        <v>1255.5135483870999</v>
      </c>
      <c r="CV58" s="1">
        <v>139.495483870968</v>
      </c>
      <c r="CW58" s="1">
        <v>0</v>
      </c>
      <c r="CX58" s="1">
        <v>124.5</v>
      </c>
      <c r="CY58" s="1">
        <v>0</v>
      </c>
      <c r="CZ58" s="1">
        <v>1036.3800000000001</v>
      </c>
      <c r="DA58" s="1">
        <v>-248.78837610119999</v>
      </c>
      <c r="DB58" s="1">
        <v>-3401.8290604090698</v>
      </c>
      <c r="DC58" s="1">
        <v>14365.0346153846</v>
      </c>
      <c r="DD58" s="1">
        <v>15</v>
      </c>
      <c r="DE58" s="1">
        <v>1607379412.0999999</v>
      </c>
      <c r="DF58" s="1" t="s">
        <v>454</v>
      </c>
      <c r="DG58" s="1">
        <v>1607379412.0999999</v>
      </c>
      <c r="DH58" s="1">
        <v>1607371984.5999999</v>
      </c>
      <c r="DI58" s="1">
        <v>13</v>
      </c>
      <c r="DJ58" s="1">
        <v>0.436</v>
      </c>
      <c r="DK58" s="1">
        <v>-0.14299999999999999</v>
      </c>
      <c r="DL58" s="1">
        <v>2.6920000000000002</v>
      </c>
      <c r="DM58" s="1">
        <v>0.56499999999999995</v>
      </c>
      <c r="DN58" s="1">
        <v>404</v>
      </c>
      <c r="DO58" s="1">
        <v>33</v>
      </c>
      <c r="DP58" s="1">
        <v>0.08</v>
      </c>
      <c r="DQ58" s="1">
        <v>0.22</v>
      </c>
      <c r="DR58" s="1">
        <v>3.0176605202087998</v>
      </c>
      <c r="DS58" s="1">
        <v>-0.75872810928147505</v>
      </c>
      <c r="DT58" s="1">
        <v>5.6135679454325897E-2</v>
      </c>
      <c r="DU58" s="1">
        <v>0</v>
      </c>
      <c r="DV58" s="1">
        <v>-4.12955466666667</v>
      </c>
      <c r="DW58" s="1">
        <v>0.74352053392656403</v>
      </c>
      <c r="DX58" s="1">
        <v>5.6718768306639203E-2</v>
      </c>
      <c r="DY58" s="1">
        <v>0</v>
      </c>
      <c r="DZ58" s="1">
        <v>1.272859</v>
      </c>
      <c r="EA58" s="1">
        <v>0.473820066740824</v>
      </c>
      <c r="EB58" s="1">
        <v>3.46373102641261E-2</v>
      </c>
      <c r="EC58" s="1">
        <v>0</v>
      </c>
      <c r="ED58" s="1">
        <v>0</v>
      </c>
      <c r="EE58" s="1">
        <v>3</v>
      </c>
      <c r="EF58" s="1" t="s">
        <v>299</v>
      </c>
      <c r="EG58" s="1">
        <v>100</v>
      </c>
      <c r="EH58" s="1">
        <v>100</v>
      </c>
      <c r="EI58" s="1">
        <v>2.6920000000000002</v>
      </c>
      <c r="EJ58" s="1">
        <v>0.56540000000000001</v>
      </c>
      <c r="EK58" s="1">
        <v>2.69175000000007</v>
      </c>
      <c r="EL58" s="1">
        <v>0</v>
      </c>
      <c r="EM58" s="1">
        <v>0</v>
      </c>
      <c r="EN58" s="1">
        <v>0</v>
      </c>
      <c r="EO58" s="1">
        <v>0.56538000000000099</v>
      </c>
      <c r="EP58" s="1">
        <v>0</v>
      </c>
      <c r="EQ58" s="1">
        <v>0</v>
      </c>
      <c r="ER58" s="1">
        <v>0</v>
      </c>
      <c r="ES58" s="1">
        <v>-1</v>
      </c>
      <c r="ET58" s="1">
        <v>-1</v>
      </c>
      <c r="EU58" s="1">
        <v>-1</v>
      </c>
      <c r="EV58" s="1">
        <v>-1</v>
      </c>
      <c r="EW58" s="1">
        <v>6.6</v>
      </c>
      <c r="EX58" s="1">
        <v>130.4</v>
      </c>
      <c r="EY58" s="1">
        <v>2</v>
      </c>
      <c r="EZ58" s="1">
        <v>506.27499999999998</v>
      </c>
      <c r="FA58" s="1">
        <v>510.37799999999999</v>
      </c>
      <c r="FB58" s="1">
        <v>36.132899999999999</v>
      </c>
      <c r="FC58" s="1">
        <v>34.5246</v>
      </c>
      <c r="FD58" s="1">
        <v>30.000399999999999</v>
      </c>
      <c r="FE58" s="1">
        <v>34.330399999999997</v>
      </c>
      <c r="FF58" s="1">
        <v>34.278700000000001</v>
      </c>
      <c r="FG58" s="1">
        <v>18.3443</v>
      </c>
      <c r="FH58" s="1">
        <v>0</v>
      </c>
      <c r="FI58" s="1">
        <v>100</v>
      </c>
      <c r="FJ58" s="1">
        <v>-999.9</v>
      </c>
      <c r="FK58" s="1">
        <v>400</v>
      </c>
      <c r="FL58" s="1">
        <v>25.753299999999999</v>
      </c>
      <c r="FM58" s="1">
        <v>101.295</v>
      </c>
      <c r="FN58" s="1">
        <v>100.60599999999999</v>
      </c>
    </row>
    <row r="59" spans="1:170" ht="15.75" customHeight="1" x14ac:dyDescent="0.25">
      <c r="A59" s="1">
        <v>43</v>
      </c>
      <c r="B59" s="1">
        <v>1607379979</v>
      </c>
      <c r="C59" s="1">
        <v>7746.9000000953702</v>
      </c>
      <c r="D59" s="1" t="s">
        <v>468</v>
      </c>
      <c r="E59" s="1" t="s">
        <v>469</v>
      </c>
      <c r="F59" s="1" t="s">
        <v>336</v>
      </c>
      <c r="G59" s="1" t="s">
        <v>470</v>
      </c>
      <c r="H59" s="1">
        <v>1607379971</v>
      </c>
      <c r="I59" s="1">
        <f t="shared" si="0"/>
        <v>2.1820773214042783E-3</v>
      </c>
      <c r="J59" s="1">
        <f t="shared" si="1"/>
        <v>7.028194145208408</v>
      </c>
      <c r="K59" s="1">
        <f t="shared" si="2"/>
        <v>390.379677419355</v>
      </c>
      <c r="L59" s="1">
        <f t="shared" si="3"/>
        <v>178.12784057917457</v>
      </c>
      <c r="M59" s="1">
        <f t="shared" si="4"/>
        <v>18.202199374319463</v>
      </c>
      <c r="N59" s="1">
        <f t="shared" si="5"/>
        <v>39.891398767118794</v>
      </c>
      <c r="O59" s="1">
        <f t="shared" si="6"/>
        <v>5.8193328640150498E-2</v>
      </c>
      <c r="P59" s="1">
        <f t="shared" si="7"/>
        <v>2.9665775090999338</v>
      </c>
      <c r="Q59" s="1">
        <f t="shared" si="8"/>
        <v>5.7566513613648722E-2</v>
      </c>
      <c r="R59" s="1">
        <f t="shared" si="9"/>
        <v>3.6034825140305815E-2</v>
      </c>
      <c r="S59" s="1">
        <f t="shared" si="10"/>
        <v>231.291990139999</v>
      </c>
      <c r="T59" s="1">
        <f t="shared" si="11"/>
        <v>38.022461777028333</v>
      </c>
      <c r="U59" s="1">
        <f t="shared" si="12"/>
        <v>37.493306451612902</v>
      </c>
      <c r="V59" s="1">
        <f t="shared" si="13"/>
        <v>6.4766410403733694</v>
      </c>
      <c r="W59" s="1">
        <f t="shared" si="14"/>
        <v>43.496386639671734</v>
      </c>
      <c r="X59" s="1">
        <f t="shared" si="15"/>
        <v>2.7786542052970131</v>
      </c>
      <c r="Y59" s="1">
        <f t="shared" si="16"/>
        <v>6.3882414608727229</v>
      </c>
      <c r="Z59" s="1">
        <f t="shared" si="17"/>
        <v>3.6979868350763563</v>
      </c>
      <c r="AA59" s="1">
        <f t="shared" si="18"/>
        <v>-96.22960987392868</v>
      </c>
      <c r="AB59" s="1">
        <f t="shared" si="19"/>
        <v>-40.375112319728053</v>
      </c>
      <c r="AC59" s="1">
        <f t="shared" si="20"/>
        <v>-3.2523425702996085</v>
      </c>
      <c r="AD59" s="1">
        <f t="shared" si="21"/>
        <v>91.434925376042628</v>
      </c>
      <c r="AE59" s="1">
        <v>0</v>
      </c>
      <c r="AF59" s="1">
        <v>0</v>
      </c>
      <c r="AG59" s="1">
        <f t="shared" si="22"/>
        <v>1</v>
      </c>
      <c r="AH59" s="1">
        <f t="shared" si="23"/>
        <v>0</v>
      </c>
      <c r="AI59" s="1">
        <f t="shared" si="24"/>
        <v>52219.141424750444</v>
      </c>
      <c r="AJ59" s="1" t="s">
        <v>263</v>
      </c>
      <c r="AK59" s="1">
        <v>715.47692307692296</v>
      </c>
      <c r="AL59" s="1">
        <v>3262.08</v>
      </c>
      <c r="AM59" s="1">
        <f t="shared" si="25"/>
        <v>2546.603076923077</v>
      </c>
      <c r="AN59" s="1">
        <f t="shared" si="26"/>
        <v>0.78066849277855754</v>
      </c>
      <c r="AO59" s="1">
        <v>-0.57774747981622299</v>
      </c>
      <c r="AP59" s="1" t="s">
        <v>471</v>
      </c>
      <c r="AQ59" s="1">
        <v>1000.77961538462</v>
      </c>
      <c r="AR59" s="1">
        <v>1324.04</v>
      </c>
      <c r="AS59" s="1">
        <f t="shared" si="27"/>
        <v>0.24414699300276421</v>
      </c>
      <c r="AT59" s="1">
        <v>0.5</v>
      </c>
      <c r="AU59" s="1">
        <f t="shared" si="28"/>
        <v>1180.1884652634851</v>
      </c>
      <c r="AV59" s="1">
        <f t="shared" si="29"/>
        <v>7.028194145208408</v>
      </c>
      <c r="AW59" s="1">
        <f t="shared" si="30"/>
        <v>144.06973248531358</v>
      </c>
      <c r="AX59" s="1">
        <f t="shared" si="31"/>
        <v>0.43460167366544816</v>
      </c>
      <c r="AY59" s="1">
        <f t="shared" si="32"/>
        <v>6.4446839203148396E-3</v>
      </c>
      <c r="AZ59" s="1">
        <f t="shared" si="33"/>
        <v>1.4637322135282922</v>
      </c>
      <c r="BA59" s="1" t="s">
        <v>472</v>
      </c>
      <c r="BB59" s="1">
        <v>748.61</v>
      </c>
      <c r="BC59" s="1">
        <f t="shared" si="34"/>
        <v>575.42999999999995</v>
      </c>
      <c r="BD59" s="1">
        <f t="shared" si="35"/>
        <v>0.56177186558813408</v>
      </c>
      <c r="BE59" s="1">
        <f t="shared" si="36"/>
        <v>0.7710615205273984</v>
      </c>
      <c r="BF59" s="1">
        <f t="shared" si="37"/>
        <v>0.53118632541724253</v>
      </c>
      <c r="BG59" s="1">
        <f t="shared" si="38"/>
        <v>0.76102947395384013</v>
      </c>
      <c r="BH59" s="1">
        <f t="shared" si="39"/>
        <v>1400.0038709677401</v>
      </c>
      <c r="BI59" s="1">
        <f t="shared" si="40"/>
        <v>1180.1884652634851</v>
      </c>
      <c r="BJ59" s="1">
        <f t="shared" si="41"/>
        <v>0.84298943005614002</v>
      </c>
      <c r="BK59" s="1">
        <f t="shared" si="42"/>
        <v>0.19597886011228002</v>
      </c>
      <c r="BL59" s="1">
        <v>6</v>
      </c>
      <c r="BM59" s="1">
        <v>0.5</v>
      </c>
      <c r="BN59" s="1" t="s">
        <v>266</v>
      </c>
      <c r="BO59" s="1">
        <v>2</v>
      </c>
      <c r="BP59" s="1">
        <v>1607379971</v>
      </c>
      <c r="BQ59" s="1">
        <v>390.379677419355</v>
      </c>
      <c r="BR59" s="1">
        <v>399.83554838709699</v>
      </c>
      <c r="BS59" s="1">
        <v>27.192080645161301</v>
      </c>
      <c r="BT59" s="1">
        <v>24.644835483870999</v>
      </c>
      <c r="BU59" s="1">
        <v>387.687935483871</v>
      </c>
      <c r="BV59" s="1">
        <v>26.626693548387099</v>
      </c>
      <c r="BW59" s="1">
        <v>500.00890322580602</v>
      </c>
      <c r="BX59" s="1">
        <v>102.139032258065</v>
      </c>
      <c r="BY59" s="1">
        <v>4.71241290322581E-2</v>
      </c>
      <c r="BZ59" s="1">
        <v>37.240858064516097</v>
      </c>
      <c r="CA59" s="1">
        <v>37.493306451612902</v>
      </c>
      <c r="CB59" s="1">
        <v>999.9</v>
      </c>
      <c r="CC59" s="1">
        <v>0</v>
      </c>
      <c r="CD59" s="1">
        <v>0</v>
      </c>
      <c r="CE59" s="1">
        <v>9998.74</v>
      </c>
      <c r="CF59" s="1">
        <v>0</v>
      </c>
      <c r="CG59" s="1">
        <v>300.19580645161301</v>
      </c>
      <c r="CH59" s="1">
        <v>1400.0038709677401</v>
      </c>
      <c r="CI59" s="1">
        <v>0.89999496774193499</v>
      </c>
      <c r="CJ59" s="1">
        <v>0.100005141935484</v>
      </c>
      <c r="CK59" s="1">
        <v>0</v>
      </c>
      <c r="CL59" s="1">
        <v>1002.24403225806</v>
      </c>
      <c r="CM59" s="1">
        <v>4.9997499999999997</v>
      </c>
      <c r="CN59" s="1">
        <v>13706.206451612899</v>
      </c>
      <c r="CO59" s="1">
        <v>12178.058064516101</v>
      </c>
      <c r="CP59" s="1">
        <v>47.227645161290297</v>
      </c>
      <c r="CQ59" s="1">
        <v>48.811999999999998</v>
      </c>
      <c r="CR59" s="1">
        <v>47.875</v>
      </c>
      <c r="CS59" s="1">
        <v>48.487806451612897</v>
      </c>
      <c r="CT59" s="1">
        <v>49.086387096774203</v>
      </c>
      <c r="CU59" s="1">
        <v>1255.49677419355</v>
      </c>
      <c r="CV59" s="1">
        <v>139.507096774194</v>
      </c>
      <c r="CW59" s="1">
        <v>0</v>
      </c>
      <c r="CX59" s="1">
        <v>168.799999952316</v>
      </c>
      <c r="CY59" s="1">
        <v>0</v>
      </c>
      <c r="CZ59" s="1">
        <v>1000.77961538462</v>
      </c>
      <c r="DA59" s="1">
        <v>-135.50085451239701</v>
      </c>
      <c r="DB59" s="1">
        <v>-1819.59999766547</v>
      </c>
      <c r="DC59" s="1">
        <v>13686.3576923077</v>
      </c>
      <c r="DD59" s="1">
        <v>15</v>
      </c>
      <c r="DE59" s="1">
        <v>1607379412.0999999</v>
      </c>
      <c r="DF59" s="1" t="s">
        <v>454</v>
      </c>
      <c r="DG59" s="1">
        <v>1607379412.0999999</v>
      </c>
      <c r="DH59" s="1">
        <v>1607371984.5999999</v>
      </c>
      <c r="DI59" s="1">
        <v>13</v>
      </c>
      <c r="DJ59" s="1">
        <v>0.436</v>
      </c>
      <c r="DK59" s="1">
        <v>-0.14299999999999999</v>
      </c>
      <c r="DL59" s="1">
        <v>2.6920000000000002</v>
      </c>
      <c r="DM59" s="1">
        <v>0.56499999999999995</v>
      </c>
      <c r="DN59" s="1">
        <v>404</v>
      </c>
      <c r="DO59" s="1">
        <v>33</v>
      </c>
      <c r="DP59" s="1">
        <v>0.08</v>
      </c>
      <c r="DQ59" s="1">
        <v>0.22</v>
      </c>
      <c r="DR59" s="1">
        <v>7.0349554449105201</v>
      </c>
      <c r="DS59" s="1">
        <v>-1.1784884312258599</v>
      </c>
      <c r="DT59" s="1">
        <v>8.6020106519605705E-2</v>
      </c>
      <c r="DU59" s="1">
        <v>0</v>
      </c>
      <c r="DV59" s="1">
        <v>-9.4558864516128995</v>
      </c>
      <c r="DW59" s="1">
        <v>1.4880087096774099</v>
      </c>
      <c r="DX59" s="1">
        <v>0.112697019354018</v>
      </c>
      <c r="DY59" s="1">
        <v>0</v>
      </c>
      <c r="DZ59" s="1">
        <v>2.5472422580645202</v>
      </c>
      <c r="EA59" s="1">
        <v>-7.8098709677420997E-2</v>
      </c>
      <c r="EB59" s="1">
        <v>6.13781126780618E-3</v>
      </c>
      <c r="EC59" s="1">
        <v>1</v>
      </c>
      <c r="ED59" s="1">
        <v>1</v>
      </c>
      <c r="EE59" s="1">
        <v>3</v>
      </c>
      <c r="EF59" s="1" t="s">
        <v>268</v>
      </c>
      <c r="EG59" s="1">
        <v>100</v>
      </c>
      <c r="EH59" s="1">
        <v>100</v>
      </c>
      <c r="EI59" s="1">
        <v>2.6920000000000002</v>
      </c>
      <c r="EJ59" s="1">
        <v>0.56540000000000001</v>
      </c>
      <c r="EK59" s="1">
        <v>2.69175000000007</v>
      </c>
      <c r="EL59" s="1">
        <v>0</v>
      </c>
      <c r="EM59" s="1">
        <v>0</v>
      </c>
      <c r="EN59" s="1">
        <v>0</v>
      </c>
      <c r="EO59" s="1">
        <v>0.56538000000000099</v>
      </c>
      <c r="EP59" s="1">
        <v>0</v>
      </c>
      <c r="EQ59" s="1">
        <v>0</v>
      </c>
      <c r="ER59" s="1">
        <v>0</v>
      </c>
      <c r="ES59" s="1">
        <v>-1</v>
      </c>
      <c r="ET59" s="1">
        <v>-1</v>
      </c>
      <c r="EU59" s="1">
        <v>-1</v>
      </c>
      <c r="EV59" s="1">
        <v>-1</v>
      </c>
      <c r="EW59" s="1">
        <v>9.4</v>
      </c>
      <c r="EX59" s="1">
        <v>133.19999999999999</v>
      </c>
      <c r="EY59" s="1">
        <v>2</v>
      </c>
      <c r="EZ59" s="1">
        <v>508.68700000000001</v>
      </c>
      <c r="FA59" s="1">
        <v>509.827</v>
      </c>
      <c r="FB59" s="1">
        <v>36.0976</v>
      </c>
      <c r="FC59" s="1">
        <v>34.606400000000001</v>
      </c>
      <c r="FD59" s="1">
        <v>30.0002</v>
      </c>
      <c r="FE59" s="1">
        <v>34.395699999999998</v>
      </c>
      <c r="FF59" s="1">
        <v>34.3371</v>
      </c>
      <c r="FG59" s="1">
        <v>18.362200000000001</v>
      </c>
      <c r="FH59" s="1">
        <v>0</v>
      </c>
      <c r="FI59" s="1">
        <v>100</v>
      </c>
      <c r="FJ59" s="1">
        <v>-999.9</v>
      </c>
      <c r="FK59" s="1">
        <v>400</v>
      </c>
      <c r="FL59" s="1">
        <v>26.170300000000001</v>
      </c>
      <c r="FM59" s="1">
        <v>101.282</v>
      </c>
      <c r="FN59" s="1">
        <v>100.59399999999999</v>
      </c>
    </row>
    <row r="60" spans="1:170" ht="15.75" customHeight="1" x14ac:dyDescent="0.25">
      <c r="A60" s="1">
        <v>44</v>
      </c>
      <c r="B60" s="1">
        <v>1607380169</v>
      </c>
      <c r="C60" s="1">
        <v>7936.9000000953702</v>
      </c>
      <c r="D60" s="1" t="s">
        <v>473</v>
      </c>
      <c r="E60" s="1" t="s">
        <v>474</v>
      </c>
      <c r="F60" s="1" t="s">
        <v>336</v>
      </c>
      <c r="G60" s="1" t="s">
        <v>470</v>
      </c>
      <c r="H60" s="1">
        <v>1607380161.25</v>
      </c>
      <c r="I60" s="1">
        <f t="shared" si="0"/>
        <v>9.4795950426253403E-4</v>
      </c>
      <c r="J60" s="1">
        <f t="shared" si="1"/>
        <v>1.8114222263279767</v>
      </c>
      <c r="K60" s="1">
        <f t="shared" si="2"/>
        <v>397.33620000000002</v>
      </c>
      <c r="L60" s="1">
        <f t="shared" si="3"/>
        <v>253.69969296030598</v>
      </c>
      <c r="M60" s="1">
        <f t="shared" si="4"/>
        <v>25.926117422985033</v>
      </c>
      <c r="N60" s="1">
        <f t="shared" si="5"/>
        <v>40.6046410912071</v>
      </c>
      <c r="O60" s="1">
        <f t="shared" si="6"/>
        <v>2.3704897062415384E-2</v>
      </c>
      <c r="P60" s="1">
        <f t="shared" si="7"/>
        <v>2.9667928566115442</v>
      </c>
      <c r="Q60" s="1">
        <f t="shared" si="8"/>
        <v>2.3600174597899991E-2</v>
      </c>
      <c r="R60" s="1">
        <f t="shared" si="9"/>
        <v>1.4759479335681679E-2</v>
      </c>
      <c r="S60" s="1">
        <f t="shared" si="10"/>
        <v>231.28896014831281</v>
      </c>
      <c r="T60" s="1">
        <f t="shared" si="11"/>
        <v>38.439066321318144</v>
      </c>
      <c r="U60" s="1">
        <f t="shared" si="12"/>
        <v>37.636173333333304</v>
      </c>
      <c r="V60" s="1">
        <f t="shared" si="13"/>
        <v>6.5271374962439319</v>
      </c>
      <c r="W60" s="1">
        <f t="shared" si="14"/>
        <v>40.564331873975675</v>
      </c>
      <c r="X60" s="1">
        <f t="shared" si="15"/>
        <v>2.6057591751516158</v>
      </c>
      <c r="Y60" s="1">
        <f t="shared" si="16"/>
        <v>6.4237694910078336</v>
      </c>
      <c r="Z60" s="1">
        <f t="shared" si="17"/>
        <v>3.9213783210923161</v>
      </c>
      <c r="AA60" s="1">
        <f t="shared" si="18"/>
        <v>-41.80501413797775</v>
      </c>
      <c r="AB60" s="1">
        <f t="shared" si="19"/>
        <v>-46.943007353620899</v>
      </c>
      <c r="AC60" s="1">
        <f t="shared" si="20"/>
        <v>-3.7856062079701105</v>
      </c>
      <c r="AD60" s="1">
        <f t="shared" si="21"/>
        <v>138.75533244874407</v>
      </c>
      <c r="AE60" s="1">
        <v>0</v>
      </c>
      <c r="AF60" s="1">
        <v>0</v>
      </c>
      <c r="AG60" s="1">
        <f t="shared" si="22"/>
        <v>1</v>
      </c>
      <c r="AH60" s="1">
        <f t="shared" si="23"/>
        <v>0</v>
      </c>
      <c r="AI60" s="1">
        <f t="shared" si="24"/>
        <v>52208.23689251185</v>
      </c>
      <c r="AJ60" s="1" t="s">
        <v>263</v>
      </c>
      <c r="AK60" s="1">
        <v>715.47692307692296</v>
      </c>
      <c r="AL60" s="1">
        <v>3262.08</v>
      </c>
      <c r="AM60" s="1">
        <f t="shared" si="25"/>
        <v>2546.603076923077</v>
      </c>
      <c r="AN60" s="1">
        <f t="shared" si="26"/>
        <v>0.78066849277855754</v>
      </c>
      <c r="AO60" s="1">
        <v>-0.57774747981622299</v>
      </c>
      <c r="AP60" s="1" t="s">
        <v>475</v>
      </c>
      <c r="AQ60" s="1">
        <v>1094.32307692308</v>
      </c>
      <c r="AR60" s="1">
        <v>1232.56</v>
      </c>
      <c r="AS60" s="1">
        <f t="shared" si="27"/>
        <v>0.1121543154709872</v>
      </c>
      <c r="AT60" s="1">
        <v>0.5</v>
      </c>
      <c r="AU60" s="1">
        <f t="shared" si="28"/>
        <v>1180.1736107473423</v>
      </c>
      <c r="AV60" s="1">
        <f t="shared" si="29"/>
        <v>1.8114222263279767</v>
      </c>
      <c r="AW60" s="1">
        <f t="shared" si="30"/>
        <v>66.180781725145735</v>
      </c>
      <c r="AX60" s="1">
        <f t="shared" si="31"/>
        <v>0.38042772765626015</v>
      </c>
      <c r="AY60" s="1">
        <f t="shared" si="32"/>
        <v>2.024422241259287E-3</v>
      </c>
      <c r="AZ60" s="1">
        <f t="shared" si="33"/>
        <v>1.6465892126955282</v>
      </c>
      <c r="BA60" s="1" t="s">
        <v>476</v>
      </c>
      <c r="BB60" s="1">
        <v>763.66</v>
      </c>
      <c r="BC60" s="1">
        <f t="shared" si="34"/>
        <v>468.9</v>
      </c>
      <c r="BD60" s="1">
        <f t="shared" si="35"/>
        <v>0.29481109634659841</v>
      </c>
      <c r="BE60" s="1">
        <f t="shared" si="36"/>
        <v>0.81232138711665769</v>
      </c>
      <c r="BF60" s="1">
        <f t="shared" si="37"/>
        <v>0.26733987099230588</v>
      </c>
      <c r="BG60" s="1">
        <f t="shared" si="38"/>
        <v>0.79695183689645088</v>
      </c>
      <c r="BH60" s="1">
        <f t="shared" si="39"/>
        <v>1399.9863333333301</v>
      </c>
      <c r="BI60" s="1">
        <f t="shared" si="40"/>
        <v>1180.1736107473423</v>
      </c>
      <c r="BJ60" s="1">
        <f t="shared" si="41"/>
        <v>0.84298937971585797</v>
      </c>
      <c r="BK60" s="1">
        <f t="shared" si="42"/>
        <v>0.1959787594317158</v>
      </c>
      <c r="BL60" s="1">
        <v>6</v>
      </c>
      <c r="BM60" s="1">
        <v>0.5</v>
      </c>
      <c r="BN60" s="1" t="s">
        <v>266</v>
      </c>
      <c r="BO60" s="1">
        <v>2</v>
      </c>
      <c r="BP60" s="1">
        <v>1607380161.25</v>
      </c>
      <c r="BQ60" s="1">
        <v>397.33620000000002</v>
      </c>
      <c r="BR60" s="1">
        <v>399.96190000000001</v>
      </c>
      <c r="BS60" s="1">
        <v>25.498623333333299</v>
      </c>
      <c r="BT60" s="1">
        <v>24.390076666666701</v>
      </c>
      <c r="BU60" s="1">
        <v>394.61720000000003</v>
      </c>
      <c r="BV60" s="1">
        <v>24.933246666666701</v>
      </c>
      <c r="BW60" s="1">
        <v>499.999433333333</v>
      </c>
      <c r="BX60" s="1">
        <v>102.144833333333</v>
      </c>
      <c r="BY60" s="1">
        <v>4.73180266666667E-2</v>
      </c>
      <c r="BZ60" s="1">
        <v>37.342680000000001</v>
      </c>
      <c r="CA60" s="1">
        <v>37.636173333333304</v>
      </c>
      <c r="CB60" s="1">
        <v>999.9</v>
      </c>
      <c r="CC60" s="1">
        <v>0</v>
      </c>
      <c r="CD60" s="1">
        <v>0</v>
      </c>
      <c r="CE60" s="1">
        <v>9999.3916666666701</v>
      </c>
      <c r="CF60" s="1">
        <v>0</v>
      </c>
      <c r="CG60" s="1">
        <v>118.129</v>
      </c>
      <c r="CH60" s="1">
        <v>1399.9863333333301</v>
      </c>
      <c r="CI60" s="1">
        <v>0.89999620000000002</v>
      </c>
      <c r="CJ60" s="1">
        <v>0.10000396</v>
      </c>
      <c r="CK60" s="1">
        <v>0</v>
      </c>
      <c r="CL60" s="1">
        <v>1095.1690000000001</v>
      </c>
      <c r="CM60" s="1">
        <v>4.9997499999999997</v>
      </c>
      <c r="CN60" s="1">
        <v>15171.493333333299</v>
      </c>
      <c r="CO60" s="1">
        <v>12177.916666666701</v>
      </c>
      <c r="CP60" s="1">
        <v>47.5</v>
      </c>
      <c r="CQ60" s="1">
        <v>49.160133333333299</v>
      </c>
      <c r="CR60" s="1">
        <v>48.186999999999998</v>
      </c>
      <c r="CS60" s="1">
        <v>48.811999999999998</v>
      </c>
      <c r="CT60" s="1">
        <v>49.375</v>
      </c>
      <c r="CU60" s="1">
        <v>1255.4833333333299</v>
      </c>
      <c r="CV60" s="1">
        <v>139.50299999999999</v>
      </c>
      <c r="CW60" s="1">
        <v>0</v>
      </c>
      <c r="CX60" s="1">
        <v>189.09999990463299</v>
      </c>
      <c r="CY60" s="1">
        <v>0</v>
      </c>
      <c r="CZ60" s="1">
        <v>1094.32307692308</v>
      </c>
      <c r="DA60" s="1">
        <v>-194.55453007427101</v>
      </c>
      <c r="DB60" s="1">
        <v>-2686.0957283392199</v>
      </c>
      <c r="DC60" s="1">
        <v>15159.4807692308</v>
      </c>
      <c r="DD60" s="1">
        <v>15</v>
      </c>
      <c r="DE60" s="1">
        <v>1607380209.5</v>
      </c>
      <c r="DF60" s="1" t="s">
        <v>477</v>
      </c>
      <c r="DG60" s="1">
        <v>1607380209.5</v>
      </c>
      <c r="DH60" s="1">
        <v>1607371984.5999999</v>
      </c>
      <c r="DI60" s="1">
        <v>14</v>
      </c>
      <c r="DJ60" s="1">
        <v>2.7E-2</v>
      </c>
      <c r="DK60" s="1">
        <v>-0.14299999999999999</v>
      </c>
      <c r="DL60" s="1">
        <v>2.7189999999999999</v>
      </c>
      <c r="DM60" s="1">
        <v>0.56499999999999995</v>
      </c>
      <c r="DN60" s="1">
        <v>408</v>
      </c>
      <c r="DO60" s="1">
        <v>33</v>
      </c>
      <c r="DP60" s="1">
        <v>0.32</v>
      </c>
      <c r="DQ60" s="1">
        <v>0.22</v>
      </c>
      <c r="DR60" s="1">
        <v>1.83660283636217</v>
      </c>
      <c r="DS60" s="1">
        <v>-0.25549326606489198</v>
      </c>
      <c r="DT60" s="1">
        <v>3.5437419125154697E-2</v>
      </c>
      <c r="DU60" s="1">
        <v>1</v>
      </c>
      <c r="DV60" s="1">
        <v>-2.6537358064516101</v>
      </c>
      <c r="DW60" s="1">
        <v>0.123614032258068</v>
      </c>
      <c r="DX60" s="1">
        <v>3.7823930279242399E-2</v>
      </c>
      <c r="DY60" s="1">
        <v>1</v>
      </c>
      <c r="DZ60" s="1">
        <v>1.1070709677419399</v>
      </c>
      <c r="EA60" s="1">
        <v>0.320428548387094</v>
      </c>
      <c r="EB60" s="1">
        <v>2.3939460790386301E-2</v>
      </c>
      <c r="EC60" s="1">
        <v>0</v>
      </c>
      <c r="ED60" s="1">
        <v>2</v>
      </c>
      <c r="EE60" s="1">
        <v>3</v>
      </c>
      <c r="EF60" s="1" t="s">
        <v>275</v>
      </c>
      <c r="EG60" s="1">
        <v>100</v>
      </c>
      <c r="EH60" s="1">
        <v>100</v>
      </c>
      <c r="EI60" s="1">
        <v>2.7189999999999999</v>
      </c>
      <c r="EJ60" s="1">
        <v>0.56540000000000001</v>
      </c>
      <c r="EK60" s="1">
        <v>2.69175000000007</v>
      </c>
      <c r="EL60" s="1">
        <v>0</v>
      </c>
      <c r="EM60" s="1">
        <v>0</v>
      </c>
      <c r="EN60" s="1">
        <v>0</v>
      </c>
      <c r="EO60" s="1">
        <v>0.56538000000000099</v>
      </c>
      <c r="EP60" s="1">
        <v>0</v>
      </c>
      <c r="EQ60" s="1">
        <v>0</v>
      </c>
      <c r="ER60" s="1">
        <v>0</v>
      </c>
      <c r="ES60" s="1">
        <v>-1</v>
      </c>
      <c r="ET60" s="1">
        <v>-1</v>
      </c>
      <c r="EU60" s="1">
        <v>-1</v>
      </c>
      <c r="EV60" s="1">
        <v>-1</v>
      </c>
      <c r="EW60" s="1">
        <v>12.6</v>
      </c>
      <c r="EX60" s="1">
        <v>136.4</v>
      </c>
      <c r="EY60" s="1">
        <v>2</v>
      </c>
      <c r="EZ60" s="1">
        <v>506.73500000000001</v>
      </c>
      <c r="FA60" s="1">
        <v>508.959</v>
      </c>
      <c r="FB60" s="1">
        <v>36.186500000000002</v>
      </c>
      <c r="FC60" s="1">
        <v>34.688400000000001</v>
      </c>
      <c r="FD60" s="1">
        <v>30.0002</v>
      </c>
      <c r="FE60" s="1">
        <v>34.473500000000001</v>
      </c>
      <c r="FF60" s="1">
        <v>34.415999999999997</v>
      </c>
      <c r="FG60" s="1">
        <v>18.452100000000002</v>
      </c>
      <c r="FH60" s="1">
        <v>0</v>
      </c>
      <c r="FI60" s="1">
        <v>100</v>
      </c>
      <c r="FJ60" s="1">
        <v>-999.9</v>
      </c>
      <c r="FK60" s="1">
        <v>400</v>
      </c>
      <c r="FL60" s="1">
        <v>27.131900000000002</v>
      </c>
      <c r="FM60" s="1">
        <v>101.26600000000001</v>
      </c>
      <c r="FN60" s="1">
        <v>100.574</v>
      </c>
    </row>
    <row r="61" spans="1:170" ht="15.75" customHeight="1" x14ac:dyDescent="0.25">
      <c r="A61" s="1">
        <v>45</v>
      </c>
      <c r="B61" s="1">
        <v>1607380465.5</v>
      </c>
      <c r="C61" s="1">
        <v>8233.4000000953693</v>
      </c>
      <c r="D61" s="1" t="s">
        <v>478</v>
      </c>
      <c r="E61" s="1" t="s">
        <v>479</v>
      </c>
      <c r="F61" s="1" t="s">
        <v>480</v>
      </c>
      <c r="G61" s="1" t="s">
        <v>378</v>
      </c>
      <c r="H61" s="1">
        <v>1607380457.5</v>
      </c>
      <c r="I61" s="1">
        <f t="shared" si="0"/>
        <v>2.3315466586139337E-3</v>
      </c>
      <c r="J61" s="1">
        <f t="shared" si="1"/>
        <v>5.3920761551313614</v>
      </c>
      <c r="K61" s="1">
        <f t="shared" si="2"/>
        <v>392.468677419355</v>
      </c>
      <c r="L61" s="1">
        <f t="shared" si="3"/>
        <v>230.03626020921334</v>
      </c>
      <c r="M61" s="1">
        <f t="shared" si="4"/>
        <v>23.507353231841822</v>
      </c>
      <c r="N61" s="1">
        <f t="shared" si="5"/>
        <v>40.106285088010864</v>
      </c>
      <c r="O61" s="1">
        <f t="shared" si="6"/>
        <v>6.0848998845187192E-2</v>
      </c>
      <c r="P61" s="1">
        <f t="shared" si="7"/>
        <v>2.96736373122482</v>
      </c>
      <c r="Q61" s="1">
        <f t="shared" si="8"/>
        <v>6.0164211124680067E-2</v>
      </c>
      <c r="R61" s="1">
        <f t="shared" si="9"/>
        <v>3.7663515164377374E-2</v>
      </c>
      <c r="S61" s="1">
        <f t="shared" si="10"/>
        <v>231.28931179101025</v>
      </c>
      <c r="T61" s="1">
        <f t="shared" si="11"/>
        <v>38.139773844513684</v>
      </c>
      <c r="U61" s="1">
        <f t="shared" si="12"/>
        <v>37.658700000000003</v>
      </c>
      <c r="V61" s="1">
        <f t="shared" si="13"/>
        <v>6.5351306754845462</v>
      </c>
      <c r="W61" s="1">
        <f t="shared" si="14"/>
        <v>42.761512543916723</v>
      </c>
      <c r="X61" s="1">
        <f t="shared" si="15"/>
        <v>2.7549752981217472</v>
      </c>
      <c r="Y61" s="1">
        <f t="shared" si="16"/>
        <v>6.442651660865236</v>
      </c>
      <c r="Z61" s="1">
        <f t="shared" si="17"/>
        <v>3.7801553773627989</v>
      </c>
      <c r="AA61" s="1">
        <f t="shared" si="18"/>
        <v>-102.82120764487448</v>
      </c>
      <c r="AB61" s="1">
        <f t="shared" si="19"/>
        <v>-41.930360235807349</v>
      </c>
      <c r="AC61" s="1">
        <f t="shared" si="20"/>
        <v>-3.3819713002219904</v>
      </c>
      <c r="AD61" s="1">
        <f t="shared" si="21"/>
        <v>83.155772610106453</v>
      </c>
      <c r="AE61" s="1">
        <v>0</v>
      </c>
      <c r="AF61" s="1">
        <v>0</v>
      </c>
      <c r="AG61" s="1">
        <f t="shared" si="22"/>
        <v>1</v>
      </c>
      <c r="AH61" s="1">
        <f t="shared" si="23"/>
        <v>0</v>
      </c>
      <c r="AI61" s="1">
        <f t="shared" si="24"/>
        <v>52215.294839746966</v>
      </c>
      <c r="AJ61" s="1" t="s">
        <v>263</v>
      </c>
      <c r="AK61" s="1">
        <v>715.47692307692296</v>
      </c>
      <c r="AL61" s="1">
        <v>3262.08</v>
      </c>
      <c r="AM61" s="1">
        <f t="shared" si="25"/>
        <v>2546.603076923077</v>
      </c>
      <c r="AN61" s="1">
        <f t="shared" si="26"/>
        <v>0.78066849277855754</v>
      </c>
      <c r="AO61" s="1">
        <v>-0.57774747981622299</v>
      </c>
      <c r="AP61" s="1" t="s">
        <v>481</v>
      </c>
      <c r="AQ61" s="1">
        <v>1094.9423999999999</v>
      </c>
      <c r="AR61" s="1">
        <v>1269.98</v>
      </c>
      <c r="AS61" s="1">
        <f t="shared" si="27"/>
        <v>0.13782705239452597</v>
      </c>
      <c r="AT61" s="1">
        <v>0.5</v>
      </c>
      <c r="AU61" s="1">
        <f t="shared" si="28"/>
        <v>1180.1772975215031</v>
      </c>
      <c r="AV61" s="1">
        <f t="shared" si="29"/>
        <v>5.3920761551313614</v>
      </c>
      <c r="AW61" s="1">
        <f t="shared" si="30"/>
        <v>81.33017911016313</v>
      </c>
      <c r="AX61" s="1">
        <f t="shared" si="31"/>
        <v>0.39270697176333486</v>
      </c>
      <c r="AY61" s="1">
        <f t="shared" si="32"/>
        <v>5.0584125346969846E-3</v>
      </c>
      <c r="AZ61" s="1">
        <f t="shared" si="33"/>
        <v>1.5686073796437738</v>
      </c>
      <c r="BA61" s="1" t="s">
        <v>482</v>
      </c>
      <c r="BB61" s="1">
        <v>771.25</v>
      </c>
      <c r="BC61" s="1">
        <f t="shared" si="34"/>
        <v>498.73</v>
      </c>
      <c r="BD61" s="1">
        <f t="shared" si="35"/>
        <v>0.35096665530447357</v>
      </c>
      <c r="BE61" s="1">
        <f t="shared" si="36"/>
        <v>0.79977356945275269</v>
      </c>
      <c r="BF61" s="1">
        <f t="shared" si="37"/>
        <v>0.31566569652107096</v>
      </c>
      <c r="BG61" s="1">
        <f t="shared" si="38"/>
        <v>0.78225775271069997</v>
      </c>
      <c r="BH61" s="1">
        <f t="shared" si="39"/>
        <v>1399.99096774194</v>
      </c>
      <c r="BI61" s="1">
        <f t="shared" si="40"/>
        <v>1180.1772975215031</v>
      </c>
      <c r="BJ61" s="1">
        <f t="shared" si="41"/>
        <v>0.84298922258407372</v>
      </c>
      <c r="BK61" s="1">
        <f t="shared" si="42"/>
        <v>0.19597844516814739</v>
      </c>
      <c r="BL61" s="1">
        <v>6</v>
      </c>
      <c r="BM61" s="1">
        <v>0.5</v>
      </c>
      <c r="BN61" s="1" t="s">
        <v>266</v>
      </c>
      <c r="BO61" s="1">
        <v>2</v>
      </c>
      <c r="BP61" s="1">
        <v>1607380457.5</v>
      </c>
      <c r="BQ61" s="1">
        <v>392.468677419355</v>
      </c>
      <c r="BR61" s="1">
        <v>400.03690322580599</v>
      </c>
      <c r="BS61" s="1">
        <v>26.959403225806501</v>
      </c>
      <c r="BT61" s="1">
        <v>24.237096774193599</v>
      </c>
      <c r="BU61" s="1">
        <v>390.27764516129002</v>
      </c>
      <c r="BV61" s="1">
        <v>26.6500032258065</v>
      </c>
      <c r="BW61" s="1">
        <v>500.02222580645201</v>
      </c>
      <c r="BX61" s="1">
        <v>102.14187096774199</v>
      </c>
      <c r="BY61" s="1">
        <v>4.79021161290323E-2</v>
      </c>
      <c r="BZ61" s="1">
        <v>37.396596774193497</v>
      </c>
      <c r="CA61" s="1">
        <v>37.658700000000003</v>
      </c>
      <c r="CB61" s="1">
        <v>999.9</v>
      </c>
      <c r="CC61" s="1">
        <v>0</v>
      </c>
      <c r="CD61" s="1">
        <v>0</v>
      </c>
      <c r="CE61" s="1">
        <v>10002.915161290301</v>
      </c>
      <c r="CF61" s="1">
        <v>0</v>
      </c>
      <c r="CG61" s="1">
        <v>457.72248387096801</v>
      </c>
      <c r="CH61" s="1">
        <v>1399.99096774194</v>
      </c>
      <c r="CI61" s="1">
        <v>0.90000041935483899</v>
      </c>
      <c r="CJ61" s="1">
        <v>9.9999287096774206E-2</v>
      </c>
      <c r="CK61" s="1">
        <v>0</v>
      </c>
      <c r="CL61" s="1">
        <v>1096.0225806451599</v>
      </c>
      <c r="CM61" s="1">
        <v>4.9997499999999997</v>
      </c>
      <c r="CN61" s="1">
        <v>15110.103225806501</v>
      </c>
      <c r="CO61" s="1">
        <v>12177.9741935484</v>
      </c>
      <c r="CP61" s="1">
        <v>47.429000000000002</v>
      </c>
      <c r="CQ61" s="1">
        <v>49.061999999999998</v>
      </c>
      <c r="CR61" s="1">
        <v>48.074258064516101</v>
      </c>
      <c r="CS61" s="1">
        <v>48.715451612903202</v>
      </c>
      <c r="CT61" s="1">
        <v>49.304000000000002</v>
      </c>
      <c r="CU61" s="1">
        <v>1255.4948387096799</v>
      </c>
      <c r="CV61" s="1">
        <v>139.49612903225801</v>
      </c>
      <c r="CW61" s="1">
        <v>0</v>
      </c>
      <c r="CX61" s="1">
        <v>295.60000014305098</v>
      </c>
      <c r="CY61" s="1">
        <v>0</v>
      </c>
      <c r="CZ61" s="1">
        <v>1094.9423999999999</v>
      </c>
      <c r="DA61" s="1">
        <v>-85.948461557351905</v>
      </c>
      <c r="DB61" s="1">
        <v>-1165.2615384016001</v>
      </c>
      <c r="DC61" s="1">
        <v>15095.056</v>
      </c>
      <c r="DD61" s="1">
        <v>15</v>
      </c>
      <c r="DE61" s="1">
        <v>1607380303</v>
      </c>
      <c r="DF61" s="1" t="s">
        <v>483</v>
      </c>
      <c r="DG61" s="1">
        <v>1607380283</v>
      </c>
      <c r="DH61" s="1">
        <v>1607380303</v>
      </c>
      <c r="DI61" s="1">
        <v>15</v>
      </c>
      <c r="DJ61" s="1">
        <v>-0.52800000000000002</v>
      </c>
      <c r="DK61" s="1">
        <v>-0.25600000000000001</v>
      </c>
      <c r="DL61" s="1">
        <v>2.1909999999999998</v>
      </c>
      <c r="DM61" s="1">
        <v>0.309</v>
      </c>
      <c r="DN61" s="1">
        <v>400</v>
      </c>
      <c r="DO61" s="1">
        <v>25</v>
      </c>
      <c r="DP61" s="1">
        <v>0.22</v>
      </c>
      <c r="DQ61" s="1">
        <v>0.01</v>
      </c>
      <c r="DR61" s="1">
        <v>5.3905267299905297</v>
      </c>
      <c r="DS61" s="1">
        <v>0.48369545534936498</v>
      </c>
      <c r="DT61" s="1">
        <v>4.4780687816081098E-2</v>
      </c>
      <c r="DU61" s="1">
        <v>1</v>
      </c>
      <c r="DV61" s="1">
        <v>-7.5680745161290304</v>
      </c>
      <c r="DW61" s="1">
        <v>-0.51120967741934198</v>
      </c>
      <c r="DX61" s="1">
        <v>5.0859933646951599E-2</v>
      </c>
      <c r="DY61" s="1">
        <v>0</v>
      </c>
      <c r="DZ61" s="1">
        <v>2.7231664516128999</v>
      </c>
      <c r="EA61" s="1">
        <v>-0.10631854838709701</v>
      </c>
      <c r="EB61" s="1">
        <v>7.9929378297898205E-3</v>
      </c>
      <c r="EC61" s="1">
        <v>1</v>
      </c>
      <c r="ED61" s="1">
        <v>2</v>
      </c>
      <c r="EE61" s="1">
        <v>3</v>
      </c>
      <c r="EF61" s="1" t="s">
        <v>275</v>
      </c>
      <c r="EG61" s="1">
        <v>100</v>
      </c>
      <c r="EH61" s="1">
        <v>100</v>
      </c>
      <c r="EI61" s="1">
        <v>2.1920000000000002</v>
      </c>
      <c r="EJ61" s="1">
        <v>0.30940000000000001</v>
      </c>
      <c r="EK61" s="1">
        <v>2.1910476190475898</v>
      </c>
      <c r="EL61" s="1">
        <v>0</v>
      </c>
      <c r="EM61" s="1">
        <v>0</v>
      </c>
      <c r="EN61" s="1">
        <v>0</v>
      </c>
      <c r="EO61" s="1">
        <v>0.30940000000000401</v>
      </c>
      <c r="EP61" s="1">
        <v>0</v>
      </c>
      <c r="EQ61" s="1">
        <v>0</v>
      </c>
      <c r="ER61" s="1">
        <v>0</v>
      </c>
      <c r="ES61" s="1">
        <v>-1</v>
      </c>
      <c r="ET61" s="1">
        <v>-1</v>
      </c>
      <c r="EU61" s="1">
        <v>-1</v>
      </c>
      <c r="EV61" s="1">
        <v>-1</v>
      </c>
      <c r="EW61" s="1">
        <v>3</v>
      </c>
      <c r="EX61" s="1">
        <v>2.7</v>
      </c>
      <c r="EY61" s="1">
        <v>2</v>
      </c>
      <c r="EZ61" s="1">
        <v>517.94000000000005</v>
      </c>
      <c r="FA61" s="1">
        <v>508.73899999999998</v>
      </c>
      <c r="FB61" s="1">
        <v>36.235500000000002</v>
      </c>
      <c r="FC61" s="1">
        <v>34.723100000000002</v>
      </c>
      <c r="FD61" s="1">
        <v>30.000299999999999</v>
      </c>
      <c r="FE61" s="1">
        <v>34.515500000000003</v>
      </c>
      <c r="FF61" s="1">
        <v>34.462200000000003</v>
      </c>
      <c r="FG61" s="1">
        <v>18.488700000000001</v>
      </c>
      <c r="FH61" s="1">
        <v>0</v>
      </c>
      <c r="FI61" s="1">
        <v>100</v>
      </c>
      <c r="FJ61" s="1">
        <v>-999.9</v>
      </c>
      <c r="FK61" s="1">
        <v>400</v>
      </c>
      <c r="FL61" s="1">
        <v>27.131900000000002</v>
      </c>
      <c r="FM61" s="1">
        <v>101.27</v>
      </c>
      <c r="FN61" s="1">
        <v>100.574</v>
      </c>
    </row>
    <row r="62" spans="1:170" ht="15.75" customHeight="1" x14ac:dyDescent="0.25">
      <c r="A62" s="1">
        <v>46</v>
      </c>
      <c r="B62" s="1">
        <v>1607380631</v>
      </c>
      <c r="C62" s="1">
        <v>8398.9000000953693</v>
      </c>
      <c r="D62" s="1" t="s">
        <v>484</v>
      </c>
      <c r="E62" s="1" t="s">
        <v>485</v>
      </c>
      <c r="F62" s="1" t="s">
        <v>480</v>
      </c>
      <c r="G62" s="1" t="s">
        <v>378</v>
      </c>
      <c r="H62" s="1">
        <v>1607380623.25</v>
      </c>
      <c r="I62" s="1">
        <f t="shared" si="0"/>
        <v>8.7767980779116638E-3</v>
      </c>
      <c r="J62" s="1">
        <f t="shared" si="1"/>
        <v>17.181034069139653</v>
      </c>
      <c r="K62" s="1">
        <f t="shared" si="2"/>
        <v>375.363566666667</v>
      </c>
      <c r="L62" s="1">
        <f t="shared" si="3"/>
        <v>283.75464939067047</v>
      </c>
      <c r="M62" s="1">
        <f t="shared" si="4"/>
        <v>28.996444848586012</v>
      </c>
      <c r="N62" s="1">
        <f t="shared" si="5"/>
        <v>38.357817157854853</v>
      </c>
      <c r="O62" s="1">
        <f t="shared" si="6"/>
        <v>0.37137405716273475</v>
      </c>
      <c r="P62" s="1">
        <f t="shared" si="7"/>
        <v>2.9671304219270298</v>
      </c>
      <c r="Q62" s="1">
        <f t="shared" si="8"/>
        <v>0.34734851291135654</v>
      </c>
      <c r="R62" s="1">
        <f t="shared" si="9"/>
        <v>0.21912176687523885</v>
      </c>
      <c r="S62" s="1">
        <f t="shared" si="10"/>
        <v>231.28605579169832</v>
      </c>
      <c r="T62" s="1">
        <f t="shared" si="11"/>
        <v>36.20377481002015</v>
      </c>
      <c r="U62" s="1">
        <f t="shared" si="12"/>
        <v>35.913980000000002</v>
      </c>
      <c r="V62" s="1">
        <f t="shared" si="13"/>
        <v>5.940619097890294</v>
      </c>
      <c r="W62" s="1">
        <f t="shared" si="14"/>
        <v>54.840347252199216</v>
      </c>
      <c r="X62" s="1">
        <f t="shared" si="15"/>
        <v>3.4775114309681796</v>
      </c>
      <c r="Y62" s="1">
        <f t="shared" si="16"/>
        <v>6.3411550167175932</v>
      </c>
      <c r="Z62" s="1">
        <f t="shared" si="17"/>
        <v>2.4631076669221144</v>
      </c>
      <c r="AA62" s="1">
        <f t="shared" si="18"/>
        <v>-387.05679523590436</v>
      </c>
      <c r="AB62" s="1">
        <f t="shared" si="19"/>
        <v>190.5442408195558</v>
      </c>
      <c r="AC62" s="1">
        <f t="shared" si="20"/>
        <v>15.219284340400622</v>
      </c>
      <c r="AD62" s="1">
        <f t="shared" si="21"/>
        <v>49.992785715750387</v>
      </c>
      <c r="AE62" s="1">
        <v>0</v>
      </c>
      <c r="AF62" s="1">
        <v>0</v>
      </c>
      <c r="AG62" s="1">
        <f t="shared" si="22"/>
        <v>1</v>
      </c>
      <c r="AH62" s="1">
        <f t="shared" si="23"/>
        <v>0</v>
      </c>
      <c r="AI62" s="1">
        <f t="shared" si="24"/>
        <v>52257.708851852607</v>
      </c>
      <c r="AJ62" s="1" t="s">
        <v>263</v>
      </c>
      <c r="AK62" s="1">
        <v>715.47692307692296</v>
      </c>
      <c r="AL62" s="1">
        <v>3262.08</v>
      </c>
      <c r="AM62" s="1">
        <f t="shared" si="25"/>
        <v>2546.603076923077</v>
      </c>
      <c r="AN62" s="1">
        <f t="shared" si="26"/>
        <v>0.78066849277855754</v>
      </c>
      <c r="AO62" s="1">
        <v>-0.57774747981622299</v>
      </c>
      <c r="AP62" s="1" t="s">
        <v>486</v>
      </c>
      <c r="AQ62" s="1">
        <v>1597.3148000000001</v>
      </c>
      <c r="AR62" s="1">
        <v>2039.82</v>
      </c>
      <c r="AS62" s="1">
        <f t="shared" si="27"/>
        <v>0.21693345491268834</v>
      </c>
      <c r="AT62" s="1">
        <v>0.5</v>
      </c>
      <c r="AU62" s="1">
        <f t="shared" si="28"/>
        <v>1180.1594807473334</v>
      </c>
      <c r="AV62" s="1">
        <f t="shared" si="29"/>
        <v>17.181034069139653</v>
      </c>
      <c r="AW62" s="1">
        <f t="shared" si="30"/>
        <v>128.00803675324167</v>
      </c>
      <c r="AX62" s="1">
        <f t="shared" si="31"/>
        <v>0.52910060691629657</v>
      </c>
      <c r="AY62" s="1">
        <f t="shared" si="32"/>
        <v>1.5047781116591266E-2</v>
      </c>
      <c r="AZ62" s="1">
        <f t="shared" si="33"/>
        <v>0.59919992940553579</v>
      </c>
      <c r="BA62" s="1" t="s">
        <v>487</v>
      </c>
      <c r="BB62" s="1">
        <v>960.55</v>
      </c>
      <c r="BC62" s="1">
        <f t="shared" si="34"/>
        <v>1079.27</v>
      </c>
      <c r="BD62" s="1">
        <f t="shared" si="35"/>
        <v>0.41000416948492946</v>
      </c>
      <c r="BE62" s="1">
        <f t="shared" si="36"/>
        <v>0.53106411821701227</v>
      </c>
      <c r="BF62" s="1">
        <f t="shared" si="37"/>
        <v>0.33413184824290226</v>
      </c>
      <c r="BG62" s="1">
        <f t="shared" si="38"/>
        <v>0.47995701060598372</v>
      </c>
      <c r="BH62" s="1">
        <f t="shared" si="39"/>
        <v>1399.96966666667</v>
      </c>
      <c r="BI62" s="1">
        <f t="shared" si="40"/>
        <v>1180.1594807473334</v>
      </c>
      <c r="BJ62" s="1">
        <f t="shared" si="41"/>
        <v>0.84298932244531766</v>
      </c>
      <c r="BK62" s="1">
        <f t="shared" si="42"/>
        <v>0.19597864489063541</v>
      </c>
      <c r="BL62" s="1">
        <v>6</v>
      </c>
      <c r="BM62" s="1">
        <v>0.5</v>
      </c>
      <c r="BN62" s="1" t="s">
        <v>266</v>
      </c>
      <c r="BO62" s="1">
        <v>2</v>
      </c>
      <c r="BP62" s="1">
        <v>1607380623.25</v>
      </c>
      <c r="BQ62" s="1">
        <v>375.363566666667</v>
      </c>
      <c r="BR62" s="1">
        <v>399.933766666667</v>
      </c>
      <c r="BS62" s="1">
        <v>34.030380000000001</v>
      </c>
      <c r="BT62" s="1">
        <v>23.856813333333299</v>
      </c>
      <c r="BU62" s="1">
        <v>373.17253333333298</v>
      </c>
      <c r="BV62" s="1">
        <v>33.720979999999997</v>
      </c>
      <c r="BW62" s="1">
        <v>500.008733333333</v>
      </c>
      <c r="BX62" s="1">
        <v>102.1401</v>
      </c>
      <c r="BY62" s="1">
        <v>4.8339593333333299E-2</v>
      </c>
      <c r="BZ62" s="1">
        <v>37.105150000000002</v>
      </c>
      <c r="CA62" s="1">
        <v>35.913980000000002</v>
      </c>
      <c r="CB62" s="1">
        <v>999.9</v>
      </c>
      <c r="CC62" s="1">
        <v>0</v>
      </c>
      <c r="CD62" s="1">
        <v>0</v>
      </c>
      <c r="CE62" s="1">
        <v>10001.767</v>
      </c>
      <c r="CF62" s="1">
        <v>0</v>
      </c>
      <c r="CG62" s="1">
        <v>298.48013333333301</v>
      </c>
      <c r="CH62" s="1">
        <v>1399.96966666667</v>
      </c>
      <c r="CI62" s="1">
        <v>0.89999913333333303</v>
      </c>
      <c r="CJ62" s="1">
        <v>0.100000636666667</v>
      </c>
      <c r="CK62" s="1">
        <v>0</v>
      </c>
      <c r="CL62" s="1">
        <v>1599.1706666666701</v>
      </c>
      <c r="CM62" s="1">
        <v>4.9997499999999997</v>
      </c>
      <c r="CN62" s="1">
        <v>22045.703333333298</v>
      </c>
      <c r="CO62" s="1">
        <v>12177.7733333333</v>
      </c>
      <c r="CP62" s="1">
        <v>47.399799999999999</v>
      </c>
      <c r="CQ62" s="1">
        <v>49</v>
      </c>
      <c r="CR62" s="1">
        <v>48.078800000000001</v>
      </c>
      <c r="CS62" s="1">
        <v>48.7164</v>
      </c>
      <c r="CT62" s="1">
        <v>49.295466666666698</v>
      </c>
      <c r="CU62" s="1">
        <v>1255.471</v>
      </c>
      <c r="CV62" s="1">
        <v>139.49866666666699</v>
      </c>
      <c r="CW62" s="1">
        <v>0</v>
      </c>
      <c r="CX62" s="1">
        <v>164.59999990463299</v>
      </c>
      <c r="CY62" s="1">
        <v>0</v>
      </c>
      <c r="CZ62" s="1">
        <v>1597.3148000000001</v>
      </c>
      <c r="DA62" s="1">
        <v>-215.84230804267</v>
      </c>
      <c r="DB62" s="1">
        <v>-2969.8230814164499</v>
      </c>
      <c r="DC62" s="1">
        <v>22020.9</v>
      </c>
      <c r="DD62" s="1">
        <v>15</v>
      </c>
      <c r="DE62" s="1">
        <v>1607380303</v>
      </c>
      <c r="DF62" s="1" t="s">
        <v>483</v>
      </c>
      <c r="DG62" s="1">
        <v>1607380283</v>
      </c>
      <c r="DH62" s="1">
        <v>1607380303</v>
      </c>
      <c r="DI62" s="1">
        <v>15</v>
      </c>
      <c r="DJ62" s="1">
        <v>-0.52800000000000002</v>
      </c>
      <c r="DK62" s="1">
        <v>-0.25600000000000001</v>
      </c>
      <c r="DL62" s="1">
        <v>2.1909999999999998</v>
      </c>
      <c r="DM62" s="1">
        <v>0.309</v>
      </c>
      <c r="DN62" s="1">
        <v>400</v>
      </c>
      <c r="DO62" s="1">
        <v>25</v>
      </c>
      <c r="DP62" s="1">
        <v>0.22</v>
      </c>
      <c r="DQ62" s="1">
        <v>0.01</v>
      </c>
      <c r="DR62" s="1">
        <v>17.1822894290666</v>
      </c>
      <c r="DS62" s="1">
        <v>-3.2467040449848203E-2</v>
      </c>
      <c r="DT62" s="1">
        <v>1.2422328960485901E-2</v>
      </c>
      <c r="DU62" s="1">
        <v>1</v>
      </c>
      <c r="DV62" s="1">
        <v>-24.569419354838701</v>
      </c>
      <c r="DW62" s="1">
        <v>-0.162996774193538</v>
      </c>
      <c r="DX62" s="1">
        <v>1.80450943982523E-2</v>
      </c>
      <c r="DY62" s="1">
        <v>1</v>
      </c>
      <c r="DZ62" s="1">
        <v>10.171103225806499</v>
      </c>
      <c r="EA62" s="1">
        <v>0.51964838709677097</v>
      </c>
      <c r="EB62" s="1">
        <v>3.9280032552635701E-2</v>
      </c>
      <c r="EC62" s="1">
        <v>0</v>
      </c>
      <c r="ED62" s="1">
        <v>2</v>
      </c>
      <c r="EE62" s="1">
        <v>3</v>
      </c>
      <c r="EF62" s="1" t="s">
        <v>275</v>
      </c>
      <c r="EG62" s="1">
        <v>100</v>
      </c>
      <c r="EH62" s="1">
        <v>100</v>
      </c>
      <c r="EI62" s="1">
        <v>2.1909999999999998</v>
      </c>
      <c r="EJ62" s="1">
        <v>0.30940000000000001</v>
      </c>
      <c r="EK62" s="1">
        <v>2.1910476190475898</v>
      </c>
      <c r="EL62" s="1">
        <v>0</v>
      </c>
      <c r="EM62" s="1">
        <v>0</v>
      </c>
      <c r="EN62" s="1">
        <v>0</v>
      </c>
      <c r="EO62" s="1">
        <v>0.30940000000000401</v>
      </c>
      <c r="EP62" s="1">
        <v>0</v>
      </c>
      <c r="EQ62" s="1">
        <v>0</v>
      </c>
      <c r="ER62" s="1">
        <v>0</v>
      </c>
      <c r="ES62" s="1">
        <v>-1</v>
      </c>
      <c r="ET62" s="1">
        <v>-1</v>
      </c>
      <c r="EU62" s="1">
        <v>-1</v>
      </c>
      <c r="EV62" s="1">
        <v>-1</v>
      </c>
      <c r="EW62" s="1">
        <v>5.8</v>
      </c>
      <c r="EX62" s="1">
        <v>5.5</v>
      </c>
      <c r="EY62" s="1">
        <v>2</v>
      </c>
      <c r="EZ62" s="1">
        <v>525.755</v>
      </c>
      <c r="FA62" s="1">
        <v>508.23500000000001</v>
      </c>
      <c r="FB62" s="1">
        <v>36.190100000000001</v>
      </c>
      <c r="FC62" s="1">
        <v>34.7136</v>
      </c>
      <c r="FD62" s="1">
        <v>30</v>
      </c>
      <c r="FE62" s="1">
        <v>34.520099999999999</v>
      </c>
      <c r="FF62" s="1">
        <v>34.453200000000002</v>
      </c>
      <c r="FG62" s="1">
        <v>18.5808</v>
      </c>
      <c r="FH62" s="1">
        <v>0</v>
      </c>
      <c r="FI62" s="1">
        <v>100</v>
      </c>
      <c r="FJ62" s="1">
        <v>-999.9</v>
      </c>
      <c r="FK62" s="1">
        <v>400</v>
      </c>
      <c r="FL62" s="1">
        <v>26.839500000000001</v>
      </c>
      <c r="FM62" s="1">
        <v>101.27</v>
      </c>
      <c r="FN62" s="1">
        <v>100.586</v>
      </c>
    </row>
    <row r="63" spans="1:170" ht="15.75" customHeight="1" x14ac:dyDescent="0.25">
      <c r="A63" s="1">
        <v>47</v>
      </c>
      <c r="B63" s="1">
        <v>1607380823.5</v>
      </c>
      <c r="C63" s="1">
        <v>8591.4000000953693</v>
      </c>
      <c r="D63" s="1" t="s">
        <v>488</v>
      </c>
      <c r="E63" s="1" t="s">
        <v>489</v>
      </c>
      <c r="F63" s="1" t="s">
        <v>480</v>
      </c>
      <c r="G63" s="1" t="s">
        <v>378</v>
      </c>
      <c r="H63" s="1">
        <v>1607380815.75</v>
      </c>
      <c r="I63" s="1">
        <f t="shared" si="0"/>
        <v>5.7987598785320081E-3</v>
      </c>
      <c r="J63" s="1">
        <f t="shared" si="1"/>
        <v>15.916385926937904</v>
      </c>
      <c r="K63" s="1">
        <f t="shared" si="2"/>
        <v>378.36349999999999</v>
      </c>
      <c r="L63" s="1">
        <f t="shared" si="3"/>
        <v>227.01601234488299</v>
      </c>
      <c r="M63" s="1">
        <f t="shared" si="4"/>
        <v>23.197086876413636</v>
      </c>
      <c r="N63" s="1">
        <f t="shared" si="5"/>
        <v>38.662166997409884</v>
      </c>
      <c r="O63" s="1">
        <f t="shared" si="6"/>
        <v>0.1925738779062382</v>
      </c>
      <c r="P63" s="1">
        <f t="shared" si="7"/>
        <v>2.9665916715745198</v>
      </c>
      <c r="Q63" s="1">
        <f t="shared" si="8"/>
        <v>0.18588888467133458</v>
      </c>
      <c r="R63" s="1">
        <f t="shared" si="9"/>
        <v>0.11676184001773768</v>
      </c>
      <c r="S63" s="1">
        <f t="shared" si="10"/>
        <v>231.2892695184984</v>
      </c>
      <c r="T63" s="1">
        <f t="shared" si="11"/>
        <v>37.019994913334344</v>
      </c>
      <c r="U63" s="1">
        <f t="shared" si="12"/>
        <v>36.517186666666703</v>
      </c>
      <c r="V63" s="1">
        <f t="shared" si="13"/>
        <v>6.1406133883002099</v>
      </c>
      <c r="W63" s="1">
        <f t="shared" si="14"/>
        <v>48.692206580145161</v>
      </c>
      <c r="X63" s="1">
        <f t="shared" si="15"/>
        <v>3.0971359383966615</v>
      </c>
      <c r="Y63" s="1">
        <f t="shared" si="16"/>
        <v>6.3606399379311682</v>
      </c>
      <c r="Z63" s="1">
        <f t="shared" si="17"/>
        <v>3.0434774499035484</v>
      </c>
      <c r="AA63" s="1">
        <f t="shared" si="18"/>
        <v>-255.72531064326157</v>
      </c>
      <c r="AB63" s="1">
        <f t="shared" si="19"/>
        <v>103.03432119589779</v>
      </c>
      <c r="AC63" s="1">
        <f t="shared" si="20"/>
        <v>8.257438098576932</v>
      </c>
      <c r="AD63" s="1">
        <f t="shared" si="21"/>
        <v>86.855718169711551</v>
      </c>
      <c r="AE63" s="1">
        <v>0</v>
      </c>
      <c r="AF63" s="1">
        <v>0</v>
      </c>
      <c r="AG63" s="1">
        <f t="shared" si="22"/>
        <v>1</v>
      </c>
      <c r="AH63" s="1">
        <f t="shared" si="23"/>
        <v>0</v>
      </c>
      <c r="AI63" s="1">
        <f t="shared" si="24"/>
        <v>52232.858142423502</v>
      </c>
      <c r="AJ63" s="1" t="s">
        <v>263</v>
      </c>
      <c r="AK63" s="1">
        <v>715.47692307692296</v>
      </c>
      <c r="AL63" s="1">
        <v>3262.08</v>
      </c>
      <c r="AM63" s="1">
        <f t="shared" si="25"/>
        <v>2546.603076923077</v>
      </c>
      <c r="AN63" s="1">
        <f t="shared" si="26"/>
        <v>0.78066849277855754</v>
      </c>
      <c r="AO63" s="1">
        <v>-0.57774747981622299</v>
      </c>
      <c r="AP63" s="1" t="s">
        <v>490</v>
      </c>
      <c r="AQ63" s="1">
        <v>1044.425</v>
      </c>
      <c r="AR63" s="1">
        <v>1508.62</v>
      </c>
      <c r="AS63" s="1">
        <f t="shared" si="27"/>
        <v>0.30769511208919409</v>
      </c>
      <c r="AT63" s="1">
        <v>0.5</v>
      </c>
      <c r="AU63" s="1">
        <f t="shared" si="28"/>
        <v>1180.1760407473244</v>
      </c>
      <c r="AV63" s="1">
        <f t="shared" si="29"/>
        <v>15.916385926937904</v>
      </c>
      <c r="AW63" s="1">
        <f t="shared" si="30"/>
        <v>181.56719957136463</v>
      </c>
      <c r="AX63" s="1">
        <f t="shared" si="31"/>
        <v>0.48987153822698887</v>
      </c>
      <c r="AY63" s="1">
        <f t="shared" si="32"/>
        <v>1.3975994120597064E-2</v>
      </c>
      <c r="AZ63" s="1">
        <f t="shared" si="33"/>
        <v>1.1622940170486935</v>
      </c>
      <c r="BA63" s="1" t="s">
        <v>491</v>
      </c>
      <c r="BB63" s="1">
        <v>769.59</v>
      </c>
      <c r="BC63" s="1">
        <f t="shared" si="34"/>
        <v>739.02999999999986</v>
      </c>
      <c r="BD63" s="1">
        <f t="shared" si="35"/>
        <v>0.62811387900355875</v>
      </c>
      <c r="BE63" s="1">
        <f t="shared" si="36"/>
        <v>0.70349730590694459</v>
      </c>
      <c r="BF63" s="1">
        <f t="shared" si="37"/>
        <v>0.58526010439478371</v>
      </c>
      <c r="BG63" s="1">
        <f t="shared" si="38"/>
        <v>0.68854860652984484</v>
      </c>
      <c r="BH63" s="1">
        <f t="shared" si="39"/>
        <v>1399.98933333333</v>
      </c>
      <c r="BI63" s="1">
        <f t="shared" si="40"/>
        <v>1180.1760407473244</v>
      </c>
      <c r="BJ63" s="1">
        <f t="shared" si="41"/>
        <v>0.84298930902377867</v>
      </c>
      <c r="BK63" s="1">
        <f t="shared" si="42"/>
        <v>0.1959786180475574</v>
      </c>
      <c r="BL63" s="1">
        <v>6</v>
      </c>
      <c r="BM63" s="1">
        <v>0.5</v>
      </c>
      <c r="BN63" s="1" t="s">
        <v>266</v>
      </c>
      <c r="BO63" s="1">
        <v>2</v>
      </c>
      <c r="BP63" s="1">
        <v>1607380815.75</v>
      </c>
      <c r="BQ63" s="1">
        <v>378.36349999999999</v>
      </c>
      <c r="BR63" s="1">
        <v>400.09559999999999</v>
      </c>
      <c r="BS63" s="1">
        <v>30.309816666666698</v>
      </c>
      <c r="BT63" s="1">
        <v>23.562343333333299</v>
      </c>
      <c r="BU63" s="1">
        <v>376.17246666666699</v>
      </c>
      <c r="BV63" s="1">
        <v>30.000416666666698</v>
      </c>
      <c r="BW63" s="1">
        <v>500.00943333333299</v>
      </c>
      <c r="BX63" s="1">
        <v>102.13613333333301</v>
      </c>
      <c r="BY63" s="1">
        <v>4.6468839999999997E-2</v>
      </c>
      <c r="BZ63" s="1">
        <v>37.1614133333333</v>
      </c>
      <c r="CA63" s="1">
        <v>36.517186666666703</v>
      </c>
      <c r="CB63" s="1">
        <v>999.9</v>
      </c>
      <c r="CC63" s="1">
        <v>0</v>
      </c>
      <c r="CD63" s="1">
        <v>0</v>
      </c>
      <c r="CE63" s="1">
        <v>9999.1039999999994</v>
      </c>
      <c r="CF63" s="1">
        <v>0</v>
      </c>
      <c r="CG63" s="1">
        <v>607.03313333333301</v>
      </c>
      <c r="CH63" s="1">
        <v>1399.98933333333</v>
      </c>
      <c r="CI63" s="1">
        <v>0.90000033333333296</v>
      </c>
      <c r="CJ63" s="1">
        <v>9.9999416666666702E-2</v>
      </c>
      <c r="CK63" s="1">
        <v>0</v>
      </c>
      <c r="CL63" s="1">
        <v>1045.0623333333299</v>
      </c>
      <c r="CM63" s="1">
        <v>4.9997499999999997</v>
      </c>
      <c r="CN63" s="1">
        <v>14153.91</v>
      </c>
      <c r="CO63" s="1">
        <v>12177.95</v>
      </c>
      <c r="CP63" s="1">
        <v>47.25</v>
      </c>
      <c r="CQ63" s="1">
        <v>48.870800000000003</v>
      </c>
      <c r="CR63" s="1">
        <v>47.936999999999998</v>
      </c>
      <c r="CS63" s="1">
        <v>48.561999999999998</v>
      </c>
      <c r="CT63" s="1">
        <v>49.166333333333299</v>
      </c>
      <c r="CU63" s="1">
        <v>1255.48933333333</v>
      </c>
      <c r="CV63" s="1">
        <v>139.5</v>
      </c>
      <c r="CW63" s="1">
        <v>0</v>
      </c>
      <c r="CX63" s="1">
        <v>191.80000019073501</v>
      </c>
      <c r="CY63" s="1">
        <v>0</v>
      </c>
      <c r="CZ63" s="1">
        <v>1044.425</v>
      </c>
      <c r="DA63" s="1">
        <v>-103.66940169674</v>
      </c>
      <c r="DB63" s="1">
        <v>-1384.82735027118</v>
      </c>
      <c r="DC63" s="1">
        <v>14145.1307692308</v>
      </c>
      <c r="DD63" s="1">
        <v>15</v>
      </c>
      <c r="DE63" s="1">
        <v>1607380303</v>
      </c>
      <c r="DF63" s="1" t="s">
        <v>483</v>
      </c>
      <c r="DG63" s="1">
        <v>1607380283</v>
      </c>
      <c r="DH63" s="1">
        <v>1607380303</v>
      </c>
      <c r="DI63" s="1">
        <v>15</v>
      </c>
      <c r="DJ63" s="1">
        <v>-0.52800000000000002</v>
      </c>
      <c r="DK63" s="1">
        <v>-0.25600000000000001</v>
      </c>
      <c r="DL63" s="1">
        <v>2.1909999999999998</v>
      </c>
      <c r="DM63" s="1">
        <v>0.309</v>
      </c>
      <c r="DN63" s="1">
        <v>400</v>
      </c>
      <c r="DO63" s="1">
        <v>25</v>
      </c>
      <c r="DP63" s="1">
        <v>0.22</v>
      </c>
      <c r="DQ63" s="1">
        <v>0.01</v>
      </c>
      <c r="DR63" s="1">
        <v>15.931608314583</v>
      </c>
      <c r="DS63" s="1">
        <v>-0.52836662715684701</v>
      </c>
      <c r="DT63" s="1">
        <v>5.28864799624785E-2</v>
      </c>
      <c r="DU63" s="1">
        <v>0</v>
      </c>
      <c r="DV63" s="1">
        <v>-21.740148387096799</v>
      </c>
      <c r="DW63" s="1">
        <v>0.52863387096776804</v>
      </c>
      <c r="DX63" s="1">
        <v>5.9627163494759501E-2</v>
      </c>
      <c r="DY63" s="1">
        <v>0</v>
      </c>
      <c r="DZ63" s="1">
        <v>6.7429745161290304</v>
      </c>
      <c r="EA63" s="1">
        <v>0.34804161290320701</v>
      </c>
      <c r="EB63" s="1">
        <v>2.6049511151219E-2</v>
      </c>
      <c r="EC63" s="1">
        <v>0</v>
      </c>
      <c r="ED63" s="1">
        <v>0</v>
      </c>
      <c r="EE63" s="1">
        <v>3</v>
      </c>
      <c r="EF63" s="1" t="s">
        <v>299</v>
      </c>
      <c r="EG63" s="1">
        <v>100</v>
      </c>
      <c r="EH63" s="1">
        <v>100</v>
      </c>
      <c r="EI63" s="1">
        <v>2.1909999999999998</v>
      </c>
      <c r="EJ63" s="1">
        <v>0.30940000000000001</v>
      </c>
      <c r="EK63" s="1">
        <v>2.1910476190475898</v>
      </c>
      <c r="EL63" s="1">
        <v>0</v>
      </c>
      <c r="EM63" s="1">
        <v>0</v>
      </c>
      <c r="EN63" s="1">
        <v>0</v>
      </c>
      <c r="EO63" s="1">
        <v>0.30940000000000401</v>
      </c>
      <c r="EP63" s="1">
        <v>0</v>
      </c>
      <c r="EQ63" s="1">
        <v>0</v>
      </c>
      <c r="ER63" s="1">
        <v>0</v>
      </c>
      <c r="ES63" s="1">
        <v>-1</v>
      </c>
      <c r="ET63" s="1">
        <v>-1</v>
      </c>
      <c r="EU63" s="1">
        <v>-1</v>
      </c>
      <c r="EV63" s="1">
        <v>-1</v>
      </c>
      <c r="EW63" s="1">
        <v>9</v>
      </c>
      <c r="EX63" s="1">
        <v>8.6999999999999993</v>
      </c>
      <c r="EY63" s="1">
        <v>2</v>
      </c>
      <c r="EZ63" s="1">
        <v>511.70100000000002</v>
      </c>
      <c r="FA63" s="1">
        <v>508.42500000000001</v>
      </c>
      <c r="FB63" s="1">
        <v>36.204700000000003</v>
      </c>
      <c r="FC63" s="1">
        <v>34.732599999999998</v>
      </c>
      <c r="FD63" s="1">
        <v>30.0002</v>
      </c>
      <c r="FE63" s="1">
        <v>34.529699999999998</v>
      </c>
      <c r="FF63" s="1">
        <v>34.471899999999998</v>
      </c>
      <c r="FG63" s="1">
        <v>18.661000000000001</v>
      </c>
      <c r="FH63" s="1">
        <v>0</v>
      </c>
      <c r="FI63" s="1">
        <v>100</v>
      </c>
      <c r="FJ63" s="1">
        <v>-999.9</v>
      </c>
      <c r="FK63" s="1">
        <v>400</v>
      </c>
      <c r="FL63" s="1">
        <v>33.575800000000001</v>
      </c>
      <c r="FM63" s="1">
        <v>101.274</v>
      </c>
      <c r="FN63" s="1">
        <v>100.584</v>
      </c>
    </row>
    <row r="64" spans="1:170" ht="15.75" customHeight="1" x14ac:dyDescent="0.25">
      <c r="A64" s="1">
        <v>48</v>
      </c>
      <c r="B64" s="1">
        <v>1607381051.5</v>
      </c>
      <c r="C64" s="1">
        <v>8819.4000000953693</v>
      </c>
      <c r="D64" s="1" t="s">
        <v>492</v>
      </c>
      <c r="E64" s="1" t="s">
        <v>493</v>
      </c>
      <c r="F64" s="1" t="s">
        <v>494</v>
      </c>
      <c r="G64" s="1" t="s">
        <v>283</v>
      </c>
      <c r="H64" s="1">
        <v>1607381043.5</v>
      </c>
      <c r="I64" s="1">
        <f t="shared" si="0"/>
        <v>5.2041319210223693E-3</v>
      </c>
      <c r="J64" s="1">
        <f t="shared" si="1"/>
        <v>13.489849251778537</v>
      </c>
      <c r="K64" s="1">
        <f t="shared" si="2"/>
        <v>381.68390322580598</v>
      </c>
      <c r="L64" s="1">
        <f t="shared" si="3"/>
        <v>230.8026348391426</v>
      </c>
      <c r="M64" s="1">
        <f t="shared" si="4"/>
        <v>23.583832715375074</v>
      </c>
      <c r="N64" s="1">
        <f t="shared" si="5"/>
        <v>39.001154948263228</v>
      </c>
      <c r="O64" s="1">
        <f t="shared" si="6"/>
        <v>0.16415337069610422</v>
      </c>
      <c r="P64" s="1">
        <f t="shared" si="7"/>
        <v>2.9665836255108831</v>
      </c>
      <c r="Q64" s="1">
        <f t="shared" si="8"/>
        <v>0.15926900364930724</v>
      </c>
      <c r="R64" s="1">
        <f t="shared" si="9"/>
        <v>9.9969862296584028E-2</v>
      </c>
      <c r="S64" s="1">
        <f t="shared" si="10"/>
        <v>231.29115203799978</v>
      </c>
      <c r="T64" s="1">
        <f t="shared" si="11"/>
        <v>37.18384656339807</v>
      </c>
      <c r="U64" s="1">
        <f t="shared" si="12"/>
        <v>36.646667741935502</v>
      </c>
      <c r="V64" s="1">
        <f t="shared" si="13"/>
        <v>6.1842971919564773</v>
      </c>
      <c r="W64" s="1">
        <f t="shared" si="14"/>
        <v>47.0628447829015</v>
      </c>
      <c r="X64" s="1">
        <f t="shared" si="15"/>
        <v>2.9954701986670793</v>
      </c>
      <c r="Y64" s="1">
        <f t="shared" si="16"/>
        <v>6.3648302870024756</v>
      </c>
      <c r="Z64" s="1">
        <f t="shared" si="17"/>
        <v>3.188826993289398</v>
      </c>
      <c r="AA64" s="1">
        <f t="shared" si="18"/>
        <v>-229.50221771708649</v>
      </c>
      <c r="AB64" s="1">
        <f t="shared" si="19"/>
        <v>84.257598982096667</v>
      </c>
      <c r="AC64" s="1">
        <f t="shared" si="20"/>
        <v>6.7572675468986878</v>
      </c>
      <c r="AD64" s="1">
        <f t="shared" si="21"/>
        <v>92.803800849908626</v>
      </c>
      <c r="AE64" s="1">
        <v>0</v>
      </c>
      <c r="AF64" s="1">
        <v>0</v>
      </c>
      <c r="AG64" s="1">
        <f t="shared" si="22"/>
        <v>1</v>
      </c>
      <c r="AH64" s="1">
        <f t="shared" si="23"/>
        <v>0</v>
      </c>
      <c r="AI64" s="1">
        <f t="shared" si="24"/>
        <v>52230.565133004595</v>
      </c>
      <c r="AJ64" s="1" t="s">
        <v>263</v>
      </c>
      <c r="AK64" s="1">
        <v>715.47692307692296</v>
      </c>
      <c r="AL64" s="1">
        <v>3262.08</v>
      </c>
      <c r="AM64" s="1">
        <f t="shared" si="25"/>
        <v>2546.603076923077</v>
      </c>
      <c r="AN64" s="1">
        <f t="shared" si="26"/>
        <v>0.78066849277855754</v>
      </c>
      <c r="AO64" s="1">
        <v>-0.57774747981622299</v>
      </c>
      <c r="AP64" s="1" t="s">
        <v>495</v>
      </c>
      <c r="AQ64" s="1">
        <v>999.65215999999998</v>
      </c>
      <c r="AR64" s="1">
        <v>1384.74</v>
      </c>
      <c r="AS64" s="1">
        <f t="shared" si="27"/>
        <v>0.27809396709851675</v>
      </c>
      <c r="AT64" s="1">
        <v>0.5</v>
      </c>
      <c r="AU64" s="1">
        <f t="shared" si="28"/>
        <v>1180.1850965572241</v>
      </c>
      <c r="AV64" s="1">
        <f t="shared" si="29"/>
        <v>13.489849251778537</v>
      </c>
      <c r="AW64" s="1">
        <f t="shared" si="30"/>
        <v>164.10117770607226</v>
      </c>
      <c r="AX64" s="1">
        <f t="shared" si="31"/>
        <v>0.45764547857359505</v>
      </c>
      <c r="AY64" s="1">
        <f t="shared" si="32"/>
        <v>1.1919822384329405E-2</v>
      </c>
      <c r="AZ64" s="1">
        <f t="shared" si="33"/>
        <v>1.3557346505481174</v>
      </c>
      <c r="BA64" s="1" t="s">
        <v>496</v>
      </c>
      <c r="BB64" s="1">
        <v>751.02</v>
      </c>
      <c r="BC64" s="1">
        <f t="shared" si="34"/>
        <v>633.72</v>
      </c>
      <c r="BD64" s="1">
        <f t="shared" si="35"/>
        <v>0.60766243766963335</v>
      </c>
      <c r="BE64" s="1">
        <f t="shared" si="36"/>
        <v>0.74762849155336786</v>
      </c>
      <c r="BF64" s="1">
        <f t="shared" si="37"/>
        <v>0.57539083400571456</v>
      </c>
      <c r="BG64" s="1">
        <f t="shared" si="38"/>
        <v>0.73719380024793202</v>
      </c>
      <c r="BH64" s="1">
        <f t="shared" si="39"/>
        <v>1400</v>
      </c>
      <c r="BI64" s="1">
        <f t="shared" si="40"/>
        <v>1180.1850965572241</v>
      </c>
      <c r="BJ64" s="1">
        <f t="shared" si="41"/>
        <v>0.84298935468373148</v>
      </c>
      <c r="BK64" s="1">
        <f t="shared" si="42"/>
        <v>0.19597870936746326</v>
      </c>
      <c r="BL64" s="1">
        <v>6</v>
      </c>
      <c r="BM64" s="1">
        <v>0.5</v>
      </c>
      <c r="BN64" s="1" t="s">
        <v>266</v>
      </c>
      <c r="BO64" s="1">
        <v>2</v>
      </c>
      <c r="BP64" s="1">
        <v>1607381043.5</v>
      </c>
      <c r="BQ64" s="1">
        <v>381.68390322580598</v>
      </c>
      <c r="BR64" s="1">
        <v>400.25496774193601</v>
      </c>
      <c r="BS64" s="1">
        <v>29.315100000000001</v>
      </c>
      <c r="BT64" s="1">
        <v>23.253329032258101</v>
      </c>
      <c r="BU64" s="1">
        <v>378.93990322580601</v>
      </c>
      <c r="BV64" s="1">
        <v>29.005700000000001</v>
      </c>
      <c r="BW64" s="1">
        <v>500.00954838709703</v>
      </c>
      <c r="BX64" s="1">
        <v>102.134677419355</v>
      </c>
      <c r="BY64" s="1">
        <v>4.71400967741935E-2</v>
      </c>
      <c r="BZ64" s="1">
        <v>37.1734935483871</v>
      </c>
      <c r="CA64" s="1">
        <v>36.646667741935502</v>
      </c>
      <c r="CB64" s="1">
        <v>999.9</v>
      </c>
      <c r="CC64" s="1">
        <v>0</v>
      </c>
      <c r="CD64" s="1">
        <v>0</v>
      </c>
      <c r="CE64" s="1">
        <v>9999.2009677419392</v>
      </c>
      <c r="CF64" s="1">
        <v>0</v>
      </c>
      <c r="CG64" s="1">
        <v>287.92077419354803</v>
      </c>
      <c r="CH64" s="1">
        <v>1400</v>
      </c>
      <c r="CI64" s="1">
        <v>0.89999703225806504</v>
      </c>
      <c r="CJ64" s="1">
        <v>0.1000028</v>
      </c>
      <c r="CK64" s="1">
        <v>0</v>
      </c>
      <c r="CL64" s="1">
        <v>1001.33412903226</v>
      </c>
      <c r="CM64" s="1">
        <v>4.9997499999999997</v>
      </c>
      <c r="CN64" s="1">
        <v>13607.7419354839</v>
      </c>
      <c r="CO64" s="1">
        <v>12178.038709677399</v>
      </c>
      <c r="CP64" s="1">
        <v>47</v>
      </c>
      <c r="CQ64" s="1">
        <v>48.633000000000003</v>
      </c>
      <c r="CR64" s="1">
        <v>47.683</v>
      </c>
      <c r="CS64" s="1">
        <v>48.348580645161299</v>
      </c>
      <c r="CT64" s="1">
        <v>48.929000000000002</v>
      </c>
      <c r="CU64" s="1">
        <v>1255.4970967741899</v>
      </c>
      <c r="CV64" s="1">
        <v>139.50322580645201</v>
      </c>
      <c r="CW64" s="1">
        <v>0</v>
      </c>
      <c r="CX64" s="1">
        <v>227.09999990463299</v>
      </c>
      <c r="CY64" s="1">
        <v>0</v>
      </c>
      <c r="CZ64" s="1">
        <v>999.65215999999998</v>
      </c>
      <c r="DA64" s="1">
        <v>-115.91600017557499</v>
      </c>
      <c r="DB64" s="1">
        <v>-1542.7153869326701</v>
      </c>
      <c r="DC64" s="1">
        <v>13585.056</v>
      </c>
      <c r="DD64" s="1">
        <v>15</v>
      </c>
      <c r="DE64" s="1">
        <v>1607381083</v>
      </c>
      <c r="DF64" s="1" t="s">
        <v>497</v>
      </c>
      <c r="DG64" s="1">
        <v>1607381083</v>
      </c>
      <c r="DH64" s="1">
        <v>1607380303</v>
      </c>
      <c r="DI64" s="1">
        <v>16</v>
      </c>
      <c r="DJ64" s="1">
        <v>0.55300000000000005</v>
      </c>
      <c r="DK64" s="1">
        <v>-0.25600000000000001</v>
      </c>
      <c r="DL64" s="1">
        <v>2.7440000000000002</v>
      </c>
      <c r="DM64" s="1">
        <v>0.309</v>
      </c>
      <c r="DN64" s="1">
        <v>411</v>
      </c>
      <c r="DO64" s="1">
        <v>25</v>
      </c>
      <c r="DP64" s="1">
        <v>0.11</v>
      </c>
      <c r="DQ64" s="1">
        <v>0.01</v>
      </c>
      <c r="DR64" s="1">
        <v>13.9686804626478</v>
      </c>
      <c r="DS64" s="1">
        <v>-0.89963425152037302</v>
      </c>
      <c r="DT64" s="1">
        <v>6.9094844081606502E-2</v>
      </c>
      <c r="DU64" s="1">
        <v>0</v>
      </c>
      <c r="DV64" s="1">
        <v>-19.133861290322599</v>
      </c>
      <c r="DW64" s="1">
        <v>1.1394241935485001</v>
      </c>
      <c r="DX64" s="1">
        <v>8.6958639324530698E-2</v>
      </c>
      <c r="DY64" s="1">
        <v>0</v>
      </c>
      <c r="DZ64" s="1">
        <v>6.0619987096774199</v>
      </c>
      <c r="EA64" s="1">
        <v>-3.0837096774212199E-2</v>
      </c>
      <c r="EB64" s="1">
        <v>2.9575248390803399E-3</v>
      </c>
      <c r="EC64" s="1">
        <v>1</v>
      </c>
      <c r="ED64" s="1">
        <v>1</v>
      </c>
      <c r="EE64" s="1">
        <v>3</v>
      </c>
      <c r="EF64" s="1" t="s">
        <v>268</v>
      </c>
      <c r="EG64" s="1">
        <v>100</v>
      </c>
      <c r="EH64" s="1">
        <v>100</v>
      </c>
      <c r="EI64" s="1">
        <v>2.7440000000000002</v>
      </c>
      <c r="EJ64" s="1">
        <v>0.30940000000000001</v>
      </c>
      <c r="EK64" s="1">
        <v>2.1910476190475898</v>
      </c>
      <c r="EL64" s="1">
        <v>0</v>
      </c>
      <c r="EM64" s="1">
        <v>0</v>
      </c>
      <c r="EN64" s="1">
        <v>0</v>
      </c>
      <c r="EO64" s="1">
        <v>0.30940000000000401</v>
      </c>
      <c r="EP64" s="1">
        <v>0</v>
      </c>
      <c r="EQ64" s="1">
        <v>0</v>
      </c>
      <c r="ER64" s="1">
        <v>0</v>
      </c>
      <c r="ES64" s="1">
        <v>-1</v>
      </c>
      <c r="ET64" s="1">
        <v>-1</v>
      </c>
      <c r="EU64" s="1">
        <v>-1</v>
      </c>
      <c r="EV64" s="1">
        <v>-1</v>
      </c>
      <c r="EW64" s="1">
        <v>12.8</v>
      </c>
      <c r="EX64" s="1">
        <v>12.5</v>
      </c>
      <c r="EY64" s="1">
        <v>2</v>
      </c>
      <c r="EZ64" s="1">
        <v>512.15700000000004</v>
      </c>
      <c r="FA64" s="1">
        <v>508.25700000000001</v>
      </c>
      <c r="FB64" s="1">
        <v>36.188699999999997</v>
      </c>
      <c r="FC64" s="1">
        <v>34.644199999999998</v>
      </c>
      <c r="FD64" s="1">
        <v>30.0001</v>
      </c>
      <c r="FE64" s="1">
        <v>34.454799999999999</v>
      </c>
      <c r="FF64" s="1">
        <v>34.403500000000001</v>
      </c>
      <c r="FG64" s="1">
        <v>18.545300000000001</v>
      </c>
      <c r="FH64" s="1">
        <v>0</v>
      </c>
      <c r="FI64" s="1">
        <v>100</v>
      </c>
      <c r="FJ64" s="1">
        <v>-999.9</v>
      </c>
      <c r="FK64" s="1">
        <v>400</v>
      </c>
      <c r="FL64" s="1">
        <v>29.989899999999999</v>
      </c>
      <c r="FM64" s="1">
        <v>101.28700000000001</v>
      </c>
      <c r="FN64" s="1">
        <v>100.605</v>
      </c>
    </row>
    <row r="65" spans="1:170" ht="15.75" customHeight="1" x14ac:dyDescent="0.25">
      <c r="A65" s="1">
        <v>49</v>
      </c>
      <c r="B65" s="1">
        <v>1607381252</v>
      </c>
      <c r="C65" s="1">
        <v>9019.9000000953693</v>
      </c>
      <c r="D65" s="1" t="s">
        <v>498</v>
      </c>
      <c r="E65" s="1" t="s">
        <v>499</v>
      </c>
      <c r="F65" s="1" t="s">
        <v>494</v>
      </c>
      <c r="G65" s="1" t="s">
        <v>283</v>
      </c>
      <c r="H65" s="1">
        <v>1607381244.25</v>
      </c>
      <c r="I65" s="1">
        <f t="shared" si="0"/>
        <v>4.9091143116307403E-3</v>
      </c>
      <c r="J65" s="1">
        <f t="shared" si="1"/>
        <v>12.591972314134484</v>
      </c>
      <c r="K65" s="1">
        <f t="shared" si="2"/>
        <v>382.582766666667</v>
      </c>
      <c r="L65" s="1">
        <f t="shared" si="3"/>
        <v>240.13033430515475</v>
      </c>
      <c r="M65" s="1">
        <f t="shared" si="4"/>
        <v>24.537045842034093</v>
      </c>
      <c r="N65" s="1">
        <f t="shared" si="5"/>
        <v>39.093148773710453</v>
      </c>
      <c r="O65" s="1">
        <f t="shared" si="6"/>
        <v>0.16272817860776126</v>
      </c>
      <c r="P65" s="1">
        <f t="shared" si="7"/>
        <v>2.966721329101202</v>
      </c>
      <c r="Q65" s="1">
        <f t="shared" si="8"/>
        <v>0.15792713673361705</v>
      </c>
      <c r="R65" s="1">
        <f t="shared" si="9"/>
        <v>9.912401619307068E-2</v>
      </c>
      <c r="S65" s="1">
        <f t="shared" si="10"/>
        <v>231.29182283253465</v>
      </c>
      <c r="T65" s="1">
        <f t="shared" si="11"/>
        <v>37.186264800975202</v>
      </c>
      <c r="U65" s="1">
        <f t="shared" si="12"/>
        <v>36.127483333333302</v>
      </c>
      <c r="V65" s="1">
        <f t="shared" si="13"/>
        <v>6.0107497010890745</v>
      </c>
      <c r="W65" s="1">
        <f t="shared" si="14"/>
        <v>46.913067562099947</v>
      </c>
      <c r="X65" s="1">
        <f t="shared" si="15"/>
        <v>2.9740943356675835</v>
      </c>
      <c r="Y65" s="1">
        <f t="shared" si="16"/>
        <v>6.3395861541791181</v>
      </c>
      <c r="Z65" s="1">
        <f t="shared" si="17"/>
        <v>3.0366553654214909</v>
      </c>
      <c r="AA65" s="1">
        <f t="shared" si="18"/>
        <v>-216.49194114291564</v>
      </c>
      <c r="AB65" s="1">
        <f t="shared" si="19"/>
        <v>155.64424197099032</v>
      </c>
      <c r="AC65" s="1">
        <f t="shared" si="20"/>
        <v>12.446021850295077</v>
      </c>
      <c r="AD65" s="1">
        <f t="shared" si="21"/>
        <v>182.8901455109044</v>
      </c>
      <c r="AE65" s="1">
        <v>0</v>
      </c>
      <c r="AF65" s="1">
        <v>0</v>
      </c>
      <c r="AG65" s="1">
        <f t="shared" si="22"/>
        <v>1</v>
      </c>
      <c r="AH65" s="1">
        <f t="shared" si="23"/>
        <v>0</v>
      </c>
      <c r="AI65" s="1">
        <f t="shared" si="24"/>
        <v>52246.769279143955</v>
      </c>
      <c r="AJ65" s="1" t="s">
        <v>263</v>
      </c>
      <c r="AK65" s="1">
        <v>715.47692307692296</v>
      </c>
      <c r="AL65" s="1">
        <v>3262.08</v>
      </c>
      <c r="AM65" s="1">
        <f t="shared" si="25"/>
        <v>2546.603076923077</v>
      </c>
      <c r="AN65" s="1">
        <f t="shared" si="26"/>
        <v>0.78066849277855754</v>
      </c>
      <c r="AO65" s="1">
        <v>-0.57774747981622299</v>
      </c>
      <c r="AP65" s="1" t="s">
        <v>500</v>
      </c>
      <c r="AQ65" s="1">
        <v>944.35739999999998</v>
      </c>
      <c r="AR65" s="1">
        <v>1276.56</v>
      </c>
      <c r="AS65" s="1">
        <f t="shared" si="27"/>
        <v>0.26023265651438243</v>
      </c>
      <c r="AT65" s="1">
        <v>0.5</v>
      </c>
      <c r="AU65" s="1">
        <f t="shared" si="28"/>
        <v>1180.1894807473159</v>
      </c>
      <c r="AV65" s="1">
        <f t="shared" si="29"/>
        <v>12.591972314134484</v>
      </c>
      <c r="AW65" s="1">
        <f t="shared" si="30"/>
        <v>153.56192188260181</v>
      </c>
      <c r="AX65" s="1">
        <f t="shared" si="31"/>
        <v>0.42511907000062665</v>
      </c>
      <c r="AY65" s="1">
        <f t="shared" si="32"/>
        <v>1.1158987610710967E-2</v>
      </c>
      <c r="AZ65" s="1">
        <f t="shared" si="33"/>
        <v>1.5553675502914082</v>
      </c>
      <c r="BA65" s="1" t="s">
        <v>501</v>
      </c>
      <c r="BB65" s="1">
        <v>733.87</v>
      </c>
      <c r="BC65" s="1">
        <f t="shared" si="34"/>
        <v>542.68999999999994</v>
      </c>
      <c r="BD65" s="1">
        <f t="shared" si="35"/>
        <v>0.61214063277377506</v>
      </c>
      <c r="BE65" s="1">
        <f t="shared" si="36"/>
        <v>0.78534615399828334</v>
      </c>
      <c r="BF65" s="1">
        <f t="shared" si="37"/>
        <v>0.59207381876809673</v>
      </c>
      <c r="BG65" s="1">
        <f t="shared" si="38"/>
        <v>0.77967391855938406</v>
      </c>
      <c r="BH65" s="1">
        <f t="shared" si="39"/>
        <v>1400.0053333333301</v>
      </c>
      <c r="BI65" s="1">
        <f t="shared" si="40"/>
        <v>1180.1894807473159</v>
      </c>
      <c r="BJ65" s="1">
        <f t="shared" si="41"/>
        <v>0.84298927486037101</v>
      </c>
      <c r="BK65" s="1">
        <f t="shared" si="42"/>
        <v>0.19597854972074211</v>
      </c>
      <c r="BL65" s="1">
        <v>6</v>
      </c>
      <c r="BM65" s="1">
        <v>0.5</v>
      </c>
      <c r="BN65" s="1" t="s">
        <v>266</v>
      </c>
      <c r="BO65" s="1">
        <v>2</v>
      </c>
      <c r="BP65" s="1">
        <v>1607381244.25</v>
      </c>
      <c r="BQ65" s="1">
        <v>382.582766666667</v>
      </c>
      <c r="BR65" s="1">
        <v>399.94626666666699</v>
      </c>
      <c r="BS65" s="1">
        <v>29.105796666666699</v>
      </c>
      <c r="BT65" s="1">
        <v>23.38653</v>
      </c>
      <c r="BU65" s="1">
        <v>379.83870000000002</v>
      </c>
      <c r="BV65" s="1">
        <v>28.796393333333299</v>
      </c>
      <c r="BW65" s="1">
        <v>500.01836666666702</v>
      </c>
      <c r="BX65" s="1">
        <v>102.13566666666701</v>
      </c>
      <c r="BY65" s="1">
        <v>4.6533316666666699E-2</v>
      </c>
      <c r="BZ65" s="1">
        <v>37.1006133333333</v>
      </c>
      <c r="CA65" s="1">
        <v>36.127483333333302</v>
      </c>
      <c r="CB65" s="1">
        <v>999.9</v>
      </c>
      <c r="CC65" s="1">
        <v>0</v>
      </c>
      <c r="CD65" s="1">
        <v>0</v>
      </c>
      <c r="CE65" s="1">
        <v>9999.884</v>
      </c>
      <c r="CF65" s="1">
        <v>0</v>
      </c>
      <c r="CG65" s="1">
        <v>613.15</v>
      </c>
      <c r="CH65" s="1">
        <v>1400.0053333333301</v>
      </c>
      <c r="CI65" s="1">
        <v>0.90000223333333396</v>
      </c>
      <c r="CJ65" s="1">
        <v>9.9997483333333401E-2</v>
      </c>
      <c r="CK65" s="1">
        <v>0</v>
      </c>
      <c r="CL65" s="1">
        <v>944.51723333333302</v>
      </c>
      <c r="CM65" s="1">
        <v>4.9997499999999997</v>
      </c>
      <c r="CN65" s="1">
        <v>12815.256666666701</v>
      </c>
      <c r="CO65" s="1">
        <v>12178.1033333333</v>
      </c>
      <c r="CP65" s="1">
        <v>46.995800000000003</v>
      </c>
      <c r="CQ65" s="1">
        <v>48.678733333333298</v>
      </c>
      <c r="CR65" s="1">
        <v>47.686999999999998</v>
      </c>
      <c r="CS65" s="1">
        <v>48.303733333333298</v>
      </c>
      <c r="CT65" s="1">
        <v>48.908066666666699</v>
      </c>
      <c r="CU65" s="1">
        <v>1255.5053333333301</v>
      </c>
      <c r="CV65" s="1">
        <v>139.5</v>
      </c>
      <c r="CW65" s="1">
        <v>0</v>
      </c>
      <c r="CX65" s="1">
        <v>199.5</v>
      </c>
      <c r="CY65" s="1">
        <v>0</v>
      </c>
      <c r="CZ65" s="1">
        <v>944.35739999999998</v>
      </c>
      <c r="DA65" s="1">
        <v>-23.901153893229001</v>
      </c>
      <c r="DB65" s="1">
        <v>-310.80769278823101</v>
      </c>
      <c r="DC65" s="1">
        <v>12813.136</v>
      </c>
      <c r="DD65" s="1">
        <v>15</v>
      </c>
      <c r="DE65" s="1">
        <v>1607381083</v>
      </c>
      <c r="DF65" s="1" t="s">
        <v>497</v>
      </c>
      <c r="DG65" s="1">
        <v>1607381083</v>
      </c>
      <c r="DH65" s="1">
        <v>1607380303</v>
      </c>
      <c r="DI65" s="1">
        <v>16</v>
      </c>
      <c r="DJ65" s="1">
        <v>0.55300000000000005</v>
      </c>
      <c r="DK65" s="1">
        <v>-0.25600000000000001</v>
      </c>
      <c r="DL65" s="1">
        <v>2.7440000000000002</v>
      </c>
      <c r="DM65" s="1">
        <v>0.309</v>
      </c>
      <c r="DN65" s="1">
        <v>411</v>
      </c>
      <c r="DO65" s="1">
        <v>25</v>
      </c>
      <c r="DP65" s="1">
        <v>0.11</v>
      </c>
      <c r="DQ65" s="1">
        <v>0.01</v>
      </c>
      <c r="DR65" s="1">
        <v>12.5942613728261</v>
      </c>
      <c r="DS65" s="1">
        <v>-0.27056917625954402</v>
      </c>
      <c r="DT65" s="1">
        <v>2.4866750414555001E-2</v>
      </c>
      <c r="DU65" s="1">
        <v>1</v>
      </c>
      <c r="DV65" s="1">
        <v>-17.364545161290302</v>
      </c>
      <c r="DW65" s="1">
        <v>0.257540322580668</v>
      </c>
      <c r="DX65" s="1">
        <v>2.5799060231817401E-2</v>
      </c>
      <c r="DY65" s="1">
        <v>0</v>
      </c>
      <c r="DZ65" s="1">
        <v>5.7185538709677397</v>
      </c>
      <c r="EA65" s="1">
        <v>0.17080306451611799</v>
      </c>
      <c r="EB65" s="1">
        <v>1.277464441205E-2</v>
      </c>
      <c r="EC65" s="1">
        <v>1</v>
      </c>
      <c r="ED65" s="1">
        <v>2</v>
      </c>
      <c r="EE65" s="1">
        <v>3</v>
      </c>
      <c r="EF65" s="1" t="s">
        <v>275</v>
      </c>
      <c r="EG65" s="1">
        <v>100</v>
      </c>
      <c r="EH65" s="1">
        <v>100</v>
      </c>
      <c r="EI65" s="1">
        <v>2.7440000000000002</v>
      </c>
      <c r="EJ65" s="1">
        <v>0.30940000000000001</v>
      </c>
      <c r="EK65" s="1">
        <v>2.7440952380952099</v>
      </c>
      <c r="EL65" s="1">
        <v>0</v>
      </c>
      <c r="EM65" s="1">
        <v>0</v>
      </c>
      <c r="EN65" s="1">
        <v>0</v>
      </c>
      <c r="EO65" s="1">
        <v>0.30940000000000401</v>
      </c>
      <c r="EP65" s="1">
        <v>0</v>
      </c>
      <c r="EQ65" s="1">
        <v>0</v>
      </c>
      <c r="ER65" s="1">
        <v>0</v>
      </c>
      <c r="ES65" s="1">
        <v>-1</v>
      </c>
      <c r="ET65" s="1">
        <v>-1</v>
      </c>
      <c r="EU65" s="1">
        <v>-1</v>
      </c>
      <c r="EV65" s="1">
        <v>-1</v>
      </c>
      <c r="EW65" s="1">
        <v>2.8</v>
      </c>
      <c r="EX65" s="1">
        <v>15.8</v>
      </c>
      <c r="EY65" s="1">
        <v>2</v>
      </c>
      <c r="EZ65" s="1">
        <v>513.43600000000004</v>
      </c>
      <c r="FA65" s="1">
        <v>508.62299999999999</v>
      </c>
      <c r="FB65" s="1">
        <v>36.1633</v>
      </c>
      <c r="FC65" s="1">
        <v>34.678899999999999</v>
      </c>
      <c r="FD65" s="1">
        <v>29.9999</v>
      </c>
      <c r="FE65" s="1">
        <v>34.482900000000001</v>
      </c>
      <c r="FF65" s="1">
        <v>34.4253</v>
      </c>
      <c r="FG65" s="1">
        <v>18.150700000000001</v>
      </c>
      <c r="FH65" s="1">
        <v>0</v>
      </c>
      <c r="FI65" s="1">
        <v>100</v>
      </c>
      <c r="FJ65" s="1">
        <v>-999.9</v>
      </c>
      <c r="FK65" s="1">
        <v>400</v>
      </c>
      <c r="FL65" s="1">
        <v>29.989899999999999</v>
      </c>
      <c r="FM65" s="1">
        <v>101.28400000000001</v>
      </c>
      <c r="FN65" s="1">
        <v>100.60299999999999</v>
      </c>
    </row>
    <row r="66" spans="1:170" ht="15.75" customHeight="1" x14ac:dyDescent="0.25">
      <c r="A66" s="1">
        <v>50</v>
      </c>
      <c r="B66" s="1">
        <v>1607381387</v>
      </c>
      <c r="C66" s="1">
        <v>9154.9000000953693</v>
      </c>
      <c r="D66" s="1" t="s">
        <v>502</v>
      </c>
      <c r="E66" s="1" t="s">
        <v>503</v>
      </c>
      <c r="F66" s="1" t="s">
        <v>504</v>
      </c>
      <c r="G66" s="1" t="s">
        <v>357</v>
      </c>
      <c r="H66" s="1">
        <v>1607381379</v>
      </c>
      <c r="I66" s="1">
        <f t="shared" si="0"/>
        <v>9.6120132604117026E-4</v>
      </c>
      <c r="J66" s="1">
        <f t="shared" si="1"/>
        <v>3.287513515240025</v>
      </c>
      <c r="K66" s="1">
        <f t="shared" si="2"/>
        <v>395.55729032258103</v>
      </c>
      <c r="L66" s="1">
        <f t="shared" si="3"/>
        <v>155.4556945736224</v>
      </c>
      <c r="M66" s="1">
        <f t="shared" si="4"/>
        <v>15.884445195217344</v>
      </c>
      <c r="N66" s="1">
        <f t="shared" si="5"/>
        <v>40.417998947745488</v>
      </c>
      <c r="O66" s="1">
        <f t="shared" si="6"/>
        <v>2.3762345410069476E-2</v>
      </c>
      <c r="P66" s="1">
        <f t="shared" si="7"/>
        <v>2.9669008943920843</v>
      </c>
      <c r="Q66" s="1">
        <f t="shared" si="8"/>
        <v>2.3657119774586524E-2</v>
      </c>
      <c r="R66" s="1">
        <f t="shared" si="9"/>
        <v>1.4795115001352504E-2</v>
      </c>
      <c r="S66" s="1">
        <f t="shared" si="10"/>
        <v>231.28773659791131</v>
      </c>
      <c r="T66" s="1">
        <f t="shared" si="11"/>
        <v>38.306916506750412</v>
      </c>
      <c r="U66" s="1">
        <f t="shared" si="12"/>
        <v>37.434816129032299</v>
      </c>
      <c r="V66" s="1">
        <f t="shared" si="13"/>
        <v>6.4560656057063825</v>
      </c>
      <c r="W66" s="1">
        <f t="shared" si="14"/>
        <v>38.974209771991752</v>
      </c>
      <c r="X66" s="1">
        <f t="shared" si="15"/>
        <v>2.4861051929296094</v>
      </c>
      <c r="Y66" s="1">
        <f t="shared" si="16"/>
        <v>6.3788469541112098</v>
      </c>
      <c r="Z66" s="1">
        <f t="shared" si="17"/>
        <v>3.9699604127767731</v>
      </c>
      <c r="AA66" s="1">
        <f t="shared" si="18"/>
        <v>-42.388978478415609</v>
      </c>
      <c r="AB66" s="1">
        <f t="shared" si="19"/>
        <v>-35.343619284539685</v>
      </c>
      <c r="AC66" s="1">
        <f t="shared" si="20"/>
        <v>-2.845553394751851</v>
      </c>
      <c r="AD66" s="1">
        <f t="shared" si="21"/>
        <v>150.70958544020419</v>
      </c>
      <c r="AE66" s="1">
        <v>0</v>
      </c>
      <c r="AF66" s="1">
        <v>0</v>
      </c>
      <c r="AG66" s="1">
        <f t="shared" si="22"/>
        <v>1</v>
      </c>
      <c r="AH66" s="1">
        <f t="shared" si="23"/>
        <v>0</v>
      </c>
      <c r="AI66" s="1">
        <f t="shared" si="24"/>
        <v>52232.730910674742</v>
      </c>
      <c r="AJ66" s="1" t="s">
        <v>263</v>
      </c>
      <c r="AK66" s="1">
        <v>715.47692307692296</v>
      </c>
      <c r="AL66" s="1">
        <v>3262.08</v>
      </c>
      <c r="AM66" s="1">
        <f t="shared" si="25"/>
        <v>2546.603076923077</v>
      </c>
      <c r="AN66" s="1">
        <f t="shared" si="26"/>
        <v>0.78066849277855754</v>
      </c>
      <c r="AO66" s="1">
        <v>-0.57774747981622299</v>
      </c>
      <c r="AP66" s="1" t="s">
        <v>505</v>
      </c>
      <c r="AQ66" s="1">
        <v>924.61242307692305</v>
      </c>
      <c r="AR66" s="1">
        <v>1095.07</v>
      </c>
      <c r="AS66" s="1">
        <f t="shared" si="27"/>
        <v>0.15565906921299721</v>
      </c>
      <c r="AT66" s="1">
        <v>0.5</v>
      </c>
      <c r="AU66" s="1">
        <f t="shared" si="28"/>
        <v>1180.1701265537381</v>
      </c>
      <c r="AV66" s="1">
        <f t="shared" si="29"/>
        <v>3.287513515240025</v>
      </c>
      <c r="AW66" s="1">
        <f t="shared" si="30"/>
        <v>91.85209170617</v>
      </c>
      <c r="AX66" s="1">
        <f t="shared" si="31"/>
        <v>0.44619978631502999</v>
      </c>
      <c r="AY66" s="1">
        <f t="shared" si="32"/>
        <v>3.2751727128895822E-3</v>
      </c>
      <c r="AZ66" s="1">
        <f t="shared" si="33"/>
        <v>1.9788780625896065</v>
      </c>
      <c r="BA66" s="1" t="s">
        <v>506</v>
      </c>
      <c r="BB66" s="1">
        <v>606.45000000000005</v>
      </c>
      <c r="BC66" s="1">
        <f t="shared" si="34"/>
        <v>488.61999999999989</v>
      </c>
      <c r="BD66" s="1">
        <f t="shared" si="35"/>
        <v>0.34885509582718049</v>
      </c>
      <c r="BE66" s="1">
        <f t="shared" si="36"/>
        <v>0.8160059948110242</v>
      </c>
      <c r="BF66" s="1">
        <f t="shared" si="37"/>
        <v>0.44905343981713197</v>
      </c>
      <c r="BG66" s="1">
        <f t="shared" si="38"/>
        <v>0.85094140490016268</v>
      </c>
      <c r="BH66" s="1">
        <f t="shared" si="39"/>
        <v>1399.9825806451599</v>
      </c>
      <c r="BI66" s="1">
        <f t="shared" si="40"/>
        <v>1180.1701265537381</v>
      </c>
      <c r="BJ66" s="1">
        <f t="shared" si="41"/>
        <v>0.84298915062919944</v>
      </c>
      <c r="BK66" s="1">
        <f t="shared" si="42"/>
        <v>0.19597830125839896</v>
      </c>
      <c r="BL66" s="1">
        <v>6</v>
      </c>
      <c r="BM66" s="1">
        <v>0.5</v>
      </c>
      <c r="BN66" s="1" t="s">
        <v>266</v>
      </c>
      <c r="BO66" s="1">
        <v>2</v>
      </c>
      <c r="BP66" s="1">
        <v>1607381379</v>
      </c>
      <c r="BQ66" s="1">
        <v>395.55729032258103</v>
      </c>
      <c r="BR66" s="1">
        <v>399.95841935483901</v>
      </c>
      <c r="BS66" s="1">
        <v>24.330670967741899</v>
      </c>
      <c r="BT66" s="1">
        <v>23.205329032258099</v>
      </c>
      <c r="BU66" s="1">
        <v>392.81312903225802</v>
      </c>
      <c r="BV66" s="1">
        <v>24.021270967741899</v>
      </c>
      <c r="BW66" s="1">
        <v>500.01583870967698</v>
      </c>
      <c r="BX66" s="1">
        <v>102.13274193548401</v>
      </c>
      <c r="BY66" s="1">
        <v>4.7144358064516098E-2</v>
      </c>
      <c r="BZ66" s="1">
        <v>37.213851612903198</v>
      </c>
      <c r="CA66" s="1">
        <v>37.434816129032299</v>
      </c>
      <c r="CB66" s="1">
        <v>999.9</v>
      </c>
      <c r="CC66" s="1">
        <v>0</v>
      </c>
      <c r="CD66" s="1">
        <v>0</v>
      </c>
      <c r="CE66" s="1">
        <v>10001.187419354799</v>
      </c>
      <c r="CF66" s="1">
        <v>0</v>
      </c>
      <c r="CG66" s="1">
        <v>324.57351612903199</v>
      </c>
      <c r="CH66" s="1">
        <v>1399.9825806451599</v>
      </c>
      <c r="CI66" s="1">
        <v>0.90000280645161301</v>
      </c>
      <c r="CJ66" s="1">
        <v>9.9997370967741903E-2</v>
      </c>
      <c r="CK66" s="1">
        <v>0</v>
      </c>
      <c r="CL66" s="1">
        <v>925.04312903225798</v>
      </c>
      <c r="CM66" s="1">
        <v>4.9997499999999997</v>
      </c>
      <c r="CN66" s="1">
        <v>12686.4483870968</v>
      </c>
      <c r="CO66" s="1">
        <v>12177.9</v>
      </c>
      <c r="CP66" s="1">
        <v>46.936999999999998</v>
      </c>
      <c r="CQ66" s="1">
        <v>48.561999999999998</v>
      </c>
      <c r="CR66" s="1">
        <v>47.625</v>
      </c>
      <c r="CS66" s="1">
        <v>48.193096774193499</v>
      </c>
      <c r="CT66" s="1">
        <v>48.811999999999998</v>
      </c>
      <c r="CU66" s="1">
        <v>1255.4906451612901</v>
      </c>
      <c r="CV66" s="1">
        <v>139.491935483871</v>
      </c>
      <c r="CW66" s="1">
        <v>0</v>
      </c>
      <c r="CX66" s="1">
        <v>134</v>
      </c>
      <c r="CY66" s="1">
        <v>0</v>
      </c>
      <c r="CZ66" s="1">
        <v>924.61242307692305</v>
      </c>
      <c r="DA66" s="1">
        <v>-78.339658159756993</v>
      </c>
      <c r="DB66" s="1">
        <v>-1061.81880400919</v>
      </c>
      <c r="DC66" s="1">
        <v>12680.384615384601</v>
      </c>
      <c r="DD66" s="1">
        <v>15</v>
      </c>
      <c r="DE66" s="1">
        <v>1607381083</v>
      </c>
      <c r="DF66" s="1" t="s">
        <v>497</v>
      </c>
      <c r="DG66" s="1">
        <v>1607381083</v>
      </c>
      <c r="DH66" s="1">
        <v>1607380303</v>
      </c>
      <c r="DI66" s="1">
        <v>16</v>
      </c>
      <c r="DJ66" s="1">
        <v>0.55300000000000005</v>
      </c>
      <c r="DK66" s="1">
        <v>-0.25600000000000001</v>
      </c>
      <c r="DL66" s="1">
        <v>2.7440000000000002</v>
      </c>
      <c r="DM66" s="1">
        <v>0.309</v>
      </c>
      <c r="DN66" s="1">
        <v>411</v>
      </c>
      <c r="DO66" s="1">
        <v>25</v>
      </c>
      <c r="DP66" s="1">
        <v>0.11</v>
      </c>
      <c r="DQ66" s="1">
        <v>0.01</v>
      </c>
      <c r="DR66" s="1">
        <v>3.2888076828240602</v>
      </c>
      <c r="DS66" s="1">
        <v>0.39921455691935398</v>
      </c>
      <c r="DT66" s="1">
        <v>4.71913265568073E-2</v>
      </c>
      <c r="DU66" s="1">
        <v>1</v>
      </c>
      <c r="DV66" s="1">
        <v>-4.40100032258065</v>
      </c>
      <c r="DW66" s="1">
        <v>-0.70433370967741404</v>
      </c>
      <c r="DX66" s="1">
        <v>7.2269031001054904E-2</v>
      </c>
      <c r="DY66" s="1">
        <v>0</v>
      </c>
      <c r="DZ66" s="1">
        <v>1.1253419354838701</v>
      </c>
      <c r="EA66" s="1">
        <v>0.75121112903225595</v>
      </c>
      <c r="EB66" s="1">
        <v>5.6426845042188797E-2</v>
      </c>
      <c r="EC66" s="1">
        <v>0</v>
      </c>
      <c r="ED66" s="1">
        <v>1</v>
      </c>
      <c r="EE66" s="1">
        <v>3</v>
      </c>
      <c r="EF66" s="1" t="s">
        <v>268</v>
      </c>
      <c r="EG66" s="1">
        <v>100</v>
      </c>
      <c r="EH66" s="1">
        <v>100</v>
      </c>
      <c r="EI66" s="1">
        <v>2.7440000000000002</v>
      </c>
      <c r="EJ66" s="1">
        <v>0.30940000000000001</v>
      </c>
      <c r="EK66" s="1">
        <v>2.7440952380952099</v>
      </c>
      <c r="EL66" s="1">
        <v>0</v>
      </c>
      <c r="EM66" s="1">
        <v>0</v>
      </c>
      <c r="EN66" s="1">
        <v>0</v>
      </c>
      <c r="EO66" s="1">
        <v>0.30940000000000401</v>
      </c>
      <c r="EP66" s="1">
        <v>0</v>
      </c>
      <c r="EQ66" s="1">
        <v>0</v>
      </c>
      <c r="ER66" s="1">
        <v>0</v>
      </c>
      <c r="ES66" s="1">
        <v>-1</v>
      </c>
      <c r="ET66" s="1">
        <v>-1</v>
      </c>
      <c r="EU66" s="1">
        <v>-1</v>
      </c>
      <c r="EV66" s="1">
        <v>-1</v>
      </c>
      <c r="EW66" s="1">
        <v>5.0999999999999996</v>
      </c>
      <c r="EX66" s="1">
        <v>18.100000000000001</v>
      </c>
      <c r="EY66" s="1">
        <v>2</v>
      </c>
      <c r="EZ66" s="1">
        <v>511.89600000000002</v>
      </c>
      <c r="FA66" s="1">
        <v>508.32799999999997</v>
      </c>
      <c r="FB66" s="1">
        <v>36.127299999999998</v>
      </c>
      <c r="FC66" s="1">
        <v>34.612699999999997</v>
      </c>
      <c r="FD66" s="1">
        <v>30</v>
      </c>
      <c r="FE66" s="1">
        <v>34.4268</v>
      </c>
      <c r="FF66" s="1">
        <v>34.375599999999999</v>
      </c>
      <c r="FG66" s="1">
        <v>18.242999999999999</v>
      </c>
      <c r="FH66" s="1">
        <v>0</v>
      </c>
      <c r="FI66" s="1">
        <v>100</v>
      </c>
      <c r="FJ66" s="1">
        <v>-999.9</v>
      </c>
      <c r="FK66" s="1">
        <v>400</v>
      </c>
      <c r="FL66" s="1">
        <v>28.8536</v>
      </c>
      <c r="FM66" s="1">
        <v>101.295</v>
      </c>
      <c r="FN66" s="1">
        <v>100.61499999999999</v>
      </c>
    </row>
    <row r="67" spans="1:170" ht="15.75" customHeight="1" x14ac:dyDescent="0.25">
      <c r="A67" s="1">
        <v>51</v>
      </c>
      <c r="B67" s="1">
        <v>1607381529.5</v>
      </c>
      <c r="C67" s="1">
        <v>9297.4000000953693</v>
      </c>
      <c r="D67" s="1" t="s">
        <v>507</v>
      </c>
      <c r="E67" s="1" t="s">
        <v>508</v>
      </c>
      <c r="F67" s="1" t="s">
        <v>504</v>
      </c>
      <c r="G67" s="1" t="s">
        <v>357</v>
      </c>
      <c r="H67" s="1">
        <v>1607381521.5</v>
      </c>
      <c r="I67" s="1">
        <f t="shared" si="0"/>
        <v>4.3647830315150479E-4</v>
      </c>
      <c r="J67" s="1">
        <f t="shared" si="1"/>
        <v>1.8799544422808454</v>
      </c>
      <c r="K67" s="1">
        <f t="shared" si="2"/>
        <v>397.72474193548402</v>
      </c>
      <c r="L67" s="1">
        <f t="shared" si="3"/>
        <v>91.379922507732587</v>
      </c>
      <c r="M67" s="1">
        <f t="shared" si="4"/>
        <v>9.3374317160810687</v>
      </c>
      <c r="N67" s="1">
        <f t="shared" si="5"/>
        <v>40.640520561880429</v>
      </c>
      <c r="O67" s="1">
        <f t="shared" si="6"/>
        <v>1.0393552482064791E-2</v>
      </c>
      <c r="P67" s="1">
        <f t="shared" si="7"/>
        <v>2.9665825474694332</v>
      </c>
      <c r="Q67" s="1">
        <f t="shared" si="8"/>
        <v>1.0373364765670511E-2</v>
      </c>
      <c r="R67" s="1">
        <f t="shared" si="9"/>
        <v>6.4851634605468484E-3</v>
      </c>
      <c r="S67" s="1">
        <f t="shared" si="10"/>
        <v>231.28886112552902</v>
      </c>
      <c r="T67" s="1">
        <f t="shared" si="11"/>
        <v>38.499865276122705</v>
      </c>
      <c r="U67" s="1">
        <f t="shared" si="12"/>
        <v>37.610087096774201</v>
      </c>
      <c r="V67" s="1">
        <f t="shared" si="13"/>
        <v>6.5178918712752019</v>
      </c>
      <c r="W67" s="1">
        <f t="shared" si="14"/>
        <v>37.599321606295646</v>
      </c>
      <c r="X67" s="1">
        <f t="shared" si="15"/>
        <v>2.4061220405168902</v>
      </c>
      <c r="Y67" s="1">
        <f t="shared" si="16"/>
        <v>6.399376206069654</v>
      </c>
      <c r="Z67" s="1">
        <f t="shared" si="17"/>
        <v>4.1117698307583117</v>
      </c>
      <c r="AA67" s="1">
        <f t="shared" si="18"/>
        <v>-19.248693168981362</v>
      </c>
      <c r="AB67" s="1">
        <f t="shared" si="19"/>
        <v>-53.940197454753644</v>
      </c>
      <c r="AC67" s="1">
        <f t="shared" si="20"/>
        <v>-4.3481704525851859</v>
      </c>
      <c r="AD67" s="1">
        <f t="shared" si="21"/>
        <v>153.75180004920884</v>
      </c>
      <c r="AE67" s="1">
        <v>0</v>
      </c>
      <c r="AF67" s="1">
        <v>0</v>
      </c>
      <c r="AG67" s="1">
        <f t="shared" si="22"/>
        <v>1</v>
      </c>
      <c r="AH67" s="1">
        <f t="shared" si="23"/>
        <v>0</v>
      </c>
      <c r="AI67" s="1">
        <f t="shared" si="24"/>
        <v>52213.835981009273</v>
      </c>
      <c r="AJ67" s="1" t="s">
        <v>263</v>
      </c>
      <c r="AK67" s="1">
        <v>715.47692307692296</v>
      </c>
      <c r="AL67" s="1">
        <v>3262.08</v>
      </c>
      <c r="AM67" s="1">
        <f t="shared" si="25"/>
        <v>2546.603076923077</v>
      </c>
      <c r="AN67" s="1">
        <f t="shared" si="26"/>
        <v>0.78066849277855754</v>
      </c>
      <c r="AO67" s="1">
        <v>-0.57774747981622299</v>
      </c>
      <c r="AP67" s="1" t="s">
        <v>509</v>
      </c>
      <c r="AQ67" s="1">
        <v>1114.8012000000001</v>
      </c>
      <c r="AR67" s="1">
        <v>1197.3800000000001</v>
      </c>
      <c r="AS67" s="1">
        <f t="shared" si="27"/>
        <v>6.896624296380427E-2</v>
      </c>
      <c r="AT67" s="1">
        <v>0.5</v>
      </c>
      <c r="AU67" s="1">
        <f t="shared" si="28"/>
        <v>1180.1738910699107</v>
      </c>
      <c r="AV67" s="1">
        <f t="shared" si="29"/>
        <v>1.8799544422808454</v>
      </c>
      <c r="AW67" s="1">
        <f t="shared" si="30"/>
        <v>40.69607965553287</v>
      </c>
      <c r="AX67" s="1">
        <f t="shared" si="31"/>
        <v>0.42548731396883205</v>
      </c>
      <c r="AY67" s="1">
        <f t="shared" si="32"/>
        <v>2.0824913520743867E-3</v>
      </c>
      <c r="AZ67" s="1">
        <f t="shared" si="33"/>
        <v>1.7243481601496597</v>
      </c>
      <c r="BA67" s="1" t="s">
        <v>510</v>
      </c>
      <c r="BB67" s="1">
        <v>687.91</v>
      </c>
      <c r="BC67" s="1">
        <f t="shared" si="34"/>
        <v>509.47000000000014</v>
      </c>
      <c r="BD67" s="1">
        <f t="shared" si="35"/>
        <v>0.16208765972481201</v>
      </c>
      <c r="BE67" s="1">
        <f t="shared" si="36"/>
        <v>0.80208377846062995</v>
      </c>
      <c r="BF67" s="1">
        <f t="shared" si="37"/>
        <v>0.17135976912050613</v>
      </c>
      <c r="BG67" s="1">
        <f t="shared" si="38"/>
        <v>0.81076631796686016</v>
      </c>
      <c r="BH67" s="1">
        <f t="shared" si="39"/>
        <v>1399.98677419355</v>
      </c>
      <c r="BI67" s="1">
        <f t="shared" si="40"/>
        <v>1180.1738910699107</v>
      </c>
      <c r="BJ67" s="1">
        <f t="shared" si="41"/>
        <v>0.84298931448815961</v>
      </c>
      <c r="BK67" s="1">
        <f t="shared" si="42"/>
        <v>0.19597862897631924</v>
      </c>
      <c r="BL67" s="1">
        <v>6</v>
      </c>
      <c r="BM67" s="1">
        <v>0.5</v>
      </c>
      <c r="BN67" s="1" t="s">
        <v>266</v>
      </c>
      <c r="BO67" s="1">
        <v>2</v>
      </c>
      <c r="BP67" s="1">
        <v>1607381521.5</v>
      </c>
      <c r="BQ67" s="1">
        <v>397.72474193548402</v>
      </c>
      <c r="BR67" s="1">
        <v>400.18890322580597</v>
      </c>
      <c r="BS67" s="1">
        <v>23.547293548387099</v>
      </c>
      <c r="BT67" s="1">
        <v>23.035874193548398</v>
      </c>
      <c r="BU67" s="1">
        <v>394.98061290322602</v>
      </c>
      <c r="BV67" s="1">
        <v>23.237893548387099</v>
      </c>
      <c r="BW67" s="1">
        <v>500.02067741935502</v>
      </c>
      <c r="BX67" s="1">
        <v>102.13574193548401</v>
      </c>
      <c r="BY67" s="1">
        <v>4.6788535483870998E-2</v>
      </c>
      <c r="BZ67" s="1">
        <v>37.272822580645197</v>
      </c>
      <c r="CA67" s="1">
        <v>37.610087096774201</v>
      </c>
      <c r="CB67" s="1">
        <v>999.9</v>
      </c>
      <c r="CC67" s="1">
        <v>0</v>
      </c>
      <c r="CD67" s="1">
        <v>0</v>
      </c>
      <c r="CE67" s="1">
        <v>9999.09064516129</v>
      </c>
      <c r="CF67" s="1">
        <v>0</v>
      </c>
      <c r="CG67" s="1">
        <v>256.32764516128998</v>
      </c>
      <c r="CH67" s="1">
        <v>1399.98677419355</v>
      </c>
      <c r="CI67" s="1">
        <v>0.89999922580645197</v>
      </c>
      <c r="CJ67" s="1">
        <v>0.10000083870967701</v>
      </c>
      <c r="CK67" s="1">
        <v>0</v>
      </c>
      <c r="CL67" s="1">
        <v>1123.2525806451599</v>
      </c>
      <c r="CM67" s="1">
        <v>4.9997499999999997</v>
      </c>
      <c r="CN67" s="1">
        <v>15503.6419354839</v>
      </c>
      <c r="CO67" s="1">
        <v>12177.9290322581</v>
      </c>
      <c r="CP67" s="1">
        <v>47.061999999999998</v>
      </c>
      <c r="CQ67" s="1">
        <v>48.566064516129003</v>
      </c>
      <c r="CR67" s="1">
        <v>47.711387096774203</v>
      </c>
      <c r="CS67" s="1">
        <v>48.311999999999998</v>
      </c>
      <c r="CT67" s="1">
        <v>48.941064516129003</v>
      </c>
      <c r="CU67" s="1">
        <v>1255.48677419355</v>
      </c>
      <c r="CV67" s="1">
        <v>139.5</v>
      </c>
      <c r="CW67" s="1">
        <v>0</v>
      </c>
      <c r="CX67" s="1">
        <v>141.90000009536701</v>
      </c>
      <c r="CY67" s="1">
        <v>0</v>
      </c>
      <c r="CZ67" s="1">
        <v>1114.8012000000001</v>
      </c>
      <c r="DA67" s="1">
        <v>-514.79307614494201</v>
      </c>
      <c r="DB67" s="1">
        <v>-7036.1384507493703</v>
      </c>
      <c r="DC67" s="1">
        <v>15387.772000000001</v>
      </c>
      <c r="DD67" s="1">
        <v>15</v>
      </c>
      <c r="DE67" s="1">
        <v>1607381083</v>
      </c>
      <c r="DF67" s="1" t="s">
        <v>497</v>
      </c>
      <c r="DG67" s="1">
        <v>1607381083</v>
      </c>
      <c r="DH67" s="1">
        <v>1607380303</v>
      </c>
      <c r="DI67" s="1">
        <v>16</v>
      </c>
      <c r="DJ67" s="1">
        <v>0.55300000000000005</v>
      </c>
      <c r="DK67" s="1">
        <v>-0.25600000000000001</v>
      </c>
      <c r="DL67" s="1">
        <v>2.7440000000000002</v>
      </c>
      <c r="DM67" s="1">
        <v>0.309</v>
      </c>
      <c r="DN67" s="1">
        <v>411</v>
      </c>
      <c r="DO67" s="1">
        <v>25</v>
      </c>
      <c r="DP67" s="1">
        <v>0.11</v>
      </c>
      <c r="DQ67" s="1">
        <v>0.01</v>
      </c>
      <c r="DR67" s="1">
        <v>1.8890902589043601</v>
      </c>
      <c r="DS67" s="1">
        <v>-0.642347418183283</v>
      </c>
      <c r="DT67" s="1">
        <v>5.1497489989342601E-2</v>
      </c>
      <c r="DU67" s="1">
        <v>0</v>
      </c>
      <c r="DV67" s="1">
        <v>-2.4652135483871001</v>
      </c>
      <c r="DW67" s="1">
        <v>0.28143145161289901</v>
      </c>
      <c r="DX67" s="1">
        <v>3.3145954995598498E-2</v>
      </c>
      <c r="DY67" s="1">
        <v>0</v>
      </c>
      <c r="DZ67" s="1">
        <v>0.50105358064516103</v>
      </c>
      <c r="EA67" s="1">
        <v>1.24231025806452</v>
      </c>
      <c r="EB67" s="1">
        <v>9.3382849802711401E-2</v>
      </c>
      <c r="EC67" s="1">
        <v>0</v>
      </c>
      <c r="ED67" s="1">
        <v>0</v>
      </c>
      <c r="EE67" s="1">
        <v>3</v>
      </c>
      <c r="EF67" s="1" t="s">
        <v>299</v>
      </c>
      <c r="EG67" s="1">
        <v>100</v>
      </c>
      <c r="EH67" s="1">
        <v>100</v>
      </c>
      <c r="EI67" s="1">
        <v>2.7440000000000002</v>
      </c>
      <c r="EJ67" s="1">
        <v>0.30940000000000001</v>
      </c>
      <c r="EK67" s="1">
        <v>2.7440952380952099</v>
      </c>
      <c r="EL67" s="1">
        <v>0</v>
      </c>
      <c r="EM67" s="1">
        <v>0</v>
      </c>
      <c r="EN67" s="1">
        <v>0</v>
      </c>
      <c r="EO67" s="1">
        <v>0.30940000000000401</v>
      </c>
      <c r="EP67" s="1">
        <v>0</v>
      </c>
      <c r="EQ67" s="1">
        <v>0</v>
      </c>
      <c r="ER67" s="1">
        <v>0</v>
      </c>
      <c r="ES67" s="1">
        <v>-1</v>
      </c>
      <c r="ET67" s="1">
        <v>-1</v>
      </c>
      <c r="EU67" s="1">
        <v>-1</v>
      </c>
      <c r="EV67" s="1">
        <v>-1</v>
      </c>
      <c r="EW67" s="1">
        <v>7.4</v>
      </c>
      <c r="EX67" s="1">
        <v>20.399999999999999</v>
      </c>
      <c r="EY67" s="1">
        <v>2</v>
      </c>
      <c r="EZ67" s="1">
        <v>511.09699999999998</v>
      </c>
      <c r="FA67" s="1">
        <v>507.58199999999999</v>
      </c>
      <c r="FB67" s="1">
        <v>36.1586</v>
      </c>
      <c r="FC67" s="1">
        <v>34.6158</v>
      </c>
      <c r="FD67" s="1">
        <v>30.000299999999999</v>
      </c>
      <c r="FE67" s="1">
        <v>34.4268</v>
      </c>
      <c r="FF67" s="1">
        <v>34.375999999999998</v>
      </c>
      <c r="FG67" s="1">
        <v>18.222300000000001</v>
      </c>
      <c r="FH67" s="1">
        <v>0</v>
      </c>
      <c r="FI67" s="1">
        <v>100</v>
      </c>
      <c r="FJ67" s="1">
        <v>-999.9</v>
      </c>
      <c r="FK67" s="1">
        <v>400</v>
      </c>
      <c r="FL67" s="1">
        <v>24.349399999999999</v>
      </c>
      <c r="FM67" s="1">
        <v>101.28700000000001</v>
      </c>
      <c r="FN67" s="1">
        <v>100.60899999999999</v>
      </c>
    </row>
    <row r="68" spans="1:170" ht="15.75" customHeight="1" x14ac:dyDescent="0.25">
      <c r="A68" s="1">
        <v>52</v>
      </c>
      <c r="B68" s="1">
        <v>1607381654.5</v>
      </c>
      <c r="C68" s="1">
        <v>9422.4000000953693</v>
      </c>
      <c r="D68" s="1" t="s">
        <v>511</v>
      </c>
      <c r="E68" s="1" t="s">
        <v>512</v>
      </c>
      <c r="F68" s="1" t="s">
        <v>513</v>
      </c>
      <c r="G68" s="1" t="s">
        <v>378</v>
      </c>
      <c r="H68" s="1">
        <v>1607381646.5</v>
      </c>
      <c r="I68" s="1">
        <f t="shared" si="0"/>
        <v>6.8263419823541413E-3</v>
      </c>
      <c r="J68" s="1">
        <f t="shared" si="1"/>
        <v>16.287217211526013</v>
      </c>
      <c r="K68" s="1">
        <f t="shared" si="2"/>
        <v>377.21125806451602</v>
      </c>
      <c r="L68" s="1">
        <f t="shared" si="3"/>
        <v>255.45283733136549</v>
      </c>
      <c r="M68" s="1">
        <f t="shared" si="4"/>
        <v>26.102983318696761</v>
      </c>
      <c r="N68" s="1">
        <f t="shared" si="5"/>
        <v>38.544645969660202</v>
      </c>
      <c r="O68" s="1">
        <f t="shared" si="6"/>
        <v>0.25217311560981898</v>
      </c>
      <c r="P68" s="1">
        <f t="shared" si="7"/>
        <v>2.9668078892914851</v>
      </c>
      <c r="Q68" s="1">
        <f t="shared" si="8"/>
        <v>0.24084168567556713</v>
      </c>
      <c r="R68" s="1">
        <f t="shared" si="9"/>
        <v>0.15150170179620406</v>
      </c>
      <c r="S68" s="1">
        <f t="shared" si="10"/>
        <v>231.29492364823503</v>
      </c>
      <c r="T68" s="1">
        <f t="shared" si="11"/>
        <v>36.636828146441545</v>
      </c>
      <c r="U68" s="1">
        <f t="shared" si="12"/>
        <v>35.851109677419402</v>
      </c>
      <c r="V68" s="1">
        <f t="shared" si="13"/>
        <v>5.9201036955503188</v>
      </c>
      <c r="W68" s="1">
        <f t="shared" si="14"/>
        <v>49.889511074918971</v>
      </c>
      <c r="X68" s="1">
        <f t="shared" si="15"/>
        <v>3.1524298902004158</v>
      </c>
      <c r="Y68" s="1">
        <f t="shared" si="16"/>
        <v>6.3188229795766455</v>
      </c>
      <c r="Z68" s="1">
        <f t="shared" si="17"/>
        <v>2.767673805349903</v>
      </c>
      <c r="AA68" s="1">
        <f t="shared" si="18"/>
        <v>-301.04168142181766</v>
      </c>
      <c r="AB68" s="1">
        <f t="shared" si="19"/>
        <v>190.23577930611532</v>
      </c>
      <c r="AC68" s="1">
        <f t="shared" si="20"/>
        <v>15.186907425570386</v>
      </c>
      <c r="AD68" s="1">
        <f t="shared" si="21"/>
        <v>135.67592895810307</v>
      </c>
      <c r="AE68" s="1">
        <v>0</v>
      </c>
      <c r="AF68" s="1">
        <v>0</v>
      </c>
      <c r="AG68" s="1">
        <f t="shared" si="22"/>
        <v>1</v>
      </c>
      <c r="AH68" s="1">
        <f t="shared" si="23"/>
        <v>0</v>
      </c>
      <c r="AI68" s="1">
        <f t="shared" si="24"/>
        <v>52259.350592907875</v>
      </c>
      <c r="AJ68" s="1" t="s">
        <v>263</v>
      </c>
      <c r="AK68" s="1">
        <v>715.47692307692296</v>
      </c>
      <c r="AL68" s="1">
        <v>3262.08</v>
      </c>
      <c r="AM68" s="1">
        <f t="shared" si="25"/>
        <v>2546.603076923077</v>
      </c>
      <c r="AN68" s="1">
        <f t="shared" si="26"/>
        <v>0.78066849277855754</v>
      </c>
      <c r="AO68" s="1">
        <v>-0.57774747981622299</v>
      </c>
      <c r="AP68" s="1" t="s">
        <v>514</v>
      </c>
      <c r="AQ68" s="1">
        <v>1105.9295999999999</v>
      </c>
      <c r="AR68" s="1">
        <v>1559.99</v>
      </c>
      <c r="AS68" s="1">
        <f t="shared" si="27"/>
        <v>0.2910662247834922</v>
      </c>
      <c r="AT68" s="1">
        <v>0.5</v>
      </c>
      <c r="AU68" s="1">
        <f t="shared" si="28"/>
        <v>1180.2053717150616</v>
      </c>
      <c r="AV68" s="1">
        <f t="shared" si="29"/>
        <v>16.287217211526013</v>
      </c>
      <c r="AW68" s="1">
        <f t="shared" si="30"/>
        <v>171.75896100715053</v>
      </c>
      <c r="AX68" s="1">
        <f t="shared" si="31"/>
        <v>0.50242629760447177</v>
      </c>
      <c r="AY68" s="1">
        <f t="shared" si="32"/>
        <v>1.4289855897566586E-2</v>
      </c>
      <c r="AZ68" s="1">
        <f t="shared" si="33"/>
        <v>1.0910903275020993</v>
      </c>
      <c r="BA68" s="1" t="s">
        <v>515</v>
      </c>
      <c r="BB68" s="1">
        <v>776.21</v>
      </c>
      <c r="BC68" s="1">
        <f t="shared" si="34"/>
        <v>783.78</v>
      </c>
      <c r="BD68" s="1">
        <f t="shared" si="35"/>
        <v>0.57932123810252889</v>
      </c>
      <c r="BE68" s="1">
        <f t="shared" si="36"/>
        <v>0.68470595807504009</v>
      </c>
      <c r="BF68" s="1">
        <f t="shared" si="37"/>
        <v>0.53765940683161073</v>
      </c>
      <c r="BG68" s="1">
        <f t="shared" si="38"/>
        <v>0.66837663687131932</v>
      </c>
      <c r="BH68" s="1">
        <f t="shared" si="39"/>
        <v>1400.02419354839</v>
      </c>
      <c r="BI68" s="1">
        <f t="shared" si="40"/>
        <v>1180.2053717150616</v>
      </c>
      <c r="BJ68" s="1">
        <f t="shared" si="41"/>
        <v>0.84298926915241867</v>
      </c>
      <c r="BK68" s="1">
        <f t="shared" si="42"/>
        <v>0.19597853830483739</v>
      </c>
      <c r="BL68" s="1">
        <v>6</v>
      </c>
      <c r="BM68" s="1">
        <v>0.5</v>
      </c>
      <c r="BN68" s="1" t="s">
        <v>266</v>
      </c>
      <c r="BO68" s="1">
        <v>2</v>
      </c>
      <c r="BP68" s="1">
        <v>1607381646.5</v>
      </c>
      <c r="BQ68" s="1">
        <v>377.21125806451602</v>
      </c>
      <c r="BR68" s="1">
        <v>399.84535483871002</v>
      </c>
      <c r="BS68" s="1">
        <v>30.850770967741902</v>
      </c>
      <c r="BT68" s="1">
        <v>22.912064516129</v>
      </c>
      <c r="BU68" s="1">
        <v>374.46712903225801</v>
      </c>
      <c r="BV68" s="1">
        <v>30.541370967741901</v>
      </c>
      <c r="BW68" s="1">
        <v>500.011741935484</v>
      </c>
      <c r="BX68" s="1">
        <v>102.135225806452</v>
      </c>
      <c r="BY68" s="1">
        <v>4.7954429032258099E-2</v>
      </c>
      <c r="BZ68" s="1">
        <v>37.040480645161303</v>
      </c>
      <c r="CA68" s="1">
        <v>35.851109677419402</v>
      </c>
      <c r="CB68" s="1">
        <v>999.9</v>
      </c>
      <c r="CC68" s="1">
        <v>0</v>
      </c>
      <c r="CD68" s="1">
        <v>0</v>
      </c>
      <c r="CE68" s="1">
        <v>10000.417419354801</v>
      </c>
      <c r="CF68" s="1">
        <v>0</v>
      </c>
      <c r="CG68" s="1">
        <v>426.19935483871001</v>
      </c>
      <c r="CH68" s="1">
        <v>1400.02419354839</v>
      </c>
      <c r="CI68" s="1">
        <v>0.9</v>
      </c>
      <c r="CJ68" s="1">
        <v>9.99999290322581E-2</v>
      </c>
      <c r="CK68" s="1">
        <v>0</v>
      </c>
      <c r="CL68" s="1">
        <v>1107.35290322581</v>
      </c>
      <c r="CM68" s="1">
        <v>4.9997499999999997</v>
      </c>
      <c r="CN68" s="1">
        <v>15182.867741935501</v>
      </c>
      <c r="CO68" s="1">
        <v>12178.2580645161</v>
      </c>
      <c r="CP68" s="1">
        <v>47.183</v>
      </c>
      <c r="CQ68" s="1">
        <v>48.75</v>
      </c>
      <c r="CR68" s="1">
        <v>47.811999999999998</v>
      </c>
      <c r="CS68" s="1">
        <v>48.370935483871001</v>
      </c>
      <c r="CT68" s="1">
        <v>49.061999999999998</v>
      </c>
      <c r="CU68" s="1">
        <v>1255.5225806451599</v>
      </c>
      <c r="CV68" s="1">
        <v>139.501612903226</v>
      </c>
      <c r="CW68" s="1">
        <v>0</v>
      </c>
      <c r="CX68" s="1">
        <v>123.89999985694899</v>
      </c>
      <c r="CY68" s="1">
        <v>0</v>
      </c>
      <c r="CZ68" s="1">
        <v>1105.9295999999999</v>
      </c>
      <c r="DA68" s="1">
        <v>-128.57923096852201</v>
      </c>
      <c r="DB68" s="1">
        <v>-1710.76923336237</v>
      </c>
      <c r="DC68" s="1">
        <v>15163.644</v>
      </c>
      <c r="DD68" s="1">
        <v>15</v>
      </c>
      <c r="DE68" s="1">
        <v>1607381083</v>
      </c>
      <c r="DF68" s="1" t="s">
        <v>497</v>
      </c>
      <c r="DG68" s="1">
        <v>1607381083</v>
      </c>
      <c r="DH68" s="1">
        <v>1607380303</v>
      </c>
      <c r="DI68" s="1">
        <v>16</v>
      </c>
      <c r="DJ68" s="1">
        <v>0.55300000000000005</v>
      </c>
      <c r="DK68" s="1">
        <v>-0.25600000000000001</v>
      </c>
      <c r="DL68" s="1">
        <v>2.7440000000000002</v>
      </c>
      <c r="DM68" s="1">
        <v>0.309</v>
      </c>
      <c r="DN68" s="1">
        <v>411</v>
      </c>
      <c r="DO68" s="1">
        <v>25</v>
      </c>
      <c r="DP68" s="1">
        <v>0.11</v>
      </c>
      <c r="DQ68" s="1">
        <v>0.01</v>
      </c>
      <c r="DR68" s="1">
        <v>16.2948656436159</v>
      </c>
      <c r="DS68" s="1">
        <v>-0.89227461228930405</v>
      </c>
      <c r="DT68" s="1">
        <v>6.7517073428649405E-2</v>
      </c>
      <c r="DU68" s="1">
        <v>0</v>
      </c>
      <c r="DV68" s="1">
        <v>-22.638109677419401</v>
      </c>
      <c r="DW68" s="1">
        <v>0.86505000000004595</v>
      </c>
      <c r="DX68" s="1">
        <v>6.9189605572302595E-2</v>
      </c>
      <c r="DY68" s="1">
        <v>0</v>
      </c>
      <c r="DZ68" s="1">
        <v>7.9349916129032296</v>
      </c>
      <c r="EA68" s="1">
        <v>0.45428274193545898</v>
      </c>
      <c r="EB68" s="1">
        <v>3.4254943895290699E-2</v>
      </c>
      <c r="EC68" s="1">
        <v>0</v>
      </c>
      <c r="ED68" s="1">
        <v>0</v>
      </c>
      <c r="EE68" s="1">
        <v>3</v>
      </c>
      <c r="EF68" s="1" t="s">
        <v>299</v>
      </c>
      <c r="EG68" s="1">
        <v>100</v>
      </c>
      <c r="EH68" s="1">
        <v>100</v>
      </c>
      <c r="EI68" s="1">
        <v>2.7440000000000002</v>
      </c>
      <c r="EJ68" s="1">
        <v>0.30940000000000001</v>
      </c>
      <c r="EK68" s="1">
        <v>2.7440952380952099</v>
      </c>
      <c r="EL68" s="1">
        <v>0</v>
      </c>
      <c r="EM68" s="1">
        <v>0</v>
      </c>
      <c r="EN68" s="1">
        <v>0</v>
      </c>
      <c r="EO68" s="1">
        <v>0.30940000000000401</v>
      </c>
      <c r="EP68" s="1">
        <v>0</v>
      </c>
      <c r="EQ68" s="1">
        <v>0</v>
      </c>
      <c r="ER68" s="1">
        <v>0</v>
      </c>
      <c r="ES68" s="1">
        <v>-1</v>
      </c>
      <c r="ET68" s="1">
        <v>-1</v>
      </c>
      <c r="EU68" s="1">
        <v>-1</v>
      </c>
      <c r="EV68" s="1">
        <v>-1</v>
      </c>
      <c r="EW68" s="1">
        <v>9.5</v>
      </c>
      <c r="EX68" s="1">
        <v>22.5</v>
      </c>
      <c r="EY68" s="1">
        <v>2</v>
      </c>
      <c r="EZ68" s="1">
        <v>522.21799999999996</v>
      </c>
      <c r="FA68" s="1">
        <v>506.81099999999998</v>
      </c>
      <c r="FB68" s="1">
        <v>36.119100000000003</v>
      </c>
      <c r="FC68" s="1">
        <v>34.656799999999997</v>
      </c>
      <c r="FD68" s="1">
        <v>30.0001</v>
      </c>
      <c r="FE68" s="1">
        <v>34.464199999999998</v>
      </c>
      <c r="FF68" s="1">
        <v>34.400500000000001</v>
      </c>
      <c r="FG68" s="1">
        <v>18.1251</v>
      </c>
      <c r="FH68" s="1">
        <v>0</v>
      </c>
      <c r="FI68" s="1">
        <v>100</v>
      </c>
      <c r="FJ68" s="1">
        <v>-999.9</v>
      </c>
      <c r="FK68" s="1">
        <v>400</v>
      </c>
      <c r="FL68" s="1">
        <v>23.613099999999999</v>
      </c>
      <c r="FM68" s="1">
        <v>101.28400000000001</v>
      </c>
      <c r="FN68" s="1">
        <v>100.59699999999999</v>
      </c>
    </row>
    <row r="69" spans="1:170" ht="15.75" customHeight="1" x14ac:dyDescent="0.25">
      <c r="A69" s="1">
        <v>53</v>
      </c>
      <c r="B69" s="1">
        <v>1607381763.5999999</v>
      </c>
      <c r="C69" s="1">
        <v>9531.5</v>
      </c>
      <c r="D69" s="1" t="s">
        <v>516</v>
      </c>
      <c r="E69" s="1" t="s">
        <v>517</v>
      </c>
      <c r="F69" s="1" t="s">
        <v>513</v>
      </c>
      <c r="G69" s="1" t="s">
        <v>378</v>
      </c>
      <c r="H69" s="1">
        <v>1607381755.5999999</v>
      </c>
      <c r="I69" s="1">
        <f t="shared" si="0"/>
        <v>4.1900298796517469E-3</v>
      </c>
      <c r="J69" s="1">
        <f t="shared" si="1"/>
        <v>9.7045165932290409</v>
      </c>
      <c r="K69" s="1">
        <f t="shared" si="2"/>
        <v>386.24393548387098</v>
      </c>
      <c r="L69" s="1">
        <f t="shared" si="3"/>
        <v>245.54091144789319</v>
      </c>
      <c r="M69" s="1">
        <f t="shared" si="4"/>
        <v>25.089491193318818</v>
      </c>
      <c r="N69" s="1">
        <f t="shared" si="5"/>
        <v>39.466595446974466</v>
      </c>
      <c r="O69" s="1">
        <f t="shared" si="6"/>
        <v>0.12797532236770331</v>
      </c>
      <c r="P69" s="1">
        <f t="shared" si="7"/>
        <v>2.9663930964833969</v>
      </c>
      <c r="Q69" s="1">
        <f t="shared" si="8"/>
        <v>0.12498535579979597</v>
      </c>
      <c r="R69" s="1">
        <f t="shared" si="9"/>
        <v>7.8378665717140514E-2</v>
      </c>
      <c r="S69" s="1">
        <f t="shared" si="10"/>
        <v>231.28408750101264</v>
      </c>
      <c r="T69" s="1">
        <f t="shared" si="11"/>
        <v>37.385472272496713</v>
      </c>
      <c r="U69" s="1">
        <f t="shared" si="12"/>
        <v>36.399890322580603</v>
      </c>
      <c r="V69" s="1">
        <f t="shared" si="13"/>
        <v>6.1012719980406285</v>
      </c>
      <c r="W69" s="1">
        <f t="shared" si="14"/>
        <v>44.529197260585121</v>
      </c>
      <c r="X69" s="1">
        <f t="shared" si="15"/>
        <v>2.8253855390169678</v>
      </c>
      <c r="Y69" s="1">
        <f t="shared" si="16"/>
        <v>6.3450179047306765</v>
      </c>
      <c r="Z69" s="1">
        <f t="shared" si="17"/>
        <v>3.2758864590236607</v>
      </c>
      <c r="AA69" s="1">
        <f t="shared" si="18"/>
        <v>-184.78031769264203</v>
      </c>
      <c r="AB69" s="1">
        <f t="shared" si="19"/>
        <v>114.57381293580322</v>
      </c>
      <c r="AC69" s="1">
        <f t="shared" si="20"/>
        <v>9.1756424516992627</v>
      </c>
      <c r="AD69" s="1">
        <f t="shared" si="21"/>
        <v>170.25322519587309</v>
      </c>
      <c r="AE69" s="1">
        <v>0</v>
      </c>
      <c r="AF69" s="1">
        <v>0</v>
      </c>
      <c r="AG69" s="1">
        <f t="shared" si="22"/>
        <v>1</v>
      </c>
      <c r="AH69" s="1">
        <f t="shared" si="23"/>
        <v>0</v>
      </c>
      <c r="AI69" s="1">
        <f t="shared" si="24"/>
        <v>52234.743030804428</v>
      </c>
      <c r="AJ69" s="1" t="s">
        <v>263</v>
      </c>
      <c r="AK69" s="1">
        <v>715.47692307692296</v>
      </c>
      <c r="AL69" s="1">
        <v>3262.08</v>
      </c>
      <c r="AM69" s="1">
        <f t="shared" si="25"/>
        <v>2546.603076923077</v>
      </c>
      <c r="AN69" s="1">
        <f t="shared" si="26"/>
        <v>0.78066849277855754</v>
      </c>
      <c r="AO69" s="1">
        <v>-0.57774747981622299</v>
      </c>
      <c r="AP69" s="1" t="s">
        <v>518</v>
      </c>
      <c r="AQ69" s="1">
        <v>1230.6468</v>
      </c>
      <c r="AR69" s="1">
        <v>1522.66</v>
      </c>
      <c r="AS69" s="1">
        <f t="shared" si="27"/>
        <v>0.1917783352816782</v>
      </c>
      <c r="AT69" s="1">
        <v>0.5</v>
      </c>
      <c r="AU69" s="1">
        <f t="shared" si="28"/>
        <v>1180.1501601090824</v>
      </c>
      <c r="AV69" s="1">
        <f t="shared" si="29"/>
        <v>9.7045165932290409</v>
      </c>
      <c r="AW69" s="1">
        <f t="shared" si="30"/>
        <v>113.16361654406292</v>
      </c>
      <c r="AX69" s="1">
        <f t="shared" si="31"/>
        <v>0.46004360789670712</v>
      </c>
      <c r="AY69" s="1">
        <f t="shared" si="32"/>
        <v>8.7126743872109162E-3</v>
      </c>
      <c r="AZ69" s="1">
        <f t="shared" si="33"/>
        <v>1.1423561399130466</v>
      </c>
      <c r="BA69" s="1" t="s">
        <v>519</v>
      </c>
      <c r="BB69" s="1">
        <v>822.17</v>
      </c>
      <c r="BC69" s="1">
        <f t="shared" si="34"/>
        <v>700.49000000000012</v>
      </c>
      <c r="BD69" s="1">
        <f t="shared" si="35"/>
        <v>0.416869905351968</v>
      </c>
      <c r="BE69" s="1">
        <f t="shared" si="36"/>
        <v>0.71290334479550477</v>
      </c>
      <c r="BF69" s="1">
        <f t="shared" si="37"/>
        <v>0.36176823864188662</v>
      </c>
      <c r="BG69" s="1">
        <f t="shared" si="38"/>
        <v>0.68303537986047169</v>
      </c>
      <c r="BH69" s="1">
        <f t="shared" si="39"/>
        <v>1399.9587096774201</v>
      </c>
      <c r="BI69" s="1">
        <f t="shared" si="40"/>
        <v>1180.1501601090824</v>
      </c>
      <c r="BJ69" s="1">
        <f t="shared" si="41"/>
        <v>0.84298926243404271</v>
      </c>
      <c r="BK69" s="1">
        <f t="shared" si="42"/>
        <v>0.19597852486808529</v>
      </c>
      <c r="BL69" s="1">
        <v>6</v>
      </c>
      <c r="BM69" s="1">
        <v>0.5</v>
      </c>
      <c r="BN69" s="1" t="s">
        <v>266</v>
      </c>
      <c r="BO69" s="1">
        <v>2</v>
      </c>
      <c r="BP69" s="1">
        <v>1607381755.5999999</v>
      </c>
      <c r="BQ69" s="1">
        <v>386.24393548387098</v>
      </c>
      <c r="BR69" s="1">
        <v>399.83138709677399</v>
      </c>
      <c r="BS69" s="1">
        <v>27.650929032258102</v>
      </c>
      <c r="BT69" s="1">
        <v>22.761929032258099</v>
      </c>
      <c r="BU69" s="1">
        <v>383.57393548387103</v>
      </c>
      <c r="BV69" s="1">
        <v>27.341522580645201</v>
      </c>
      <c r="BW69" s="1">
        <v>500.000612903226</v>
      </c>
      <c r="BX69" s="1">
        <v>102.132516129032</v>
      </c>
      <c r="BY69" s="1">
        <v>4.7976096774193497E-2</v>
      </c>
      <c r="BZ69" s="1">
        <v>37.116316129032299</v>
      </c>
      <c r="CA69" s="1">
        <v>36.399890322580603</v>
      </c>
      <c r="CB69" s="1">
        <v>999.9</v>
      </c>
      <c r="CC69" s="1">
        <v>0</v>
      </c>
      <c r="CD69" s="1">
        <v>0</v>
      </c>
      <c r="CE69" s="1">
        <v>9998.3335483870997</v>
      </c>
      <c r="CF69" s="1">
        <v>0</v>
      </c>
      <c r="CG69" s="1">
        <v>286.82074193548402</v>
      </c>
      <c r="CH69" s="1">
        <v>1399.9587096774201</v>
      </c>
      <c r="CI69" s="1">
        <v>0.90000051612903198</v>
      </c>
      <c r="CJ69" s="1">
        <v>9.9999451612903204E-2</v>
      </c>
      <c r="CK69" s="1">
        <v>0</v>
      </c>
      <c r="CL69" s="1">
        <v>1236.90580645161</v>
      </c>
      <c r="CM69" s="1">
        <v>4.9997499999999997</v>
      </c>
      <c r="CN69" s="1">
        <v>17029.190322580602</v>
      </c>
      <c r="CO69" s="1">
        <v>12177.6967741935</v>
      </c>
      <c r="CP69" s="1">
        <v>47.082322580645098</v>
      </c>
      <c r="CQ69" s="1">
        <v>48.625</v>
      </c>
      <c r="CR69" s="1">
        <v>47.75</v>
      </c>
      <c r="CS69" s="1">
        <v>48.3546774193548</v>
      </c>
      <c r="CT69" s="1">
        <v>48.997967741935497</v>
      </c>
      <c r="CU69" s="1">
        <v>1255.46451612903</v>
      </c>
      <c r="CV69" s="1">
        <v>139.494838709677</v>
      </c>
      <c r="CW69" s="1">
        <v>0</v>
      </c>
      <c r="CX69" s="1">
        <v>108.200000047684</v>
      </c>
      <c r="CY69" s="1">
        <v>0</v>
      </c>
      <c r="CZ69" s="1">
        <v>1230.6468</v>
      </c>
      <c r="DA69" s="1">
        <v>-480.73769158773302</v>
      </c>
      <c r="DB69" s="1">
        <v>-6497.33075921614</v>
      </c>
      <c r="DC69" s="1">
        <v>16944.036</v>
      </c>
      <c r="DD69" s="1">
        <v>15</v>
      </c>
      <c r="DE69" s="1">
        <v>1607381794.5999999</v>
      </c>
      <c r="DF69" s="1" t="s">
        <v>520</v>
      </c>
      <c r="DG69" s="1">
        <v>1607381794.5999999</v>
      </c>
      <c r="DH69" s="1">
        <v>1607380303</v>
      </c>
      <c r="DI69" s="1">
        <v>17</v>
      </c>
      <c r="DJ69" s="1">
        <v>-7.3999999999999996E-2</v>
      </c>
      <c r="DK69" s="1">
        <v>-0.25600000000000001</v>
      </c>
      <c r="DL69" s="1">
        <v>2.67</v>
      </c>
      <c r="DM69" s="1">
        <v>0.309</v>
      </c>
      <c r="DN69" s="1">
        <v>406</v>
      </c>
      <c r="DO69" s="1">
        <v>25</v>
      </c>
      <c r="DP69" s="1">
        <v>0.21</v>
      </c>
      <c r="DQ69" s="1">
        <v>0.01</v>
      </c>
      <c r="DR69" s="1">
        <v>9.6428021851400292</v>
      </c>
      <c r="DS69" s="1">
        <v>9.5386198716103897E-3</v>
      </c>
      <c r="DT69" s="1">
        <v>3.8207968406824201E-2</v>
      </c>
      <c r="DU69" s="1">
        <v>1</v>
      </c>
      <c r="DV69" s="1">
        <v>-13.5107419354839</v>
      </c>
      <c r="DW69" s="1">
        <v>-0.42940161290318701</v>
      </c>
      <c r="DX69" s="1">
        <v>5.19617090669382E-2</v>
      </c>
      <c r="DY69" s="1">
        <v>0</v>
      </c>
      <c r="DZ69" s="1">
        <v>4.8817493548387096</v>
      </c>
      <c r="EA69" s="1">
        <v>0.87386999999998405</v>
      </c>
      <c r="EB69" s="1">
        <v>6.6067664431662204E-2</v>
      </c>
      <c r="EC69" s="1">
        <v>0</v>
      </c>
      <c r="ED69" s="1">
        <v>1</v>
      </c>
      <c r="EE69" s="1">
        <v>3</v>
      </c>
      <c r="EF69" s="1" t="s">
        <v>268</v>
      </c>
      <c r="EG69" s="1">
        <v>100</v>
      </c>
      <c r="EH69" s="1">
        <v>100</v>
      </c>
      <c r="EI69" s="1">
        <v>2.67</v>
      </c>
      <c r="EJ69" s="1">
        <v>0.30940000000000001</v>
      </c>
      <c r="EK69" s="1">
        <v>2.7440952380952099</v>
      </c>
      <c r="EL69" s="1">
        <v>0</v>
      </c>
      <c r="EM69" s="1">
        <v>0</v>
      </c>
      <c r="EN69" s="1">
        <v>0</v>
      </c>
      <c r="EO69" s="1">
        <v>0.30940000000000401</v>
      </c>
      <c r="EP69" s="1">
        <v>0</v>
      </c>
      <c r="EQ69" s="1">
        <v>0</v>
      </c>
      <c r="ER69" s="1">
        <v>0</v>
      </c>
      <c r="ES69" s="1">
        <v>-1</v>
      </c>
      <c r="ET69" s="1">
        <v>-1</v>
      </c>
      <c r="EU69" s="1">
        <v>-1</v>
      </c>
      <c r="EV69" s="1">
        <v>-1</v>
      </c>
      <c r="EW69" s="1">
        <v>11.3</v>
      </c>
      <c r="EX69" s="1">
        <v>24.3</v>
      </c>
      <c r="EY69" s="1">
        <v>2</v>
      </c>
      <c r="EZ69" s="1">
        <v>519.58500000000004</v>
      </c>
      <c r="FA69" s="1">
        <v>506.55900000000003</v>
      </c>
      <c r="FB69" s="1">
        <v>36.108800000000002</v>
      </c>
      <c r="FC69" s="1">
        <v>34.653599999999997</v>
      </c>
      <c r="FD69" s="1">
        <v>30.0002</v>
      </c>
      <c r="FE69" s="1">
        <v>34.457999999999998</v>
      </c>
      <c r="FF69" s="1">
        <v>34.401699999999998</v>
      </c>
      <c r="FG69" s="1">
        <v>18.3004</v>
      </c>
      <c r="FH69" s="1">
        <v>0</v>
      </c>
      <c r="FI69" s="1">
        <v>100</v>
      </c>
      <c r="FJ69" s="1">
        <v>-999.9</v>
      </c>
      <c r="FK69" s="1">
        <v>400</v>
      </c>
      <c r="FL69" s="1">
        <v>30.460699999999999</v>
      </c>
      <c r="FM69" s="1">
        <v>101.285</v>
      </c>
      <c r="FN69" s="1">
        <v>100.601</v>
      </c>
    </row>
    <row r="70" spans="1:170" ht="15.75" customHeight="1" x14ac:dyDescent="0.25">
      <c r="A70" s="1">
        <v>54</v>
      </c>
      <c r="B70" s="1">
        <v>1607381941.5999999</v>
      </c>
      <c r="C70" s="1">
        <v>9709.5</v>
      </c>
      <c r="D70" s="1" t="s">
        <v>521</v>
      </c>
      <c r="E70" s="1" t="s">
        <v>522</v>
      </c>
      <c r="F70" s="1" t="s">
        <v>523</v>
      </c>
      <c r="G70" s="1" t="s">
        <v>312</v>
      </c>
      <c r="H70" s="1">
        <v>1607381933.5999999</v>
      </c>
      <c r="I70" s="1">
        <f t="shared" si="0"/>
        <v>1.1086059714401453E-3</v>
      </c>
      <c r="J70" s="1">
        <f t="shared" si="1"/>
        <v>3.7485503080047669</v>
      </c>
      <c r="K70" s="1">
        <f t="shared" si="2"/>
        <v>395.92025806451602</v>
      </c>
      <c r="L70" s="1">
        <f t="shared" si="3"/>
        <v>161.10706843517411</v>
      </c>
      <c r="M70" s="1">
        <f t="shared" si="4"/>
        <v>16.462075283959237</v>
      </c>
      <c r="N70" s="1">
        <f t="shared" si="5"/>
        <v>40.455512957987921</v>
      </c>
      <c r="O70" s="1">
        <f t="shared" si="6"/>
        <v>2.7769291369354718E-2</v>
      </c>
      <c r="P70" s="1">
        <f t="shared" si="7"/>
        <v>2.9665686159369118</v>
      </c>
      <c r="Q70" s="1">
        <f t="shared" si="8"/>
        <v>2.7625685895511762E-2</v>
      </c>
      <c r="R70" s="1">
        <f t="shared" si="9"/>
        <v>1.7278894020458457E-2</v>
      </c>
      <c r="S70" s="1">
        <f t="shared" si="10"/>
        <v>231.28804546654794</v>
      </c>
      <c r="T70" s="1">
        <f t="shared" si="11"/>
        <v>38.344513169512695</v>
      </c>
      <c r="U70" s="1">
        <f t="shared" si="12"/>
        <v>37.265470967741898</v>
      </c>
      <c r="V70" s="1">
        <f t="shared" si="13"/>
        <v>6.396813802671633</v>
      </c>
      <c r="W70" s="1">
        <f t="shared" si="14"/>
        <v>38.631201758013582</v>
      </c>
      <c r="X70" s="1">
        <f t="shared" si="15"/>
        <v>2.4743367229826037</v>
      </c>
      <c r="Y70" s="1">
        <f t="shared" si="16"/>
        <v>6.4050213567827514</v>
      </c>
      <c r="Z70" s="1">
        <f t="shared" si="17"/>
        <v>3.9224770796890294</v>
      </c>
      <c r="AA70" s="1">
        <f t="shared" si="18"/>
        <v>-48.889523340510408</v>
      </c>
      <c r="AB70" s="1">
        <f t="shared" si="19"/>
        <v>3.7646316896320133</v>
      </c>
      <c r="AC70" s="1">
        <f t="shared" si="20"/>
        <v>0.30299053672821341</v>
      </c>
      <c r="AD70" s="1">
        <f t="shared" si="21"/>
        <v>186.46614435239775</v>
      </c>
      <c r="AE70" s="1">
        <v>0</v>
      </c>
      <c r="AF70" s="1">
        <v>0</v>
      </c>
      <c r="AG70" s="1">
        <f t="shared" si="22"/>
        <v>1</v>
      </c>
      <c r="AH70" s="1">
        <f t="shared" si="23"/>
        <v>0</v>
      </c>
      <c r="AI70" s="1">
        <f t="shared" si="24"/>
        <v>52210.661040412037</v>
      </c>
      <c r="AJ70" s="1" t="s">
        <v>263</v>
      </c>
      <c r="AK70" s="1">
        <v>715.47692307692296</v>
      </c>
      <c r="AL70" s="1">
        <v>3262.08</v>
      </c>
      <c r="AM70" s="1">
        <f t="shared" si="25"/>
        <v>2546.603076923077</v>
      </c>
      <c r="AN70" s="1">
        <f t="shared" si="26"/>
        <v>0.78066849277855754</v>
      </c>
      <c r="AO70" s="1">
        <v>-0.57774747981622299</v>
      </c>
      <c r="AP70" s="1" t="s">
        <v>524</v>
      </c>
      <c r="AQ70" s="1">
        <v>782.23138461538497</v>
      </c>
      <c r="AR70" s="1">
        <v>933.11</v>
      </c>
      <c r="AS70" s="1">
        <f t="shared" si="27"/>
        <v>0.16169435048881164</v>
      </c>
      <c r="AT70" s="1">
        <v>0.5</v>
      </c>
      <c r="AU70" s="1">
        <f t="shared" si="28"/>
        <v>1180.1717523601881</v>
      </c>
      <c r="AV70" s="1">
        <f t="shared" si="29"/>
        <v>3.7485503080047669</v>
      </c>
      <c r="AW70" s="1">
        <f t="shared" si="30"/>
        <v>95.413552481561638</v>
      </c>
      <c r="AX70" s="1">
        <f t="shared" si="31"/>
        <v>0.35358103546205705</v>
      </c>
      <c r="AY70" s="1">
        <f t="shared" si="32"/>
        <v>3.6658204868646994E-3</v>
      </c>
      <c r="AZ70" s="1">
        <f t="shared" si="33"/>
        <v>2.4959222385356492</v>
      </c>
      <c r="BA70" s="1" t="s">
        <v>525</v>
      </c>
      <c r="BB70" s="1">
        <v>603.17999999999995</v>
      </c>
      <c r="BC70" s="1">
        <f t="shared" si="34"/>
        <v>329.93000000000006</v>
      </c>
      <c r="BD70" s="1">
        <f t="shared" si="35"/>
        <v>0.45730492948387541</v>
      </c>
      <c r="BE70" s="1">
        <f t="shared" si="36"/>
        <v>0.87591485200646868</v>
      </c>
      <c r="BF70" s="1">
        <f t="shared" si="37"/>
        <v>0.69327060719700917</v>
      </c>
      <c r="BG70" s="1">
        <f t="shared" si="38"/>
        <v>0.91453985157905671</v>
      </c>
      <c r="BH70" s="1">
        <f t="shared" si="39"/>
        <v>1399.98451612903</v>
      </c>
      <c r="BI70" s="1">
        <f t="shared" si="40"/>
        <v>1180.1717523601881</v>
      </c>
      <c r="BJ70" s="1">
        <f t="shared" si="41"/>
        <v>0.84298914649668677</v>
      </c>
      <c r="BK70" s="1">
        <f t="shared" si="42"/>
        <v>0.19597829299337347</v>
      </c>
      <c r="BL70" s="1">
        <v>6</v>
      </c>
      <c r="BM70" s="1">
        <v>0.5</v>
      </c>
      <c r="BN70" s="1" t="s">
        <v>266</v>
      </c>
      <c r="BO70" s="1">
        <v>2</v>
      </c>
      <c r="BP70" s="1">
        <v>1607381933.5999999</v>
      </c>
      <c r="BQ70" s="1">
        <v>395.92025806451602</v>
      </c>
      <c r="BR70" s="1">
        <v>400.94509677419398</v>
      </c>
      <c r="BS70" s="1">
        <v>24.215241935483899</v>
      </c>
      <c r="BT70" s="1">
        <v>22.9171612903226</v>
      </c>
      <c r="BU70" s="1">
        <v>393.24980645161298</v>
      </c>
      <c r="BV70" s="1">
        <v>23.905841935483899</v>
      </c>
      <c r="BW70" s="1">
        <v>500.01245161290302</v>
      </c>
      <c r="BX70" s="1">
        <v>102.133064516129</v>
      </c>
      <c r="BY70" s="1">
        <v>4.78977709677419E-2</v>
      </c>
      <c r="BZ70" s="1">
        <v>37.289009677419401</v>
      </c>
      <c r="CA70" s="1">
        <v>37.265470967741898</v>
      </c>
      <c r="CB70" s="1">
        <v>999.9</v>
      </c>
      <c r="CC70" s="1">
        <v>0</v>
      </c>
      <c r="CD70" s="1">
        <v>0</v>
      </c>
      <c r="CE70" s="1">
        <v>9999.2738709677396</v>
      </c>
      <c r="CF70" s="1">
        <v>0</v>
      </c>
      <c r="CG70" s="1">
        <v>412.32670967741899</v>
      </c>
      <c r="CH70" s="1">
        <v>1399.98451612903</v>
      </c>
      <c r="CI70" s="1">
        <v>0.90000416129032301</v>
      </c>
      <c r="CJ70" s="1">
        <v>9.9996022580645105E-2</v>
      </c>
      <c r="CK70" s="1">
        <v>0</v>
      </c>
      <c r="CL70" s="1">
        <v>782.43606451612902</v>
      </c>
      <c r="CM70" s="1">
        <v>4.9997499999999997</v>
      </c>
      <c r="CN70" s="1">
        <v>10888.3064516129</v>
      </c>
      <c r="CO70" s="1">
        <v>12177.916129032301</v>
      </c>
      <c r="CP70" s="1">
        <v>47.092419354838697</v>
      </c>
      <c r="CQ70" s="1">
        <v>48.625</v>
      </c>
      <c r="CR70" s="1">
        <v>47.753999999999998</v>
      </c>
      <c r="CS70" s="1">
        <v>48.449129032258</v>
      </c>
      <c r="CT70" s="1">
        <v>49.01</v>
      </c>
      <c r="CU70" s="1">
        <v>1255.4925806451599</v>
      </c>
      <c r="CV70" s="1">
        <v>139.491935483871</v>
      </c>
      <c r="CW70" s="1">
        <v>0</v>
      </c>
      <c r="CX70" s="1">
        <v>177.299999952316</v>
      </c>
      <c r="CY70" s="1">
        <v>0</v>
      </c>
      <c r="CZ70" s="1">
        <v>782.23138461538497</v>
      </c>
      <c r="DA70" s="1">
        <v>-17.978735025360301</v>
      </c>
      <c r="DB70" s="1">
        <v>-255.705982486171</v>
      </c>
      <c r="DC70" s="1">
        <v>10885.6</v>
      </c>
      <c r="DD70" s="1">
        <v>15</v>
      </c>
      <c r="DE70" s="1">
        <v>1607381794.5999999</v>
      </c>
      <c r="DF70" s="1" t="s">
        <v>520</v>
      </c>
      <c r="DG70" s="1">
        <v>1607381794.5999999</v>
      </c>
      <c r="DH70" s="1">
        <v>1607380303</v>
      </c>
      <c r="DI70" s="1">
        <v>17</v>
      </c>
      <c r="DJ70" s="1">
        <v>-7.3999999999999996E-2</v>
      </c>
      <c r="DK70" s="1">
        <v>-0.25600000000000001</v>
      </c>
      <c r="DL70" s="1">
        <v>2.67</v>
      </c>
      <c r="DM70" s="1">
        <v>0.309</v>
      </c>
      <c r="DN70" s="1">
        <v>406</v>
      </c>
      <c r="DO70" s="1">
        <v>25</v>
      </c>
      <c r="DP70" s="1">
        <v>0.21</v>
      </c>
      <c r="DQ70" s="1">
        <v>0.01</v>
      </c>
      <c r="DR70" s="1">
        <v>3.85678806640118</v>
      </c>
      <c r="DS70" s="1">
        <v>-1.2684366411286001</v>
      </c>
      <c r="DT70" s="1">
        <v>0.97936608836496897</v>
      </c>
      <c r="DU70" s="1">
        <v>0</v>
      </c>
      <c r="DV70" s="1">
        <v>-5.0796061290322596</v>
      </c>
      <c r="DW70" s="1">
        <v>2.87080306451616</v>
      </c>
      <c r="DX70" s="1">
        <v>1.2236912555861099</v>
      </c>
      <c r="DY70" s="1">
        <v>0</v>
      </c>
      <c r="DZ70" s="1">
        <v>1.2947387096774201</v>
      </c>
      <c r="EA70" s="1">
        <v>0.38340387096773998</v>
      </c>
      <c r="EB70" s="1">
        <v>2.9213413814926901E-2</v>
      </c>
      <c r="EC70" s="1">
        <v>0</v>
      </c>
      <c r="ED70" s="1">
        <v>0</v>
      </c>
      <c r="EE70" s="1">
        <v>3</v>
      </c>
      <c r="EF70" s="1" t="s">
        <v>299</v>
      </c>
      <c r="EG70" s="1">
        <v>100</v>
      </c>
      <c r="EH70" s="1">
        <v>100</v>
      </c>
      <c r="EI70" s="1">
        <v>2.6709999999999998</v>
      </c>
      <c r="EJ70" s="1">
        <v>0.30940000000000001</v>
      </c>
      <c r="EK70" s="1">
        <v>2.6704500000000202</v>
      </c>
      <c r="EL70" s="1">
        <v>0</v>
      </c>
      <c r="EM70" s="1">
        <v>0</v>
      </c>
      <c r="EN70" s="1">
        <v>0</v>
      </c>
      <c r="EO70" s="1">
        <v>0.30940000000000401</v>
      </c>
      <c r="EP70" s="1">
        <v>0</v>
      </c>
      <c r="EQ70" s="1">
        <v>0</v>
      </c>
      <c r="ER70" s="1">
        <v>0</v>
      </c>
      <c r="ES70" s="1">
        <v>-1</v>
      </c>
      <c r="ET70" s="1">
        <v>-1</v>
      </c>
      <c r="EU70" s="1">
        <v>-1</v>
      </c>
      <c r="EV70" s="1">
        <v>-1</v>
      </c>
      <c r="EW70" s="1">
        <v>2.5</v>
      </c>
      <c r="EX70" s="1">
        <v>27.3</v>
      </c>
      <c r="EY70" s="1">
        <v>2</v>
      </c>
      <c r="EZ70" s="1">
        <v>516.11800000000005</v>
      </c>
      <c r="FA70" s="1">
        <v>506.20100000000002</v>
      </c>
      <c r="FB70" s="1">
        <v>36.161799999999999</v>
      </c>
      <c r="FC70" s="1">
        <v>34.759300000000003</v>
      </c>
      <c r="FD70" s="1">
        <v>30.000499999999999</v>
      </c>
      <c r="FE70" s="1">
        <v>34.549100000000003</v>
      </c>
      <c r="FF70" s="1">
        <v>34.494900000000001</v>
      </c>
      <c r="FG70" s="1">
        <v>18.155799999999999</v>
      </c>
      <c r="FH70" s="1">
        <v>0</v>
      </c>
      <c r="FI70" s="1">
        <v>100</v>
      </c>
      <c r="FJ70" s="1">
        <v>-999.9</v>
      </c>
      <c r="FK70" s="1">
        <v>400</v>
      </c>
      <c r="FL70" s="1">
        <v>30.460699999999999</v>
      </c>
      <c r="FM70" s="1">
        <v>101.259</v>
      </c>
      <c r="FN70" s="1">
        <v>100.574</v>
      </c>
    </row>
    <row r="71" spans="1:170" ht="15.75" customHeight="1" x14ac:dyDescent="0.25">
      <c r="A71" s="1">
        <v>55</v>
      </c>
      <c r="B71" s="1">
        <v>1607382066.5999999</v>
      </c>
      <c r="C71" s="1">
        <v>9834.5</v>
      </c>
      <c r="D71" s="1" t="s">
        <v>526</v>
      </c>
      <c r="E71" s="1" t="s">
        <v>527</v>
      </c>
      <c r="F71" s="1" t="s">
        <v>523</v>
      </c>
      <c r="G71" s="1" t="s">
        <v>312</v>
      </c>
      <c r="H71" s="1">
        <v>1607382058.8499999</v>
      </c>
      <c r="I71" s="1">
        <f t="shared" si="0"/>
        <v>8.2610873722490253E-4</v>
      </c>
      <c r="J71" s="1">
        <f t="shared" si="1"/>
        <v>2.7014981480485818</v>
      </c>
      <c r="K71" s="1">
        <f t="shared" si="2"/>
        <v>396.14386666666701</v>
      </c>
      <c r="L71" s="1">
        <f t="shared" si="3"/>
        <v>165.52447614858659</v>
      </c>
      <c r="M71" s="1">
        <f t="shared" si="4"/>
        <v>16.913517064951598</v>
      </c>
      <c r="N71" s="1">
        <f t="shared" si="5"/>
        <v>40.478521394189563</v>
      </c>
      <c r="O71" s="1">
        <f t="shared" si="6"/>
        <v>2.0418756932545242E-2</v>
      </c>
      <c r="P71" s="1">
        <f t="shared" si="7"/>
        <v>2.9663248797958843</v>
      </c>
      <c r="Q71" s="1">
        <f t="shared" si="8"/>
        <v>2.0340993082989551E-2</v>
      </c>
      <c r="R71" s="1">
        <f t="shared" si="9"/>
        <v>1.272008266160843E-2</v>
      </c>
      <c r="S71" s="1">
        <f t="shared" si="10"/>
        <v>231.2934545654349</v>
      </c>
      <c r="T71" s="1">
        <f t="shared" si="11"/>
        <v>38.472131503168605</v>
      </c>
      <c r="U71" s="1">
        <f t="shared" si="12"/>
        <v>37.252630000000003</v>
      </c>
      <c r="V71" s="1">
        <f t="shared" si="13"/>
        <v>6.3923402220394987</v>
      </c>
      <c r="W71" s="1">
        <f t="shared" si="14"/>
        <v>37.691111181951619</v>
      </c>
      <c r="X71" s="1">
        <f t="shared" si="15"/>
        <v>2.4214252072944698</v>
      </c>
      <c r="Y71" s="1">
        <f t="shared" si="16"/>
        <v>6.4243932623933055</v>
      </c>
      <c r="Z71" s="1">
        <f t="shared" si="17"/>
        <v>3.9709150147450289</v>
      </c>
      <c r="AA71" s="1">
        <f t="shared" si="18"/>
        <v>-36.431395311618203</v>
      </c>
      <c r="AB71" s="1">
        <f t="shared" si="19"/>
        <v>14.686033218773574</v>
      </c>
      <c r="AC71" s="1">
        <f t="shared" si="20"/>
        <v>1.1823232601407063</v>
      </c>
      <c r="AD71" s="1">
        <f t="shared" si="21"/>
        <v>210.73041573273099</v>
      </c>
      <c r="AE71" s="1">
        <v>0</v>
      </c>
      <c r="AF71" s="1">
        <v>0</v>
      </c>
      <c r="AG71" s="1">
        <f t="shared" si="22"/>
        <v>1</v>
      </c>
      <c r="AH71" s="1">
        <f t="shared" si="23"/>
        <v>0</v>
      </c>
      <c r="AI71" s="1">
        <f t="shared" si="24"/>
        <v>52194.443121781151</v>
      </c>
      <c r="AJ71" s="1" t="s">
        <v>263</v>
      </c>
      <c r="AK71" s="1">
        <v>715.47692307692296</v>
      </c>
      <c r="AL71" s="1">
        <v>3262.08</v>
      </c>
      <c r="AM71" s="1">
        <f t="shared" si="25"/>
        <v>2546.603076923077</v>
      </c>
      <c r="AN71" s="1">
        <f t="shared" si="26"/>
        <v>0.78066849277855754</v>
      </c>
      <c r="AO71" s="1">
        <v>-0.57774747981622299</v>
      </c>
      <c r="AP71" s="1" t="s">
        <v>528</v>
      </c>
      <c r="AQ71" s="1">
        <v>837.19168000000002</v>
      </c>
      <c r="AR71" s="1">
        <v>999.33</v>
      </c>
      <c r="AS71" s="1">
        <f t="shared" si="27"/>
        <v>0.1622470255070898</v>
      </c>
      <c r="AT71" s="1">
        <v>0.5</v>
      </c>
      <c r="AU71" s="1">
        <f t="shared" si="28"/>
        <v>1180.1951307473769</v>
      </c>
      <c r="AV71" s="1">
        <f t="shared" si="29"/>
        <v>2.7014981480485818</v>
      </c>
      <c r="AW71" s="1">
        <f t="shared" si="30"/>
        <v>95.741574740856421</v>
      </c>
      <c r="AX71" s="1">
        <f t="shared" si="31"/>
        <v>0.34094843545175268</v>
      </c>
      <c r="AY71" s="1">
        <f t="shared" si="32"/>
        <v>2.7785622414728756E-3</v>
      </c>
      <c r="AZ71" s="1">
        <f t="shared" si="33"/>
        <v>2.2642670589294829</v>
      </c>
      <c r="BA71" s="1" t="s">
        <v>529</v>
      </c>
      <c r="BB71" s="1">
        <v>658.61</v>
      </c>
      <c r="BC71" s="1">
        <f t="shared" si="34"/>
        <v>340.72</v>
      </c>
      <c r="BD71" s="1">
        <f t="shared" si="35"/>
        <v>0.47586968772012211</v>
      </c>
      <c r="BE71" s="1">
        <f t="shared" si="36"/>
        <v>0.86912850925879703</v>
      </c>
      <c r="BF71" s="1">
        <f t="shared" si="37"/>
        <v>0.57120508171887385</v>
      </c>
      <c r="BG71" s="1">
        <f t="shared" si="38"/>
        <v>0.8885365844817712</v>
      </c>
      <c r="BH71" s="1">
        <f t="shared" si="39"/>
        <v>1400.01166666667</v>
      </c>
      <c r="BI71" s="1">
        <f t="shared" si="40"/>
        <v>1180.1951307473769</v>
      </c>
      <c r="BJ71" s="1">
        <f t="shared" si="41"/>
        <v>0.84298949704993464</v>
      </c>
      <c r="BK71" s="1">
        <f t="shared" si="42"/>
        <v>0.19597899409986952</v>
      </c>
      <c r="BL71" s="1">
        <v>6</v>
      </c>
      <c r="BM71" s="1">
        <v>0.5</v>
      </c>
      <c r="BN71" s="1" t="s">
        <v>266</v>
      </c>
      <c r="BO71" s="1">
        <v>2</v>
      </c>
      <c r="BP71" s="1">
        <v>1607382058.8499999</v>
      </c>
      <c r="BQ71" s="1">
        <v>396.14386666666701</v>
      </c>
      <c r="BR71" s="1">
        <v>399.77836666666701</v>
      </c>
      <c r="BS71" s="1">
        <v>23.697326666666701</v>
      </c>
      <c r="BT71" s="1">
        <v>22.729489999999998</v>
      </c>
      <c r="BU71" s="1">
        <v>393.47343333333299</v>
      </c>
      <c r="BV71" s="1">
        <v>23.387926666666701</v>
      </c>
      <c r="BW71" s="1">
        <v>500.00099999999998</v>
      </c>
      <c r="BX71" s="1">
        <v>102.134166666667</v>
      </c>
      <c r="BY71" s="1">
        <v>4.7199246666666701E-2</v>
      </c>
      <c r="BZ71" s="1">
        <v>37.344463333333302</v>
      </c>
      <c r="CA71" s="1">
        <v>37.252630000000003</v>
      </c>
      <c r="CB71" s="1">
        <v>999.9</v>
      </c>
      <c r="CC71" s="1">
        <v>0</v>
      </c>
      <c r="CD71" s="1">
        <v>0</v>
      </c>
      <c r="CE71" s="1">
        <v>9997.7856666666703</v>
      </c>
      <c r="CF71" s="1">
        <v>0</v>
      </c>
      <c r="CG71" s="1">
        <v>484.51533333333299</v>
      </c>
      <c r="CH71" s="1">
        <v>1400.01166666667</v>
      </c>
      <c r="CI71" s="1">
        <v>0.89999459999999998</v>
      </c>
      <c r="CJ71" s="1">
        <v>0.10000547999999999</v>
      </c>
      <c r="CK71" s="1">
        <v>0</v>
      </c>
      <c r="CL71" s="1">
        <v>837.55193333333295</v>
      </c>
      <c r="CM71" s="1">
        <v>4.9997499999999997</v>
      </c>
      <c r="CN71" s="1">
        <v>11589.17</v>
      </c>
      <c r="CO71" s="1">
        <v>12178.14</v>
      </c>
      <c r="CP71" s="1">
        <v>47.061999999999998</v>
      </c>
      <c r="CQ71" s="1">
        <v>48.620800000000003</v>
      </c>
      <c r="CR71" s="1">
        <v>47.697499999999998</v>
      </c>
      <c r="CS71" s="1">
        <v>48.375</v>
      </c>
      <c r="CT71" s="1">
        <v>49</v>
      </c>
      <c r="CU71" s="1">
        <v>1255.50066666667</v>
      </c>
      <c r="CV71" s="1">
        <v>139.511</v>
      </c>
      <c r="CW71" s="1">
        <v>0</v>
      </c>
      <c r="CX71" s="1">
        <v>123.799999952316</v>
      </c>
      <c r="CY71" s="1">
        <v>0</v>
      </c>
      <c r="CZ71" s="1">
        <v>837.19168000000002</v>
      </c>
      <c r="DA71" s="1">
        <v>-68.801923176365904</v>
      </c>
      <c r="DB71" s="1">
        <v>-939.02307837199498</v>
      </c>
      <c r="DC71" s="1">
        <v>11584.528</v>
      </c>
      <c r="DD71" s="1">
        <v>15</v>
      </c>
      <c r="DE71" s="1">
        <v>1607381794.5999999</v>
      </c>
      <c r="DF71" s="1" t="s">
        <v>520</v>
      </c>
      <c r="DG71" s="1">
        <v>1607381794.5999999</v>
      </c>
      <c r="DH71" s="1">
        <v>1607380303</v>
      </c>
      <c r="DI71" s="1">
        <v>17</v>
      </c>
      <c r="DJ71" s="1">
        <v>-7.3999999999999996E-2</v>
      </c>
      <c r="DK71" s="1">
        <v>-0.25600000000000001</v>
      </c>
      <c r="DL71" s="1">
        <v>2.67</v>
      </c>
      <c r="DM71" s="1">
        <v>0.309</v>
      </c>
      <c r="DN71" s="1">
        <v>406</v>
      </c>
      <c r="DO71" s="1">
        <v>25</v>
      </c>
      <c r="DP71" s="1">
        <v>0.21</v>
      </c>
      <c r="DQ71" s="1">
        <v>0.01</v>
      </c>
      <c r="DR71" s="1">
        <v>2.69835911269438</v>
      </c>
      <c r="DS71" s="1">
        <v>4.3582199342111103E-4</v>
      </c>
      <c r="DT71" s="1">
        <v>1.76360095452733E-2</v>
      </c>
      <c r="DU71" s="1">
        <v>1</v>
      </c>
      <c r="DV71" s="1">
        <v>-3.62874322580645</v>
      </c>
      <c r="DW71" s="1">
        <v>-0.28630064516127701</v>
      </c>
      <c r="DX71" s="1">
        <v>3.1060110647986101E-2</v>
      </c>
      <c r="DY71" s="1">
        <v>0</v>
      </c>
      <c r="DZ71" s="1">
        <v>0.95967896774193495</v>
      </c>
      <c r="EA71" s="1">
        <v>0.63018082258064301</v>
      </c>
      <c r="EB71" s="1">
        <v>4.7148356261488597E-2</v>
      </c>
      <c r="EC71" s="1">
        <v>0</v>
      </c>
      <c r="ED71" s="1">
        <v>1</v>
      </c>
      <c r="EE71" s="1">
        <v>3</v>
      </c>
      <c r="EF71" s="1" t="s">
        <v>268</v>
      </c>
      <c r="EG71" s="1">
        <v>100</v>
      </c>
      <c r="EH71" s="1">
        <v>100</v>
      </c>
      <c r="EI71" s="1">
        <v>2.67</v>
      </c>
      <c r="EJ71" s="1">
        <v>0.30940000000000001</v>
      </c>
      <c r="EK71" s="1">
        <v>2.6704500000000202</v>
      </c>
      <c r="EL71" s="1">
        <v>0</v>
      </c>
      <c r="EM71" s="1">
        <v>0</v>
      </c>
      <c r="EN71" s="1">
        <v>0</v>
      </c>
      <c r="EO71" s="1">
        <v>0.30940000000000401</v>
      </c>
      <c r="EP71" s="1">
        <v>0</v>
      </c>
      <c r="EQ71" s="1">
        <v>0</v>
      </c>
      <c r="ER71" s="1">
        <v>0</v>
      </c>
      <c r="ES71" s="1">
        <v>-1</v>
      </c>
      <c r="ET71" s="1">
        <v>-1</v>
      </c>
      <c r="EU71" s="1">
        <v>-1</v>
      </c>
      <c r="EV71" s="1">
        <v>-1</v>
      </c>
      <c r="EW71" s="1">
        <v>4.5</v>
      </c>
      <c r="EX71" s="1">
        <v>29.4</v>
      </c>
      <c r="EY71" s="1">
        <v>2</v>
      </c>
      <c r="EZ71" s="1">
        <v>512.803</v>
      </c>
      <c r="FA71" s="1">
        <v>505.91399999999999</v>
      </c>
      <c r="FB71" s="1">
        <v>36.196300000000001</v>
      </c>
      <c r="FC71" s="1">
        <v>34.8277</v>
      </c>
      <c r="FD71" s="1">
        <v>30</v>
      </c>
      <c r="FE71" s="1">
        <v>34.607900000000001</v>
      </c>
      <c r="FF71" s="1">
        <v>34.546700000000001</v>
      </c>
      <c r="FG71" s="1">
        <v>18.296199999999999</v>
      </c>
      <c r="FH71" s="1">
        <v>0</v>
      </c>
      <c r="FI71" s="1">
        <v>100</v>
      </c>
      <c r="FJ71" s="1">
        <v>-999.9</v>
      </c>
      <c r="FK71" s="1">
        <v>400</v>
      </c>
      <c r="FL71" s="1">
        <v>24.224</v>
      </c>
      <c r="FM71" s="1">
        <v>101.252</v>
      </c>
      <c r="FN71" s="1">
        <v>100.56399999999999</v>
      </c>
    </row>
    <row r="72" spans="1:170" ht="15.75" customHeight="1" x14ac:dyDescent="0.25">
      <c r="A72" s="1">
        <v>56</v>
      </c>
      <c r="B72" s="1">
        <v>1607382185.5999999</v>
      </c>
      <c r="C72" s="1">
        <v>9953.5</v>
      </c>
      <c r="D72" s="1" t="s">
        <v>530</v>
      </c>
      <c r="E72" s="1" t="s">
        <v>531</v>
      </c>
      <c r="F72" s="1" t="s">
        <v>261</v>
      </c>
      <c r="G72" s="1" t="s">
        <v>271</v>
      </c>
      <c r="H72" s="1">
        <v>1607382177.5999999</v>
      </c>
      <c r="I72" s="1">
        <f t="shared" si="0"/>
        <v>9.002693082973734E-4</v>
      </c>
      <c r="J72" s="1">
        <f t="shared" si="1"/>
        <v>3.0142412866772479</v>
      </c>
      <c r="K72" s="1">
        <f t="shared" si="2"/>
        <v>395.89022580645201</v>
      </c>
      <c r="L72" s="1">
        <f t="shared" si="3"/>
        <v>149.01458058482817</v>
      </c>
      <c r="M72" s="1">
        <f t="shared" si="4"/>
        <v>15.226893202592352</v>
      </c>
      <c r="N72" s="1">
        <f t="shared" si="5"/>
        <v>40.453613093742923</v>
      </c>
      <c r="O72" s="1">
        <f t="shared" si="6"/>
        <v>2.1196729873176934E-2</v>
      </c>
      <c r="P72" s="1">
        <f t="shared" si="7"/>
        <v>2.9665649235690461</v>
      </c>
      <c r="Q72" s="1">
        <f t="shared" si="8"/>
        <v>2.1112947267312804E-2</v>
      </c>
      <c r="R72" s="1">
        <f t="shared" si="9"/>
        <v>1.3203091865623372E-2</v>
      </c>
      <c r="S72" s="1">
        <f t="shared" si="10"/>
        <v>231.29241943355251</v>
      </c>
      <c r="T72" s="1">
        <f t="shared" si="11"/>
        <v>38.48976871085268</v>
      </c>
      <c r="U72" s="1">
        <f t="shared" si="12"/>
        <v>37.775183870967702</v>
      </c>
      <c r="V72" s="1">
        <f t="shared" si="13"/>
        <v>6.5765985483944887</v>
      </c>
      <c r="W72" s="1">
        <f t="shared" si="14"/>
        <v>37.454454934668298</v>
      </c>
      <c r="X72" s="1">
        <f t="shared" si="15"/>
        <v>2.4110314468502967</v>
      </c>
      <c r="Y72" s="1">
        <f t="shared" si="16"/>
        <v>6.4372354398317961</v>
      </c>
      <c r="Z72" s="1">
        <f t="shared" si="17"/>
        <v>4.165567101544192</v>
      </c>
      <c r="AA72" s="1">
        <f t="shared" si="18"/>
        <v>-39.701876495914163</v>
      </c>
      <c r="AB72" s="1">
        <f t="shared" si="19"/>
        <v>-63.019969547009275</v>
      </c>
      <c r="AC72" s="1">
        <f t="shared" si="20"/>
        <v>-5.0868446090339603</v>
      </c>
      <c r="AD72" s="1">
        <f t="shared" si="21"/>
        <v>123.48372878159512</v>
      </c>
      <c r="AE72" s="1">
        <v>0</v>
      </c>
      <c r="AF72" s="1">
        <v>0</v>
      </c>
      <c r="AG72" s="1">
        <f t="shared" si="22"/>
        <v>1</v>
      </c>
      <c r="AH72" s="1">
        <f t="shared" si="23"/>
        <v>0</v>
      </c>
      <c r="AI72" s="1">
        <f t="shared" si="24"/>
        <v>52195.140635271135</v>
      </c>
      <c r="AJ72" s="1" t="s">
        <v>263</v>
      </c>
      <c r="AK72" s="1">
        <v>715.47692307692296</v>
      </c>
      <c r="AL72" s="1">
        <v>3262.08</v>
      </c>
      <c r="AM72" s="1">
        <f t="shared" si="25"/>
        <v>2546.603076923077</v>
      </c>
      <c r="AN72" s="1">
        <f t="shared" si="26"/>
        <v>0.78066849277855754</v>
      </c>
      <c r="AO72" s="1">
        <v>-0.57774747981622299</v>
      </c>
      <c r="AP72" s="1" t="s">
        <v>532</v>
      </c>
      <c r="AQ72" s="1">
        <v>890.59047999999996</v>
      </c>
      <c r="AR72" s="1">
        <v>1045.6500000000001</v>
      </c>
      <c r="AS72" s="1">
        <f t="shared" si="27"/>
        <v>0.14829007794195015</v>
      </c>
      <c r="AT72" s="1">
        <v>0.5</v>
      </c>
      <c r="AU72" s="1">
        <f t="shared" si="28"/>
        <v>1180.1921039731305</v>
      </c>
      <c r="AV72" s="1">
        <f t="shared" si="29"/>
        <v>3.0142412866772479</v>
      </c>
      <c r="AW72" s="1">
        <f t="shared" si="30"/>
        <v>87.505389542324835</v>
      </c>
      <c r="AX72" s="1">
        <f t="shared" si="31"/>
        <v>0.37062114474250468</v>
      </c>
      <c r="AY72" s="1">
        <f t="shared" si="32"/>
        <v>3.0435627847373312E-3</v>
      </c>
      <c r="AZ72" s="1">
        <f t="shared" si="33"/>
        <v>2.1196671926552857</v>
      </c>
      <c r="BA72" s="1" t="s">
        <v>533</v>
      </c>
      <c r="BB72" s="1">
        <v>658.11</v>
      </c>
      <c r="BC72" s="1">
        <f t="shared" si="34"/>
        <v>387.54000000000008</v>
      </c>
      <c r="BD72" s="1">
        <f t="shared" si="35"/>
        <v>0.4001122980853592</v>
      </c>
      <c r="BE72" s="1">
        <f t="shared" si="36"/>
        <v>0.85117340061521451</v>
      </c>
      <c r="BF72" s="1">
        <f t="shared" si="37"/>
        <v>0.46963102335604878</v>
      </c>
      <c r="BG72" s="1">
        <f t="shared" si="38"/>
        <v>0.87034764863238623</v>
      </c>
      <c r="BH72" s="1">
        <f t="shared" si="39"/>
        <v>1400.0083870967701</v>
      </c>
      <c r="BI72" s="1">
        <f t="shared" si="40"/>
        <v>1180.1921039731305</v>
      </c>
      <c r="BJ72" s="1">
        <f t="shared" si="41"/>
        <v>0.84298930981443776</v>
      </c>
      <c r="BK72" s="1">
        <f t="shared" si="42"/>
        <v>0.19597861962887556</v>
      </c>
      <c r="BL72" s="1">
        <v>6</v>
      </c>
      <c r="BM72" s="1">
        <v>0.5</v>
      </c>
      <c r="BN72" s="1" t="s">
        <v>266</v>
      </c>
      <c r="BO72" s="1">
        <v>2</v>
      </c>
      <c r="BP72" s="1">
        <v>1607382177.5999999</v>
      </c>
      <c r="BQ72" s="1">
        <v>395.89022580645201</v>
      </c>
      <c r="BR72" s="1">
        <v>399.93490322580698</v>
      </c>
      <c r="BS72" s="1">
        <v>23.595019354838701</v>
      </c>
      <c r="BT72" s="1">
        <v>22.5402129032258</v>
      </c>
      <c r="BU72" s="1">
        <v>393.21970967741902</v>
      </c>
      <c r="BV72" s="1">
        <v>23.285616129032299</v>
      </c>
      <c r="BW72" s="1">
        <v>500.01254838709701</v>
      </c>
      <c r="BX72" s="1">
        <v>102.13703225806501</v>
      </c>
      <c r="BY72" s="1">
        <v>4.6882516129032201E-2</v>
      </c>
      <c r="BZ72" s="1">
        <v>37.381145161290299</v>
      </c>
      <c r="CA72" s="1">
        <v>37.775183870967702</v>
      </c>
      <c r="CB72" s="1">
        <v>999.9</v>
      </c>
      <c r="CC72" s="1">
        <v>0</v>
      </c>
      <c r="CD72" s="1">
        <v>0</v>
      </c>
      <c r="CE72" s="1">
        <v>9998.8645161290297</v>
      </c>
      <c r="CF72" s="1">
        <v>0</v>
      </c>
      <c r="CG72" s="1">
        <v>588.93783870967695</v>
      </c>
      <c r="CH72" s="1">
        <v>1400.0083870967701</v>
      </c>
      <c r="CI72" s="1">
        <v>0.89999854838709703</v>
      </c>
      <c r="CJ72" s="1">
        <v>0.100001419354839</v>
      </c>
      <c r="CK72" s="1">
        <v>0</v>
      </c>
      <c r="CL72" s="1">
        <v>892.99183870967795</v>
      </c>
      <c r="CM72" s="1">
        <v>4.9997499999999997</v>
      </c>
      <c r="CN72" s="1">
        <v>12262.6225806452</v>
      </c>
      <c r="CO72" s="1">
        <v>12178.1193548387</v>
      </c>
      <c r="CP72" s="1">
        <v>47.125</v>
      </c>
      <c r="CQ72" s="1">
        <v>48.628999999999998</v>
      </c>
      <c r="CR72" s="1">
        <v>47.75</v>
      </c>
      <c r="CS72" s="1">
        <v>48.491870967741903</v>
      </c>
      <c r="CT72" s="1">
        <v>49.04</v>
      </c>
      <c r="CU72" s="1">
        <v>1255.5064516129</v>
      </c>
      <c r="CV72" s="1">
        <v>139.50193548387099</v>
      </c>
      <c r="CW72" s="1">
        <v>0</v>
      </c>
      <c r="CX72" s="1">
        <v>118.200000047684</v>
      </c>
      <c r="CY72" s="1">
        <v>0</v>
      </c>
      <c r="CZ72" s="1">
        <v>890.59047999999996</v>
      </c>
      <c r="DA72" s="1">
        <v>-166.29830742550499</v>
      </c>
      <c r="DB72" s="1">
        <v>-2238.8769197473898</v>
      </c>
      <c r="DC72" s="1">
        <v>12229.856</v>
      </c>
      <c r="DD72" s="1">
        <v>15</v>
      </c>
      <c r="DE72" s="1">
        <v>1607381794.5999999</v>
      </c>
      <c r="DF72" s="1" t="s">
        <v>520</v>
      </c>
      <c r="DG72" s="1">
        <v>1607381794.5999999</v>
      </c>
      <c r="DH72" s="1">
        <v>1607380303</v>
      </c>
      <c r="DI72" s="1">
        <v>17</v>
      </c>
      <c r="DJ72" s="1">
        <v>-7.3999999999999996E-2</v>
      </c>
      <c r="DK72" s="1">
        <v>-0.25600000000000001</v>
      </c>
      <c r="DL72" s="1">
        <v>2.67</v>
      </c>
      <c r="DM72" s="1">
        <v>0.309</v>
      </c>
      <c r="DN72" s="1">
        <v>406</v>
      </c>
      <c r="DO72" s="1">
        <v>25</v>
      </c>
      <c r="DP72" s="1">
        <v>0.21</v>
      </c>
      <c r="DQ72" s="1">
        <v>0.01</v>
      </c>
      <c r="DR72" s="1">
        <v>3.0186905980267</v>
      </c>
      <c r="DS72" s="1">
        <v>-0.37165531837458998</v>
      </c>
      <c r="DT72" s="1">
        <v>3.8107310430824999E-2</v>
      </c>
      <c r="DU72" s="1">
        <v>1</v>
      </c>
      <c r="DV72" s="1">
        <v>-4.0447800000000003</v>
      </c>
      <c r="DW72" s="1">
        <v>0.17526967741936</v>
      </c>
      <c r="DX72" s="1">
        <v>3.5417409879614899E-2</v>
      </c>
      <c r="DY72" s="1">
        <v>1</v>
      </c>
      <c r="DZ72" s="1">
        <v>1.0494352903225801</v>
      </c>
      <c r="EA72" s="1">
        <v>0.64752270967741798</v>
      </c>
      <c r="EB72" s="1">
        <v>4.8578317933397903E-2</v>
      </c>
      <c r="EC72" s="1">
        <v>0</v>
      </c>
      <c r="ED72" s="1">
        <v>2</v>
      </c>
      <c r="EE72" s="1">
        <v>3</v>
      </c>
      <c r="EF72" s="1" t="s">
        <v>275</v>
      </c>
      <c r="EG72" s="1">
        <v>100</v>
      </c>
      <c r="EH72" s="1">
        <v>100</v>
      </c>
      <c r="EI72" s="1">
        <v>2.6709999999999998</v>
      </c>
      <c r="EJ72" s="1">
        <v>0.30940000000000001</v>
      </c>
      <c r="EK72" s="1">
        <v>2.6704500000000202</v>
      </c>
      <c r="EL72" s="1">
        <v>0</v>
      </c>
      <c r="EM72" s="1">
        <v>0</v>
      </c>
      <c r="EN72" s="1">
        <v>0</v>
      </c>
      <c r="EO72" s="1">
        <v>0.30940000000000401</v>
      </c>
      <c r="EP72" s="1">
        <v>0</v>
      </c>
      <c r="EQ72" s="1">
        <v>0</v>
      </c>
      <c r="ER72" s="1">
        <v>0</v>
      </c>
      <c r="ES72" s="1">
        <v>-1</v>
      </c>
      <c r="ET72" s="1">
        <v>-1</v>
      </c>
      <c r="EU72" s="1">
        <v>-1</v>
      </c>
      <c r="EV72" s="1">
        <v>-1</v>
      </c>
      <c r="EW72" s="1">
        <v>6.5</v>
      </c>
      <c r="EX72" s="1">
        <v>31.4</v>
      </c>
      <c r="EY72" s="1">
        <v>2</v>
      </c>
      <c r="EZ72" s="1">
        <v>510.40800000000002</v>
      </c>
      <c r="FA72" s="1">
        <v>506.13499999999999</v>
      </c>
      <c r="FB72" s="1">
        <v>36.232599999999998</v>
      </c>
      <c r="FC72" s="1">
        <v>34.830800000000004</v>
      </c>
      <c r="FD72" s="1">
        <v>30.0001</v>
      </c>
      <c r="FE72" s="1">
        <v>34.6205</v>
      </c>
      <c r="FF72" s="1">
        <v>34.5623</v>
      </c>
      <c r="FG72" s="1">
        <v>18.471699999999998</v>
      </c>
      <c r="FH72" s="1">
        <v>0</v>
      </c>
      <c r="FI72" s="1">
        <v>100</v>
      </c>
      <c r="FJ72" s="1">
        <v>-999.9</v>
      </c>
      <c r="FK72" s="1">
        <v>400</v>
      </c>
      <c r="FL72" s="1">
        <v>23.6982</v>
      </c>
      <c r="FM72" s="1">
        <v>101.262</v>
      </c>
      <c r="FN72" s="1">
        <v>100.574</v>
      </c>
    </row>
    <row r="73" spans="1:170" ht="15.75" customHeight="1" x14ac:dyDescent="0.25">
      <c r="A73" s="1">
        <v>57</v>
      </c>
      <c r="B73" s="1">
        <v>1607382331.5999999</v>
      </c>
      <c r="C73" s="1">
        <v>10099.5</v>
      </c>
      <c r="D73" s="1" t="s">
        <v>534</v>
      </c>
      <c r="E73" s="1" t="s">
        <v>535</v>
      </c>
      <c r="F73" s="1" t="s">
        <v>261</v>
      </c>
      <c r="G73" s="1" t="s">
        <v>271</v>
      </c>
      <c r="H73" s="1">
        <v>1607382323.8499999</v>
      </c>
      <c r="I73" s="1">
        <f t="shared" si="0"/>
        <v>1.0168943927519154E-3</v>
      </c>
      <c r="J73" s="1">
        <f t="shared" si="1"/>
        <v>2.3509705879460148</v>
      </c>
      <c r="K73" s="1">
        <f t="shared" si="2"/>
        <v>396.84320000000002</v>
      </c>
      <c r="L73" s="1">
        <f t="shared" si="3"/>
        <v>214.67467503207897</v>
      </c>
      <c r="M73" s="1">
        <f t="shared" si="4"/>
        <v>21.936132187921622</v>
      </c>
      <c r="N73" s="1">
        <f t="shared" si="5"/>
        <v>40.550683921040033</v>
      </c>
      <c r="O73" s="1">
        <f t="shared" si="6"/>
        <v>2.3467581708243954E-2</v>
      </c>
      <c r="P73" s="1">
        <f t="shared" si="7"/>
        <v>2.9665113284525209</v>
      </c>
      <c r="Q73" s="1">
        <f t="shared" si="8"/>
        <v>2.3364930955610153E-2</v>
      </c>
      <c r="R73" s="1">
        <f t="shared" si="9"/>
        <v>1.461226706154976E-2</v>
      </c>
      <c r="S73" s="1">
        <f t="shared" si="10"/>
        <v>231.28675105285288</v>
      </c>
      <c r="T73" s="1">
        <f t="shared" si="11"/>
        <v>38.680696442897279</v>
      </c>
      <c r="U73" s="1">
        <f t="shared" si="12"/>
        <v>38.000309999999999</v>
      </c>
      <c r="V73" s="1">
        <f t="shared" si="13"/>
        <v>6.6573902163197465</v>
      </c>
      <c r="W73" s="1">
        <f t="shared" si="14"/>
        <v>36.951608672895404</v>
      </c>
      <c r="X73" s="1">
        <f t="shared" si="15"/>
        <v>2.4074102341064734</v>
      </c>
      <c r="Y73" s="1">
        <f t="shared" si="16"/>
        <v>6.5150349891866748</v>
      </c>
      <c r="Z73" s="1">
        <f t="shared" si="17"/>
        <v>4.2499799822132731</v>
      </c>
      <c r="AA73" s="1">
        <f t="shared" si="18"/>
        <v>-44.845042720359466</v>
      </c>
      <c r="AB73" s="1">
        <f t="shared" si="19"/>
        <v>-63.698742240367665</v>
      </c>
      <c r="AC73" s="1">
        <f t="shared" si="20"/>
        <v>-5.152810203615803</v>
      </c>
      <c r="AD73" s="1">
        <f t="shared" si="21"/>
        <v>117.59015588850994</v>
      </c>
      <c r="AE73" s="1">
        <v>0</v>
      </c>
      <c r="AF73" s="1">
        <v>0</v>
      </c>
      <c r="AG73" s="1">
        <f t="shared" si="22"/>
        <v>1</v>
      </c>
      <c r="AH73" s="1">
        <f t="shared" si="23"/>
        <v>0</v>
      </c>
      <c r="AI73" s="1">
        <f t="shared" si="24"/>
        <v>52156.473150084617</v>
      </c>
      <c r="AJ73" s="1" t="s">
        <v>263</v>
      </c>
      <c r="AK73" s="1">
        <v>715.47692307692296</v>
      </c>
      <c r="AL73" s="1">
        <v>3262.08</v>
      </c>
      <c r="AM73" s="1">
        <f t="shared" si="25"/>
        <v>2546.603076923077</v>
      </c>
      <c r="AN73" s="1">
        <f t="shared" si="26"/>
        <v>0.78066849277855754</v>
      </c>
      <c r="AO73" s="1">
        <v>-0.57774747981622299</v>
      </c>
      <c r="AP73" s="1" t="s">
        <v>536</v>
      </c>
      <c r="AQ73" s="1">
        <v>750.85040000000004</v>
      </c>
      <c r="AR73" s="1">
        <v>833.49</v>
      </c>
      <c r="AS73" s="1">
        <f t="shared" si="27"/>
        <v>9.9148880010557994E-2</v>
      </c>
      <c r="AT73" s="1">
        <v>0.5</v>
      </c>
      <c r="AU73" s="1">
        <f t="shared" si="28"/>
        <v>1180.1668987545829</v>
      </c>
      <c r="AV73" s="1">
        <f t="shared" si="29"/>
        <v>2.3509705879460148</v>
      </c>
      <c r="AW73" s="1">
        <f t="shared" si="30"/>
        <v>58.506113118525242</v>
      </c>
      <c r="AX73" s="1">
        <f t="shared" si="31"/>
        <v>0.27084908037288991</v>
      </c>
      <c r="AY73" s="1">
        <f t="shared" si="32"/>
        <v>2.4816134657334324E-3</v>
      </c>
      <c r="AZ73" s="1">
        <f t="shared" si="33"/>
        <v>2.9137602130799412</v>
      </c>
      <c r="BA73" s="1" t="s">
        <v>537</v>
      </c>
      <c r="BB73" s="1">
        <v>607.74</v>
      </c>
      <c r="BC73" s="1">
        <f t="shared" si="34"/>
        <v>225.75</v>
      </c>
      <c r="BD73" s="1">
        <f t="shared" si="35"/>
        <v>0.36606688815060895</v>
      </c>
      <c r="BE73" s="1">
        <f t="shared" si="36"/>
        <v>0.91495060919098536</v>
      </c>
      <c r="BF73" s="1">
        <f t="shared" si="37"/>
        <v>0.70025798966216157</v>
      </c>
      <c r="BG73" s="1">
        <f t="shared" si="38"/>
        <v>0.95365862941402491</v>
      </c>
      <c r="BH73" s="1">
        <f t="shared" si="39"/>
        <v>1399.979</v>
      </c>
      <c r="BI73" s="1">
        <f t="shared" si="40"/>
        <v>1180.1668987545829</v>
      </c>
      <c r="BJ73" s="1">
        <f t="shared" si="41"/>
        <v>0.84298900108828989</v>
      </c>
      <c r="BK73" s="1">
        <f t="shared" si="42"/>
        <v>0.19597800217657962</v>
      </c>
      <c r="BL73" s="1">
        <v>6</v>
      </c>
      <c r="BM73" s="1">
        <v>0.5</v>
      </c>
      <c r="BN73" s="1" t="s">
        <v>266</v>
      </c>
      <c r="BO73" s="1">
        <v>2</v>
      </c>
      <c r="BP73" s="1">
        <v>1607382323.8499999</v>
      </c>
      <c r="BQ73" s="1">
        <v>396.84320000000002</v>
      </c>
      <c r="BR73" s="1">
        <v>400.14850000000001</v>
      </c>
      <c r="BS73" s="1">
        <v>23.559760000000001</v>
      </c>
      <c r="BT73" s="1">
        <v>22.368279999999999</v>
      </c>
      <c r="BU73" s="1">
        <v>394.1728</v>
      </c>
      <c r="BV73" s="1">
        <v>23.250360000000001</v>
      </c>
      <c r="BW73" s="1">
        <v>500.01843333333301</v>
      </c>
      <c r="BX73" s="1">
        <v>102.13549999999999</v>
      </c>
      <c r="BY73" s="1">
        <v>4.76391366666667E-2</v>
      </c>
      <c r="BZ73" s="1">
        <v>37.602020000000003</v>
      </c>
      <c r="CA73" s="1">
        <v>38.000309999999999</v>
      </c>
      <c r="CB73" s="1">
        <v>999.9</v>
      </c>
      <c r="CC73" s="1">
        <v>0</v>
      </c>
      <c r="CD73" s="1">
        <v>0</v>
      </c>
      <c r="CE73" s="1">
        <v>9998.7109999999993</v>
      </c>
      <c r="CF73" s="1">
        <v>0</v>
      </c>
      <c r="CG73" s="1">
        <v>319.34276666666699</v>
      </c>
      <c r="CH73" s="1">
        <v>1399.979</v>
      </c>
      <c r="CI73" s="1">
        <v>0.90000873333333298</v>
      </c>
      <c r="CJ73" s="1">
        <v>9.9991133333333301E-2</v>
      </c>
      <c r="CK73" s="1">
        <v>0</v>
      </c>
      <c r="CL73" s="1">
        <v>750.96113333333301</v>
      </c>
      <c r="CM73" s="1">
        <v>4.9997499999999997</v>
      </c>
      <c r="CN73" s="1">
        <v>10332.7266666667</v>
      </c>
      <c r="CO73" s="1">
        <v>12177.8866666667</v>
      </c>
      <c r="CP73" s="1">
        <v>47.303733333333298</v>
      </c>
      <c r="CQ73" s="1">
        <v>48.811999999999998</v>
      </c>
      <c r="CR73" s="1">
        <v>47.907933333333297</v>
      </c>
      <c r="CS73" s="1">
        <v>48.745733333333298</v>
      </c>
      <c r="CT73" s="1">
        <v>49.228999999999999</v>
      </c>
      <c r="CU73" s="1">
        <v>1255.4949999999999</v>
      </c>
      <c r="CV73" s="1">
        <v>139.48466666666701</v>
      </c>
      <c r="CW73" s="1">
        <v>0</v>
      </c>
      <c r="CX73" s="1">
        <v>145.39999985694899</v>
      </c>
      <c r="CY73" s="1">
        <v>0</v>
      </c>
      <c r="CZ73" s="1">
        <v>750.85040000000004</v>
      </c>
      <c r="DA73" s="1">
        <v>-8.2307692499975307</v>
      </c>
      <c r="DB73" s="1">
        <v>-133.07692334241901</v>
      </c>
      <c r="DC73" s="1">
        <v>10330.852000000001</v>
      </c>
      <c r="DD73" s="1">
        <v>15</v>
      </c>
      <c r="DE73" s="1">
        <v>1607381794.5999999</v>
      </c>
      <c r="DF73" s="1" t="s">
        <v>520</v>
      </c>
      <c r="DG73" s="1">
        <v>1607381794.5999999</v>
      </c>
      <c r="DH73" s="1">
        <v>1607380303</v>
      </c>
      <c r="DI73" s="1">
        <v>17</v>
      </c>
      <c r="DJ73" s="1">
        <v>-7.3999999999999996E-2</v>
      </c>
      <c r="DK73" s="1">
        <v>-0.25600000000000001</v>
      </c>
      <c r="DL73" s="1">
        <v>2.67</v>
      </c>
      <c r="DM73" s="1">
        <v>0.309</v>
      </c>
      <c r="DN73" s="1">
        <v>406</v>
      </c>
      <c r="DO73" s="1">
        <v>25</v>
      </c>
      <c r="DP73" s="1">
        <v>0.21</v>
      </c>
      <c r="DQ73" s="1">
        <v>0.01</v>
      </c>
      <c r="DR73" s="1">
        <v>2.3613378200288602</v>
      </c>
      <c r="DS73" s="1">
        <v>-0.49294584612325698</v>
      </c>
      <c r="DT73" s="1">
        <v>6.1786283463824698E-2</v>
      </c>
      <c r="DU73" s="1">
        <v>1</v>
      </c>
      <c r="DV73" s="1">
        <v>-3.3108696774193498</v>
      </c>
      <c r="DW73" s="1">
        <v>0.58133612903226894</v>
      </c>
      <c r="DX73" s="1">
        <v>7.4409755841637296E-2</v>
      </c>
      <c r="DY73" s="1">
        <v>0</v>
      </c>
      <c r="DZ73" s="1">
        <v>1.18938903225806</v>
      </c>
      <c r="EA73" s="1">
        <v>0.15905612903225699</v>
      </c>
      <c r="EB73" s="1">
        <v>1.19933713828928E-2</v>
      </c>
      <c r="EC73" s="1">
        <v>1</v>
      </c>
      <c r="ED73" s="1">
        <v>2</v>
      </c>
      <c r="EE73" s="1">
        <v>3</v>
      </c>
      <c r="EF73" s="1" t="s">
        <v>275</v>
      </c>
      <c r="EG73" s="1">
        <v>100</v>
      </c>
      <c r="EH73" s="1">
        <v>100</v>
      </c>
      <c r="EI73" s="1">
        <v>2.6709999999999998</v>
      </c>
      <c r="EJ73" s="1">
        <v>0.30940000000000001</v>
      </c>
      <c r="EK73" s="1">
        <v>2.6704500000000202</v>
      </c>
      <c r="EL73" s="1">
        <v>0</v>
      </c>
      <c r="EM73" s="1">
        <v>0</v>
      </c>
      <c r="EN73" s="1">
        <v>0</v>
      </c>
      <c r="EO73" s="1">
        <v>0.30940000000000401</v>
      </c>
      <c r="EP73" s="1">
        <v>0</v>
      </c>
      <c r="EQ73" s="1">
        <v>0</v>
      </c>
      <c r="ER73" s="1">
        <v>0</v>
      </c>
      <c r="ES73" s="1">
        <v>-1</v>
      </c>
      <c r="ET73" s="1">
        <v>-1</v>
      </c>
      <c r="EU73" s="1">
        <v>-1</v>
      </c>
      <c r="EV73" s="1">
        <v>-1</v>
      </c>
      <c r="EW73" s="1">
        <v>8.9</v>
      </c>
      <c r="EX73" s="1">
        <v>33.799999999999997</v>
      </c>
      <c r="EY73" s="1">
        <v>2</v>
      </c>
      <c r="EZ73" s="1">
        <v>514.55200000000002</v>
      </c>
      <c r="FA73" s="1">
        <v>505.12900000000002</v>
      </c>
      <c r="FB73" s="1">
        <v>36.399299999999997</v>
      </c>
      <c r="FC73" s="1">
        <v>34.884900000000002</v>
      </c>
      <c r="FD73" s="1">
        <v>30.000299999999999</v>
      </c>
      <c r="FE73" s="1">
        <v>34.662700000000001</v>
      </c>
      <c r="FF73" s="1">
        <v>34.606000000000002</v>
      </c>
      <c r="FG73" s="1">
        <v>18.3354</v>
      </c>
      <c r="FH73" s="1">
        <v>0</v>
      </c>
      <c r="FI73" s="1">
        <v>100</v>
      </c>
      <c r="FJ73" s="1">
        <v>-999.9</v>
      </c>
      <c r="FK73" s="1">
        <v>400</v>
      </c>
      <c r="FL73" s="1">
        <v>23.610299999999999</v>
      </c>
      <c r="FM73" s="1">
        <v>101.249</v>
      </c>
      <c r="FN73" s="1">
        <v>100.56100000000001</v>
      </c>
    </row>
    <row r="74" spans="1:170" ht="15.75" customHeight="1" x14ac:dyDescent="0.25">
      <c r="A74" s="1">
        <v>58</v>
      </c>
      <c r="B74" s="1">
        <v>1607382466.5999999</v>
      </c>
      <c r="C74" s="1">
        <v>10234.5</v>
      </c>
      <c r="D74" s="1" t="s">
        <v>538</v>
      </c>
      <c r="E74" s="1" t="s">
        <v>539</v>
      </c>
      <c r="F74" s="1" t="s">
        <v>540</v>
      </c>
      <c r="G74" s="1" t="s">
        <v>357</v>
      </c>
      <c r="H74" s="1">
        <v>1607382458.5999999</v>
      </c>
      <c r="I74" s="1">
        <f t="shared" si="0"/>
        <v>9.7076934394317214E-4</v>
      </c>
      <c r="J74" s="1">
        <f t="shared" si="1"/>
        <v>1.6391288285392818</v>
      </c>
      <c r="K74" s="1">
        <f t="shared" si="2"/>
        <v>397.52293548387098</v>
      </c>
      <c r="L74" s="1">
        <f t="shared" si="3"/>
        <v>259.36071032678211</v>
      </c>
      <c r="M74" s="1">
        <f t="shared" si="4"/>
        <v>26.503016356530708</v>
      </c>
      <c r="N74" s="1">
        <f t="shared" si="5"/>
        <v>40.621252339842975</v>
      </c>
      <c r="O74" s="1">
        <f t="shared" si="6"/>
        <v>2.2757154702311735E-2</v>
      </c>
      <c r="P74" s="1">
        <f t="shared" si="7"/>
        <v>2.9669714865427022</v>
      </c>
      <c r="Q74" s="1">
        <f t="shared" si="8"/>
        <v>2.2660626011506958E-2</v>
      </c>
      <c r="R74" s="1">
        <f t="shared" si="9"/>
        <v>1.4171529730781307E-2</v>
      </c>
      <c r="S74" s="1">
        <f t="shared" si="10"/>
        <v>231.28794083838389</v>
      </c>
      <c r="T74" s="1">
        <f t="shared" si="11"/>
        <v>38.629006523882857</v>
      </c>
      <c r="U74" s="1">
        <f t="shared" si="12"/>
        <v>37.7795967741935</v>
      </c>
      <c r="V74" s="1">
        <f t="shared" si="13"/>
        <v>6.5781740062364236</v>
      </c>
      <c r="W74" s="1">
        <f t="shared" si="14"/>
        <v>36.853091972853029</v>
      </c>
      <c r="X74" s="1">
        <f t="shared" si="15"/>
        <v>2.3927367089488918</v>
      </c>
      <c r="Y74" s="1">
        <f t="shared" si="16"/>
        <v>6.4926348940041327</v>
      </c>
      <c r="Z74" s="1">
        <f t="shared" si="17"/>
        <v>4.1854372972875318</v>
      </c>
      <c r="AA74" s="1">
        <f t="shared" si="18"/>
        <v>-42.81092806789389</v>
      </c>
      <c r="AB74" s="1">
        <f t="shared" si="19"/>
        <v>-38.538923693486439</v>
      </c>
      <c r="AC74" s="1">
        <f t="shared" si="20"/>
        <v>-3.1127901464768204</v>
      </c>
      <c r="AD74" s="1">
        <f t="shared" si="21"/>
        <v>146.82529893052674</v>
      </c>
      <c r="AE74" s="1">
        <v>0</v>
      </c>
      <c r="AF74" s="1">
        <v>0</v>
      </c>
      <c r="AG74" s="1">
        <f t="shared" si="22"/>
        <v>1</v>
      </c>
      <c r="AH74" s="1">
        <f t="shared" si="23"/>
        <v>0</v>
      </c>
      <c r="AI74" s="1">
        <f t="shared" si="24"/>
        <v>52180.239450298483</v>
      </c>
      <c r="AJ74" s="1" t="s">
        <v>263</v>
      </c>
      <c r="AK74" s="1">
        <v>715.47692307692296</v>
      </c>
      <c r="AL74" s="1">
        <v>3262.08</v>
      </c>
      <c r="AM74" s="1">
        <f t="shared" si="25"/>
        <v>2546.603076923077</v>
      </c>
      <c r="AN74" s="1">
        <f t="shared" si="26"/>
        <v>0.78066849277855754</v>
      </c>
      <c r="AO74" s="1">
        <v>-0.57774747981622299</v>
      </c>
      <c r="AP74" s="1" t="s">
        <v>541</v>
      </c>
      <c r="AQ74" s="1">
        <v>796.14653846153897</v>
      </c>
      <c r="AR74" s="1">
        <v>877.71</v>
      </c>
      <c r="AS74" s="1">
        <f t="shared" si="27"/>
        <v>9.292757464135204E-2</v>
      </c>
      <c r="AT74" s="1">
        <v>0.5</v>
      </c>
      <c r="AU74" s="1">
        <f t="shared" si="28"/>
        <v>1180.1685297795962</v>
      </c>
      <c r="AV74" s="1">
        <f t="shared" si="29"/>
        <v>1.6391288285392818</v>
      </c>
      <c r="AW74" s="1">
        <f t="shared" si="30"/>
        <v>54.835099570234057</v>
      </c>
      <c r="AX74" s="1">
        <f t="shared" si="31"/>
        <v>0.29514304269063818</v>
      </c>
      <c r="AY74" s="1">
        <f t="shared" si="32"/>
        <v>1.878440453559222E-3</v>
      </c>
      <c r="AZ74" s="1">
        <f t="shared" si="33"/>
        <v>2.7165806473664418</v>
      </c>
      <c r="BA74" s="1" t="s">
        <v>542</v>
      </c>
      <c r="BB74" s="1">
        <v>618.66</v>
      </c>
      <c r="BC74" s="1">
        <f t="shared" si="34"/>
        <v>259.05000000000007</v>
      </c>
      <c r="BD74" s="1">
        <f t="shared" si="35"/>
        <v>0.31485605689427154</v>
      </c>
      <c r="BE74" s="1">
        <f t="shared" si="36"/>
        <v>0.90200195201670552</v>
      </c>
      <c r="BF74" s="1">
        <f t="shared" si="37"/>
        <v>0.5027548209366357</v>
      </c>
      <c r="BG74" s="1">
        <f t="shared" si="38"/>
        <v>0.93629432148527258</v>
      </c>
      <c r="BH74" s="1">
        <f t="shared" si="39"/>
        <v>1399.9803225806399</v>
      </c>
      <c r="BI74" s="1">
        <f t="shared" si="40"/>
        <v>1180.1685297795962</v>
      </c>
      <c r="BJ74" s="1">
        <f t="shared" si="41"/>
        <v>0.84298936973924321</v>
      </c>
      <c r="BK74" s="1">
        <f t="shared" si="42"/>
        <v>0.19597873947848649</v>
      </c>
      <c r="BL74" s="1">
        <v>6</v>
      </c>
      <c r="BM74" s="1">
        <v>0.5</v>
      </c>
      <c r="BN74" s="1" t="s">
        <v>266</v>
      </c>
      <c r="BO74" s="1">
        <v>2</v>
      </c>
      <c r="BP74" s="1">
        <v>1607382458.5999999</v>
      </c>
      <c r="BQ74" s="1">
        <v>397.52293548387098</v>
      </c>
      <c r="BR74" s="1">
        <v>399.95290322580598</v>
      </c>
      <c r="BS74" s="1">
        <v>23.4155193548387</v>
      </c>
      <c r="BT74" s="1">
        <v>22.2779064516129</v>
      </c>
      <c r="BU74" s="1">
        <v>394.85593548387101</v>
      </c>
      <c r="BV74" s="1">
        <v>23.1061193548387</v>
      </c>
      <c r="BW74" s="1">
        <v>500.01451612903202</v>
      </c>
      <c r="BX74" s="1">
        <v>102.13948387096799</v>
      </c>
      <c r="BY74" s="1">
        <v>4.6449854838709698E-2</v>
      </c>
      <c r="BZ74" s="1">
        <v>37.538661290322601</v>
      </c>
      <c r="CA74" s="1">
        <v>37.7795967741935</v>
      </c>
      <c r="CB74" s="1">
        <v>999.9</v>
      </c>
      <c r="CC74" s="1">
        <v>0</v>
      </c>
      <c r="CD74" s="1">
        <v>0</v>
      </c>
      <c r="CE74" s="1">
        <v>10000.9270967742</v>
      </c>
      <c r="CF74" s="1">
        <v>0</v>
      </c>
      <c r="CG74" s="1">
        <v>90.624367741935501</v>
      </c>
      <c r="CH74" s="1">
        <v>1399.9803225806399</v>
      </c>
      <c r="CI74" s="1">
        <v>0.89999861290322603</v>
      </c>
      <c r="CJ74" s="1">
        <v>0.10000144193548401</v>
      </c>
      <c r="CK74" s="1">
        <v>0</v>
      </c>
      <c r="CL74" s="1">
        <v>796.40067741935502</v>
      </c>
      <c r="CM74" s="1">
        <v>4.9997499999999997</v>
      </c>
      <c r="CN74" s="1">
        <v>10915.416129032301</v>
      </c>
      <c r="CO74" s="1">
        <v>12177.8774193548</v>
      </c>
      <c r="CP74" s="1">
        <v>47.561999999999998</v>
      </c>
      <c r="CQ74" s="1">
        <v>49</v>
      </c>
      <c r="CR74" s="1">
        <v>48.125</v>
      </c>
      <c r="CS74" s="1">
        <v>48.840451612903202</v>
      </c>
      <c r="CT74" s="1">
        <v>49.418999999999997</v>
      </c>
      <c r="CU74" s="1">
        <v>1255.4783870967699</v>
      </c>
      <c r="CV74" s="1">
        <v>139.50193548387099</v>
      </c>
      <c r="CW74" s="1">
        <v>0</v>
      </c>
      <c r="CX74" s="1">
        <v>134</v>
      </c>
      <c r="CY74" s="1">
        <v>0</v>
      </c>
      <c r="CZ74" s="1">
        <v>796.14653846153897</v>
      </c>
      <c r="DA74" s="1">
        <v>-42.0665299463843</v>
      </c>
      <c r="DB74" s="1">
        <v>-560.51282085711296</v>
      </c>
      <c r="DC74" s="1">
        <v>10912.1307692308</v>
      </c>
      <c r="DD74" s="1">
        <v>15</v>
      </c>
      <c r="DE74" s="1">
        <v>1607382500.5999999</v>
      </c>
      <c r="DF74" s="1" t="s">
        <v>543</v>
      </c>
      <c r="DG74" s="1">
        <v>1607382500.5999999</v>
      </c>
      <c r="DH74" s="1">
        <v>1607380303</v>
      </c>
      <c r="DI74" s="1">
        <v>18</v>
      </c>
      <c r="DJ74" s="1">
        <v>-4.0000000000000001E-3</v>
      </c>
      <c r="DK74" s="1">
        <v>-0.25600000000000001</v>
      </c>
      <c r="DL74" s="1">
        <v>2.6669999999999998</v>
      </c>
      <c r="DM74" s="1">
        <v>0.309</v>
      </c>
      <c r="DN74" s="1">
        <v>403</v>
      </c>
      <c r="DO74" s="1">
        <v>25</v>
      </c>
      <c r="DP74" s="1">
        <v>0.42</v>
      </c>
      <c r="DQ74" s="1">
        <v>0.01</v>
      </c>
      <c r="DR74" s="1">
        <v>1.6764853255377501</v>
      </c>
      <c r="DS74" s="1">
        <v>-5.55657186225526</v>
      </c>
      <c r="DT74" s="1">
        <v>0.52140607468616096</v>
      </c>
      <c r="DU74" s="1">
        <v>0</v>
      </c>
      <c r="DV74" s="1">
        <v>-2.4487654838709698</v>
      </c>
      <c r="DW74" s="1">
        <v>6.2320045161290398</v>
      </c>
      <c r="DX74" s="1">
        <v>0.612546089630438</v>
      </c>
      <c r="DY74" s="1">
        <v>0</v>
      </c>
      <c r="DZ74" s="1">
        <v>1.13690516129032</v>
      </c>
      <c r="EA74" s="1">
        <v>8.1531774193549206E-2</v>
      </c>
      <c r="EB74" s="1">
        <v>6.2653161344267596E-3</v>
      </c>
      <c r="EC74" s="1">
        <v>1</v>
      </c>
      <c r="ED74" s="1">
        <v>1</v>
      </c>
      <c r="EE74" s="1">
        <v>3</v>
      </c>
      <c r="EF74" s="1" t="s">
        <v>268</v>
      </c>
      <c r="EG74" s="1">
        <v>100</v>
      </c>
      <c r="EH74" s="1">
        <v>100</v>
      </c>
      <c r="EI74" s="1">
        <v>2.6669999999999998</v>
      </c>
      <c r="EJ74" s="1">
        <v>0.30940000000000001</v>
      </c>
      <c r="EK74" s="1">
        <v>2.6704500000000202</v>
      </c>
      <c r="EL74" s="1">
        <v>0</v>
      </c>
      <c r="EM74" s="1">
        <v>0</v>
      </c>
      <c r="EN74" s="1">
        <v>0</v>
      </c>
      <c r="EO74" s="1">
        <v>0.30940000000000401</v>
      </c>
      <c r="EP74" s="1">
        <v>0</v>
      </c>
      <c r="EQ74" s="1">
        <v>0</v>
      </c>
      <c r="ER74" s="1">
        <v>0</v>
      </c>
      <c r="ES74" s="1">
        <v>-1</v>
      </c>
      <c r="ET74" s="1">
        <v>-1</v>
      </c>
      <c r="EU74" s="1">
        <v>-1</v>
      </c>
      <c r="EV74" s="1">
        <v>-1</v>
      </c>
      <c r="EW74" s="1">
        <v>11.2</v>
      </c>
      <c r="EX74" s="1">
        <v>36.1</v>
      </c>
      <c r="EY74" s="1">
        <v>2</v>
      </c>
      <c r="EZ74" s="1">
        <v>494.125</v>
      </c>
      <c r="FA74" s="1">
        <v>504.95100000000002</v>
      </c>
      <c r="FB74" s="1">
        <v>36.439599999999999</v>
      </c>
      <c r="FC74" s="1">
        <v>34.907200000000003</v>
      </c>
      <c r="FD74" s="1">
        <v>29.9999</v>
      </c>
      <c r="FE74" s="1">
        <v>34.683300000000003</v>
      </c>
      <c r="FF74" s="1">
        <v>34.618499999999997</v>
      </c>
      <c r="FG74" s="1">
        <v>18.1111</v>
      </c>
      <c r="FH74" s="1">
        <v>0</v>
      </c>
      <c r="FI74" s="1">
        <v>100</v>
      </c>
      <c r="FJ74" s="1">
        <v>-999.9</v>
      </c>
      <c r="FK74" s="1">
        <v>400</v>
      </c>
      <c r="FL74" s="1">
        <v>23.546600000000002</v>
      </c>
      <c r="FM74" s="1">
        <v>101.249</v>
      </c>
      <c r="FN74" s="1">
        <v>100.563</v>
      </c>
    </row>
    <row r="75" spans="1:170" ht="15.75" customHeight="1" x14ac:dyDescent="0.25">
      <c r="A75" s="1">
        <v>59</v>
      </c>
      <c r="B75" s="1">
        <v>1607382611.5999999</v>
      </c>
      <c r="C75" s="1">
        <v>10379.5</v>
      </c>
      <c r="D75" s="1" t="s">
        <v>544</v>
      </c>
      <c r="E75" s="1" t="s">
        <v>545</v>
      </c>
      <c r="F75" s="1" t="s">
        <v>540</v>
      </c>
      <c r="G75" s="1" t="s">
        <v>357</v>
      </c>
      <c r="H75" s="1">
        <v>1607382603.5999999</v>
      </c>
      <c r="I75" s="1">
        <f t="shared" si="0"/>
        <v>5.1658259062787486E-4</v>
      </c>
      <c r="J75" s="1">
        <f t="shared" si="1"/>
        <v>1.0580816709643923</v>
      </c>
      <c r="K75" s="1">
        <f t="shared" si="2"/>
        <v>398.51922580645203</v>
      </c>
      <c r="L75" s="1">
        <f t="shared" si="3"/>
        <v>236.75706540490972</v>
      </c>
      <c r="M75" s="1">
        <f t="shared" si="4"/>
        <v>24.193234872111383</v>
      </c>
      <c r="N75" s="1">
        <f t="shared" si="5"/>
        <v>40.723047544529777</v>
      </c>
      <c r="O75" s="1">
        <f t="shared" si="6"/>
        <v>1.211201740477664E-2</v>
      </c>
      <c r="P75" s="1">
        <f t="shared" si="7"/>
        <v>2.9665673820368528</v>
      </c>
      <c r="Q75" s="1">
        <f t="shared" si="8"/>
        <v>1.2084611522582542E-2</v>
      </c>
      <c r="R75" s="1">
        <f t="shared" si="9"/>
        <v>7.555339296098796E-3</v>
      </c>
      <c r="S75" s="1">
        <f t="shared" si="10"/>
        <v>231.28974331587975</v>
      </c>
      <c r="T75" s="1">
        <f t="shared" si="11"/>
        <v>38.82226410112203</v>
      </c>
      <c r="U75" s="1">
        <f t="shared" si="12"/>
        <v>37.670777419354799</v>
      </c>
      <c r="V75" s="1">
        <f t="shared" si="13"/>
        <v>6.5394196259513766</v>
      </c>
      <c r="W75" s="1">
        <f t="shared" si="14"/>
        <v>36.219633113685092</v>
      </c>
      <c r="X75" s="1">
        <f t="shared" si="15"/>
        <v>2.3615090007939066</v>
      </c>
      <c r="Y75" s="1">
        <f t="shared" si="16"/>
        <v>6.519969413775323</v>
      </c>
      <c r="Z75" s="1">
        <f t="shared" si="17"/>
        <v>4.1779106251574696</v>
      </c>
      <c r="AA75" s="1">
        <f t="shared" si="18"/>
        <v>-22.781292246689283</v>
      </c>
      <c r="AB75" s="1">
        <f t="shared" si="19"/>
        <v>-8.7684875405892857</v>
      </c>
      <c r="AC75" s="1">
        <f t="shared" si="20"/>
        <v>-0.70821957618689257</v>
      </c>
      <c r="AD75" s="1">
        <f t="shared" si="21"/>
        <v>199.03174395241427</v>
      </c>
      <c r="AE75" s="1">
        <v>0</v>
      </c>
      <c r="AF75" s="1">
        <v>0</v>
      </c>
      <c r="AG75" s="1">
        <f t="shared" si="22"/>
        <v>1</v>
      </c>
      <c r="AH75" s="1">
        <f t="shared" si="23"/>
        <v>0</v>
      </c>
      <c r="AI75" s="1">
        <f t="shared" si="24"/>
        <v>52155.782251279212</v>
      </c>
      <c r="AJ75" s="1" t="s">
        <v>263</v>
      </c>
      <c r="AK75" s="1">
        <v>715.47692307692296</v>
      </c>
      <c r="AL75" s="1">
        <v>3262.08</v>
      </c>
      <c r="AM75" s="1">
        <f t="shared" si="25"/>
        <v>2546.603076923077</v>
      </c>
      <c r="AN75" s="1">
        <f t="shared" si="26"/>
        <v>0.78066849277855754</v>
      </c>
      <c r="AO75" s="1">
        <v>-0.57774747981622299</v>
      </c>
      <c r="AP75" s="1" t="s">
        <v>546</v>
      </c>
      <c r="AQ75" s="1">
        <v>841.76634615384603</v>
      </c>
      <c r="AR75" s="1">
        <v>923.96</v>
      </c>
      <c r="AS75" s="1">
        <f t="shared" si="27"/>
        <v>8.8958021825786826E-2</v>
      </c>
      <c r="AT75" s="1">
        <v>0.5</v>
      </c>
      <c r="AU75" s="1">
        <f t="shared" si="28"/>
        <v>1180.1765523602744</v>
      </c>
      <c r="AV75" s="1">
        <f t="shared" si="29"/>
        <v>1.0580816709643923</v>
      </c>
      <c r="AW75" s="1">
        <f t="shared" si="30"/>
        <v>52.493085751573567</v>
      </c>
      <c r="AX75" s="1">
        <f t="shared" si="31"/>
        <v>0.29032642105718859</v>
      </c>
      <c r="AY75" s="1">
        <f t="shared" si="32"/>
        <v>1.3860885030371653E-3</v>
      </c>
      <c r="AZ75" s="1">
        <f t="shared" si="33"/>
        <v>2.5305424477250096</v>
      </c>
      <c r="BA75" s="1" t="s">
        <v>547</v>
      </c>
      <c r="BB75" s="1">
        <v>655.71</v>
      </c>
      <c r="BC75" s="1">
        <f t="shared" si="34"/>
        <v>268.25</v>
      </c>
      <c r="BD75" s="1">
        <f t="shared" si="35"/>
        <v>0.30640691088967009</v>
      </c>
      <c r="BE75" s="1">
        <f t="shared" si="36"/>
        <v>0.89707907933255826</v>
      </c>
      <c r="BF75" s="1">
        <f t="shared" si="37"/>
        <v>0.39424616644774757</v>
      </c>
      <c r="BG75" s="1">
        <f t="shared" si="38"/>
        <v>0.91813287323324222</v>
      </c>
      <c r="BH75" s="1">
        <f t="shared" si="39"/>
        <v>1399.9896774193601</v>
      </c>
      <c r="BI75" s="1">
        <f t="shared" si="40"/>
        <v>1180.1765523602744</v>
      </c>
      <c r="BJ75" s="1">
        <f t="shared" si="41"/>
        <v>0.8429894672764493</v>
      </c>
      <c r="BK75" s="1">
        <f t="shared" si="42"/>
        <v>0.19597893455289861</v>
      </c>
      <c r="BL75" s="1">
        <v>6</v>
      </c>
      <c r="BM75" s="1">
        <v>0.5</v>
      </c>
      <c r="BN75" s="1" t="s">
        <v>266</v>
      </c>
      <c r="BO75" s="1">
        <v>2</v>
      </c>
      <c r="BP75" s="1">
        <v>1607382603.5999999</v>
      </c>
      <c r="BQ75" s="1">
        <v>398.51922580645203</v>
      </c>
      <c r="BR75" s="1">
        <v>400.03593548387101</v>
      </c>
      <c r="BS75" s="1">
        <v>23.109929032258101</v>
      </c>
      <c r="BT75" s="1">
        <v>22.5043677419355</v>
      </c>
      <c r="BU75" s="1">
        <v>395.85238709677401</v>
      </c>
      <c r="BV75" s="1">
        <v>22.800529032258101</v>
      </c>
      <c r="BW75" s="1">
        <v>500.00990322580702</v>
      </c>
      <c r="BX75" s="1">
        <v>102.138387096774</v>
      </c>
      <c r="BY75" s="1">
        <v>4.7517390322580601E-2</v>
      </c>
      <c r="BZ75" s="1">
        <v>37.615951612903203</v>
      </c>
      <c r="CA75" s="1">
        <v>37.670777419354799</v>
      </c>
      <c r="CB75" s="1">
        <v>999.9</v>
      </c>
      <c r="CC75" s="1">
        <v>0</v>
      </c>
      <c r="CD75" s="1">
        <v>0</v>
      </c>
      <c r="CE75" s="1">
        <v>9998.7458064516104</v>
      </c>
      <c r="CF75" s="1">
        <v>0</v>
      </c>
      <c r="CG75" s="1">
        <v>100.283177419355</v>
      </c>
      <c r="CH75" s="1">
        <v>1399.9896774193601</v>
      </c>
      <c r="CI75" s="1">
        <v>0.89999345161290301</v>
      </c>
      <c r="CJ75" s="1">
        <v>0.10000656451612901</v>
      </c>
      <c r="CK75" s="1">
        <v>0</v>
      </c>
      <c r="CL75" s="1">
        <v>842.35641935483898</v>
      </c>
      <c r="CM75" s="1">
        <v>4.9997499999999997</v>
      </c>
      <c r="CN75" s="1">
        <v>11565.0032258065</v>
      </c>
      <c r="CO75" s="1">
        <v>12177.945161290299</v>
      </c>
      <c r="CP75" s="1">
        <v>47.5</v>
      </c>
      <c r="CQ75" s="1">
        <v>49</v>
      </c>
      <c r="CR75" s="1">
        <v>48.125</v>
      </c>
      <c r="CS75" s="1">
        <v>48.811999999999998</v>
      </c>
      <c r="CT75" s="1">
        <v>49.436999999999998</v>
      </c>
      <c r="CU75" s="1">
        <v>1255.48225806452</v>
      </c>
      <c r="CV75" s="1">
        <v>139.50741935483899</v>
      </c>
      <c r="CW75" s="1">
        <v>0</v>
      </c>
      <c r="CX75" s="1">
        <v>144.10000014305101</v>
      </c>
      <c r="CY75" s="1">
        <v>0</v>
      </c>
      <c r="CZ75" s="1">
        <v>841.76634615384603</v>
      </c>
      <c r="DA75" s="1">
        <v>-65.439760688133703</v>
      </c>
      <c r="DB75" s="1">
        <v>-898.08547009779397</v>
      </c>
      <c r="DC75" s="1">
        <v>11556.884615384601</v>
      </c>
      <c r="DD75" s="1">
        <v>15</v>
      </c>
      <c r="DE75" s="1">
        <v>1607382500.5999999</v>
      </c>
      <c r="DF75" s="1" t="s">
        <v>543</v>
      </c>
      <c r="DG75" s="1">
        <v>1607382500.5999999</v>
      </c>
      <c r="DH75" s="1">
        <v>1607380303</v>
      </c>
      <c r="DI75" s="1">
        <v>18</v>
      </c>
      <c r="DJ75" s="1">
        <v>-4.0000000000000001E-3</v>
      </c>
      <c r="DK75" s="1">
        <v>-0.25600000000000001</v>
      </c>
      <c r="DL75" s="1">
        <v>2.6669999999999998</v>
      </c>
      <c r="DM75" s="1">
        <v>0.309</v>
      </c>
      <c r="DN75" s="1">
        <v>403</v>
      </c>
      <c r="DO75" s="1">
        <v>25</v>
      </c>
      <c r="DP75" s="1">
        <v>0.42</v>
      </c>
      <c r="DQ75" s="1">
        <v>0.01</v>
      </c>
      <c r="DR75" s="1">
        <v>1.02277646827775</v>
      </c>
      <c r="DS75" s="1">
        <v>0.35047078176801799</v>
      </c>
      <c r="DT75" s="1">
        <v>5.1283922076507601E-2</v>
      </c>
      <c r="DU75" s="1">
        <v>1</v>
      </c>
      <c r="DV75" s="1">
        <v>-1.4909664516129</v>
      </c>
      <c r="DW75" s="1">
        <v>-0.81253403225806498</v>
      </c>
      <c r="DX75" s="1">
        <v>0.10532618026255</v>
      </c>
      <c r="DY75" s="1">
        <v>0</v>
      </c>
      <c r="DZ75" s="1">
        <v>0.60335587096774201</v>
      </c>
      <c r="EA75" s="1">
        <v>0.276379548387096</v>
      </c>
      <c r="EB75" s="1">
        <v>2.08454402668506E-2</v>
      </c>
      <c r="EC75" s="1">
        <v>0</v>
      </c>
      <c r="ED75" s="1">
        <v>1</v>
      </c>
      <c r="EE75" s="1">
        <v>3</v>
      </c>
      <c r="EF75" s="1" t="s">
        <v>268</v>
      </c>
      <c r="EG75" s="1">
        <v>100</v>
      </c>
      <c r="EH75" s="1">
        <v>100</v>
      </c>
      <c r="EI75" s="1">
        <v>2.6669999999999998</v>
      </c>
      <c r="EJ75" s="1">
        <v>0.30940000000000001</v>
      </c>
      <c r="EK75" s="1">
        <v>2.6668095238094298</v>
      </c>
      <c r="EL75" s="1">
        <v>0</v>
      </c>
      <c r="EM75" s="1">
        <v>0</v>
      </c>
      <c r="EN75" s="1">
        <v>0</v>
      </c>
      <c r="EO75" s="1">
        <v>0.30940000000000401</v>
      </c>
      <c r="EP75" s="1">
        <v>0</v>
      </c>
      <c r="EQ75" s="1">
        <v>0</v>
      </c>
      <c r="ER75" s="1">
        <v>0</v>
      </c>
      <c r="ES75" s="1">
        <v>-1</v>
      </c>
      <c r="ET75" s="1">
        <v>-1</v>
      </c>
      <c r="EU75" s="1">
        <v>-1</v>
      </c>
      <c r="EV75" s="1">
        <v>-1</v>
      </c>
      <c r="EW75" s="1">
        <v>1.9</v>
      </c>
      <c r="EX75" s="1">
        <v>38.5</v>
      </c>
      <c r="EY75" s="1">
        <v>2</v>
      </c>
      <c r="EZ75" s="1">
        <v>514.90800000000002</v>
      </c>
      <c r="FA75" s="1">
        <v>506.18400000000003</v>
      </c>
      <c r="FB75" s="1">
        <v>36.450699999999998</v>
      </c>
      <c r="FC75" s="1">
        <v>34.805599999999998</v>
      </c>
      <c r="FD75" s="1">
        <v>29.999600000000001</v>
      </c>
      <c r="FE75" s="1">
        <v>34.601700000000001</v>
      </c>
      <c r="FF75" s="1">
        <v>34.540700000000001</v>
      </c>
      <c r="FG75" s="1">
        <v>18.229600000000001</v>
      </c>
      <c r="FH75" s="1">
        <v>0</v>
      </c>
      <c r="FI75" s="1">
        <v>100</v>
      </c>
      <c r="FJ75" s="1">
        <v>-999.9</v>
      </c>
      <c r="FK75" s="1">
        <v>400</v>
      </c>
      <c r="FL75" s="1">
        <v>23.546600000000002</v>
      </c>
      <c r="FM75" s="1">
        <v>101.276</v>
      </c>
      <c r="FN75" s="1">
        <v>100.59099999999999</v>
      </c>
    </row>
    <row r="76" spans="1:170" ht="15.75" customHeight="1" x14ac:dyDescent="0.25">
      <c r="A76" s="1">
        <v>61</v>
      </c>
      <c r="B76" s="1">
        <v>1607382879.5999999</v>
      </c>
      <c r="C76" s="1">
        <v>10647.5</v>
      </c>
      <c r="D76" s="1" t="s">
        <v>548</v>
      </c>
      <c r="E76" s="1" t="s">
        <v>549</v>
      </c>
      <c r="F76" s="1" t="s">
        <v>550</v>
      </c>
      <c r="G76" s="1" t="s">
        <v>271</v>
      </c>
      <c r="H76" s="1">
        <v>1607382871.5999999</v>
      </c>
      <c r="I76" s="1">
        <f t="shared" si="0"/>
        <v>7.6614924474449584E-5</v>
      </c>
      <c r="J76" s="1">
        <f t="shared" si="1"/>
        <v>-0.37580293511940088</v>
      </c>
      <c r="K76" s="1">
        <f t="shared" si="2"/>
        <v>400.52003225806402</v>
      </c>
      <c r="L76" s="1">
        <f t="shared" si="3"/>
        <v>738.56303167610974</v>
      </c>
      <c r="M76" s="1">
        <f t="shared" si="4"/>
        <v>75.468438731838532</v>
      </c>
      <c r="N76" s="1">
        <f t="shared" si="5"/>
        <v>40.926258449119494</v>
      </c>
      <c r="O76" s="1">
        <f t="shared" si="6"/>
        <v>1.5725871697094644E-3</v>
      </c>
      <c r="P76" s="1">
        <f t="shared" si="7"/>
        <v>2.9669720797761405</v>
      </c>
      <c r="Q76" s="1">
        <f t="shared" si="8"/>
        <v>1.5721242502877309E-3</v>
      </c>
      <c r="R76" s="1">
        <f t="shared" si="9"/>
        <v>9.8261923552482849E-4</v>
      </c>
      <c r="S76" s="1">
        <f t="shared" si="10"/>
        <v>231.28968793459046</v>
      </c>
      <c r="T76" s="1">
        <f t="shared" si="11"/>
        <v>39.05839932248788</v>
      </c>
      <c r="U76" s="1">
        <f t="shared" si="12"/>
        <v>39.007596774193601</v>
      </c>
      <c r="V76" s="1">
        <f t="shared" si="13"/>
        <v>7.0295168889343822</v>
      </c>
      <c r="W76" s="1">
        <f t="shared" si="14"/>
        <v>34.682060215037708</v>
      </c>
      <c r="X76" s="1">
        <f t="shared" si="15"/>
        <v>2.2765622502959761</v>
      </c>
      <c r="Y76" s="1">
        <f t="shared" si="16"/>
        <v>6.564091741323046</v>
      </c>
      <c r="Z76" s="1">
        <f t="shared" si="17"/>
        <v>4.7529546386384061</v>
      </c>
      <c r="AA76" s="1">
        <f t="shared" si="18"/>
        <v>-3.3787181693232267</v>
      </c>
      <c r="AB76" s="1">
        <f t="shared" si="19"/>
        <v>-202.73985603840904</v>
      </c>
      <c r="AC76" s="1">
        <f t="shared" si="20"/>
        <v>-16.488650953822251</v>
      </c>
      <c r="AD76" s="1">
        <f t="shared" si="21"/>
        <v>8.6824627730359225</v>
      </c>
      <c r="AE76" s="1">
        <v>0</v>
      </c>
      <c r="AF76" s="1">
        <v>0</v>
      </c>
      <c r="AG76" s="1">
        <f t="shared" si="22"/>
        <v>1</v>
      </c>
      <c r="AH76" s="1">
        <f t="shared" si="23"/>
        <v>0</v>
      </c>
      <c r="AI76" s="1">
        <f t="shared" si="24"/>
        <v>52146.377080376435</v>
      </c>
      <c r="AJ76" s="1" t="s">
        <v>263</v>
      </c>
      <c r="AK76" s="1">
        <v>715.47692307692296</v>
      </c>
      <c r="AL76" s="1">
        <v>3262.08</v>
      </c>
      <c r="AM76" s="1">
        <f t="shared" si="25"/>
        <v>2546.603076923077</v>
      </c>
      <c r="AN76" s="1">
        <f t="shared" si="26"/>
        <v>0.78066849277855754</v>
      </c>
      <c r="AO76" s="1">
        <v>-0.57774747981622299</v>
      </c>
      <c r="AP76" s="1" t="s">
        <v>551</v>
      </c>
      <c r="AQ76" s="1">
        <v>819.79200000000003</v>
      </c>
      <c r="AR76" s="1">
        <v>889.86</v>
      </c>
      <c r="AS76" s="1">
        <f t="shared" si="27"/>
        <v>7.8740476029937279E-2</v>
      </c>
      <c r="AT76" s="1">
        <v>0.5</v>
      </c>
      <c r="AU76" s="1">
        <f t="shared" si="28"/>
        <v>1180.1779846183024</v>
      </c>
      <c r="AV76" s="1">
        <f t="shared" si="29"/>
        <v>-0.37580293511940088</v>
      </c>
      <c r="AW76" s="1">
        <f t="shared" si="30"/>
        <v>46.463888154448561</v>
      </c>
      <c r="AX76" s="1">
        <f t="shared" si="31"/>
        <v>0.26866023868923206</v>
      </c>
      <c r="AY76" s="1">
        <f t="shared" si="32"/>
        <v>1.7111363483206796E-4</v>
      </c>
      <c r="AZ76" s="1">
        <f t="shared" si="33"/>
        <v>2.665835075180365</v>
      </c>
      <c r="BA76" s="1" t="s">
        <v>552</v>
      </c>
      <c r="BB76" s="1">
        <v>650.79</v>
      </c>
      <c r="BC76" s="1">
        <f t="shared" si="34"/>
        <v>239.07000000000005</v>
      </c>
      <c r="BD76" s="1">
        <f t="shared" si="35"/>
        <v>0.29308570711507076</v>
      </c>
      <c r="BE76" s="1">
        <f t="shared" si="36"/>
        <v>0.90844754891260637</v>
      </c>
      <c r="BF76" s="1">
        <f t="shared" si="37"/>
        <v>0.40180504459677591</v>
      </c>
      <c r="BG76" s="1">
        <f t="shared" si="38"/>
        <v>0.93152325994446894</v>
      </c>
      <c r="BH76" s="1">
        <f t="shared" si="39"/>
        <v>1399.9916129032299</v>
      </c>
      <c r="BI76" s="1">
        <f t="shared" si="40"/>
        <v>1180.1779846183024</v>
      </c>
      <c r="BJ76" s="1">
        <f t="shared" si="41"/>
        <v>0.84298932489381895</v>
      </c>
      <c r="BK76" s="1">
        <f t="shared" si="42"/>
        <v>0.19597864978763779</v>
      </c>
      <c r="BL76" s="1">
        <v>6</v>
      </c>
      <c r="BM76" s="1">
        <v>0.5</v>
      </c>
      <c r="BN76" s="1" t="s">
        <v>266</v>
      </c>
      <c r="BO76" s="1">
        <v>2</v>
      </c>
      <c r="BP76" s="1">
        <v>1607382871.5999999</v>
      </c>
      <c r="BQ76" s="1">
        <v>400.52003225806402</v>
      </c>
      <c r="BR76" s="1">
        <v>400.105903225806</v>
      </c>
      <c r="BS76" s="1">
        <v>22.279309677419398</v>
      </c>
      <c r="BT76" s="1">
        <v>22.1894225806452</v>
      </c>
      <c r="BU76" s="1">
        <v>397.85319354838703</v>
      </c>
      <c r="BV76" s="1">
        <v>21.9699064516129</v>
      </c>
      <c r="BW76" s="1">
        <v>500.01390322580602</v>
      </c>
      <c r="BX76" s="1">
        <v>102.13709677419401</v>
      </c>
      <c r="BY76" s="1">
        <v>4.5703467741935497E-2</v>
      </c>
      <c r="BZ76" s="1">
        <v>37.740119354838697</v>
      </c>
      <c r="CA76" s="1">
        <v>39.007596774193601</v>
      </c>
      <c r="CB76" s="1">
        <v>999.9</v>
      </c>
      <c r="CC76" s="1">
        <v>0</v>
      </c>
      <c r="CD76" s="1">
        <v>0</v>
      </c>
      <c r="CE76" s="1">
        <v>10001.1641935484</v>
      </c>
      <c r="CF76" s="1">
        <v>0</v>
      </c>
      <c r="CG76" s="1">
        <v>252.63745161290299</v>
      </c>
      <c r="CH76" s="1">
        <v>1399.9916129032299</v>
      </c>
      <c r="CI76" s="1">
        <v>0.900000322580645</v>
      </c>
      <c r="CJ76" s="1">
        <v>9.9999529032258103E-2</v>
      </c>
      <c r="CK76" s="1">
        <v>0</v>
      </c>
      <c r="CL76" s="1">
        <v>819.83874193548399</v>
      </c>
      <c r="CM76" s="1">
        <v>4.9997499999999997</v>
      </c>
      <c r="CN76" s="1">
        <v>11193.032258064501</v>
      </c>
      <c r="CO76" s="1">
        <v>12177.983870967701</v>
      </c>
      <c r="CP76" s="1">
        <v>47.596548387096803</v>
      </c>
      <c r="CQ76" s="1">
        <v>49.072161290322597</v>
      </c>
      <c r="CR76" s="1">
        <v>48.183</v>
      </c>
      <c r="CS76" s="1">
        <v>48.874935483870999</v>
      </c>
      <c r="CT76" s="1">
        <v>49.4796774193548</v>
      </c>
      <c r="CU76" s="1">
        <v>1255.4906451612901</v>
      </c>
      <c r="CV76" s="1">
        <v>139.500967741935</v>
      </c>
      <c r="CW76" s="1">
        <v>0</v>
      </c>
      <c r="CX76" s="1">
        <v>129.200000047684</v>
      </c>
      <c r="CY76" s="1">
        <v>0</v>
      </c>
      <c r="CZ76" s="1">
        <v>819.79200000000003</v>
      </c>
      <c r="DA76" s="1">
        <v>-5.8819828958611202</v>
      </c>
      <c r="DB76" s="1">
        <v>-72.105982858393901</v>
      </c>
      <c r="DC76" s="1">
        <v>11192.5730769231</v>
      </c>
      <c r="DD76" s="1">
        <v>15</v>
      </c>
      <c r="DE76" s="1">
        <v>1607382500.5999999</v>
      </c>
      <c r="DF76" s="1" t="s">
        <v>543</v>
      </c>
      <c r="DG76" s="1">
        <v>1607382500.5999999</v>
      </c>
      <c r="DH76" s="1">
        <v>1607380303</v>
      </c>
      <c r="DI76" s="1">
        <v>18</v>
      </c>
      <c r="DJ76" s="1">
        <v>-4.0000000000000001E-3</v>
      </c>
      <c r="DK76" s="1">
        <v>-0.25600000000000001</v>
      </c>
      <c r="DL76" s="1">
        <v>2.6669999999999998</v>
      </c>
      <c r="DM76" s="1">
        <v>0.309</v>
      </c>
      <c r="DN76" s="1">
        <v>403</v>
      </c>
      <c r="DO76" s="1">
        <v>25</v>
      </c>
      <c r="DP76" s="1">
        <v>0.42</v>
      </c>
      <c r="DQ76" s="1">
        <v>0.01</v>
      </c>
      <c r="DR76" s="1">
        <v>-0.371045012355391</v>
      </c>
      <c r="DS76" s="1">
        <v>0.38602484027648598</v>
      </c>
      <c r="DT76" s="1">
        <v>6.9301761297102499E-2</v>
      </c>
      <c r="DU76" s="1">
        <v>1</v>
      </c>
      <c r="DV76" s="1">
        <v>0.41197151612903199</v>
      </c>
      <c r="DW76" s="1">
        <v>-0.43510016129032297</v>
      </c>
      <c r="DX76" s="1">
        <v>8.7809519946768902E-2</v>
      </c>
      <c r="DY76" s="1">
        <v>0</v>
      </c>
      <c r="DZ76" s="1">
        <v>8.8474454838709707E-2</v>
      </c>
      <c r="EA76" s="1">
        <v>0.176360061290322</v>
      </c>
      <c r="EB76" s="1">
        <v>1.31687208191777E-2</v>
      </c>
      <c r="EC76" s="1">
        <v>1</v>
      </c>
      <c r="ED76" s="1">
        <v>2</v>
      </c>
      <c r="EE76" s="1">
        <v>3</v>
      </c>
      <c r="EF76" s="1" t="s">
        <v>275</v>
      </c>
      <c r="EG76" s="1">
        <v>100</v>
      </c>
      <c r="EH76" s="1">
        <v>100</v>
      </c>
      <c r="EI76" s="1">
        <v>2.6659999999999999</v>
      </c>
      <c r="EJ76" s="1">
        <v>0.30940000000000001</v>
      </c>
      <c r="EK76" s="1">
        <v>2.6668095238094298</v>
      </c>
      <c r="EL76" s="1">
        <v>0</v>
      </c>
      <c r="EM76" s="1">
        <v>0</v>
      </c>
      <c r="EN76" s="1">
        <v>0</v>
      </c>
      <c r="EO76" s="1">
        <v>0.30940000000000401</v>
      </c>
      <c r="EP76" s="1">
        <v>0</v>
      </c>
      <c r="EQ76" s="1">
        <v>0</v>
      </c>
      <c r="ER76" s="1">
        <v>0</v>
      </c>
      <c r="ES76" s="1">
        <v>-1</v>
      </c>
      <c r="ET76" s="1">
        <v>-1</v>
      </c>
      <c r="EU76" s="1">
        <v>-1</v>
      </c>
      <c r="EV76" s="1">
        <v>-1</v>
      </c>
      <c r="EW76" s="1">
        <v>6.3</v>
      </c>
      <c r="EX76" s="1">
        <v>42.9</v>
      </c>
      <c r="EY76" s="1">
        <v>2</v>
      </c>
      <c r="EZ76" s="1">
        <v>489.82900000000001</v>
      </c>
      <c r="FA76" s="1">
        <v>506.14</v>
      </c>
      <c r="FB76" s="1">
        <v>36.4876</v>
      </c>
      <c r="FC76" s="1">
        <v>34.751600000000003</v>
      </c>
      <c r="FD76" s="1">
        <v>30</v>
      </c>
      <c r="FE76" s="1">
        <v>34.542200000000001</v>
      </c>
      <c r="FF76" s="1">
        <v>34.487400000000001</v>
      </c>
      <c r="FG76" s="1">
        <v>17.9666</v>
      </c>
      <c r="FH76" s="1">
        <v>0</v>
      </c>
      <c r="FI76" s="1">
        <v>100</v>
      </c>
      <c r="FJ76" s="1">
        <v>-999.9</v>
      </c>
      <c r="FK76" s="1">
        <v>400</v>
      </c>
      <c r="FL76" s="1">
        <v>22.453700000000001</v>
      </c>
      <c r="FM76" s="1">
        <v>101.283</v>
      </c>
      <c r="FN76" s="1">
        <v>100.598</v>
      </c>
    </row>
    <row r="77" spans="1:170" ht="15.75" customHeight="1" x14ac:dyDescent="0.25">
      <c r="A77" s="1">
        <v>62</v>
      </c>
      <c r="B77" s="1">
        <v>1607383071.5999999</v>
      </c>
      <c r="C77" s="1">
        <v>10839.5</v>
      </c>
      <c r="D77" s="1" t="s">
        <v>553</v>
      </c>
      <c r="E77" s="1" t="s">
        <v>554</v>
      </c>
      <c r="F77" s="1" t="s">
        <v>550</v>
      </c>
      <c r="G77" s="1" t="s">
        <v>271</v>
      </c>
      <c r="H77" s="1">
        <v>1607383063.5999999</v>
      </c>
      <c r="I77" s="1">
        <f t="shared" si="0"/>
        <v>1.4226986455547741E-4</v>
      </c>
      <c r="J77" s="1">
        <f t="shared" si="1"/>
        <v>-0.40511386479680134</v>
      </c>
      <c r="K77" s="1">
        <f t="shared" si="2"/>
        <v>400.163903225806</v>
      </c>
      <c r="L77" s="1">
        <f t="shared" si="3"/>
        <v>578.48368896232773</v>
      </c>
      <c r="M77" s="1">
        <f t="shared" si="4"/>
        <v>59.106947426768116</v>
      </c>
      <c r="N77" s="1">
        <f t="shared" si="5"/>
        <v>40.887007259418759</v>
      </c>
      <c r="O77" s="1">
        <f t="shared" si="6"/>
        <v>3.0117563818854174E-3</v>
      </c>
      <c r="P77" s="1">
        <f t="shared" si="7"/>
        <v>2.9667216042392619</v>
      </c>
      <c r="Q77" s="1">
        <f t="shared" si="8"/>
        <v>3.0100588187499267E-3</v>
      </c>
      <c r="R77" s="1">
        <f t="shared" si="9"/>
        <v>1.881439197658328E-3</v>
      </c>
      <c r="S77" s="1">
        <f t="shared" si="10"/>
        <v>231.29194665249511</v>
      </c>
      <c r="T77" s="1">
        <f t="shared" si="11"/>
        <v>39.093360007078559</v>
      </c>
      <c r="U77" s="1">
        <f t="shared" si="12"/>
        <v>38.606835483871002</v>
      </c>
      <c r="V77" s="1">
        <f t="shared" si="13"/>
        <v>6.8793559332207863</v>
      </c>
      <c r="W77" s="1">
        <f t="shared" si="14"/>
        <v>34.427154888880523</v>
      </c>
      <c r="X77" s="1">
        <f t="shared" si="15"/>
        <v>2.266173865769225</v>
      </c>
      <c r="Y77" s="1">
        <f t="shared" si="16"/>
        <v>6.5825185760591749</v>
      </c>
      <c r="Z77" s="1">
        <f t="shared" si="17"/>
        <v>4.6131820674515609</v>
      </c>
      <c r="AA77" s="1">
        <f t="shared" si="18"/>
        <v>-6.2741010268965534</v>
      </c>
      <c r="AB77" s="1">
        <f t="shared" si="19"/>
        <v>-130.36451118585202</v>
      </c>
      <c r="AC77" s="1">
        <f t="shared" si="20"/>
        <v>-10.585475381881349</v>
      </c>
      <c r="AD77" s="1">
        <f t="shared" si="21"/>
        <v>84.067859057865206</v>
      </c>
      <c r="AE77" s="1">
        <v>0</v>
      </c>
      <c r="AF77" s="1">
        <v>0</v>
      </c>
      <c r="AG77" s="1">
        <f t="shared" si="22"/>
        <v>1</v>
      </c>
      <c r="AH77" s="1">
        <f t="shared" si="23"/>
        <v>0</v>
      </c>
      <c r="AI77" s="1">
        <f t="shared" si="24"/>
        <v>52130.450725890543</v>
      </c>
      <c r="AJ77" s="1" t="s">
        <v>263</v>
      </c>
      <c r="AK77" s="1">
        <v>715.47692307692296</v>
      </c>
      <c r="AL77" s="1">
        <v>3262.08</v>
      </c>
      <c r="AM77" s="1">
        <f t="shared" si="25"/>
        <v>2546.603076923077</v>
      </c>
      <c r="AN77" s="1">
        <f t="shared" si="26"/>
        <v>0.78066849277855754</v>
      </c>
      <c r="AO77" s="1">
        <v>-0.57774747981622299</v>
      </c>
      <c r="AP77" s="1" t="s">
        <v>555</v>
      </c>
      <c r="AQ77" s="1">
        <v>898.68628000000001</v>
      </c>
      <c r="AR77" s="1">
        <v>983.97</v>
      </c>
      <c r="AS77" s="1">
        <f t="shared" si="27"/>
        <v>8.6673089626716271E-2</v>
      </c>
      <c r="AT77" s="1">
        <v>0.5</v>
      </c>
      <c r="AU77" s="1">
        <f t="shared" si="28"/>
        <v>1180.1903910698909</v>
      </c>
      <c r="AV77" s="1">
        <f t="shared" si="29"/>
        <v>-0.40511386479680134</v>
      </c>
      <c r="AW77" s="1">
        <f t="shared" si="30"/>
        <v>51.145373770894992</v>
      </c>
      <c r="AX77" s="1">
        <f t="shared" si="31"/>
        <v>0.30619835970608866</v>
      </c>
      <c r="AY77" s="1">
        <f t="shared" si="32"/>
        <v>1.4627607234026215E-4</v>
      </c>
      <c r="AZ77" s="1">
        <f t="shared" si="33"/>
        <v>2.3152230250922279</v>
      </c>
      <c r="BA77" s="1" t="s">
        <v>556</v>
      </c>
      <c r="BB77" s="1">
        <v>682.68</v>
      </c>
      <c r="BC77" s="1">
        <f t="shared" si="34"/>
        <v>301.29000000000008</v>
      </c>
      <c r="BD77" s="1">
        <f t="shared" si="35"/>
        <v>0.28306190049454011</v>
      </c>
      <c r="BE77" s="1">
        <f t="shared" si="36"/>
        <v>0.88319376599209098</v>
      </c>
      <c r="BF77" s="1">
        <f t="shared" si="37"/>
        <v>0.31763843216126464</v>
      </c>
      <c r="BG77" s="1">
        <f t="shared" si="38"/>
        <v>0.89456814870125623</v>
      </c>
      <c r="BH77" s="1">
        <f t="shared" si="39"/>
        <v>1400.0064516129</v>
      </c>
      <c r="BI77" s="1">
        <f t="shared" si="40"/>
        <v>1180.1903910698909</v>
      </c>
      <c r="BJ77" s="1">
        <f t="shared" si="41"/>
        <v>0.84298925173539985</v>
      </c>
      <c r="BK77" s="1">
        <f t="shared" si="42"/>
        <v>0.19597850347079973</v>
      </c>
      <c r="BL77" s="1">
        <v>6</v>
      </c>
      <c r="BM77" s="1">
        <v>0.5</v>
      </c>
      <c r="BN77" s="1" t="s">
        <v>266</v>
      </c>
      <c r="BO77" s="1">
        <v>2</v>
      </c>
      <c r="BP77" s="1">
        <v>1607383063.5999999</v>
      </c>
      <c r="BQ77" s="1">
        <v>400.163903225806</v>
      </c>
      <c r="BR77" s="1">
        <v>399.74609677419397</v>
      </c>
      <c r="BS77" s="1">
        <v>22.1791967741935</v>
      </c>
      <c r="BT77" s="1">
        <v>22.012264516129001</v>
      </c>
      <c r="BU77" s="1">
        <v>397.497064516129</v>
      </c>
      <c r="BV77" s="1">
        <v>21.869793548387101</v>
      </c>
      <c r="BW77" s="1">
        <v>500.01516129032302</v>
      </c>
      <c r="BX77" s="1">
        <v>102.129032258065</v>
      </c>
      <c r="BY77" s="1">
        <v>4.6618593548387099E-2</v>
      </c>
      <c r="BZ77" s="1">
        <v>37.791761290322597</v>
      </c>
      <c r="CA77" s="1">
        <v>38.606835483871002</v>
      </c>
      <c r="CB77" s="1">
        <v>999.9</v>
      </c>
      <c r="CC77" s="1">
        <v>0</v>
      </c>
      <c r="CD77" s="1">
        <v>0</v>
      </c>
      <c r="CE77" s="1">
        <v>10000.5351612903</v>
      </c>
      <c r="CF77" s="1">
        <v>0</v>
      </c>
      <c r="CG77" s="1">
        <v>485.46790322580603</v>
      </c>
      <c r="CH77" s="1">
        <v>1400.0064516129</v>
      </c>
      <c r="CI77" s="1">
        <v>0.90000232258064505</v>
      </c>
      <c r="CJ77" s="1">
        <v>9.9997529032258101E-2</v>
      </c>
      <c r="CK77" s="1">
        <v>0</v>
      </c>
      <c r="CL77" s="1">
        <v>898.72729032258098</v>
      </c>
      <c r="CM77" s="1">
        <v>4.9997499999999997</v>
      </c>
      <c r="CN77" s="1">
        <v>12403.0032258065</v>
      </c>
      <c r="CO77" s="1">
        <v>12178.1225806452</v>
      </c>
      <c r="CP77" s="1">
        <v>47.646999999999998</v>
      </c>
      <c r="CQ77" s="1">
        <v>49.316064516129003</v>
      </c>
      <c r="CR77" s="1">
        <v>48.330290322580602</v>
      </c>
      <c r="CS77" s="1">
        <v>49</v>
      </c>
      <c r="CT77" s="1">
        <v>49.561999999999998</v>
      </c>
      <c r="CU77" s="1">
        <v>1255.5074193548401</v>
      </c>
      <c r="CV77" s="1">
        <v>139.499032258065</v>
      </c>
      <c r="CW77" s="1">
        <v>0</v>
      </c>
      <c r="CX77" s="1">
        <v>191</v>
      </c>
      <c r="CY77" s="1">
        <v>0</v>
      </c>
      <c r="CZ77" s="1">
        <v>898.68628000000001</v>
      </c>
      <c r="DA77" s="1">
        <v>-1.9799230743029499</v>
      </c>
      <c r="DB77" s="1">
        <v>-43.284615558485903</v>
      </c>
      <c r="DC77" s="1">
        <v>12402.624</v>
      </c>
      <c r="DD77" s="1">
        <v>15</v>
      </c>
      <c r="DE77" s="1">
        <v>1607382500.5999999</v>
      </c>
      <c r="DF77" s="1" t="s">
        <v>543</v>
      </c>
      <c r="DG77" s="1">
        <v>1607382500.5999999</v>
      </c>
      <c r="DH77" s="1">
        <v>1607380303</v>
      </c>
      <c r="DI77" s="1">
        <v>18</v>
      </c>
      <c r="DJ77" s="1">
        <v>-4.0000000000000001E-3</v>
      </c>
      <c r="DK77" s="1">
        <v>-0.25600000000000001</v>
      </c>
      <c r="DL77" s="1">
        <v>2.6669999999999998</v>
      </c>
      <c r="DM77" s="1">
        <v>0.309</v>
      </c>
      <c r="DN77" s="1">
        <v>403</v>
      </c>
      <c r="DO77" s="1">
        <v>25</v>
      </c>
      <c r="DP77" s="1">
        <v>0.42</v>
      </c>
      <c r="DQ77" s="1">
        <v>0.01</v>
      </c>
      <c r="DR77" s="1">
        <v>-0.414971279385426</v>
      </c>
      <c r="DS77" s="1">
        <v>0.942460276691656</v>
      </c>
      <c r="DT77" s="1">
        <v>7.4322836458298097E-2</v>
      </c>
      <c r="DU77" s="1">
        <v>0</v>
      </c>
      <c r="DV77" s="1">
        <v>0.42365190322580698</v>
      </c>
      <c r="DW77" s="1">
        <v>-1.0995030483871</v>
      </c>
      <c r="DX77" s="1">
        <v>8.8551440920264804E-2</v>
      </c>
      <c r="DY77" s="1">
        <v>0</v>
      </c>
      <c r="DZ77" s="1">
        <v>0.16626758064516101</v>
      </c>
      <c r="EA77" s="1">
        <v>8.9275548387096407E-2</v>
      </c>
      <c r="EB77" s="1">
        <v>6.70247721067557E-3</v>
      </c>
      <c r="EC77" s="1">
        <v>1</v>
      </c>
      <c r="ED77" s="1">
        <v>1</v>
      </c>
      <c r="EE77" s="1">
        <v>3</v>
      </c>
      <c r="EF77" s="1" t="s">
        <v>268</v>
      </c>
      <c r="EG77" s="1">
        <v>100</v>
      </c>
      <c r="EH77" s="1">
        <v>100</v>
      </c>
      <c r="EI77" s="1">
        <v>2.6669999999999998</v>
      </c>
      <c r="EJ77" s="1">
        <v>0.30940000000000001</v>
      </c>
      <c r="EK77" s="1">
        <v>2.6668095238094298</v>
      </c>
      <c r="EL77" s="1">
        <v>0</v>
      </c>
      <c r="EM77" s="1">
        <v>0</v>
      </c>
      <c r="EN77" s="1">
        <v>0</v>
      </c>
      <c r="EO77" s="1">
        <v>0.30940000000000401</v>
      </c>
      <c r="EP77" s="1">
        <v>0</v>
      </c>
      <c r="EQ77" s="1">
        <v>0</v>
      </c>
      <c r="ER77" s="1">
        <v>0</v>
      </c>
      <c r="ES77" s="1">
        <v>-1</v>
      </c>
      <c r="ET77" s="1">
        <v>-1</v>
      </c>
      <c r="EU77" s="1">
        <v>-1</v>
      </c>
      <c r="EV77" s="1">
        <v>-1</v>
      </c>
      <c r="EW77" s="1">
        <v>9.5</v>
      </c>
      <c r="EX77" s="1">
        <v>46.1</v>
      </c>
      <c r="EY77" s="1">
        <v>2</v>
      </c>
      <c r="EZ77" s="1">
        <v>507.35700000000003</v>
      </c>
      <c r="FA77" s="1">
        <v>505.83100000000002</v>
      </c>
      <c r="FB77" s="1">
        <v>36.5548</v>
      </c>
      <c r="FC77" s="1">
        <v>34.787399999999998</v>
      </c>
      <c r="FD77" s="1">
        <v>29.9999</v>
      </c>
      <c r="FE77" s="1">
        <v>34.561</v>
      </c>
      <c r="FF77" s="1">
        <v>34.499899999999997</v>
      </c>
      <c r="FG77" s="1">
        <v>17.976800000000001</v>
      </c>
      <c r="FH77" s="1">
        <v>0</v>
      </c>
      <c r="FI77" s="1">
        <v>100</v>
      </c>
      <c r="FJ77" s="1">
        <v>-999.9</v>
      </c>
      <c r="FK77" s="1">
        <v>400</v>
      </c>
      <c r="FL77" s="1">
        <v>22.2911</v>
      </c>
      <c r="FM77" s="1">
        <v>101.277</v>
      </c>
      <c r="FN77" s="1">
        <v>100.59099999999999</v>
      </c>
    </row>
    <row r="78" spans="1:170" ht="15.75" customHeight="1" x14ac:dyDescent="0.25">
      <c r="A78" s="1">
        <v>63</v>
      </c>
      <c r="B78" s="1">
        <v>1607383290.5999999</v>
      </c>
      <c r="C78" s="1">
        <v>11058.5</v>
      </c>
      <c r="D78" s="1" t="s">
        <v>557</v>
      </c>
      <c r="E78" s="1" t="s">
        <v>558</v>
      </c>
      <c r="F78" s="1" t="s">
        <v>559</v>
      </c>
      <c r="G78" s="1" t="s">
        <v>283</v>
      </c>
      <c r="H78" s="1">
        <v>1607383282.8499999</v>
      </c>
      <c r="I78" s="1">
        <f t="shared" si="0"/>
        <v>2.4809724383421535E-3</v>
      </c>
      <c r="J78" s="1">
        <f t="shared" si="1"/>
        <v>7.5396045173904875</v>
      </c>
      <c r="K78" s="1">
        <f t="shared" si="2"/>
        <v>389.69380000000001</v>
      </c>
      <c r="L78" s="1">
        <f t="shared" si="3"/>
        <v>173.16457384254718</v>
      </c>
      <c r="M78" s="1">
        <f t="shared" si="4"/>
        <v>17.692455952604156</v>
      </c>
      <c r="N78" s="1">
        <f t="shared" si="5"/>
        <v>39.815536391248258</v>
      </c>
      <c r="O78" s="1">
        <f t="shared" si="6"/>
        <v>6.1471387116544089E-2</v>
      </c>
      <c r="P78" s="1">
        <f t="shared" si="7"/>
        <v>2.9661916004907445</v>
      </c>
      <c r="Q78" s="1">
        <f t="shared" si="8"/>
        <v>6.0772333200318732E-2</v>
      </c>
      <c r="R78" s="1">
        <f t="shared" si="9"/>
        <v>3.8044852972858915E-2</v>
      </c>
      <c r="S78" s="1">
        <f t="shared" si="10"/>
        <v>231.29321317557375</v>
      </c>
      <c r="T78" s="1">
        <f t="shared" si="11"/>
        <v>38.333049134679499</v>
      </c>
      <c r="U78" s="1">
        <f t="shared" si="12"/>
        <v>37.606093333333298</v>
      </c>
      <c r="V78" s="1">
        <f t="shared" si="13"/>
        <v>6.5164773838090433</v>
      </c>
      <c r="W78" s="1">
        <f t="shared" si="14"/>
        <v>38.780187282981018</v>
      </c>
      <c r="X78" s="1">
        <f t="shared" si="15"/>
        <v>2.5300889006838334</v>
      </c>
      <c r="Y78" s="1">
        <f t="shared" si="16"/>
        <v>6.5241791696921032</v>
      </c>
      <c r="Z78" s="1">
        <f t="shared" si="17"/>
        <v>3.9863884831252099</v>
      </c>
      <c r="AA78" s="1">
        <f t="shared" si="18"/>
        <v>-109.41088453088896</v>
      </c>
      <c r="AB78" s="1">
        <f t="shared" si="19"/>
        <v>3.475982566438248</v>
      </c>
      <c r="AC78" s="1">
        <f t="shared" si="20"/>
        <v>0.2807146634263738</v>
      </c>
      <c r="AD78" s="1">
        <f t="shared" si="21"/>
        <v>125.63902587454942</v>
      </c>
      <c r="AE78" s="1">
        <v>0</v>
      </c>
      <c r="AF78" s="1">
        <v>0</v>
      </c>
      <c r="AG78" s="1">
        <f t="shared" si="22"/>
        <v>1</v>
      </c>
      <c r="AH78" s="1">
        <f t="shared" si="23"/>
        <v>0</v>
      </c>
      <c r="AI78" s="1">
        <f t="shared" si="24"/>
        <v>52142.846522690372</v>
      </c>
      <c r="AJ78" s="1" t="s">
        <v>263</v>
      </c>
      <c r="AK78" s="1">
        <v>715.47692307692296</v>
      </c>
      <c r="AL78" s="1">
        <v>3262.08</v>
      </c>
      <c r="AM78" s="1">
        <f t="shared" si="25"/>
        <v>2546.603076923077</v>
      </c>
      <c r="AN78" s="1">
        <f t="shared" si="26"/>
        <v>0.78066849277855754</v>
      </c>
      <c r="AO78" s="1">
        <v>-0.57774747981622299</v>
      </c>
      <c r="AP78" s="1" t="s">
        <v>560</v>
      </c>
      <c r="AQ78" s="1">
        <v>1094.82923076923</v>
      </c>
      <c r="AR78" s="1">
        <v>1386.27</v>
      </c>
      <c r="AS78" s="1">
        <f t="shared" si="27"/>
        <v>0.21023377064408089</v>
      </c>
      <c r="AT78" s="1">
        <v>0.5</v>
      </c>
      <c r="AU78" s="1">
        <f t="shared" si="28"/>
        <v>1180.1947507473535</v>
      </c>
      <c r="AV78" s="1">
        <f t="shared" si="29"/>
        <v>7.5396045173904875</v>
      </c>
      <c r="AW78" s="1">
        <f t="shared" si="30"/>
        <v>124.05839627198367</v>
      </c>
      <c r="AX78" s="1">
        <f t="shared" si="31"/>
        <v>0.42253673526802138</v>
      </c>
      <c r="AY78" s="1">
        <f t="shared" si="32"/>
        <v>6.8779767000882114E-3</v>
      </c>
      <c r="AZ78" s="1">
        <f t="shared" si="33"/>
        <v>1.3531346707351382</v>
      </c>
      <c r="BA78" s="1" t="s">
        <v>561</v>
      </c>
      <c r="BB78" s="1">
        <v>800.52</v>
      </c>
      <c r="BC78" s="1">
        <f t="shared" si="34"/>
        <v>585.75</v>
      </c>
      <c r="BD78" s="1">
        <f t="shared" si="35"/>
        <v>0.49755146262188649</v>
      </c>
      <c r="BE78" s="1">
        <f t="shared" si="36"/>
        <v>0.7620411446399844</v>
      </c>
      <c r="BF78" s="1">
        <f t="shared" si="37"/>
        <v>0.4344719396443486</v>
      </c>
      <c r="BG78" s="1">
        <f t="shared" si="38"/>
        <v>0.73659299990575677</v>
      </c>
      <c r="BH78" s="1">
        <f t="shared" si="39"/>
        <v>1400.01133333333</v>
      </c>
      <c r="BI78" s="1">
        <f t="shared" si="40"/>
        <v>1180.1947507473535</v>
      </c>
      <c r="BJ78" s="1">
        <f t="shared" si="41"/>
        <v>0.8429894263337081</v>
      </c>
      <c r="BK78" s="1">
        <f t="shared" si="42"/>
        <v>0.19597885266741635</v>
      </c>
      <c r="BL78" s="1">
        <v>6</v>
      </c>
      <c r="BM78" s="1">
        <v>0.5</v>
      </c>
      <c r="BN78" s="1" t="s">
        <v>266</v>
      </c>
      <c r="BO78" s="1">
        <v>2</v>
      </c>
      <c r="BP78" s="1">
        <v>1607383282.8499999</v>
      </c>
      <c r="BQ78" s="1">
        <v>389.69380000000001</v>
      </c>
      <c r="BR78" s="1">
        <v>399.90129999999999</v>
      </c>
      <c r="BS78" s="1">
        <v>24.763196666666701</v>
      </c>
      <c r="BT78" s="1">
        <v>21.8598133333333</v>
      </c>
      <c r="BU78" s="1">
        <v>386.95679999999999</v>
      </c>
      <c r="BV78" s="1">
        <v>24.453796666666701</v>
      </c>
      <c r="BW78" s="1">
        <v>500.01023333333302</v>
      </c>
      <c r="BX78" s="1">
        <v>102.124233333333</v>
      </c>
      <c r="BY78" s="1">
        <v>4.7103216666666697E-2</v>
      </c>
      <c r="BZ78" s="1">
        <v>37.627830000000003</v>
      </c>
      <c r="CA78" s="1">
        <v>37.606093333333298</v>
      </c>
      <c r="CB78" s="1">
        <v>999.9</v>
      </c>
      <c r="CC78" s="1">
        <v>0</v>
      </c>
      <c r="CD78" s="1">
        <v>0</v>
      </c>
      <c r="CE78" s="1">
        <v>9998.0033333333304</v>
      </c>
      <c r="CF78" s="1">
        <v>0</v>
      </c>
      <c r="CG78" s="1">
        <v>412.01196666666698</v>
      </c>
      <c r="CH78" s="1">
        <v>1400.01133333333</v>
      </c>
      <c r="CI78" s="1">
        <v>0.89999513333333303</v>
      </c>
      <c r="CJ78" s="1">
        <v>0.100004733333333</v>
      </c>
      <c r="CK78" s="1">
        <v>0</v>
      </c>
      <c r="CL78" s="1">
        <v>1094.6306666666701</v>
      </c>
      <c r="CM78" s="1">
        <v>4.9997499999999997</v>
      </c>
      <c r="CN78" s="1">
        <v>15198.4666666667</v>
      </c>
      <c r="CO78" s="1">
        <v>12178.13</v>
      </c>
      <c r="CP78" s="1">
        <v>47.5165333333333</v>
      </c>
      <c r="CQ78" s="1">
        <v>49.186999999999998</v>
      </c>
      <c r="CR78" s="1">
        <v>48.186999999999998</v>
      </c>
      <c r="CS78" s="1">
        <v>49</v>
      </c>
      <c r="CT78" s="1">
        <v>49.453800000000001</v>
      </c>
      <c r="CU78" s="1">
        <v>1255.5036666666699</v>
      </c>
      <c r="CV78" s="1">
        <v>139.50766666666701</v>
      </c>
      <c r="CW78" s="1">
        <v>0</v>
      </c>
      <c r="CX78" s="1">
        <v>218</v>
      </c>
      <c r="CY78" s="1">
        <v>0</v>
      </c>
      <c r="CZ78" s="1">
        <v>1094.82923076923</v>
      </c>
      <c r="DA78" s="1">
        <v>-477.03042765194402</v>
      </c>
      <c r="DB78" s="1">
        <v>-6571.23419206991</v>
      </c>
      <c r="DC78" s="1">
        <v>15201.061538461499</v>
      </c>
      <c r="DD78" s="1">
        <v>15</v>
      </c>
      <c r="DE78" s="1">
        <v>1607383323.5999999</v>
      </c>
      <c r="DF78" s="1" t="s">
        <v>562</v>
      </c>
      <c r="DG78" s="1">
        <v>1607383323.5999999</v>
      </c>
      <c r="DH78" s="1">
        <v>1607380303</v>
      </c>
      <c r="DI78" s="1">
        <v>19</v>
      </c>
      <c r="DJ78" s="1">
        <v>7.0000000000000007E-2</v>
      </c>
      <c r="DK78" s="1">
        <v>-0.25600000000000001</v>
      </c>
      <c r="DL78" s="1">
        <v>2.7370000000000001</v>
      </c>
      <c r="DM78" s="1">
        <v>0.309</v>
      </c>
      <c r="DN78" s="1">
        <v>410</v>
      </c>
      <c r="DO78" s="1">
        <v>25</v>
      </c>
      <c r="DP78" s="1">
        <v>0.26</v>
      </c>
      <c r="DQ78" s="1">
        <v>0.01</v>
      </c>
      <c r="DR78" s="1">
        <v>7.6229901257846997</v>
      </c>
      <c r="DS78" s="1">
        <v>-1.5312141872163301</v>
      </c>
      <c r="DT78" s="1">
        <v>0.120927043973848</v>
      </c>
      <c r="DU78" s="1">
        <v>0</v>
      </c>
      <c r="DV78" s="1">
        <v>-10.2924838709677</v>
      </c>
      <c r="DW78" s="1">
        <v>1.70680645161292</v>
      </c>
      <c r="DX78" s="1">
        <v>0.134716189358734</v>
      </c>
      <c r="DY78" s="1">
        <v>0</v>
      </c>
      <c r="DZ78" s="1">
        <v>2.8960458064516099</v>
      </c>
      <c r="EA78" s="1">
        <v>0.56294612903226005</v>
      </c>
      <c r="EB78" s="1">
        <v>4.2411251457084902E-2</v>
      </c>
      <c r="EC78" s="1">
        <v>0</v>
      </c>
      <c r="ED78" s="1">
        <v>0</v>
      </c>
      <c r="EE78" s="1">
        <v>3</v>
      </c>
      <c r="EF78" s="1" t="s">
        <v>299</v>
      </c>
      <c r="EG78" s="1">
        <v>100</v>
      </c>
      <c r="EH78" s="1">
        <v>100</v>
      </c>
      <c r="EI78" s="1">
        <v>2.7370000000000001</v>
      </c>
      <c r="EJ78" s="1">
        <v>0.30940000000000001</v>
      </c>
      <c r="EK78" s="1">
        <v>2.6668095238094298</v>
      </c>
      <c r="EL78" s="1">
        <v>0</v>
      </c>
      <c r="EM78" s="1">
        <v>0</v>
      </c>
      <c r="EN78" s="1">
        <v>0</v>
      </c>
      <c r="EO78" s="1">
        <v>0.30940000000000401</v>
      </c>
      <c r="EP78" s="1">
        <v>0</v>
      </c>
      <c r="EQ78" s="1">
        <v>0</v>
      </c>
      <c r="ER78" s="1">
        <v>0</v>
      </c>
      <c r="ES78" s="1">
        <v>-1</v>
      </c>
      <c r="ET78" s="1">
        <v>-1</v>
      </c>
      <c r="EU78" s="1">
        <v>-1</v>
      </c>
      <c r="EV78" s="1">
        <v>-1</v>
      </c>
      <c r="EW78" s="1">
        <v>13.2</v>
      </c>
      <c r="EX78" s="1">
        <v>49.8</v>
      </c>
      <c r="EY78" s="1">
        <v>2</v>
      </c>
      <c r="EZ78" s="1">
        <v>513.12800000000004</v>
      </c>
      <c r="FA78" s="1">
        <v>505.642</v>
      </c>
      <c r="FB78" s="1">
        <v>36.5501</v>
      </c>
      <c r="FC78" s="1">
        <v>34.764299999999999</v>
      </c>
      <c r="FD78" s="1">
        <v>30.0001</v>
      </c>
      <c r="FE78" s="1">
        <v>34.545299999999997</v>
      </c>
      <c r="FF78" s="1">
        <v>34.481200000000001</v>
      </c>
      <c r="FG78" s="1">
        <v>18.332999999999998</v>
      </c>
      <c r="FH78" s="1">
        <v>0</v>
      </c>
      <c r="FI78" s="1">
        <v>100</v>
      </c>
      <c r="FJ78" s="1">
        <v>-999.9</v>
      </c>
      <c r="FK78" s="1">
        <v>400</v>
      </c>
      <c r="FL78" s="1">
        <v>22.181699999999999</v>
      </c>
      <c r="FM78" s="1">
        <v>101.288</v>
      </c>
      <c r="FN78" s="1">
        <v>100.599</v>
      </c>
    </row>
    <row r="79" spans="1:170" ht="15.75" customHeight="1" x14ac:dyDescent="0.25">
      <c r="A79" s="1">
        <v>64</v>
      </c>
      <c r="B79" s="1">
        <v>1607383464</v>
      </c>
      <c r="C79" s="1">
        <v>11231.9000000954</v>
      </c>
      <c r="D79" s="1" t="s">
        <v>563</v>
      </c>
      <c r="E79" s="1" t="s">
        <v>564</v>
      </c>
      <c r="F79" s="1" t="s">
        <v>559</v>
      </c>
      <c r="G79" s="1" t="s">
        <v>283</v>
      </c>
      <c r="H79" s="1">
        <v>1607383456.25</v>
      </c>
      <c r="I79" s="1">
        <f t="shared" si="0"/>
        <v>2.0963860879578645E-3</v>
      </c>
      <c r="J79" s="1">
        <f t="shared" si="1"/>
        <v>6.0569606154222226</v>
      </c>
      <c r="K79" s="1">
        <f t="shared" si="2"/>
        <v>391.50869999999998</v>
      </c>
      <c r="L79" s="1">
        <f t="shared" si="3"/>
        <v>181.52626463800681</v>
      </c>
      <c r="M79" s="1">
        <f t="shared" si="4"/>
        <v>18.546984688349177</v>
      </c>
      <c r="N79" s="1">
        <f t="shared" si="5"/>
        <v>40.001406290906324</v>
      </c>
      <c r="O79" s="1">
        <f t="shared" si="6"/>
        <v>5.1144639030671686E-2</v>
      </c>
      <c r="P79" s="1">
        <f t="shared" si="7"/>
        <v>2.9667770865153216</v>
      </c>
      <c r="Q79" s="1">
        <f t="shared" si="8"/>
        <v>5.0659824052262659E-2</v>
      </c>
      <c r="R79" s="1">
        <f t="shared" si="9"/>
        <v>3.1705565600452706E-2</v>
      </c>
      <c r="S79" s="1">
        <f t="shared" si="10"/>
        <v>231.28283553552737</v>
      </c>
      <c r="T79" s="1">
        <f t="shared" si="11"/>
        <v>38.554453943235472</v>
      </c>
      <c r="U79" s="1">
        <f t="shared" si="12"/>
        <v>37.699590000000001</v>
      </c>
      <c r="V79" s="1">
        <f t="shared" si="13"/>
        <v>6.5496614577099699</v>
      </c>
      <c r="W79" s="1">
        <f t="shared" si="14"/>
        <v>38.200210983116726</v>
      </c>
      <c r="X79" s="1">
        <f t="shared" si="15"/>
        <v>2.5090303247274828</v>
      </c>
      <c r="Y79" s="1">
        <f t="shared" si="16"/>
        <v>6.5681059349028041</v>
      </c>
      <c r="Z79" s="1">
        <f t="shared" si="17"/>
        <v>4.0406311329824867</v>
      </c>
      <c r="AA79" s="1">
        <f t="shared" si="18"/>
        <v>-92.450626478941828</v>
      </c>
      <c r="AB79" s="1">
        <f t="shared" si="19"/>
        <v>8.2835456608661087</v>
      </c>
      <c r="AC79" s="1">
        <f t="shared" si="20"/>
        <v>0.66953485227693865</v>
      </c>
      <c r="AD79" s="1">
        <f t="shared" si="21"/>
        <v>147.78528956972858</v>
      </c>
      <c r="AE79" s="1">
        <v>0</v>
      </c>
      <c r="AF79" s="1">
        <v>0</v>
      </c>
      <c r="AG79" s="1">
        <f t="shared" si="22"/>
        <v>1</v>
      </c>
      <c r="AH79" s="1">
        <f t="shared" si="23"/>
        <v>0</v>
      </c>
      <c r="AI79" s="1">
        <f t="shared" si="24"/>
        <v>52138.7462079791</v>
      </c>
      <c r="AJ79" s="1" t="s">
        <v>263</v>
      </c>
      <c r="AK79" s="1">
        <v>715.47692307692296</v>
      </c>
      <c r="AL79" s="1">
        <v>3262.08</v>
      </c>
      <c r="AM79" s="1">
        <f t="shared" si="25"/>
        <v>2546.603076923077</v>
      </c>
      <c r="AN79" s="1">
        <f t="shared" si="26"/>
        <v>0.78066849277855754</v>
      </c>
      <c r="AO79" s="1">
        <v>-0.57774747981622299</v>
      </c>
      <c r="AP79" s="1" t="s">
        <v>565</v>
      </c>
      <c r="AQ79" s="1">
        <v>1093.046</v>
      </c>
      <c r="AR79" s="1">
        <v>1368.03</v>
      </c>
      <c r="AS79" s="1">
        <f t="shared" si="27"/>
        <v>0.20100728785187449</v>
      </c>
      <c r="AT79" s="1">
        <v>0.5</v>
      </c>
      <c r="AU79" s="1">
        <f t="shared" si="28"/>
        <v>1180.1434207473258</v>
      </c>
      <c r="AV79" s="1">
        <f t="shared" si="29"/>
        <v>6.0569606154222226</v>
      </c>
      <c r="AW79" s="1">
        <f t="shared" si="30"/>
        <v>118.60871414032677</v>
      </c>
      <c r="AX79" s="1">
        <f t="shared" si="31"/>
        <v>0.44936149061058606</v>
      </c>
      <c r="AY79" s="1">
        <f t="shared" si="32"/>
        <v>5.6219506702304169E-3</v>
      </c>
      <c r="AZ79" s="1">
        <f t="shared" si="33"/>
        <v>1.3845091116422885</v>
      </c>
      <c r="BA79" s="1" t="s">
        <v>566</v>
      </c>
      <c r="BB79" s="1">
        <v>753.29</v>
      </c>
      <c r="BC79" s="1">
        <f t="shared" si="34"/>
        <v>614.74</v>
      </c>
      <c r="BD79" s="1">
        <f t="shared" si="35"/>
        <v>0.44731756514949395</v>
      </c>
      <c r="BE79" s="1">
        <f t="shared" si="36"/>
        <v>0.75496554115729098</v>
      </c>
      <c r="BF79" s="1">
        <f t="shared" si="37"/>
        <v>0.42139713951944946</v>
      </c>
      <c r="BG79" s="1">
        <f t="shared" si="38"/>
        <v>0.74375548241639533</v>
      </c>
      <c r="BH79" s="1">
        <f t="shared" si="39"/>
        <v>1399.95066666667</v>
      </c>
      <c r="BI79" s="1">
        <f t="shared" si="40"/>
        <v>1180.1434207473258</v>
      </c>
      <c r="BJ79" s="1">
        <f t="shared" si="41"/>
        <v>0.84298929158502933</v>
      </c>
      <c r="BK79" s="1">
        <f t="shared" si="42"/>
        <v>0.1959785831700587</v>
      </c>
      <c r="BL79" s="1">
        <v>6</v>
      </c>
      <c r="BM79" s="1">
        <v>0.5</v>
      </c>
      <c r="BN79" s="1" t="s">
        <v>266</v>
      </c>
      <c r="BO79" s="1">
        <v>2</v>
      </c>
      <c r="BP79" s="1">
        <v>1607383456.25</v>
      </c>
      <c r="BQ79" s="1">
        <v>391.50869999999998</v>
      </c>
      <c r="BR79" s="1">
        <v>399.76179999999999</v>
      </c>
      <c r="BS79" s="1">
        <v>24.556816666666698</v>
      </c>
      <c r="BT79" s="1">
        <v>22.102976666666699</v>
      </c>
      <c r="BU79" s="1">
        <v>388.77166666666699</v>
      </c>
      <c r="BV79" s="1">
        <v>24.247416666666702</v>
      </c>
      <c r="BW79" s="1">
        <v>500.0095</v>
      </c>
      <c r="BX79" s="1">
        <v>102.126633333333</v>
      </c>
      <c r="BY79" s="1">
        <v>4.5824879999999998E-2</v>
      </c>
      <c r="BZ79" s="1">
        <v>37.751379999999997</v>
      </c>
      <c r="CA79" s="1">
        <v>37.699590000000001</v>
      </c>
      <c r="CB79" s="1">
        <v>999.9</v>
      </c>
      <c r="CC79" s="1">
        <v>0</v>
      </c>
      <c r="CD79" s="1">
        <v>0</v>
      </c>
      <c r="CE79" s="1">
        <v>10001.0843333333</v>
      </c>
      <c r="CF79" s="1">
        <v>0</v>
      </c>
      <c r="CG79" s="1">
        <v>372.91683333333299</v>
      </c>
      <c r="CH79" s="1">
        <v>1399.95066666667</v>
      </c>
      <c r="CI79" s="1">
        <v>0.89999976666666703</v>
      </c>
      <c r="CJ79" s="1">
        <v>9.9999993333333301E-2</v>
      </c>
      <c r="CK79" s="1">
        <v>0</v>
      </c>
      <c r="CL79" s="1">
        <v>1094.87466666667</v>
      </c>
      <c r="CM79" s="1">
        <v>4.9997499999999997</v>
      </c>
      <c r="CN79" s="1">
        <v>15074.3666666667</v>
      </c>
      <c r="CO79" s="1">
        <v>12177.62</v>
      </c>
      <c r="CP79" s="1">
        <v>47.445399999999999</v>
      </c>
      <c r="CQ79" s="1">
        <v>49</v>
      </c>
      <c r="CR79" s="1">
        <v>48.093499999999999</v>
      </c>
      <c r="CS79" s="1">
        <v>48.947499999999998</v>
      </c>
      <c r="CT79" s="1">
        <v>49.436999999999998</v>
      </c>
      <c r="CU79" s="1">
        <v>1255.4553333333299</v>
      </c>
      <c r="CV79" s="1">
        <v>139.49533333333301</v>
      </c>
      <c r="CW79" s="1">
        <v>0</v>
      </c>
      <c r="CX79" s="1">
        <v>172.299999952316</v>
      </c>
      <c r="CY79" s="1">
        <v>0</v>
      </c>
      <c r="CZ79" s="1">
        <v>1093.046</v>
      </c>
      <c r="DA79" s="1">
        <v>-360.60076977442401</v>
      </c>
      <c r="DB79" s="1">
        <v>-4842.5384689640596</v>
      </c>
      <c r="DC79" s="1">
        <v>15049.871999999999</v>
      </c>
      <c r="DD79" s="1">
        <v>15</v>
      </c>
      <c r="DE79" s="1">
        <v>1607383323.5999999</v>
      </c>
      <c r="DF79" s="1" t="s">
        <v>562</v>
      </c>
      <c r="DG79" s="1">
        <v>1607383323.5999999</v>
      </c>
      <c r="DH79" s="1">
        <v>1607380303</v>
      </c>
      <c r="DI79" s="1">
        <v>19</v>
      </c>
      <c r="DJ79" s="1">
        <v>7.0000000000000007E-2</v>
      </c>
      <c r="DK79" s="1">
        <v>-0.25600000000000001</v>
      </c>
      <c r="DL79" s="1">
        <v>2.7370000000000001</v>
      </c>
      <c r="DM79" s="1">
        <v>0.309</v>
      </c>
      <c r="DN79" s="1">
        <v>410</v>
      </c>
      <c r="DO79" s="1">
        <v>25</v>
      </c>
      <c r="DP79" s="1">
        <v>0.26</v>
      </c>
      <c r="DQ79" s="1">
        <v>0.01</v>
      </c>
      <c r="DR79" s="1">
        <v>6.0742537012491402</v>
      </c>
      <c r="DS79" s="1">
        <v>-1.19896940620252</v>
      </c>
      <c r="DT79" s="1">
        <v>8.9651043690701496E-2</v>
      </c>
      <c r="DU79" s="1">
        <v>0</v>
      </c>
      <c r="DV79" s="1">
        <v>-8.2664929032258101</v>
      </c>
      <c r="DW79" s="1">
        <v>1.21106516129032</v>
      </c>
      <c r="DX79" s="1">
        <v>9.4378545750731305E-2</v>
      </c>
      <c r="DY79" s="1">
        <v>0</v>
      </c>
      <c r="DZ79" s="1">
        <v>2.4475664516129001</v>
      </c>
      <c r="EA79" s="1">
        <v>0.48620129032258202</v>
      </c>
      <c r="EB79" s="1">
        <v>3.6750779017276601E-2</v>
      </c>
      <c r="EC79" s="1">
        <v>0</v>
      </c>
      <c r="ED79" s="1">
        <v>0</v>
      </c>
      <c r="EE79" s="1">
        <v>3</v>
      </c>
      <c r="EF79" s="1" t="s">
        <v>299</v>
      </c>
      <c r="EG79" s="1">
        <v>100</v>
      </c>
      <c r="EH79" s="1">
        <v>100</v>
      </c>
      <c r="EI79" s="1">
        <v>2.7370000000000001</v>
      </c>
      <c r="EJ79" s="1">
        <v>0.30940000000000001</v>
      </c>
      <c r="EK79" s="1">
        <v>2.73714285714283</v>
      </c>
      <c r="EL79" s="1">
        <v>0</v>
      </c>
      <c r="EM79" s="1">
        <v>0</v>
      </c>
      <c r="EN79" s="1">
        <v>0</v>
      </c>
      <c r="EO79" s="1">
        <v>0.30940000000000401</v>
      </c>
      <c r="EP79" s="1">
        <v>0</v>
      </c>
      <c r="EQ79" s="1">
        <v>0</v>
      </c>
      <c r="ER79" s="1">
        <v>0</v>
      </c>
      <c r="ES79" s="1">
        <v>-1</v>
      </c>
      <c r="ET79" s="1">
        <v>-1</v>
      </c>
      <c r="EU79" s="1">
        <v>-1</v>
      </c>
      <c r="EV79" s="1">
        <v>-1</v>
      </c>
      <c r="EW79" s="1">
        <v>2.2999999999999998</v>
      </c>
      <c r="EX79" s="1">
        <v>52.7</v>
      </c>
      <c r="EY79" s="1">
        <v>2</v>
      </c>
      <c r="EZ79" s="1">
        <v>499.40800000000002</v>
      </c>
      <c r="FA79" s="1">
        <v>505.48500000000001</v>
      </c>
      <c r="FB79" s="1">
        <v>36.636400000000002</v>
      </c>
      <c r="FC79" s="1">
        <v>34.802399999999999</v>
      </c>
      <c r="FD79" s="1">
        <v>30</v>
      </c>
      <c r="FE79" s="1">
        <v>34.576599999999999</v>
      </c>
      <c r="FF79" s="1">
        <v>34.5124</v>
      </c>
      <c r="FG79" s="1">
        <v>18.502400000000002</v>
      </c>
      <c r="FH79" s="1">
        <v>0</v>
      </c>
      <c r="FI79" s="1">
        <v>100</v>
      </c>
      <c r="FJ79" s="1">
        <v>-999.9</v>
      </c>
      <c r="FK79" s="1">
        <v>400</v>
      </c>
      <c r="FL79" s="1">
        <v>22.181699999999999</v>
      </c>
      <c r="FM79" s="1">
        <v>101.27500000000001</v>
      </c>
      <c r="FN79" s="1">
        <v>100.598</v>
      </c>
    </row>
    <row r="80" spans="1:17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abSelected="1" workbookViewId="0"/>
  </sheetViews>
  <sheetFormatPr defaultColWidth="12.625" defaultRowHeight="15" customHeight="1" x14ac:dyDescent="0.2"/>
  <cols>
    <col min="1" max="26" width="7.625" customWidth="1"/>
  </cols>
  <sheetData>
    <row r="1" spans="1:2" x14ac:dyDescent="0.25">
      <c r="A1" s="1" t="s">
        <v>567</v>
      </c>
      <c r="B1" s="1" t="s">
        <v>568</v>
      </c>
    </row>
    <row r="2" spans="1:2" x14ac:dyDescent="0.25">
      <c r="A2" s="1" t="s">
        <v>569</v>
      </c>
      <c r="B2" s="1" t="s">
        <v>570</v>
      </c>
    </row>
    <row r="3" spans="1:2" x14ac:dyDescent="0.25">
      <c r="A3" s="1" t="s">
        <v>571</v>
      </c>
      <c r="B3" s="1" t="s">
        <v>572</v>
      </c>
    </row>
    <row r="4" spans="1:2" x14ac:dyDescent="0.25">
      <c r="A4" s="1" t="s">
        <v>573</v>
      </c>
      <c r="B4" s="1" t="s">
        <v>574</v>
      </c>
    </row>
    <row r="5" spans="1:2" x14ac:dyDescent="0.25">
      <c r="A5" s="1" t="s">
        <v>575</v>
      </c>
      <c r="B5" s="1" t="s">
        <v>576</v>
      </c>
    </row>
    <row r="6" spans="1:2" x14ac:dyDescent="0.25">
      <c r="A6" s="1" t="s">
        <v>577</v>
      </c>
      <c r="B6" s="1" t="s">
        <v>578</v>
      </c>
    </row>
    <row r="7" spans="1:2" x14ac:dyDescent="0.25">
      <c r="A7" s="1" t="s">
        <v>579</v>
      </c>
      <c r="B7" s="1" t="s">
        <v>580</v>
      </c>
    </row>
    <row r="8" spans="1:2" x14ac:dyDescent="0.25">
      <c r="A8" s="1" t="s">
        <v>581</v>
      </c>
      <c r="B8" s="1" t="s">
        <v>15</v>
      </c>
    </row>
    <row r="9" spans="1:2" x14ac:dyDescent="0.25">
      <c r="A9" s="1" t="s">
        <v>582</v>
      </c>
      <c r="B9" s="1" t="s">
        <v>583</v>
      </c>
    </row>
    <row r="10" spans="1:2" x14ac:dyDescent="0.25">
      <c r="A10" s="1" t="s">
        <v>584</v>
      </c>
      <c r="B10" s="1" t="s">
        <v>585</v>
      </c>
    </row>
    <row r="11" spans="1:2" x14ac:dyDescent="0.25">
      <c r="A11" s="1" t="s">
        <v>586</v>
      </c>
      <c r="B11" s="1" t="s">
        <v>585</v>
      </c>
    </row>
    <row r="12" spans="1:2" x14ac:dyDescent="0.25">
      <c r="A12" s="1" t="s">
        <v>587</v>
      </c>
      <c r="B12" s="1" t="s">
        <v>583</v>
      </c>
    </row>
    <row r="13" spans="1:2" x14ac:dyDescent="0.25">
      <c r="A13" s="1" t="s">
        <v>588</v>
      </c>
      <c r="B13" s="1" t="s">
        <v>578</v>
      </c>
    </row>
    <row r="14" spans="1:2" x14ac:dyDescent="0.25">
      <c r="A14" s="1" t="s">
        <v>589</v>
      </c>
      <c r="B14" s="1" t="s">
        <v>590</v>
      </c>
    </row>
    <row r="15" spans="1:2" x14ac:dyDescent="0.25">
      <c r="A15" s="1" t="s">
        <v>591</v>
      </c>
      <c r="B15" s="1" t="s">
        <v>592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 Carvajal</cp:lastModifiedBy>
  <dcterms:created xsi:type="dcterms:W3CDTF">2020-12-07T15:25:15Z</dcterms:created>
  <dcterms:modified xsi:type="dcterms:W3CDTF">2021-05-13T19:18:45Z</dcterms:modified>
</cp:coreProperties>
</file>