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<sst xmlns="http://schemas.openxmlformats.org/spreadsheetml/2006/main" count="1786" uniqueCount="668">
  <si>
    <t>File opened</t>
  </si>
  <si>
    <t>2020-12-09 10:40:12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</si>
  <si>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</si>
  <si>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</si>
  <si>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</si>
  <si>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</si>
  <si>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</si>
  <si>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</si>
  <si>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</si>
  <si>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</si>
  <si>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</si>
  <si>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</si>
  <si>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</si>
  <si>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{"co2bspan1": "1.00108", "co2aspan2": "-0.0279682", "co2aspan1": "1.00054", "flowazero": "0.29042", "h2obzero": "1.1444", "tbzero": "0.134552", "oxygen": "21", "co2aspan2b": "0.306383", "co2bzero": "0.964262", "tazero": "0.0863571", "co2aspan2a": "0.308883", "co2bspan2b": "0.308367", "h2obspan2b": "0.0705964", "flowmeterzero": "1.00299", "chamberpressurezero": "2.68126", "h2oaspanconc1": "12.28", "h2oaspan2": "0", "h2oaspan1": "1.00771", "ssa_ref": "35809.5", "h2oaspanconc2": "0", "co2azero": "0.965182", "h2obspan2": "0", "flowbzero": "0.29097", "h2oazero": "1.13424", "co2aspanconc1": "2500", "h2obspan2a": "0.0708892", "h2obspanconc2": "0", "co2bspan2a": "0.310949", "h2oaspan2a": "0.0696095", "co2aspanconc2": "299.2", "co2bspanconc1": "2500", "h2obspan1": "0.99587", "h2oaspan2b": "0.070146", "h2obspanconc1": "12.28", "co2bspanconc2": "299.2", "ssb_ref": "37377.7",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</si>
  <si>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</si>
  <si>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</si>
  <si>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</si>
  <si>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</si>
  <si>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</si>
  <si>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</si>
  <si>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</si>
  <si>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</si>
  <si>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</si>
  <si>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10:40:12</t>
  </si>
  <si>
    <t>Stability Definition:	ΔCO2 (Meas2): Slp&lt;0.2 Per=15	ΔH2O (Meas2): Slp&lt;0.2 Per=15	A (GasEx): Slp&lt;0.5 Per=15</t>
  </si>
  <si>
    <t>10:41:09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</si>
  <si>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</si>
  <si>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</si>
  <si>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</si>
  <si>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</si>
  <si>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</si>
  <si>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</si>
  <si>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</si>
  <si>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</si>
  <si>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</si>
  <si>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</si>
  <si>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</si>
  <si>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</si>
  <si>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</si>
  <si>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</si>
  <si>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</si>
  <si>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</si>
  <si>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</si>
  <si>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</si>
  <si>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</si>
  <si>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</si>
  <si>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</si>
  <si>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</si>
  <si>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</si>
  <si>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</si>
  <si>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</si>
  <si>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</si>
  <si>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</si>
  <si>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</si>
  <si>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</si>
  <si>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</si>
  <si>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</si>
  <si>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</si>
  <si>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</si>
  <si>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</si>
  <si>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</si>
  <si>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</si>
  <si>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</si>
  <si>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</si>
  <si>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</si>
  <si>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</si>
  <si>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</si>
  <si>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</si>
  <si>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</si>
  <si>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</si>
  <si>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</si>
  <si>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</si>
  <si>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</si>
  <si>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</si>
  <si>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</si>
  <si>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</si>
  <si>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</si>
  <si>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0.588616 66.9343 364.958 620.32 877.63 1095.95 1283.72 1466.34</t>
  </si>
  <si>
    <t>Fs_true</t>
  </si>
  <si>
    <t>-0.189069 100.778 403.727 601.344 800.7 1000.07 1201.42 1400.98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</si>
  <si>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</si>
  <si>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</si>
  <si>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</si>
  <si>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</si>
  <si>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</si>
  <si>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</si>
  <si>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</si>
  <si>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</si>
  <si>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</si>
  <si>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</si>
  <si>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</si>
  <si>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</si>
  <si>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</si>
  <si>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</si>
  <si>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</si>
  <si>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</si>
  <si>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</si>
  <si>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</si>
  <si>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</si>
  <si>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</si>
  <si>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</si>
  <si>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</si>
  <si>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</si>
  <si>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</si>
  <si>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</si>
  <si>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</si>
  <si>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</si>
  <si>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</si>
  <si>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</si>
  <si>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</si>
  <si>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</si>
  <si>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</si>
  <si>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</si>
  <si>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</si>
  <si>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</si>
  <si>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</si>
  <si>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</si>
  <si>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</si>
  <si>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</si>
  <si>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</si>
  <si>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</si>
  <si>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</si>
  <si>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</si>
  <si>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</si>
  <si>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</si>
  <si>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</si>
  <si>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</si>
  <si>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</si>
  <si>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</si>
  <si>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</si>
  <si>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</si>
  <si>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</si>
  <si>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</si>
  <si>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</si>
  <si>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</si>
  <si>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</si>
  <si>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</si>
  <si>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</si>
  <si>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</si>
  <si>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</si>
  <si>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</si>
  <si>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</si>
  <si>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</si>
  <si>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</si>
  <si>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</si>
  <si>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</si>
  <si>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</si>
  <si>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</si>
  <si>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</si>
  <si>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</si>
  <si>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</si>
  <si>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</si>
  <si>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</si>
  <si>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</si>
  <si>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</si>
  <si>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</si>
  <si>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</si>
  <si>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</si>
  <si>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</si>
  <si>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</si>
  <si>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</si>
  <si>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</si>
  <si>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</si>
  <si>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</si>
  <si>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</si>
  <si>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</si>
  <si>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</si>
  <si>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</si>
  <si>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</si>
  <si>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</si>
  <si>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</si>
  <si>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</si>
  <si>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</si>
  <si>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</si>
  <si>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</si>
  <si>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</si>
  <si>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</si>
  <si>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</si>
  <si>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</si>
  <si>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</si>
  <si>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</si>
  <si>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</si>
  <si>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</si>
  <si>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</si>
  <si>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</si>
  <si>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</si>
  <si>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</si>
  <si>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</si>
  <si>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</si>
  <si>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</si>
  <si>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</si>
  <si>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</si>
  <si>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</si>
  <si>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</si>
  <si>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</si>
  <si>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</si>
  <si>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</si>
  <si>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</si>
  <si>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</si>
  <si>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</si>
  <si>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</si>
  <si>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</si>
  <si>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</si>
  <si>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</si>
  <si>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</si>
  <si>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</si>
  <si>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</si>
  <si>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</si>
  <si>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</si>
  <si>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</si>
  <si>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</si>
  <si>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</si>
  <si>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</si>
  <si>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</si>
  <si>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</si>
  <si>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</si>
  <si>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</si>
  <si>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</si>
  <si>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</si>
  <si>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</si>
  <si>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</si>
  <si>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</si>
  <si>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</si>
  <si>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</si>
  <si>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</si>
  <si>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</si>
  <si>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</si>
  <si>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</si>
  <si>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</si>
  <si>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</si>
  <si>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</si>
  <si>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</si>
  <si>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</si>
  <si>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</si>
  <si>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</si>
  <si>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</si>
  <si>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</si>
  <si>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</si>
  <si>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</si>
  <si>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</si>
  <si>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</si>
  <si>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</si>
  <si>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</si>
  <si>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</si>
  <si>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</si>
  <si>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</si>
  <si>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</si>
  <si>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</si>
  <si>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</si>
  <si>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</si>
  <si>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</si>
  <si>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</si>
  <si>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</si>
  <si>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</si>
  <si>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</si>
  <si>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</si>
  <si>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</si>
  <si>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</si>
  <si>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</si>
  <si>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</si>
  <si>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</si>
  <si>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</si>
  <si>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</si>
  <si>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</si>
  <si>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</si>
  <si>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</si>
  <si>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</si>
  <si>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</si>
  <si>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</si>
  <si>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</si>
  <si>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</si>
  <si>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</si>
  <si>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</si>
  <si>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</si>
  <si>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</si>
  <si>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</si>
  <si>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</si>
  <si>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</si>
  <si>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</si>
  <si>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</si>
  <si>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</si>
  <si>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</si>
  <si>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</si>
  <si>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20201209 11:08:52</t>
  </si>
  <si>
    <t>11:08:52</t>
  </si>
  <si>
    <t>588155.01</t>
  </si>
  <si>
    <t>_6</t>
  </si>
  <si>
    <t>RECT-4143-20200907-06_33_50</t>
  </si>
  <si>
    <t>RECT-6350-20201209-11_08_53</t>
  </si>
  <si>
    <t>DARK-6351-20201209-11_08_55</t>
  </si>
  <si>
    <t>0: Broadleaf</t>
  </si>
  <si>
    <t>11:02:26</t>
  </si>
  <si>
    <t>3/3</t>
  </si>
  <si>
    <t>20201209 11:11:18</t>
  </si>
  <si>
    <t>11:11:18</t>
  </si>
  <si>
    <t>RECT-6352-20201209-11_11_19</t>
  </si>
  <si>
    <t>DARK-6353-20201209-11_11_21</t>
  </si>
  <si>
    <t>0/3</t>
  </si>
  <si>
    <t>20201209 11:15:51</t>
  </si>
  <si>
    <t>11:15:51</t>
  </si>
  <si>
    <t>V60-96</t>
  </si>
  <si>
    <t>_4</t>
  </si>
  <si>
    <t>RECT-6354-20201209-11_15_53</t>
  </si>
  <si>
    <t>DARK-6355-20201209-11_15_55</t>
  </si>
  <si>
    <t>11:12:22</t>
  </si>
  <si>
    <t>2/3</t>
  </si>
  <si>
    <t>20201209 11:18:07</t>
  </si>
  <si>
    <t>11:18:07</t>
  </si>
  <si>
    <t>RECT-6356-20201209-11_18_09</t>
  </si>
  <si>
    <t>DARK-6357-20201209-11_18_11</t>
  </si>
  <si>
    <t>20201209 11:29:36</t>
  </si>
  <si>
    <t>11:29:36</t>
  </si>
  <si>
    <t>Haines</t>
  </si>
  <si>
    <t>_3</t>
  </si>
  <si>
    <t>RECT-6358-20201209-11_29_37</t>
  </si>
  <si>
    <t>DARK-6359-20201209-11_29_39</t>
  </si>
  <si>
    <t>11:19:30</t>
  </si>
  <si>
    <t>20201209 11:32:00</t>
  </si>
  <si>
    <t>11:32:00</t>
  </si>
  <si>
    <t>RECT-6360-20201209-11_32_01</t>
  </si>
  <si>
    <t>DARK-6361-20201209-11_32_03</t>
  </si>
  <si>
    <t>1/3</t>
  </si>
  <si>
    <t>20201209 11:34:55</t>
  </si>
  <si>
    <t>11:34:55</t>
  </si>
  <si>
    <t>T48</t>
  </si>
  <si>
    <t>_10</t>
  </si>
  <si>
    <t>RECT-6362-20201209-11_34_57</t>
  </si>
  <si>
    <t>DARK-6363-20201209-11_34_59</t>
  </si>
  <si>
    <t>20201209 11:37:27</t>
  </si>
  <si>
    <t>11:37:27</t>
  </si>
  <si>
    <t>RECT-6364-20201209-11_37_29</t>
  </si>
  <si>
    <t>DARK-6365-20201209-11_37_31</t>
  </si>
  <si>
    <t>20201209 11:42:58</t>
  </si>
  <si>
    <t>11:42:58</t>
  </si>
  <si>
    <t>SC2</t>
  </si>
  <si>
    <t>_1</t>
  </si>
  <si>
    <t>RECT-6366-20201209-11_42_59</t>
  </si>
  <si>
    <t>DARK-6367-20201209-11_43_01</t>
  </si>
  <si>
    <t>11:39:03</t>
  </si>
  <si>
    <t>20201209 11:46:09</t>
  </si>
  <si>
    <t>11:46:09</t>
  </si>
  <si>
    <t>RECT-6368-20201209-11_46_10</t>
  </si>
  <si>
    <t>DARK-6369-20201209-11_46_12</t>
  </si>
  <si>
    <t>20201209 11:49:39</t>
  </si>
  <si>
    <t>11:49:39</t>
  </si>
  <si>
    <t>9025</t>
  </si>
  <si>
    <t>RECT-6370-20201209-11_49_41</t>
  </si>
  <si>
    <t>DARK-6371-20201209-11_49_43</t>
  </si>
  <si>
    <t>11:46:53</t>
  </si>
  <si>
    <t>20201209 11:52:04</t>
  </si>
  <si>
    <t>11:52:04</t>
  </si>
  <si>
    <t>RECT-6372-20201209-11_52_06</t>
  </si>
  <si>
    <t>DARK-6373-20201209-11_52_08</t>
  </si>
  <si>
    <t>20201209 11:59:02</t>
  </si>
  <si>
    <t>11:59:02</t>
  </si>
  <si>
    <t>TX6704</t>
  </si>
  <si>
    <t>_2</t>
  </si>
  <si>
    <t>RECT-6374-20201209-11_59_03</t>
  </si>
  <si>
    <t>DARK-6375-20201209-11_59_05</t>
  </si>
  <si>
    <t>11:53:35</t>
  </si>
  <si>
    <t>20201209 12:06:09</t>
  </si>
  <si>
    <t>12:06:09</t>
  </si>
  <si>
    <t>RECT-6376-20201209-12_06_10</t>
  </si>
  <si>
    <t>DARK-6377-20201209-12_06_12</t>
  </si>
  <si>
    <t>20201209 12:09:48</t>
  </si>
  <si>
    <t>12:09:48</t>
  </si>
  <si>
    <t>ANU65</t>
  </si>
  <si>
    <t>RECT-6378-20201209-12_09_50</t>
  </si>
  <si>
    <t>DARK-6379-20201209-12_09_52</t>
  </si>
  <si>
    <t>12:08:06</t>
  </si>
  <si>
    <t>20201209 12:12:52</t>
  </si>
  <si>
    <t>12:12:52</t>
  </si>
  <si>
    <t>RECT-6380-20201209-12_12_53</t>
  </si>
  <si>
    <t>DARK-6381-20201209-12_12_55</t>
  </si>
  <si>
    <t>20201209 12:16:56</t>
  </si>
  <si>
    <t>12:16:56</t>
  </si>
  <si>
    <t>Vru42</t>
  </si>
  <si>
    <t>RECT-6382-20201209-12_16_58</t>
  </si>
  <si>
    <t>DARK-6383-20201209-12_17_00</t>
  </si>
  <si>
    <t>20201209 12:20:53</t>
  </si>
  <si>
    <t>12:20:53</t>
  </si>
  <si>
    <t>RECT-6384-20201209-12_20_54</t>
  </si>
  <si>
    <t>DARK-6385-20201209-12_20_56</t>
  </si>
  <si>
    <t>20201209 12:24:33</t>
  </si>
  <si>
    <t>12:24:33</t>
  </si>
  <si>
    <t>Haines2</t>
  </si>
  <si>
    <t>RECT-6386-20201209-12_24_34</t>
  </si>
  <si>
    <t>DARK-6387-20201209-12_24_36</t>
  </si>
  <si>
    <t>12:22:13</t>
  </si>
  <si>
    <t>20201209 12:27:01</t>
  </si>
  <si>
    <t>12:27:01</t>
  </si>
  <si>
    <t>RECT-6388-20201209-12_27_03</t>
  </si>
  <si>
    <t>DARK-6389-20201209-12_27_05</t>
  </si>
  <si>
    <t>20201209 12:38:43</t>
  </si>
  <si>
    <t>12:38:43</t>
  </si>
  <si>
    <t>b40-14</t>
  </si>
  <si>
    <t>_5</t>
  </si>
  <si>
    <t>RECT-6390-20201209-12_38_44</t>
  </si>
  <si>
    <t>DARK-6391-20201209-12_38_46</t>
  </si>
  <si>
    <t>12:35:49</t>
  </si>
  <si>
    <t>20201209 12:43:02</t>
  </si>
  <si>
    <t>12:43:02</t>
  </si>
  <si>
    <t>RECT-6392-20201209-12_43_04</t>
  </si>
  <si>
    <t>DARK-6393-20201209-12_43_06</t>
  </si>
  <si>
    <t>20201209 12:46:08</t>
  </si>
  <si>
    <t>12:46:08</t>
  </si>
  <si>
    <t>T52</t>
  </si>
  <si>
    <t>_8</t>
  </si>
  <si>
    <t>RECT-6394-20201209-12_46_09</t>
  </si>
  <si>
    <t>DARK-6395-20201209-12_46_11</t>
  </si>
  <si>
    <t>20201209 12:48:48</t>
  </si>
  <si>
    <t>12:48:48</t>
  </si>
  <si>
    <t>RECT-6396-20201209-12_48_50</t>
  </si>
  <si>
    <t>DARK-6397-20201209-12_48_52</t>
  </si>
  <si>
    <t>20201209 12:52:10</t>
  </si>
  <si>
    <t>12:52:10</t>
  </si>
  <si>
    <t>UT12-075</t>
  </si>
  <si>
    <t>RECT-6398-20201209-12_52_11</t>
  </si>
  <si>
    <t>DARK-6399-20201209-12_52_13</t>
  </si>
  <si>
    <t>12:49:37</t>
  </si>
  <si>
    <t>20201209 12:56:16</t>
  </si>
  <si>
    <t>12:56:16</t>
  </si>
  <si>
    <t>RECT-6400-20201209-12_56_18</t>
  </si>
  <si>
    <t>DARK-6401-20201209-12_56_20</t>
  </si>
  <si>
    <t>20201209 13:00:19</t>
  </si>
  <si>
    <t>13:00:19</t>
  </si>
  <si>
    <t>9031</t>
  </si>
  <si>
    <t>RECT-6402-20201209-13_00_21</t>
  </si>
  <si>
    <t>DARK-6403-20201209-13_00_23</t>
  </si>
  <si>
    <t>12:57:20</t>
  </si>
  <si>
    <t>20201209 13:03:12</t>
  </si>
  <si>
    <t>13:03:12</t>
  </si>
  <si>
    <t>RECT-6404-20201209-13_03_13</t>
  </si>
  <si>
    <t>DARK-6405-20201209-13_03_16</t>
  </si>
  <si>
    <t>20201209 13:06:03</t>
  </si>
  <si>
    <t>13:06:03</t>
  </si>
  <si>
    <t>CC12</t>
  </si>
  <si>
    <t>RECT-6406-20201209-13_06_04</t>
  </si>
  <si>
    <t>DARK-6407-20201209-13_06_06</t>
  </si>
  <si>
    <t>13:04:24</t>
  </si>
  <si>
    <t>20201209 13:08:33</t>
  </si>
  <si>
    <t>13:08:33</t>
  </si>
  <si>
    <t>RECT-6408-20201209-13_08_35</t>
  </si>
  <si>
    <t>DARK-6409-20201209-13_08_37</t>
  </si>
  <si>
    <t>20201209 13:11:11</t>
  </si>
  <si>
    <t>13:11:11</t>
  </si>
  <si>
    <t>C56-94</t>
  </si>
  <si>
    <t>RECT-6410-20201209-13_11_13</t>
  </si>
  <si>
    <t>DARK-6411-20201209-13_11_15</t>
  </si>
  <si>
    <t>20201209 13:12:55</t>
  </si>
  <si>
    <t>13:12:55</t>
  </si>
  <si>
    <t>RECT-6412-20201209-13_12_57</t>
  </si>
  <si>
    <t>DARK-6413-20201209-13_12_59</t>
  </si>
  <si>
    <t>20201209 13:15:50</t>
  </si>
  <si>
    <t>13:15:50</t>
  </si>
  <si>
    <t>1149</t>
  </si>
  <si>
    <t>RECT-6414-20201209-13_15_52</t>
  </si>
  <si>
    <t>DARK-6415-20201209-13_15_54</t>
  </si>
  <si>
    <t>13:14:04</t>
  </si>
  <si>
    <t>20201209 13:17:51</t>
  </si>
  <si>
    <t>13:17:51</t>
  </si>
  <si>
    <t>RECT-6416-20201209-13_17_53</t>
  </si>
  <si>
    <t>DARK-6417-20201209-13_17_55</t>
  </si>
  <si>
    <t>20201209 13:20:52</t>
  </si>
  <si>
    <t>13:20:52</t>
  </si>
  <si>
    <t>NY1</t>
  </si>
  <si>
    <t>RECT-6418-20201209-13_20_54</t>
  </si>
  <si>
    <t>DARK-6419-20201209-13_20_56</t>
  </si>
  <si>
    <t>13:19:05</t>
  </si>
  <si>
    <t>20201209 13:23:08</t>
  </si>
  <si>
    <t>13:23:08</t>
  </si>
  <si>
    <t>RECT-6420-20201209-13_23_09</t>
  </si>
  <si>
    <t>DARK-6421-20201209-13_23_12</t>
  </si>
  <si>
    <t>20201209 13:27:26</t>
  </si>
  <si>
    <t>13:27:26</t>
  </si>
  <si>
    <t>RECT-6422-20201209-13_27_28</t>
  </si>
  <si>
    <t>DARK-6423-20201209-13_27_30</t>
  </si>
  <si>
    <t>20201209 13:31:42</t>
  </si>
  <si>
    <t>13:31:42</t>
  </si>
  <si>
    <t>RECT-6424-20201209-13_31_43</t>
  </si>
  <si>
    <t>DARK-6425-20201209-13_31_45</t>
  </si>
  <si>
    <t>20201209 13:34:48</t>
  </si>
  <si>
    <t>13:34:48</t>
  </si>
  <si>
    <t>9018</t>
  </si>
  <si>
    <t>_9</t>
  </si>
  <si>
    <t>RECT-6426-20201209-13_34_50</t>
  </si>
  <si>
    <t>DARK-6427-20201209-13_34_52</t>
  </si>
  <si>
    <t>13:32:52</t>
  </si>
  <si>
    <t>20201209 13:39:13</t>
  </si>
  <si>
    <t>13:39:13</t>
  </si>
  <si>
    <t>RECT-6428-20201209-13_39_15</t>
  </si>
  <si>
    <t>DARK-6429-20201209-13_39_17</t>
  </si>
  <si>
    <t>20201209 13:41:14</t>
  </si>
  <si>
    <t>13:41:14</t>
  </si>
  <si>
    <t>RECT-6430-20201209-13_41_16</t>
  </si>
  <si>
    <t>DARK-6431-20201209-13_41_18</t>
  </si>
  <si>
    <t>20201209 13:43:00</t>
  </si>
  <si>
    <t>13:43:00</t>
  </si>
  <si>
    <t>RECT-6432-20201209-13_43_01</t>
  </si>
  <si>
    <t>DARK-6433-20201209-13_43_04</t>
  </si>
  <si>
    <t>13:44:07</t>
  </si>
  <si>
    <t>only use log 43 and 44 for 588155.01.6</t>
  </si>
  <si>
    <t>20201209 13:44:24</t>
  </si>
  <si>
    <t>13:44:24</t>
  </si>
  <si>
    <t>RECT-6434-20201209-13_44_25</t>
  </si>
  <si>
    <t>DARK-6435-20201209-13_44_27</t>
  </si>
  <si>
    <t>20201209 13:46:16</t>
  </si>
  <si>
    <t>13:46:16</t>
  </si>
  <si>
    <t>RECT-6436-20201209-13_46_17</t>
  </si>
  <si>
    <t>DARK-6437-20201209-13_46_19</t>
  </si>
  <si>
    <t>20201209 13:48:16</t>
  </si>
  <si>
    <t>13:48:16</t>
  </si>
  <si>
    <t>OCK1-SO2</t>
  </si>
  <si>
    <t>RECT-6438-20201209-13_48_18</t>
  </si>
  <si>
    <t>DARK-6439-20201209-13_48_20</t>
  </si>
  <si>
    <t>20201209 13:50:48</t>
  </si>
  <si>
    <t>13:50:48</t>
  </si>
  <si>
    <t>RECT-6440-20201209-13_50_50</t>
  </si>
  <si>
    <t>DARK-6441-20201209-13_50_52</t>
  </si>
  <si>
    <t>20201209 13:53:39</t>
  </si>
  <si>
    <t>13:53:39</t>
  </si>
  <si>
    <t>RECT-6442-20201209-13_53_40</t>
  </si>
  <si>
    <t>DARK-6443-20201209-13_53_42</t>
  </si>
  <si>
    <t>13:51:36</t>
  </si>
  <si>
    <t>20201209 13:57:52</t>
  </si>
  <si>
    <t>13:57:52</t>
  </si>
  <si>
    <t>RECT-6444-20201209-13_57_54</t>
  </si>
  <si>
    <t>DARK-6445-20201209-13_57_56</t>
  </si>
  <si>
    <t>14:00:16</t>
  </si>
  <si>
    <t>only use log 43 and 44 for 588155.01.6; ignore log 48 wrong leaf;</t>
  </si>
  <si>
    <t>14:00:17</t>
  </si>
  <si>
    <t>20201209 14:01:32</t>
  </si>
  <si>
    <t>14:01:32</t>
  </si>
  <si>
    <t>RECT-6446-20201209-14_01_33</t>
  </si>
  <si>
    <t>DARK-6447-20201209-14_01_36</t>
  </si>
  <si>
    <t>20201209 14:05:01</t>
  </si>
  <si>
    <t>14:05:01</t>
  </si>
  <si>
    <t>2970</t>
  </si>
  <si>
    <t>RECT-6448-20201209-14_05_03</t>
  </si>
  <si>
    <t>DARK-6449-20201209-14_05_05</t>
  </si>
  <si>
    <t>14:02:57</t>
  </si>
  <si>
    <t>20201209 14:07:38</t>
  </si>
  <si>
    <t>14:07:38</t>
  </si>
  <si>
    <t>RECT-6450-20201209-14_07_40</t>
  </si>
  <si>
    <t>DARK-6451-20201209-14_07_42</t>
  </si>
  <si>
    <t>20201209 14:11:01</t>
  </si>
  <si>
    <t>14:11:01</t>
  </si>
  <si>
    <t>RECT-6452-20201209-14_11_02</t>
  </si>
  <si>
    <t>DARK-6453-20201209-14_11_04</t>
  </si>
  <si>
    <t>14:08:46</t>
  </si>
  <si>
    <t>20201209 14:14:43</t>
  </si>
  <si>
    <t>14:14:43</t>
  </si>
  <si>
    <t>RECT-6454-20201209-14_14_44</t>
  </si>
  <si>
    <t>DARK-6455-20201209-14_14_46</t>
  </si>
  <si>
    <t>20201209 14:19:42</t>
  </si>
  <si>
    <t>14:19:42</t>
  </si>
  <si>
    <t>_7</t>
  </si>
  <si>
    <t>RECT-6456-20201209-14_19_43</t>
  </si>
  <si>
    <t>DARK-6457-20201209-14_19_45</t>
  </si>
  <si>
    <t>14:16:23</t>
  </si>
  <si>
    <t>20201209 14:22:19</t>
  </si>
  <si>
    <t>14:22:19</t>
  </si>
  <si>
    <t>RECT-6458-20201209-14_22_20</t>
  </si>
  <si>
    <t>DARK-6459-20201209-14_22_23</t>
  </si>
  <si>
    <t>20201209 14:26:18</t>
  </si>
  <si>
    <t>14:26:18</t>
  </si>
  <si>
    <t>RECT-6460-20201209-14_26_19</t>
  </si>
  <si>
    <t>DARK-6461-20201209-14_26_22</t>
  </si>
  <si>
    <t>14:23:27</t>
  </si>
  <si>
    <t>20201209 14:29:54</t>
  </si>
  <si>
    <t>14:29:54</t>
  </si>
  <si>
    <t>RECT-6462-20201209-14_29_56</t>
  </si>
  <si>
    <t>DARK-6463-20201209-14_29_58</t>
  </si>
  <si>
    <t>20201209 14:33:27</t>
  </si>
  <si>
    <t>14:33:27</t>
  </si>
  <si>
    <t>TXNM0821</t>
  </si>
  <si>
    <t>RECT-6464-20201209-14_33_29</t>
  </si>
  <si>
    <t>DARK-6465-20201209-14_33_30</t>
  </si>
  <si>
    <t>20201209 14:36:28</t>
  </si>
  <si>
    <t>14:36:28</t>
  </si>
  <si>
    <t>RECT-6466-20201209-14_36_30</t>
  </si>
  <si>
    <t>DARK-6467-20201209-14_36_32</t>
  </si>
  <si>
    <t>20201209 14:38:44</t>
  </si>
  <si>
    <t>14:38:44</t>
  </si>
  <si>
    <t>2214.4</t>
  </si>
  <si>
    <t>RECT-6468-20201209-14_38_46</t>
  </si>
  <si>
    <t>DARK-6469-20201209-14_38_47</t>
  </si>
  <si>
    <t>20201209 14:41:15</t>
  </si>
  <si>
    <t>14:41:15</t>
  </si>
  <si>
    <t>RECT-6470-20201209-14_41_17</t>
  </si>
  <si>
    <t>DARK-6471-20201209-14_41_19</t>
  </si>
  <si>
    <t>20201209 14:46:47</t>
  </si>
  <si>
    <t>14:46:47</t>
  </si>
  <si>
    <t>b42-24</t>
  </si>
  <si>
    <t>RECT-6472-20201209-14_46_49</t>
  </si>
  <si>
    <t>DARK-6473-20201209-14_46_51</t>
  </si>
  <si>
    <t>14:43:56</t>
  </si>
  <si>
    <t>20201209 14:51:07</t>
  </si>
  <si>
    <t>14:51:07</t>
  </si>
  <si>
    <t>RECT-6474-20201209-14_51_09</t>
  </si>
  <si>
    <t>DARK-6475-20201209-14_51_10</t>
  </si>
  <si>
    <t>20201209 14:56:30</t>
  </si>
  <si>
    <t>14:56:30</t>
  </si>
  <si>
    <t>b42-34</t>
  </si>
  <si>
    <t>RECT-6476-20201209-14_56_32</t>
  </si>
  <si>
    <t>DARK-6477-20201209-14_56_34</t>
  </si>
  <si>
    <t>14:51:57</t>
  </si>
  <si>
    <t>20201209 14:58:58</t>
  </si>
  <si>
    <t>14:58:58</t>
  </si>
  <si>
    <t>RECT-6478-20201209-14_59_00</t>
  </si>
  <si>
    <t>DARK-6479-20201209-14_59_02</t>
  </si>
  <si>
    <t>20201209 15:02:17</t>
  </si>
  <si>
    <t>15:02:17</t>
  </si>
  <si>
    <t>25189.01</t>
  </si>
  <si>
    <t>RECT-6480-20201209-15_02_18</t>
  </si>
  <si>
    <t>DARK-6481-20201209-15_02_20</t>
  </si>
  <si>
    <t>14:59:55</t>
  </si>
  <si>
    <t>20201209 15:04:16</t>
  </si>
  <si>
    <t>15:04:16</t>
  </si>
  <si>
    <t>RECT-6482-20201209-15_04_17</t>
  </si>
  <si>
    <t>DARK-6483-20201209-15_04_20</t>
  </si>
  <si>
    <t>20201209 15:08:30</t>
  </si>
  <si>
    <t>15:08:30</t>
  </si>
  <si>
    <t>RECT-6484-20201209-15_08_31</t>
  </si>
  <si>
    <t>DARK-6485-20201209-15_08_33</t>
  </si>
  <si>
    <t>15:05:06</t>
  </si>
  <si>
    <t>15:10:02</t>
  </si>
  <si>
    <t>only use log 43 and 44 for 588155.01.6; ignore log 48 wrong leaf; cc12.5 is very droopy and sad log 68+69;</t>
  </si>
  <si>
    <t>15:10:04</t>
  </si>
  <si>
    <t>20201209 15:11:41</t>
  </si>
  <si>
    <t>15:11:41</t>
  </si>
  <si>
    <t>RECT-6486-20201209-15_11_42</t>
  </si>
  <si>
    <t>DARK-6487-20201209-15_11_44</t>
  </si>
  <si>
    <t>20201209 15:15:09</t>
  </si>
  <si>
    <t>15:15:09</t>
  </si>
  <si>
    <t>RECT-6488-20201209-15_15_11</t>
  </si>
  <si>
    <t>DARK-6489-20201209-15_15_13</t>
  </si>
  <si>
    <t>15:13:05</t>
  </si>
  <si>
    <t>20201209 15:17:44</t>
  </si>
  <si>
    <t>15:17:44</t>
  </si>
  <si>
    <t>RECT-6490-20201209-15_17_46</t>
  </si>
  <si>
    <t>DARK-6491-20201209-15_17_48</t>
  </si>
  <si>
    <t>20201209 15:22:45</t>
  </si>
  <si>
    <t>15:22:45</t>
  </si>
  <si>
    <t>RECT-6492-20201209-15_22_47</t>
  </si>
  <si>
    <t>DARK-6493-20201209-15_22_48</t>
  </si>
  <si>
    <t>20201209 15:27:09</t>
  </si>
  <si>
    <t>15:27:09</t>
  </si>
  <si>
    <t>RECT-6494-20201209-15_27_11</t>
  </si>
  <si>
    <t>DARK-6495-20201209-15_27_13</t>
  </si>
  <si>
    <t>20201209 15:31:20</t>
  </si>
  <si>
    <t>15:31:20</t>
  </si>
  <si>
    <t>RECT-6496-20201209-15_31_22</t>
  </si>
  <si>
    <t>DARK-6497-20201209-15_31_24</t>
  </si>
  <si>
    <t>15:29:09</t>
  </si>
  <si>
    <t>20201209 15:33:58</t>
  </si>
  <si>
    <t>15:33:58</t>
  </si>
  <si>
    <t>RECT-6498-20201209-15_34_00</t>
  </si>
  <si>
    <t>DARK-6499-20201209-15_34_02</t>
  </si>
  <si>
    <t>20201209 15:38:34</t>
  </si>
  <si>
    <t>15:38:34</t>
  </si>
  <si>
    <t>RECT-6500-20201209-15_38_36</t>
  </si>
  <si>
    <t>DARK-6501-20201209-15_38_38</t>
  </si>
  <si>
    <t>15:35:11</t>
  </si>
  <si>
    <t>20201209 15:41:17</t>
  </si>
  <si>
    <t>15:41:17</t>
  </si>
  <si>
    <t>RECT-6502-20201209-15_41_19</t>
  </si>
  <si>
    <t>DARK-6503-20201209-15_41_21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</si>
</sst>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93"/>
  <sheetViews>
    <sheetView tabSelected="1" workbookViewId="0"/>
  </sheetViews>
  <sheetFormatPr defaultRowHeight="15"/>
  <sheetData>
    <row r="2" spans="1:170">
      <c r="A2" t="s">
        <v>26</v>
      </c>
      <c r="B2" t="s">
        <v>27</v>
      </c>
      <c r="C2" t="s">
        <v>28</v>
      </c>
    </row>
    <row r="3" spans="1:170">
      <c r="B3">
        <v>4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1607540932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1607540924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1186.17538461538</v>
      </c>
      <c r="AR17">
        <v>1494.35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757.99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1607540924</v>
      </c>
      <c r="BQ17">
        <v>383.736516129032</v>
      </c>
      <c r="BR17">
        <v>398.273419354839</v>
      </c>
      <c r="BS17">
        <v>30.070664516129</v>
      </c>
      <c r="BT17">
        <v>27.6789741935484</v>
      </c>
      <c r="BU17">
        <v>381.632612903226</v>
      </c>
      <c r="BV17">
        <v>29.5178516129032</v>
      </c>
      <c r="BW17">
        <v>500.006612903226</v>
      </c>
      <c r="BX17">
        <v>101.980032258064</v>
      </c>
      <c r="BY17">
        <v>0.0447202</v>
      </c>
      <c r="BZ17">
        <v>32.9528612903226</v>
      </c>
      <c r="CA17">
        <v>33.1104806451613</v>
      </c>
      <c r="CB17">
        <v>999.9</v>
      </c>
      <c r="CC17">
        <v>0</v>
      </c>
      <c r="CD17">
        <v>0</v>
      </c>
      <c r="CE17">
        <v>9996.99483870968</v>
      </c>
      <c r="CF17">
        <v>0</v>
      </c>
      <c r="CG17">
        <v>635.13164516129</v>
      </c>
      <c r="CH17">
        <v>1399.96612903226</v>
      </c>
      <c r="CI17">
        <v>0.900003064516129</v>
      </c>
      <c r="CJ17">
        <v>0.0999968870967742</v>
      </c>
      <c r="CK17">
        <v>0</v>
      </c>
      <c r="CL17">
        <v>1186.99419354839</v>
      </c>
      <c r="CM17">
        <v>4.99975</v>
      </c>
      <c r="CN17">
        <v>16487.635483871</v>
      </c>
      <c r="CO17">
        <v>12177.7677419355</v>
      </c>
      <c r="CP17">
        <v>46.52</v>
      </c>
      <c r="CQ17">
        <v>48.3526451612903</v>
      </c>
      <c r="CR17">
        <v>47.3567096774194</v>
      </c>
      <c r="CS17">
        <v>48.0945806451613</v>
      </c>
      <c r="CT17">
        <v>48.1851935483871</v>
      </c>
      <c r="CU17">
        <v>1255.47387096774</v>
      </c>
      <c r="CV17">
        <v>139.492258064516</v>
      </c>
      <c r="CW17">
        <v>0</v>
      </c>
      <c r="CX17">
        <v>492.900000095367</v>
      </c>
      <c r="CY17">
        <v>0</v>
      </c>
      <c r="CZ17">
        <v>1186.17538461538</v>
      </c>
      <c r="DA17">
        <v>-203.096751864348</v>
      </c>
      <c r="DB17">
        <v>-2771.41879963554</v>
      </c>
      <c r="DC17">
        <v>16476.8384615385</v>
      </c>
      <c r="DD17">
        <v>15</v>
      </c>
      <c r="DE17">
        <v>1607540546.5</v>
      </c>
      <c r="DF17" t="s">
        <v>291</v>
      </c>
      <c r="DG17">
        <v>1607540536.5</v>
      </c>
      <c r="DH17">
        <v>1607540546.5</v>
      </c>
      <c r="DI17">
        <v>2</v>
      </c>
      <c r="DJ17">
        <v>-0.474</v>
      </c>
      <c r="DK17">
        <v>0.546</v>
      </c>
      <c r="DL17">
        <v>2.104</v>
      </c>
      <c r="DM17">
        <v>0.553</v>
      </c>
      <c r="DN17">
        <v>395</v>
      </c>
      <c r="DO17">
        <v>27</v>
      </c>
      <c r="DP17">
        <v>0.26</v>
      </c>
      <c r="DQ17">
        <v>0.16</v>
      </c>
      <c r="DR17">
        <v>11.3234710923085</v>
      </c>
      <c r="DS17">
        <v>-0.0128880276417287</v>
      </c>
      <c r="DT17">
        <v>0.0091952198848998</v>
      </c>
      <c r="DU17">
        <v>1</v>
      </c>
      <c r="DV17">
        <v>-14.53464</v>
      </c>
      <c r="DW17">
        <v>-0.073649833147955</v>
      </c>
      <c r="DX17">
        <v>0.0131641330895733</v>
      </c>
      <c r="DY17">
        <v>1</v>
      </c>
      <c r="DZ17">
        <v>2.391258</v>
      </c>
      <c r="EA17">
        <v>0.116610634037826</v>
      </c>
      <c r="EB17">
        <v>0.00849797952456934</v>
      </c>
      <c r="EC17">
        <v>1</v>
      </c>
      <c r="ED17">
        <v>3</v>
      </c>
      <c r="EE17">
        <v>3</v>
      </c>
      <c r="EF17" t="s">
        <v>292</v>
      </c>
      <c r="EG17">
        <v>100</v>
      </c>
      <c r="EH17">
        <v>100</v>
      </c>
      <c r="EI17">
        <v>2.103</v>
      </c>
      <c r="EJ17">
        <v>0.5528</v>
      </c>
      <c r="EK17">
        <v>2.10374999999993</v>
      </c>
      <c r="EL17">
        <v>0</v>
      </c>
      <c r="EM17">
        <v>0</v>
      </c>
      <c r="EN17">
        <v>0</v>
      </c>
      <c r="EO17">
        <v>0.55283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6.6</v>
      </c>
      <c r="EX17">
        <v>6.4</v>
      </c>
      <c r="EY17">
        <v>2</v>
      </c>
      <c r="EZ17">
        <v>512.699</v>
      </c>
      <c r="FA17">
        <v>567.63</v>
      </c>
      <c r="FB17">
        <v>31.4036</v>
      </c>
      <c r="FC17">
        <v>30.9282</v>
      </c>
      <c r="FD17">
        <v>30.0013</v>
      </c>
      <c r="FE17">
        <v>30.6627</v>
      </c>
      <c r="FF17">
        <v>30.6076</v>
      </c>
      <c r="FG17">
        <v>16.2212</v>
      </c>
      <c r="FH17">
        <v>0</v>
      </c>
      <c r="FI17">
        <v>100</v>
      </c>
      <c r="FJ17">
        <v>-999.9</v>
      </c>
      <c r="FK17">
        <v>400</v>
      </c>
      <c r="FL17">
        <v>27.7787</v>
      </c>
      <c r="FM17">
        <v>101.598</v>
      </c>
      <c r="FN17">
        <v>100.988</v>
      </c>
    </row>
    <row r="18" spans="1:170">
      <c r="A18">
        <v>2</v>
      </c>
      <c r="B18">
        <v>1607541078</v>
      </c>
      <c r="C18">
        <v>146</v>
      </c>
      <c r="D18" t="s">
        <v>293</v>
      </c>
      <c r="E18" t="s">
        <v>294</v>
      </c>
      <c r="F18" t="s">
        <v>285</v>
      </c>
      <c r="G18" t="s">
        <v>286</v>
      </c>
      <c r="H18">
        <v>1607541070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1658.0076</v>
      </c>
      <c r="AR18">
        <v>1828.37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814.04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1607541070</v>
      </c>
      <c r="BQ18">
        <v>391.829548387097</v>
      </c>
      <c r="BR18">
        <v>399.648225806452</v>
      </c>
      <c r="BS18">
        <v>28.6505</v>
      </c>
      <c r="BT18">
        <v>27.6029451612903</v>
      </c>
      <c r="BU18">
        <v>389.725903225807</v>
      </c>
      <c r="BV18">
        <v>28.0976806451613</v>
      </c>
      <c r="BW18">
        <v>500.011838709677</v>
      </c>
      <c r="BX18">
        <v>101.970580645161</v>
      </c>
      <c r="BY18">
        <v>0.0452834129032258</v>
      </c>
      <c r="BZ18">
        <v>33.3999580645161</v>
      </c>
      <c r="CA18">
        <v>33.246935483871</v>
      </c>
      <c r="CB18">
        <v>999.9</v>
      </c>
      <c r="CC18">
        <v>0</v>
      </c>
      <c r="CD18">
        <v>0</v>
      </c>
      <c r="CE18">
        <v>9991.99741935484</v>
      </c>
      <c r="CF18">
        <v>0</v>
      </c>
      <c r="CG18">
        <v>629.031903225806</v>
      </c>
      <c r="CH18">
        <v>1399.95225806452</v>
      </c>
      <c r="CI18">
        <v>0.899997935483871</v>
      </c>
      <c r="CJ18">
        <v>0.100002032258065</v>
      </c>
      <c r="CK18">
        <v>0</v>
      </c>
      <c r="CL18">
        <v>1667.59709677419</v>
      </c>
      <c r="CM18">
        <v>4.99975</v>
      </c>
      <c r="CN18">
        <v>23511.8677419355</v>
      </c>
      <c r="CO18">
        <v>12177.6225806452</v>
      </c>
      <c r="CP18">
        <v>47.2093548387097</v>
      </c>
      <c r="CQ18">
        <v>49.046</v>
      </c>
      <c r="CR18">
        <v>48.0480322580645</v>
      </c>
      <c r="CS18">
        <v>48.768</v>
      </c>
      <c r="CT18">
        <v>48.875</v>
      </c>
      <c r="CU18">
        <v>1255.45419354839</v>
      </c>
      <c r="CV18">
        <v>139.498064516129</v>
      </c>
      <c r="CW18">
        <v>0</v>
      </c>
      <c r="CX18">
        <v>145.300000190735</v>
      </c>
      <c r="CY18">
        <v>0</v>
      </c>
      <c r="CZ18">
        <v>1658.0076</v>
      </c>
      <c r="DA18">
        <v>-592.882306775787</v>
      </c>
      <c r="DB18">
        <v>-8291.44614123363</v>
      </c>
      <c r="DC18">
        <v>23378.532</v>
      </c>
      <c r="DD18">
        <v>15</v>
      </c>
      <c r="DE18">
        <v>1607540546.5</v>
      </c>
      <c r="DF18" t="s">
        <v>291</v>
      </c>
      <c r="DG18">
        <v>1607540536.5</v>
      </c>
      <c r="DH18">
        <v>1607540546.5</v>
      </c>
      <c r="DI18">
        <v>2</v>
      </c>
      <c r="DJ18">
        <v>-0.474</v>
      </c>
      <c r="DK18">
        <v>0.546</v>
      </c>
      <c r="DL18">
        <v>2.104</v>
      </c>
      <c r="DM18">
        <v>0.553</v>
      </c>
      <c r="DN18">
        <v>395</v>
      </c>
      <c r="DO18">
        <v>27</v>
      </c>
      <c r="DP18">
        <v>0.26</v>
      </c>
      <c r="DQ18">
        <v>0.16</v>
      </c>
      <c r="DR18">
        <v>6.16254861347649</v>
      </c>
      <c r="DS18">
        <v>0.646794383567186</v>
      </c>
      <c r="DT18">
        <v>0.0645192679295351</v>
      </c>
      <c r="DU18">
        <v>0</v>
      </c>
      <c r="DV18">
        <v>-7.81871933333333</v>
      </c>
      <c r="DW18">
        <v>-1.10268814238043</v>
      </c>
      <c r="DX18">
        <v>0.0975325460528717</v>
      </c>
      <c r="DY18">
        <v>0</v>
      </c>
      <c r="DZ18">
        <v>1.04443583333333</v>
      </c>
      <c r="EA18">
        <v>0.840913094549501</v>
      </c>
      <c r="EB18">
        <v>0.0608797040690811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2.104</v>
      </c>
      <c r="EJ18">
        <v>0.5529</v>
      </c>
      <c r="EK18">
        <v>2.10374999999993</v>
      </c>
      <c r="EL18">
        <v>0</v>
      </c>
      <c r="EM18">
        <v>0</v>
      </c>
      <c r="EN18">
        <v>0</v>
      </c>
      <c r="EO18">
        <v>0.55283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</v>
      </c>
      <c r="EX18">
        <v>8.9</v>
      </c>
      <c r="EY18">
        <v>2</v>
      </c>
      <c r="EZ18">
        <v>511.715</v>
      </c>
      <c r="FA18">
        <v>565.033</v>
      </c>
      <c r="FB18">
        <v>31.8922</v>
      </c>
      <c r="FC18">
        <v>31.3153</v>
      </c>
      <c r="FD18">
        <v>30.0005</v>
      </c>
      <c r="FE18">
        <v>31.0608</v>
      </c>
      <c r="FF18">
        <v>30.9961</v>
      </c>
      <c r="FG18">
        <v>17.149</v>
      </c>
      <c r="FH18">
        <v>0</v>
      </c>
      <c r="FI18">
        <v>100</v>
      </c>
      <c r="FJ18">
        <v>-999.9</v>
      </c>
      <c r="FK18">
        <v>400</v>
      </c>
      <c r="FL18">
        <v>29.9765</v>
      </c>
      <c r="FM18">
        <v>101.572</v>
      </c>
      <c r="FN18">
        <v>100.946</v>
      </c>
    </row>
    <row r="19" spans="1:170">
      <c r="A19">
        <v>3</v>
      </c>
      <c r="B19">
        <v>1607541351.5</v>
      </c>
      <c r="C19">
        <v>419.5</v>
      </c>
      <c r="D19" t="s">
        <v>298</v>
      </c>
      <c r="E19" t="s">
        <v>299</v>
      </c>
      <c r="F19" t="s">
        <v>300</v>
      </c>
      <c r="G19" t="s">
        <v>301</v>
      </c>
      <c r="H19">
        <v>1607541343.5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302</v>
      </c>
      <c r="AQ19">
        <v>987.52888</v>
      </c>
      <c r="AR19">
        <v>1051.83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303</v>
      </c>
      <c r="BB19">
        <v>645.29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1607541343.5</v>
      </c>
      <c r="BQ19">
        <v>400.215161290323</v>
      </c>
      <c r="BR19">
        <v>399.904258064516</v>
      </c>
      <c r="BS19">
        <v>27.6655483870968</v>
      </c>
      <c r="BT19">
        <v>27.5519741935484</v>
      </c>
      <c r="BU19">
        <v>398.099290322581</v>
      </c>
      <c r="BV19">
        <v>27.1717290322581</v>
      </c>
      <c r="BW19">
        <v>500.007032258064</v>
      </c>
      <c r="BX19">
        <v>101.965064516129</v>
      </c>
      <c r="BY19">
        <v>0.0457024935483871</v>
      </c>
      <c r="BZ19">
        <v>34.3956774193548</v>
      </c>
      <c r="CA19">
        <v>34.5365580645161</v>
      </c>
      <c r="CB19">
        <v>999.9</v>
      </c>
      <c r="CC19">
        <v>0</v>
      </c>
      <c r="CD19">
        <v>0</v>
      </c>
      <c r="CE19">
        <v>9994.19354838709</v>
      </c>
      <c r="CF19">
        <v>0</v>
      </c>
      <c r="CG19">
        <v>281.332548387097</v>
      </c>
      <c r="CH19">
        <v>1400.02258064516</v>
      </c>
      <c r="CI19">
        <v>0.899998064516129</v>
      </c>
      <c r="CJ19">
        <v>0.100001935483871</v>
      </c>
      <c r="CK19">
        <v>0</v>
      </c>
      <c r="CL19">
        <v>987.742387096774</v>
      </c>
      <c r="CM19">
        <v>4.99975</v>
      </c>
      <c r="CN19">
        <v>13752.9903225806</v>
      </c>
      <c r="CO19">
        <v>12178.2387096774</v>
      </c>
      <c r="CP19">
        <v>48.3101612903226</v>
      </c>
      <c r="CQ19">
        <v>50.127</v>
      </c>
      <c r="CR19">
        <v>49.1650322580645</v>
      </c>
      <c r="CS19">
        <v>49.897</v>
      </c>
      <c r="CT19">
        <v>49.9513548387097</v>
      </c>
      <c r="CU19">
        <v>1255.51967741936</v>
      </c>
      <c r="CV19">
        <v>139.502903225806</v>
      </c>
      <c r="CW19">
        <v>0</v>
      </c>
      <c r="CX19">
        <v>272.700000047684</v>
      </c>
      <c r="CY19">
        <v>0</v>
      </c>
      <c r="CZ19">
        <v>987.52888</v>
      </c>
      <c r="DA19">
        <v>-13.984076954192</v>
      </c>
      <c r="DB19">
        <v>-202.630769567084</v>
      </c>
      <c r="DC19">
        <v>13750.092</v>
      </c>
      <c r="DD19">
        <v>15</v>
      </c>
      <c r="DE19">
        <v>1607541142</v>
      </c>
      <c r="DF19" t="s">
        <v>304</v>
      </c>
      <c r="DG19">
        <v>1607541134</v>
      </c>
      <c r="DH19">
        <v>1607541142</v>
      </c>
      <c r="DI19">
        <v>3</v>
      </c>
      <c r="DJ19">
        <v>0.012</v>
      </c>
      <c r="DK19">
        <v>-0.059</v>
      </c>
      <c r="DL19">
        <v>2.116</v>
      </c>
      <c r="DM19">
        <v>0.494</v>
      </c>
      <c r="DN19">
        <v>398</v>
      </c>
      <c r="DO19">
        <v>28</v>
      </c>
      <c r="DP19">
        <v>0.09</v>
      </c>
      <c r="DQ19">
        <v>0.03</v>
      </c>
      <c r="DR19">
        <v>-0.298660405785337</v>
      </c>
      <c r="DS19">
        <v>-0.271944686618191</v>
      </c>
      <c r="DT19">
        <v>0.0442399843927765</v>
      </c>
      <c r="DU19">
        <v>1</v>
      </c>
      <c r="DV19">
        <v>0.3117177</v>
      </c>
      <c r="DW19">
        <v>0.276294327030033</v>
      </c>
      <c r="DX19">
        <v>0.0529782561315804</v>
      </c>
      <c r="DY19">
        <v>0</v>
      </c>
      <c r="DZ19">
        <v>0.1137742</v>
      </c>
      <c r="EA19">
        <v>0.0232458286985542</v>
      </c>
      <c r="EB19">
        <v>0.0019815947180659</v>
      </c>
      <c r="EC19">
        <v>1</v>
      </c>
      <c r="ED19">
        <v>2</v>
      </c>
      <c r="EE19">
        <v>3</v>
      </c>
      <c r="EF19" t="s">
        <v>305</v>
      </c>
      <c r="EG19">
        <v>100</v>
      </c>
      <c r="EH19">
        <v>100</v>
      </c>
      <c r="EI19">
        <v>2.116</v>
      </c>
      <c r="EJ19">
        <v>0.4938</v>
      </c>
      <c r="EK19">
        <v>2.11580000000004</v>
      </c>
      <c r="EL19">
        <v>0</v>
      </c>
      <c r="EM19">
        <v>0</v>
      </c>
      <c r="EN19">
        <v>0</v>
      </c>
      <c r="EO19">
        <v>0.493830000000003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3.6</v>
      </c>
      <c r="EX19">
        <v>3.5</v>
      </c>
      <c r="EY19">
        <v>2</v>
      </c>
      <c r="EZ19">
        <v>509.216</v>
      </c>
      <c r="FA19">
        <v>560.748</v>
      </c>
      <c r="FB19">
        <v>32.7921</v>
      </c>
      <c r="FC19">
        <v>31.8366</v>
      </c>
      <c r="FD19">
        <v>30.0006</v>
      </c>
      <c r="FE19">
        <v>31.5997</v>
      </c>
      <c r="FF19">
        <v>31.5469</v>
      </c>
      <c r="FG19">
        <v>17.1933</v>
      </c>
      <c r="FH19">
        <v>0</v>
      </c>
      <c r="FI19">
        <v>100</v>
      </c>
      <c r="FJ19">
        <v>-999.9</v>
      </c>
      <c r="FK19">
        <v>400</v>
      </c>
      <c r="FL19">
        <v>28.622</v>
      </c>
      <c r="FM19">
        <v>101.516</v>
      </c>
      <c r="FN19">
        <v>100.871</v>
      </c>
    </row>
    <row r="20" spans="1:170">
      <c r="A20">
        <v>4</v>
      </c>
      <c r="B20">
        <v>1607541487.5</v>
      </c>
      <c r="C20">
        <v>555.5</v>
      </c>
      <c r="D20" t="s">
        <v>306</v>
      </c>
      <c r="E20" t="s">
        <v>307</v>
      </c>
      <c r="F20" t="s">
        <v>300</v>
      </c>
      <c r="G20" t="s">
        <v>301</v>
      </c>
      <c r="H20">
        <v>1607541479.5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308</v>
      </c>
      <c r="AQ20">
        <v>1184.08</v>
      </c>
      <c r="AR20">
        <v>1279.25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309</v>
      </c>
      <c r="BB20">
        <v>704.17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1607541479.5</v>
      </c>
      <c r="BQ20">
        <v>400.506903225806</v>
      </c>
      <c r="BR20">
        <v>400.221258064516</v>
      </c>
      <c r="BS20">
        <v>27.3294451612903</v>
      </c>
      <c r="BT20">
        <v>27.4928516129032</v>
      </c>
      <c r="BU20">
        <v>398.391096774194</v>
      </c>
      <c r="BV20">
        <v>26.8356064516129</v>
      </c>
      <c r="BW20">
        <v>500.020290322581</v>
      </c>
      <c r="BX20">
        <v>101.959</v>
      </c>
      <c r="BY20">
        <v>0.0451550161290322</v>
      </c>
      <c r="BZ20">
        <v>34.7147612903226</v>
      </c>
      <c r="CA20">
        <v>34.5919838709677</v>
      </c>
      <c r="CB20">
        <v>999.9</v>
      </c>
      <c r="CC20">
        <v>0</v>
      </c>
      <c r="CD20">
        <v>0</v>
      </c>
      <c r="CE20">
        <v>10003.4693548387</v>
      </c>
      <c r="CF20">
        <v>0</v>
      </c>
      <c r="CG20">
        <v>245.606096774194</v>
      </c>
      <c r="CH20">
        <v>1399.99903225806</v>
      </c>
      <c r="CI20">
        <v>0.899997129032258</v>
      </c>
      <c r="CJ20">
        <v>0.100002848387097</v>
      </c>
      <c r="CK20">
        <v>0</v>
      </c>
      <c r="CL20">
        <v>1184.39322580645</v>
      </c>
      <c r="CM20">
        <v>4.99975</v>
      </c>
      <c r="CN20">
        <v>16611.7096774194</v>
      </c>
      <c r="CO20">
        <v>12178.0290322581</v>
      </c>
      <c r="CP20">
        <v>48.7256129032258</v>
      </c>
      <c r="CQ20">
        <v>50.4512258064516</v>
      </c>
      <c r="CR20">
        <v>49.5924838709677</v>
      </c>
      <c r="CS20">
        <v>50.2134838709677</v>
      </c>
      <c r="CT20">
        <v>50.370935483871</v>
      </c>
      <c r="CU20">
        <v>1255.4964516129</v>
      </c>
      <c r="CV20">
        <v>139.502580645161</v>
      </c>
      <c r="CW20">
        <v>0</v>
      </c>
      <c r="CX20">
        <v>134.900000095367</v>
      </c>
      <c r="CY20">
        <v>0</v>
      </c>
      <c r="CZ20">
        <v>1184.08</v>
      </c>
      <c r="DA20">
        <v>-35.7184614816762</v>
      </c>
      <c r="DB20">
        <v>-491.476922131655</v>
      </c>
      <c r="DC20">
        <v>16607.42</v>
      </c>
      <c r="DD20">
        <v>15</v>
      </c>
      <c r="DE20">
        <v>1607541142</v>
      </c>
      <c r="DF20" t="s">
        <v>304</v>
      </c>
      <c r="DG20">
        <v>1607541134</v>
      </c>
      <c r="DH20">
        <v>1607541142</v>
      </c>
      <c r="DI20">
        <v>3</v>
      </c>
      <c r="DJ20">
        <v>0.012</v>
      </c>
      <c r="DK20">
        <v>-0.059</v>
      </c>
      <c r="DL20">
        <v>2.116</v>
      </c>
      <c r="DM20">
        <v>0.494</v>
      </c>
      <c r="DN20">
        <v>398</v>
      </c>
      <c r="DO20">
        <v>28</v>
      </c>
      <c r="DP20">
        <v>0.09</v>
      </c>
      <c r="DQ20">
        <v>0.03</v>
      </c>
      <c r="DR20">
        <v>-0.189849808212941</v>
      </c>
      <c r="DS20">
        <v>1.06289766412313</v>
      </c>
      <c r="DT20">
        <v>0.0844700391802664</v>
      </c>
      <c r="DU20">
        <v>0</v>
      </c>
      <c r="DV20">
        <v>0.281231753333333</v>
      </c>
      <c r="DW20">
        <v>-1.68722064694105</v>
      </c>
      <c r="DX20">
        <v>0.129456739228969</v>
      </c>
      <c r="DY20">
        <v>0</v>
      </c>
      <c r="DZ20">
        <v>-0.160489313333333</v>
      </c>
      <c r="EA20">
        <v>0.622733793103448</v>
      </c>
      <c r="EB20">
        <v>0.0451167566387311</v>
      </c>
      <c r="EC20">
        <v>0</v>
      </c>
      <c r="ED20">
        <v>0</v>
      </c>
      <c r="EE20">
        <v>3</v>
      </c>
      <c r="EF20" t="s">
        <v>297</v>
      </c>
      <c r="EG20">
        <v>100</v>
      </c>
      <c r="EH20">
        <v>100</v>
      </c>
      <c r="EI20">
        <v>2.116</v>
      </c>
      <c r="EJ20">
        <v>0.4938</v>
      </c>
      <c r="EK20">
        <v>2.11580000000004</v>
      </c>
      <c r="EL20">
        <v>0</v>
      </c>
      <c r="EM20">
        <v>0</v>
      </c>
      <c r="EN20">
        <v>0</v>
      </c>
      <c r="EO20">
        <v>0.493830000000003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5.9</v>
      </c>
      <c r="EX20">
        <v>5.8</v>
      </c>
      <c r="EY20">
        <v>2</v>
      </c>
      <c r="EZ20">
        <v>508.562</v>
      </c>
      <c r="FA20">
        <v>559.236</v>
      </c>
      <c r="FB20">
        <v>33.1332</v>
      </c>
      <c r="FC20">
        <v>31.9896</v>
      </c>
      <c r="FD20">
        <v>30.0003</v>
      </c>
      <c r="FE20">
        <v>31.7665</v>
      </c>
      <c r="FF20">
        <v>31.7098</v>
      </c>
      <c r="FG20">
        <v>17.1508</v>
      </c>
      <c r="FH20">
        <v>0</v>
      </c>
      <c r="FI20">
        <v>100</v>
      </c>
      <c r="FJ20">
        <v>-999.9</v>
      </c>
      <c r="FK20">
        <v>400</v>
      </c>
      <c r="FL20">
        <v>27.6675</v>
      </c>
      <c r="FM20">
        <v>101.512</v>
      </c>
      <c r="FN20">
        <v>100.866</v>
      </c>
    </row>
    <row r="21" spans="1:170">
      <c r="A21">
        <v>5</v>
      </c>
      <c r="B21">
        <v>1607542176</v>
      </c>
      <c r="C21">
        <v>1244</v>
      </c>
      <c r="D21" t="s">
        <v>310</v>
      </c>
      <c r="E21" t="s">
        <v>311</v>
      </c>
      <c r="F21" t="s">
        <v>312</v>
      </c>
      <c r="G21" t="s">
        <v>313</v>
      </c>
      <c r="H21">
        <v>1607542168.25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314</v>
      </c>
      <c r="AQ21">
        <v>995.0434</v>
      </c>
      <c r="AR21">
        <v>1203.2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315</v>
      </c>
      <c r="BB21">
        <v>806.51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1607542168.25</v>
      </c>
      <c r="BQ21">
        <v>393.7976</v>
      </c>
      <c r="BR21">
        <v>399.9145</v>
      </c>
      <c r="BS21">
        <v>29.59321</v>
      </c>
      <c r="BT21">
        <v>28.1011366666667</v>
      </c>
      <c r="BU21">
        <v>391.5604</v>
      </c>
      <c r="BV21">
        <v>29.1160366666667</v>
      </c>
      <c r="BW21">
        <v>500.026533333333</v>
      </c>
      <c r="BX21">
        <v>101.9384</v>
      </c>
      <c r="BY21">
        <v>0.0456421133333333</v>
      </c>
      <c r="BZ21">
        <v>36.2186033333333</v>
      </c>
      <c r="CA21">
        <v>36.6997666666667</v>
      </c>
      <c r="CB21">
        <v>999.9</v>
      </c>
      <c r="CC21">
        <v>0</v>
      </c>
      <c r="CD21">
        <v>0</v>
      </c>
      <c r="CE21">
        <v>10006.4166666667</v>
      </c>
      <c r="CF21">
        <v>0</v>
      </c>
      <c r="CG21">
        <v>248.891366666667</v>
      </c>
      <c r="CH21">
        <v>1400.00133333333</v>
      </c>
      <c r="CI21">
        <v>0.9000057</v>
      </c>
      <c r="CJ21">
        <v>0.09999466</v>
      </c>
      <c r="CK21">
        <v>0</v>
      </c>
      <c r="CL21">
        <v>995.077166666667</v>
      </c>
      <c r="CM21">
        <v>4.99975</v>
      </c>
      <c r="CN21">
        <v>13781.33</v>
      </c>
      <c r="CO21">
        <v>12178.0733333333</v>
      </c>
      <c r="CP21">
        <v>49.9811</v>
      </c>
      <c r="CQ21">
        <v>51.562</v>
      </c>
      <c r="CR21">
        <v>50.8666</v>
      </c>
      <c r="CS21">
        <v>51.3894666666667</v>
      </c>
      <c r="CT21">
        <v>51.6332666666667</v>
      </c>
      <c r="CU21">
        <v>1255.51133333333</v>
      </c>
      <c r="CV21">
        <v>139.49</v>
      </c>
      <c r="CW21">
        <v>0</v>
      </c>
      <c r="CX21">
        <v>687.800000190735</v>
      </c>
      <c r="CY21">
        <v>0</v>
      </c>
      <c r="CZ21">
        <v>995.0434</v>
      </c>
      <c r="DA21">
        <v>-2.30692307210323</v>
      </c>
      <c r="DB21">
        <v>-9.43846146554081</v>
      </c>
      <c r="DC21">
        <v>13781.032</v>
      </c>
      <c r="DD21">
        <v>15</v>
      </c>
      <c r="DE21">
        <v>1607541570</v>
      </c>
      <c r="DF21" t="s">
        <v>316</v>
      </c>
      <c r="DG21">
        <v>1607541570</v>
      </c>
      <c r="DH21">
        <v>1607541566.5</v>
      </c>
      <c r="DI21">
        <v>4</v>
      </c>
      <c r="DJ21">
        <v>0.121</v>
      </c>
      <c r="DK21">
        <v>-0.017</v>
      </c>
      <c r="DL21">
        <v>2.237</v>
      </c>
      <c r="DM21">
        <v>0.477</v>
      </c>
      <c r="DN21">
        <v>402</v>
      </c>
      <c r="DO21">
        <v>28</v>
      </c>
      <c r="DP21">
        <v>0.18</v>
      </c>
      <c r="DQ21">
        <v>0.07</v>
      </c>
      <c r="DR21">
        <v>4.59534116592228</v>
      </c>
      <c r="DS21">
        <v>-0.215993120662659</v>
      </c>
      <c r="DT21">
        <v>0.0237938617770999</v>
      </c>
      <c r="DU21">
        <v>1</v>
      </c>
      <c r="DV21">
        <v>-6.118038</v>
      </c>
      <c r="DW21">
        <v>0.26688160177976</v>
      </c>
      <c r="DX21">
        <v>0.0280635955643606</v>
      </c>
      <c r="DY21">
        <v>0</v>
      </c>
      <c r="DZ21">
        <v>1.49156</v>
      </c>
      <c r="EA21">
        <v>0.0667018464961045</v>
      </c>
      <c r="EB21">
        <v>0.00484519899832125</v>
      </c>
      <c r="EC21">
        <v>1</v>
      </c>
      <c r="ED21">
        <v>2</v>
      </c>
      <c r="EE21">
        <v>3</v>
      </c>
      <c r="EF21" t="s">
        <v>305</v>
      </c>
      <c r="EG21">
        <v>100</v>
      </c>
      <c r="EH21">
        <v>100</v>
      </c>
      <c r="EI21">
        <v>2.237</v>
      </c>
      <c r="EJ21">
        <v>0.4771</v>
      </c>
      <c r="EK21">
        <v>2.23734999999994</v>
      </c>
      <c r="EL21">
        <v>0</v>
      </c>
      <c r="EM21">
        <v>0</v>
      </c>
      <c r="EN21">
        <v>0</v>
      </c>
      <c r="EO21">
        <v>0.477180952380952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10.1</v>
      </c>
      <c r="EX21">
        <v>10.2</v>
      </c>
      <c r="EY21">
        <v>2</v>
      </c>
      <c r="EZ21">
        <v>512.836</v>
      </c>
      <c r="FA21">
        <v>548.419</v>
      </c>
      <c r="FB21">
        <v>34.6059</v>
      </c>
      <c r="FC21">
        <v>32.9091</v>
      </c>
      <c r="FD21">
        <v>30.0006</v>
      </c>
      <c r="FE21">
        <v>32.6963</v>
      </c>
      <c r="FF21">
        <v>32.6479</v>
      </c>
      <c r="FG21">
        <v>16.6164</v>
      </c>
      <c r="FH21">
        <v>0</v>
      </c>
      <c r="FI21">
        <v>100</v>
      </c>
      <c r="FJ21">
        <v>-999.9</v>
      </c>
      <c r="FK21">
        <v>400</v>
      </c>
      <c r="FL21">
        <v>34.1186</v>
      </c>
      <c r="FM21">
        <v>101.402</v>
      </c>
      <c r="FN21">
        <v>100.738</v>
      </c>
    </row>
    <row r="22" spans="1:170">
      <c r="A22">
        <v>6</v>
      </c>
      <c r="B22">
        <v>1607542320.1</v>
      </c>
      <c r="C22">
        <v>1388.09999990463</v>
      </c>
      <c r="D22" t="s">
        <v>317</v>
      </c>
      <c r="E22" t="s">
        <v>318</v>
      </c>
      <c r="F22" t="s">
        <v>312</v>
      </c>
      <c r="G22" t="s">
        <v>313</v>
      </c>
      <c r="H22">
        <v>1607542312.1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319</v>
      </c>
      <c r="AQ22">
        <v>1142.0408</v>
      </c>
      <c r="AR22">
        <v>1393.15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320</v>
      </c>
      <c r="BB22">
        <v>906.1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1607542312.1</v>
      </c>
      <c r="BQ22">
        <v>392.686870967742</v>
      </c>
      <c r="BR22">
        <v>400.11335483871</v>
      </c>
      <c r="BS22">
        <v>29.8313774193548</v>
      </c>
      <c r="BT22">
        <v>28.2809548387097</v>
      </c>
      <c r="BU22">
        <v>390.449387096774</v>
      </c>
      <c r="BV22">
        <v>29.3541967741935</v>
      </c>
      <c r="BW22">
        <v>500.012129032258</v>
      </c>
      <c r="BX22">
        <v>101.944193548387</v>
      </c>
      <c r="BY22">
        <v>0.0460528516129032</v>
      </c>
      <c r="BZ22">
        <v>36.4508548387097</v>
      </c>
      <c r="CA22">
        <v>36.6341161290323</v>
      </c>
      <c r="CB22">
        <v>999.9</v>
      </c>
      <c r="CC22">
        <v>0</v>
      </c>
      <c r="CD22">
        <v>0</v>
      </c>
      <c r="CE22">
        <v>9997.88419354839</v>
      </c>
      <c r="CF22">
        <v>0</v>
      </c>
      <c r="CG22">
        <v>249.454903225806</v>
      </c>
      <c r="CH22">
        <v>1399.97129032258</v>
      </c>
      <c r="CI22">
        <v>0.899992387096774</v>
      </c>
      <c r="CJ22">
        <v>0.100007741935484</v>
      </c>
      <c r="CK22">
        <v>0</v>
      </c>
      <c r="CL22">
        <v>1145.28612903226</v>
      </c>
      <c r="CM22">
        <v>4.99975</v>
      </c>
      <c r="CN22">
        <v>15814.1129032258</v>
      </c>
      <c r="CO22">
        <v>12177.7709677419</v>
      </c>
      <c r="CP22">
        <v>50.3465483870968</v>
      </c>
      <c r="CQ22">
        <v>51.8302903225806</v>
      </c>
      <c r="CR22">
        <v>51.179</v>
      </c>
      <c r="CS22">
        <v>51.687064516129</v>
      </c>
      <c r="CT22">
        <v>51.9878064516129</v>
      </c>
      <c r="CU22">
        <v>1255.46387096774</v>
      </c>
      <c r="CV22">
        <v>139.507419354839</v>
      </c>
      <c r="CW22">
        <v>0</v>
      </c>
      <c r="CX22">
        <v>143</v>
      </c>
      <c r="CY22">
        <v>0</v>
      </c>
      <c r="CZ22">
        <v>1142.0408</v>
      </c>
      <c r="DA22">
        <v>-339.268462051451</v>
      </c>
      <c r="DB22">
        <v>-4608.77693019151</v>
      </c>
      <c r="DC22">
        <v>15770.248</v>
      </c>
      <c r="DD22">
        <v>15</v>
      </c>
      <c r="DE22">
        <v>1607541570</v>
      </c>
      <c r="DF22" t="s">
        <v>316</v>
      </c>
      <c r="DG22">
        <v>1607541570</v>
      </c>
      <c r="DH22">
        <v>1607541566.5</v>
      </c>
      <c r="DI22">
        <v>4</v>
      </c>
      <c r="DJ22">
        <v>0.121</v>
      </c>
      <c r="DK22">
        <v>-0.017</v>
      </c>
      <c r="DL22">
        <v>2.237</v>
      </c>
      <c r="DM22">
        <v>0.477</v>
      </c>
      <c r="DN22">
        <v>402</v>
      </c>
      <c r="DO22">
        <v>28</v>
      </c>
      <c r="DP22">
        <v>0.18</v>
      </c>
      <c r="DQ22">
        <v>0.07</v>
      </c>
      <c r="DR22">
        <v>5.65506748920531</v>
      </c>
      <c r="DS22">
        <v>0.116117607107989</v>
      </c>
      <c r="DT22">
        <v>0.0681770868959903</v>
      </c>
      <c r="DU22">
        <v>1</v>
      </c>
      <c r="DV22">
        <v>-7.42004933333333</v>
      </c>
      <c r="DW22">
        <v>-0.340682536151274</v>
      </c>
      <c r="DX22">
        <v>0.0870394010753495</v>
      </c>
      <c r="DY22">
        <v>0</v>
      </c>
      <c r="DZ22">
        <v>1.54886066666667</v>
      </c>
      <c r="EA22">
        <v>0.402855617352613</v>
      </c>
      <c r="EB22">
        <v>0.0291858473617304</v>
      </c>
      <c r="EC22">
        <v>0</v>
      </c>
      <c r="ED22">
        <v>1</v>
      </c>
      <c r="EE22">
        <v>3</v>
      </c>
      <c r="EF22" t="s">
        <v>321</v>
      </c>
      <c r="EG22">
        <v>100</v>
      </c>
      <c r="EH22">
        <v>100</v>
      </c>
      <c r="EI22">
        <v>2.237</v>
      </c>
      <c r="EJ22">
        <v>0.4772</v>
      </c>
      <c r="EK22">
        <v>2.23734999999994</v>
      </c>
      <c r="EL22">
        <v>0</v>
      </c>
      <c r="EM22">
        <v>0</v>
      </c>
      <c r="EN22">
        <v>0</v>
      </c>
      <c r="EO22">
        <v>0.477180952380952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12.5</v>
      </c>
      <c r="EX22">
        <v>12.6</v>
      </c>
      <c r="EY22">
        <v>2</v>
      </c>
      <c r="EZ22">
        <v>514.224</v>
      </c>
      <c r="FA22">
        <v>545.461</v>
      </c>
      <c r="FB22">
        <v>34.8532</v>
      </c>
      <c r="FC22">
        <v>33.1386</v>
      </c>
      <c r="FD22">
        <v>30.0009</v>
      </c>
      <c r="FE22">
        <v>32.9064</v>
      </c>
      <c r="FF22">
        <v>32.8538</v>
      </c>
      <c r="FG22">
        <v>16.5228</v>
      </c>
      <c r="FH22">
        <v>0</v>
      </c>
      <c r="FI22">
        <v>100</v>
      </c>
      <c r="FJ22">
        <v>-999.9</v>
      </c>
      <c r="FK22">
        <v>400</v>
      </c>
      <c r="FL22">
        <v>29.5035</v>
      </c>
      <c r="FM22">
        <v>101.369</v>
      </c>
      <c r="FN22">
        <v>100.691</v>
      </c>
    </row>
    <row r="23" spans="1:170">
      <c r="A23">
        <v>7</v>
      </c>
      <c r="B23">
        <v>1607542495.6</v>
      </c>
      <c r="C23">
        <v>1563.59999990463</v>
      </c>
      <c r="D23" t="s">
        <v>322</v>
      </c>
      <c r="E23" t="s">
        <v>323</v>
      </c>
      <c r="F23" t="s">
        <v>324</v>
      </c>
      <c r="G23" t="s">
        <v>325</v>
      </c>
      <c r="H23">
        <v>1607542487.85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326</v>
      </c>
      <c r="AQ23">
        <v>1127.1404</v>
      </c>
      <c r="AR23">
        <v>1440.79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327</v>
      </c>
      <c r="BB23">
        <v>787.25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1607542487.85</v>
      </c>
      <c r="BQ23">
        <v>378.206166666667</v>
      </c>
      <c r="BR23">
        <v>399.760766666667</v>
      </c>
      <c r="BS23">
        <v>37.40005</v>
      </c>
      <c r="BT23">
        <v>28.4870866666667</v>
      </c>
      <c r="BU23">
        <v>375.9689</v>
      </c>
      <c r="BV23">
        <v>36.9228566666667</v>
      </c>
      <c r="BW23">
        <v>500.010466666667</v>
      </c>
      <c r="BX23">
        <v>101.932</v>
      </c>
      <c r="BY23">
        <v>0.04622436</v>
      </c>
      <c r="BZ23">
        <v>36.39556</v>
      </c>
      <c r="CA23">
        <v>35.6242266666667</v>
      </c>
      <c r="CB23">
        <v>999.9</v>
      </c>
      <c r="CC23">
        <v>0</v>
      </c>
      <c r="CD23">
        <v>0</v>
      </c>
      <c r="CE23">
        <v>9996.56366666667</v>
      </c>
      <c r="CF23">
        <v>0</v>
      </c>
      <c r="CG23">
        <v>507.483366666667</v>
      </c>
      <c r="CH23">
        <v>1400.00266666667</v>
      </c>
      <c r="CI23">
        <v>0.899991433333334</v>
      </c>
      <c r="CJ23">
        <v>0.100008526666667</v>
      </c>
      <c r="CK23">
        <v>0</v>
      </c>
      <c r="CL23">
        <v>1129.14633333333</v>
      </c>
      <c r="CM23">
        <v>4.99975</v>
      </c>
      <c r="CN23">
        <v>15591.9966666667</v>
      </c>
      <c r="CO23">
        <v>12178.0433333333</v>
      </c>
      <c r="CP23">
        <v>49.1705666666667</v>
      </c>
      <c r="CQ23">
        <v>50.6436</v>
      </c>
      <c r="CR23">
        <v>49.9123</v>
      </c>
      <c r="CS23">
        <v>50.3038333333333</v>
      </c>
      <c r="CT23">
        <v>50.9414333333333</v>
      </c>
      <c r="CU23">
        <v>1255.48833333333</v>
      </c>
      <c r="CV23">
        <v>139.515</v>
      </c>
      <c r="CW23">
        <v>0</v>
      </c>
      <c r="CX23">
        <v>174.700000047684</v>
      </c>
      <c r="CY23">
        <v>0</v>
      </c>
      <c r="CZ23">
        <v>1127.1404</v>
      </c>
      <c r="DA23">
        <v>-169.379999752355</v>
      </c>
      <c r="DB23">
        <v>-2360.97691948798</v>
      </c>
      <c r="DC23">
        <v>15564.212</v>
      </c>
      <c r="DD23">
        <v>15</v>
      </c>
      <c r="DE23">
        <v>1607541570</v>
      </c>
      <c r="DF23" t="s">
        <v>316</v>
      </c>
      <c r="DG23">
        <v>1607541570</v>
      </c>
      <c r="DH23">
        <v>1607541566.5</v>
      </c>
      <c r="DI23">
        <v>4</v>
      </c>
      <c r="DJ23">
        <v>0.121</v>
      </c>
      <c r="DK23">
        <v>-0.017</v>
      </c>
      <c r="DL23">
        <v>2.237</v>
      </c>
      <c r="DM23">
        <v>0.477</v>
      </c>
      <c r="DN23">
        <v>402</v>
      </c>
      <c r="DO23">
        <v>28</v>
      </c>
      <c r="DP23">
        <v>0.18</v>
      </c>
      <c r="DQ23">
        <v>0.07</v>
      </c>
      <c r="DR23">
        <v>15.0364100811644</v>
      </c>
      <c r="DS23">
        <v>0.477477806409353</v>
      </c>
      <c r="DT23">
        <v>0.0493717338810168</v>
      </c>
      <c r="DU23">
        <v>1</v>
      </c>
      <c r="DV23">
        <v>-21.5545433333333</v>
      </c>
      <c r="DW23">
        <v>-0.985236040044505</v>
      </c>
      <c r="DX23">
        <v>0.0828463223216468</v>
      </c>
      <c r="DY23">
        <v>0</v>
      </c>
      <c r="DZ23">
        <v>8.912956</v>
      </c>
      <c r="EA23">
        <v>0.828502958843167</v>
      </c>
      <c r="EB23">
        <v>0.0599012018020787</v>
      </c>
      <c r="EC23">
        <v>0</v>
      </c>
      <c r="ED23">
        <v>1</v>
      </c>
      <c r="EE23">
        <v>3</v>
      </c>
      <c r="EF23" t="s">
        <v>321</v>
      </c>
      <c r="EG23">
        <v>100</v>
      </c>
      <c r="EH23">
        <v>100</v>
      </c>
      <c r="EI23">
        <v>2.237</v>
      </c>
      <c r="EJ23">
        <v>0.4772</v>
      </c>
      <c r="EK23">
        <v>2.23734999999994</v>
      </c>
      <c r="EL23">
        <v>0</v>
      </c>
      <c r="EM23">
        <v>0</v>
      </c>
      <c r="EN23">
        <v>0</v>
      </c>
      <c r="EO23">
        <v>0.477180952380952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15.4</v>
      </c>
      <c r="EX23">
        <v>15.5</v>
      </c>
      <c r="EY23">
        <v>2</v>
      </c>
      <c r="EZ23">
        <v>520.622</v>
      </c>
      <c r="FA23">
        <v>543.406</v>
      </c>
      <c r="FB23">
        <v>35.0992</v>
      </c>
      <c r="FC23">
        <v>33.407</v>
      </c>
      <c r="FD23">
        <v>30.0001</v>
      </c>
      <c r="FE23">
        <v>33.1606</v>
      </c>
      <c r="FF23">
        <v>33.086</v>
      </c>
      <c r="FG23">
        <v>16.7291</v>
      </c>
      <c r="FH23">
        <v>0</v>
      </c>
      <c r="FI23">
        <v>100</v>
      </c>
      <c r="FJ23">
        <v>-999.9</v>
      </c>
      <c r="FK23">
        <v>400</v>
      </c>
      <c r="FL23">
        <v>29.7397</v>
      </c>
      <c r="FM23">
        <v>101.313</v>
      </c>
      <c r="FN23">
        <v>100.663</v>
      </c>
    </row>
    <row r="24" spans="1:170">
      <c r="A24">
        <v>8</v>
      </c>
      <c r="B24">
        <v>1607542647.6</v>
      </c>
      <c r="C24">
        <v>1715.59999990463</v>
      </c>
      <c r="D24" t="s">
        <v>328</v>
      </c>
      <c r="E24" t="s">
        <v>329</v>
      </c>
      <c r="F24" t="s">
        <v>324</v>
      </c>
      <c r="G24" t="s">
        <v>325</v>
      </c>
      <c r="H24">
        <v>1607542639.85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330</v>
      </c>
      <c r="AQ24">
        <v>1416.41615384615</v>
      </c>
      <c r="AR24">
        <v>1916.91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331</v>
      </c>
      <c r="BB24">
        <v>910.93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1607542639.85</v>
      </c>
      <c r="BQ24">
        <v>372.703333333333</v>
      </c>
      <c r="BR24">
        <v>399.932966666667</v>
      </c>
      <c r="BS24">
        <v>37.56359</v>
      </c>
      <c r="BT24">
        <v>28.5683833333333</v>
      </c>
      <c r="BU24">
        <v>370.466</v>
      </c>
      <c r="BV24">
        <v>37.0864066666667</v>
      </c>
      <c r="BW24">
        <v>500.02</v>
      </c>
      <c r="BX24">
        <v>101.9362</v>
      </c>
      <c r="BY24">
        <v>0.0450395833333333</v>
      </c>
      <c r="BZ24">
        <v>36.2972833333333</v>
      </c>
      <c r="CA24">
        <v>35.25039</v>
      </c>
      <c r="CB24">
        <v>999.9</v>
      </c>
      <c r="CC24">
        <v>0</v>
      </c>
      <c r="CD24">
        <v>0</v>
      </c>
      <c r="CE24">
        <v>10001.5003333333</v>
      </c>
      <c r="CF24">
        <v>0</v>
      </c>
      <c r="CG24">
        <v>367.115166666667</v>
      </c>
      <c r="CH24">
        <v>1399.97033333333</v>
      </c>
      <c r="CI24">
        <v>0.900000333333333</v>
      </c>
      <c r="CJ24">
        <v>0.09999966</v>
      </c>
      <c r="CK24">
        <v>0</v>
      </c>
      <c r="CL24">
        <v>1418.36833333333</v>
      </c>
      <c r="CM24">
        <v>4.99975</v>
      </c>
      <c r="CN24">
        <v>19447.94</v>
      </c>
      <c r="CO24">
        <v>12177.7833333333</v>
      </c>
      <c r="CP24">
        <v>48.1039666666667</v>
      </c>
      <c r="CQ24">
        <v>49.6684</v>
      </c>
      <c r="CR24">
        <v>48.8267666666666</v>
      </c>
      <c r="CS24">
        <v>49.4018666666667</v>
      </c>
      <c r="CT24">
        <v>49.9559</v>
      </c>
      <c r="CU24">
        <v>1255.473</v>
      </c>
      <c r="CV24">
        <v>139.498666666667</v>
      </c>
      <c r="CW24">
        <v>0</v>
      </c>
      <c r="CX24">
        <v>151.300000190735</v>
      </c>
      <c r="CY24">
        <v>0</v>
      </c>
      <c r="CZ24">
        <v>1416.41615384615</v>
      </c>
      <c r="DA24">
        <v>-408.289914501449</v>
      </c>
      <c r="DB24">
        <v>-5606.72820468602</v>
      </c>
      <c r="DC24">
        <v>19421.3615384615</v>
      </c>
      <c r="DD24">
        <v>15</v>
      </c>
      <c r="DE24">
        <v>1607541570</v>
      </c>
      <c r="DF24" t="s">
        <v>316</v>
      </c>
      <c r="DG24">
        <v>1607541570</v>
      </c>
      <c r="DH24">
        <v>1607541566.5</v>
      </c>
      <c r="DI24">
        <v>4</v>
      </c>
      <c r="DJ24">
        <v>0.121</v>
      </c>
      <c r="DK24">
        <v>-0.017</v>
      </c>
      <c r="DL24">
        <v>2.237</v>
      </c>
      <c r="DM24">
        <v>0.477</v>
      </c>
      <c r="DN24">
        <v>402</v>
      </c>
      <c r="DO24">
        <v>28</v>
      </c>
      <c r="DP24">
        <v>0.18</v>
      </c>
      <c r="DQ24">
        <v>0.07</v>
      </c>
      <c r="DR24">
        <v>19.782187515708</v>
      </c>
      <c r="DS24">
        <v>0.582271695639962</v>
      </c>
      <c r="DT24">
        <v>0.0472265310770391</v>
      </c>
      <c r="DU24">
        <v>0</v>
      </c>
      <c r="DV24">
        <v>-27.22969</v>
      </c>
      <c r="DW24">
        <v>-1.25061357063403</v>
      </c>
      <c r="DX24">
        <v>0.0929664719132655</v>
      </c>
      <c r="DY24">
        <v>0</v>
      </c>
      <c r="DZ24">
        <v>8.99520266666667</v>
      </c>
      <c r="EA24">
        <v>1.17933383759733</v>
      </c>
      <c r="EB24">
        <v>0.0853542856933513</v>
      </c>
      <c r="EC24">
        <v>0</v>
      </c>
      <c r="ED24">
        <v>0</v>
      </c>
      <c r="EE24">
        <v>3</v>
      </c>
      <c r="EF24" t="s">
        <v>297</v>
      </c>
      <c r="EG24">
        <v>100</v>
      </c>
      <c r="EH24">
        <v>100</v>
      </c>
      <c r="EI24">
        <v>2.238</v>
      </c>
      <c r="EJ24">
        <v>0.4771</v>
      </c>
      <c r="EK24">
        <v>2.23734999999994</v>
      </c>
      <c r="EL24">
        <v>0</v>
      </c>
      <c r="EM24">
        <v>0</v>
      </c>
      <c r="EN24">
        <v>0</v>
      </c>
      <c r="EO24">
        <v>0.477180952380952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18</v>
      </c>
      <c r="EX24">
        <v>18</v>
      </c>
      <c r="EY24">
        <v>2</v>
      </c>
      <c r="EZ24">
        <v>518.324</v>
      </c>
      <c r="FA24">
        <v>543.104</v>
      </c>
      <c r="FB24">
        <v>35.1645</v>
      </c>
      <c r="FC24">
        <v>33.3413</v>
      </c>
      <c r="FD24">
        <v>29.9998</v>
      </c>
      <c r="FE24">
        <v>33.1341</v>
      </c>
      <c r="FF24">
        <v>33.0677</v>
      </c>
      <c r="FG24">
        <v>16.9334</v>
      </c>
      <c r="FH24">
        <v>0</v>
      </c>
      <c r="FI24">
        <v>100</v>
      </c>
      <c r="FJ24">
        <v>-999.9</v>
      </c>
      <c r="FK24">
        <v>400</v>
      </c>
      <c r="FL24">
        <v>36.9195</v>
      </c>
      <c r="FM24">
        <v>101.345</v>
      </c>
      <c r="FN24">
        <v>100.697</v>
      </c>
    </row>
    <row r="25" spans="1:170">
      <c r="A25">
        <v>9</v>
      </c>
      <c r="B25">
        <v>1607542978.1</v>
      </c>
      <c r="C25">
        <v>2046.09999990463</v>
      </c>
      <c r="D25" t="s">
        <v>332</v>
      </c>
      <c r="E25" t="s">
        <v>333</v>
      </c>
      <c r="F25" t="s">
        <v>334</v>
      </c>
      <c r="G25" t="s">
        <v>335</v>
      </c>
      <c r="H25">
        <v>1607542970.35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336</v>
      </c>
      <c r="AQ25">
        <v>1159.01115384615</v>
      </c>
      <c r="AR25">
        <v>1564.73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337</v>
      </c>
      <c r="BB25">
        <v>778.04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1607542970.35</v>
      </c>
      <c r="BQ25">
        <v>374.285933333333</v>
      </c>
      <c r="BR25">
        <v>399.9352</v>
      </c>
      <c r="BS25">
        <v>38.17055</v>
      </c>
      <c r="BT25">
        <v>29.85832</v>
      </c>
      <c r="BU25">
        <v>371.938166666667</v>
      </c>
      <c r="BV25">
        <v>37.70205</v>
      </c>
      <c r="BW25">
        <v>500.008866666667</v>
      </c>
      <c r="BX25">
        <v>101.915433333333</v>
      </c>
      <c r="BY25">
        <v>0.04735337</v>
      </c>
      <c r="BZ25">
        <v>36.52311</v>
      </c>
      <c r="CA25">
        <v>35.7258066666667</v>
      </c>
      <c r="CB25">
        <v>999.9</v>
      </c>
      <c r="CC25">
        <v>0</v>
      </c>
      <c r="CD25">
        <v>0</v>
      </c>
      <c r="CE25">
        <v>9998.28833333333</v>
      </c>
      <c r="CF25">
        <v>0</v>
      </c>
      <c r="CG25">
        <v>498.538133333333</v>
      </c>
      <c r="CH25">
        <v>1400.00866666667</v>
      </c>
      <c r="CI25">
        <v>0.900001866666667</v>
      </c>
      <c r="CJ25">
        <v>0.09999808</v>
      </c>
      <c r="CK25">
        <v>0</v>
      </c>
      <c r="CL25">
        <v>1159.823</v>
      </c>
      <c r="CM25">
        <v>4.99975</v>
      </c>
      <c r="CN25">
        <v>15986.5533333333</v>
      </c>
      <c r="CO25">
        <v>12178.1133333333</v>
      </c>
      <c r="CP25">
        <v>47.1394666666667</v>
      </c>
      <c r="CQ25">
        <v>48.6353333333333</v>
      </c>
      <c r="CR25">
        <v>47.7768666666667</v>
      </c>
      <c r="CS25">
        <v>48.4685</v>
      </c>
      <c r="CT25">
        <v>49.0103333333333</v>
      </c>
      <c r="CU25">
        <v>1255.507</v>
      </c>
      <c r="CV25">
        <v>139.501666666667</v>
      </c>
      <c r="CW25">
        <v>0</v>
      </c>
      <c r="CX25">
        <v>329.799999952316</v>
      </c>
      <c r="CY25">
        <v>0</v>
      </c>
      <c r="CZ25">
        <v>1159.01115384615</v>
      </c>
      <c r="DA25">
        <v>-127.372649409704</v>
      </c>
      <c r="DB25">
        <v>-1779.61709152767</v>
      </c>
      <c r="DC25">
        <v>15975.6153846154</v>
      </c>
      <c r="DD25">
        <v>15</v>
      </c>
      <c r="DE25">
        <v>1607542743.1</v>
      </c>
      <c r="DF25" t="s">
        <v>338</v>
      </c>
      <c r="DG25">
        <v>1607542743.1</v>
      </c>
      <c r="DH25">
        <v>1607542736.6</v>
      </c>
      <c r="DI25">
        <v>5</v>
      </c>
      <c r="DJ25">
        <v>0.11</v>
      </c>
      <c r="DK25">
        <v>-0.009</v>
      </c>
      <c r="DL25">
        <v>2.348</v>
      </c>
      <c r="DM25">
        <v>0.469</v>
      </c>
      <c r="DN25">
        <v>401</v>
      </c>
      <c r="DO25">
        <v>29</v>
      </c>
      <c r="DP25">
        <v>0.45</v>
      </c>
      <c r="DQ25">
        <v>0.15</v>
      </c>
      <c r="DR25">
        <v>18.6761688069891</v>
      </c>
      <c r="DS25">
        <v>0.380645221587507</v>
      </c>
      <c r="DT25">
        <v>0.0421514300250317</v>
      </c>
      <c r="DU25">
        <v>1</v>
      </c>
      <c r="DV25">
        <v>-25.64765</v>
      </c>
      <c r="DW25">
        <v>-0.391707230255868</v>
      </c>
      <c r="DX25">
        <v>0.0480928736924716</v>
      </c>
      <c r="DY25">
        <v>0</v>
      </c>
      <c r="DZ25">
        <v>8.312149</v>
      </c>
      <c r="EA25">
        <v>0.0211496329254856</v>
      </c>
      <c r="EB25">
        <v>0.00186382107510344</v>
      </c>
      <c r="EC25">
        <v>1</v>
      </c>
      <c r="ED25">
        <v>2</v>
      </c>
      <c r="EE25">
        <v>3</v>
      </c>
      <c r="EF25" t="s">
        <v>305</v>
      </c>
      <c r="EG25">
        <v>100</v>
      </c>
      <c r="EH25">
        <v>100</v>
      </c>
      <c r="EI25">
        <v>2.348</v>
      </c>
      <c r="EJ25">
        <v>0.4685</v>
      </c>
      <c r="EK25">
        <v>2.34780952380953</v>
      </c>
      <c r="EL25">
        <v>0</v>
      </c>
      <c r="EM25">
        <v>0</v>
      </c>
      <c r="EN25">
        <v>0</v>
      </c>
      <c r="EO25">
        <v>0.468504999999997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3.9</v>
      </c>
      <c r="EX25">
        <v>4</v>
      </c>
      <c r="EY25">
        <v>2</v>
      </c>
      <c r="EZ25">
        <v>524.842</v>
      </c>
      <c r="FA25">
        <v>539.332</v>
      </c>
      <c r="FB25">
        <v>35.3871</v>
      </c>
      <c r="FC25">
        <v>33.5432</v>
      </c>
      <c r="FD25">
        <v>30.0004</v>
      </c>
      <c r="FE25">
        <v>33.3187</v>
      </c>
      <c r="FF25">
        <v>33.2638</v>
      </c>
      <c r="FG25">
        <v>16.2562</v>
      </c>
      <c r="FH25">
        <v>0</v>
      </c>
      <c r="FI25">
        <v>100</v>
      </c>
      <c r="FJ25">
        <v>-999.9</v>
      </c>
      <c r="FK25">
        <v>400</v>
      </c>
      <c r="FL25">
        <v>38.1422</v>
      </c>
      <c r="FM25">
        <v>101.304</v>
      </c>
      <c r="FN25">
        <v>100.653</v>
      </c>
    </row>
    <row r="26" spans="1:170">
      <c r="A26">
        <v>10</v>
      </c>
      <c r="B26">
        <v>1607543169.1</v>
      </c>
      <c r="C26">
        <v>2237.09999990463</v>
      </c>
      <c r="D26" t="s">
        <v>339</v>
      </c>
      <c r="E26" t="s">
        <v>340</v>
      </c>
      <c r="F26" t="s">
        <v>334</v>
      </c>
      <c r="G26" t="s">
        <v>335</v>
      </c>
      <c r="H26">
        <v>1607543161.1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341</v>
      </c>
      <c r="AQ26">
        <v>1229.9564</v>
      </c>
      <c r="AR26">
        <v>1594.76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342</v>
      </c>
      <c r="BB26">
        <v>782.07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1607543161.1</v>
      </c>
      <c r="BQ26">
        <v>378.195548387097</v>
      </c>
      <c r="BR26">
        <v>399.61164516129</v>
      </c>
      <c r="BS26">
        <v>37.2972096774194</v>
      </c>
      <c r="BT26">
        <v>30.8075870967742</v>
      </c>
      <c r="BU26">
        <v>375.847903225807</v>
      </c>
      <c r="BV26">
        <v>36.8287064516129</v>
      </c>
      <c r="BW26">
        <v>500.013548387097</v>
      </c>
      <c r="BX26">
        <v>101.920548387097</v>
      </c>
      <c r="BY26">
        <v>0.0467802838709677</v>
      </c>
      <c r="BZ26">
        <v>36.3973483870968</v>
      </c>
      <c r="CA26">
        <v>35.9117322580645</v>
      </c>
      <c r="CB26">
        <v>999.9</v>
      </c>
      <c r="CC26">
        <v>0</v>
      </c>
      <c r="CD26">
        <v>0</v>
      </c>
      <c r="CE26">
        <v>10003.4606451613</v>
      </c>
      <c r="CF26">
        <v>0</v>
      </c>
      <c r="CG26">
        <v>170.326258064516</v>
      </c>
      <c r="CH26">
        <v>1399.98935483871</v>
      </c>
      <c r="CI26">
        <v>0.900012225806452</v>
      </c>
      <c r="CJ26">
        <v>0.0999876258064516</v>
      </c>
      <c r="CK26">
        <v>0</v>
      </c>
      <c r="CL26">
        <v>1233.29064516129</v>
      </c>
      <c r="CM26">
        <v>4.99975</v>
      </c>
      <c r="CN26">
        <v>16981.4451612903</v>
      </c>
      <c r="CO26">
        <v>12177.9967741935</v>
      </c>
      <c r="CP26">
        <v>46.3506129032258</v>
      </c>
      <c r="CQ26">
        <v>47.8262903225806</v>
      </c>
      <c r="CR26">
        <v>47.03</v>
      </c>
      <c r="CS26">
        <v>47.655</v>
      </c>
      <c r="CT26">
        <v>48.3302903225806</v>
      </c>
      <c r="CU26">
        <v>1255.50741935484</v>
      </c>
      <c r="CV26">
        <v>139.481935483871</v>
      </c>
      <c r="CW26">
        <v>0</v>
      </c>
      <c r="CX26">
        <v>190.200000047684</v>
      </c>
      <c r="CY26">
        <v>0</v>
      </c>
      <c r="CZ26">
        <v>1229.9564</v>
      </c>
      <c r="DA26">
        <v>-205.619999696664</v>
      </c>
      <c r="DB26">
        <v>-2856.59999565842</v>
      </c>
      <c r="DC26">
        <v>16935.028</v>
      </c>
      <c r="DD26">
        <v>15</v>
      </c>
      <c r="DE26">
        <v>1607542743.1</v>
      </c>
      <c r="DF26" t="s">
        <v>338</v>
      </c>
      <c r="DG26">
        <v>1607542743.1</v>
      </c>
      <c r="DH26">
        <v>1607542736.6</v>
      </c>
      <c r="DI26">
        <v>5</v>
      </c>
      <c r="DJ26">
        <v>0.11</v>
      </c>
      <c r="DK26">
        <v>-0.009</v>
      </c>
      <c r="DL26">
        <v>2.348</v>
      </c>
      <c r="DM26">
        <v>0.469</v>
      </c>
      <c r="DN26">
        <v>401</v>
      </c>
      <c r="DO26">
        <v>29</v>
      </c>
      <c r="DP26">
        <v>0.45</v>
      </c>
      <c r="DQ26">
        <v>0.15</v>
      </c>
      <c r="DR26">
        <v>15.7127077547475</v>
      </c>
      <c r="DS26">
        <v>0.616892649064385</v>
      </c>
      <c r="DT26">
        <v>0.0586598163883379</v>
      </c>
      <c r="DU26">
        <v>0</v>
      </c>
      <c r="DV26">
        <v>-21.4147333333333</v>
      </c>
      <c r="DW26">
        <v>-0.530781757508333</v>
      </c>
      <c r="DX26">
        <v>0.0575670237394833</v>
      </c>
      <c r="DY26">
        <v>0</v>
      </c>
      <c r="DZ26">
        <v>6.49034466666667</v>
      </c>
      <c r="EA26">
        <v>-0.177682224694103</v>
      </c>
      <c r="EB26">
        <v>0.0129573862419171</v>
      </c>
      <c r="EC26">
        <v>1</v>
      </c>
      <c r="ED26">
        <v>1</v>
      </c>
      <c r="EE26">
        <v>3</v>
      </c>
      <c r="EF26" t="s">
        <v>321</v>
      </c>
      <c r="EG26">
        <v>100</v>
      </c>
      <c r="EH26">
        <v>100</v>
      </c>
      <c r="EI26">
        <v>2.348</v>
      </c>
      <c r="EJ26">
        <v>0.4685</v>
      </c>
      <c r="EK26">
        <v>2.34780952380953</v>
      </c>
      <c r="EL26">
        <v>0</v>
      </c>
      <c r="EM26">
        <v>0</v>
      </c>
      <c r="EN26">
        <v>0</v>
      </c>
      <c r="EO26">
        <v>0.468504999999997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7.1</v>
      </c>
      <c r="EX26">
        <v>7.2</v>
      </c>
      <c r="EY26">
        <v>2</v>
      </c>
      <c r="EZ26">
        <v>523.178</v>
      </c>
      <c r="FA26">
        <v>540.448</v>
      </c>
      <c r="FB26">
        <v>35.3722</v>
      </c>
      <c r="FC26">
        <v>33.4738</v>
      </c>
      <c r="FD26">
        <v>29.999</v>
      </c>
      <c r="FE26">
        <v>33.2677</v>
      </c>
      <c r="FF26">
        <v>33.205</v>
      </c>
      <c r="FG26">
        <v>16.6613</v>
      </c>
      <c r="FH26">
        <v>0</v>
      </c>
      <c r="FI26">
        <v>100</v>
      </c>
      <c r="FJ26">
        <v>-999.9</v>
      </c>
      <c r="FK26">
        <v>400</v>
      </c>
      <c r="FL26">
        <v>37.6773</v>
      </c>
      <c r="FM26">
        <v>101.355</v>
      </c>
      <c r="FN26">
        <v>100.696</v>
      </c>
    </row>
    <row r="27" spans="1:170">
      <c r="A27">
        <v>11</v>
      </c>
      <c r="B27">
        <v>1607543379.6</v>
      </c>
      <c r="C27">
        <v>2447.59999990463</v>
      </c>
      <c r="D27" t="s">
        <v>343</v>
      </c>
      <c r="E27" t="s">
        <v>344</v>
      </c>
      <c r="F27" t="s">
        <v>345</v>
      </c>
      <c r="G27" t="s">
        <v>335</v>
      </c>
      <c r="H27">
        <v>1607543371.6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346</v>
      </c>
      <c r="AQ27">
        <v>1228.06730769231</v>
      </c>
      <c r="AR27">
        <v>1470.7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347</v>
      </c>
      <c r="BB27">
        <v>759.47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1607543371.6</v>
      </c>
      <c r="BQ27">
        <v>395.096870967742</v>
      </c>
      <c r="BR27">
        <v>400.091709677419</v>
      </c>
      <c r="BS27">
        <v>33.7411903225806</v>
      </c>
      <c r="BT27">
        <v>33.1606580645161</v>
      </c>
      <c r="BU27">
        <v>392.846193548387</v>
      </c>
      <c r="BV27">
        <v>33.1873258064516</v>
      </c>
      <c r="BW27">
        <v>500.007483870968</v>
      </c>
      <c r="BX27">
        <v>101.91064516129</v>
      </c>
      <c r="BY27">
        <v>0.0465970903225806</v>
      </c>
      <c r="BZ27">
        <v>36.5950129032258</v>
      </c>
      <c r="CA27">
        <v>37.0957967741936</v>
      </c>
      <c r="CB27">
        <v>999.9</v>
      </c>
      <c r="CC27">
        <v>0</v>
      </c>
      <c r="CD27">
        <v>0</v>
      </c>
      <c r="CE27">
        <v>9998.96064516129</v>
      </c>
      <c r="CF27">
        <v>0</v>
      </c>
      <c r="CG27">
        <v>459.093387096774</v>
      </c>
      <c r="CH27">
        <v>1399.95870967742</v>
      </c>
      <c r="CI27">
        <v>0.899998903225807</v>
      </c>
      <c r="CJ27">
        <v>0.100001070967742</v>
      </c>
      <c r="CK27">
        <v>0</v>
      </c>
      <c r="CL27">
        <v>1230.75774193548</v>
      </c>
      <c r="CM27">
        <v>4.99975</v>
      </c>
      <c r="CN27">
        <v>17097.4967741935</v>
      </c>
      <c r="CO27">
        <v>12177.7</v>
      </c>
      <c r="CP27">
        <v>46.5763548387097</v>
      </c>
      <c r="CQ27">
        <v>48.159064516129</v>
      </c>
      <c r="CR27">
        <v>47.3001290322581</v>
      </c>
      <c r="CS27">
        <v>48.0864193548387</v>
      </c>
      <c r="CT27">
        <v>48.529935483871</v>
      </c>
      <c r="CU27">
        <v>1255.46129032258</v>
      </c>
      <c r="CV27">
        <v>139.497419354839</v>
      </c>
      <c r="CW27">
        <v>0</v>
      </c>
      <c r="CX27">
        <v>209.799999952316</v>
      </c>
      <c r="CY27">
        <v>0</v>
      </c>
      <c r="CZ27">
        <v>1228.06730769231</v>
      </c>
      <c r="DA27">
        <v>-246.243760359605</v>
      </c>
      <c r="DB27">
        <v>-3357.14529468351</v>
      </c>
      <c r="DC27">
        <v>17061.0653846154</v>
      </c>
      <c r="DD27">
        <v>15</v>
      </c>
      <c r="DE27">
        <v>1607543213.1</v>
      </c>
      <c r="DF27" t="s">
        <v>348</v>
      </c>
      <c r="DG27">
        <v>1607543211.1</v>
      </c>
      <c r="DH27">
        <v>1607543213.1</v>
      </c>
      <c r="DI27">
        <v>6</v>
      </c>
      <c r="DJ27">
        <v>-0.097</v>
      </c>
      <c r="DK27">
        <v>0.085</v>
      </c>
      <c r="DL27">
        <v>2.251</v>
      </c>
      <c r="DM27">
        <v>0.554</v>
      </c>
      <c r="DN27">
        <v>399</v>
      </c>
      <c r="DO27">
        <v>31</v>
      </c>
      <c r="DP27">
        <v>0.39</v>
      </c>
      <c r="DQ27">
        <v>0.09</v>
      </c>
      <c r="DR27">
        <v>3.95562681105126</v>
      </c>
      <c r="DS27">
        <v>0.764793554405124</v>
      </c>
      <c r="DT27">
        <v>0.0671619674719965</v>
      </c>
      <c r="DU27">
        <v>0</v>
      </c>
      <c r="DV27">
        <v>-4.999243</v>
      </c>
      <c r="DW27">
        <v>-1.15204725250277</v>
      </c>
      <c r="DX27">
        <v>0.0951925990873239</v>
      </c>
      <c r="DY27">
        <v>0</v>
      </c>
      <c r="DZ27">
        <v>0.582134266666667</v>
      </c>
      <c r="EA27">
        <v>0.331725116796439</v>
      </c>
      <c r="EB27">
        <v>0.024059628013103</v>
      </c>
      <c r="EC27">
        <v>0</v>
      </c>
      <c r="ED27">
        <v>0</v>
      </c>
      <c r="EE27">
        <v>3</v>
      </c>
      <c r="EF27" t="s">
        <v>297</v>
      </c>
      <c r="EG27">
        <v>100</v>
      </c>
      <c r="EH27">
        <v>100</v>
      </c>
      <c r="EI27">
        <v>2.251</v>
      </c>
      <c r="EJ27">
        <v>0.5538</v>
      </c>
      <c r="EK27">
        <v>2.2507500000001</v>
      </c>
      <c r="EL27">
        <v>0</v>
      </c>
      <c r="EM27">
        <v>0</v>
      </c>
      <c r="EN27">
        <v>0</v>
      </c>
      <c r="EO27">
        <v>0.553854999999992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2.8</v>
      </c>
      <c r="EX27">
        <v>2.8</v>
      </c>
      <c r="EY27">
        <v>2</v>
      </c>
      <c r="EZ27">
        <v>516.365</v>
      </c>
      <c r="FA27">
        <v>542.033</v>
      </c>
      <c r="FB27">
        <v>35.3312</v>
      </c>
      <c r="FC27">
        <v>33.1837</v>
      </c>
      <c r="FD27">
        <v>30.0001</v>
      </c>
      <c r="FE27">
        <v>33.0224</v>
      </c>
      <c r="FF27">
        <v>32.9857</v>
      </c>
      <c r="FG27">
        <v>16.7485</v>
      </c>
      <c r="FH27">
        <v>0</v>
      </c>
      <c r="FI27">
        <v>100</v>
      </c>
      <c r="FJ27">
        <v>-999.9</v>
      </c>
      <c r="FK27">
        <v>400</v>
      </c>
      <c r="FL27">
        <v>36.8991</v>
      </c>
      <c r="FM27">
        <v>101.41</v>
      </c>
      <c r="FN27">
        <v>100.736</v>
      </c>
    </row>
    <row r="28" spans="1:170">
      <c r="A28">
        <v>12</v>
      </c>
      <c r="B28">
        <v>1607543524.6</v>
      </c>
      <c r="C28">
        <v>2592.59999990463</v>
      </c>
      <c r="D28" t="s">
        <v>349</v>
      </c>
      <c r="E28" t="s">
        <v>350</v>
      </c>
      <c r="F28" t="s">
        <v>345</v>
      </c>
      <c r="G28" t="s">
        <v>335</v>
      </c>
      <c r="H28">
        <v>1607543516.6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351</v>
      </c>
      <c r="AQ28">
        <v>850.172192307692</v>
      </c>
      <c r="AR28">
        <v>1061.7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352</v>
      </c>
      <c r="BB28">
        <v>636.49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1607543516.6</v>
      </c>
      <c r="BQ28">
        <v>393.280709677419</v>
      </c>
      <c r="BR28">
        <v>400.02464516129</v>
      </c>
      <c r="BS28">
        <v>34.3785387096774</v>
      </c>
      <c r="BT28">
        <v>33.2980483870968</v>
      </c>
      <c r="BU28">
        <v>391.029967741936</v>
      </c>
      <c r="BV28">
        <v>33.8246741935484</v>
      </c>
      <c r="BW28">
        <v>500.021483870968</v>
      </c>
      <c r="BX28">
        <v>101.908548387097</v>
      </c>
      <c r="BY28">
        <v>0.0461325419354839</v>
      </c>
      <c r="BZ28">
        <v>36.7687870967742</v>
      </c>
      <c r="CA28">
        <v>37.1506</v>
      </c>
      <c r="CB28">
        <v>999.9</v>
      </c>
      <c r="CC28">
        <v>0</v>
      </c>
      <c r="CD28">
        <v>0</v>
      </c>
      <c r="CE28">
        <v>10005.1767741935</v>
      </c>
      <c r="CF28">
        <v>0</v>
      </c>
      <c r="CG28">
        <v>271.032193548387</v>
      </c>
      <c r="CH28">
        <v>1399.99612903226</v>
      </c>
      <c r="CI28">
        <v>0.900009193548387</v>
      </c>
      <c r="CJ28">
        <v>0.0999906451612903</v>
      </c>
      <c r="CK28">
        <v>0</v>
      </c>
      <c r="CL28">
        <v>850.434387096774</v>
      </c>
      <c r="CM28">
        <v>4.99975</v>
      </c>
      <c r="CN28">
        <v>11714.8580645161</v>
      </c>
      <c r="CO28">
        <v>12178.035483871</v>
      </c>
      <c r="CP28">
        <v>47.6148387096774</v>
      </c>
      <c r="CQ28">
        <v>49.173064516129</v>
      </c>
      <c r="CR28">
        <v>48.3283870967742</v>
      </c>
      <c r="CS28">
        <v>49.0763225806452</v>
      </c>
      <c r="CT28">
        <v>49.4695161290323</v>
      </c>
      <c r="CU28">
        <v>1255.51</v>
      </c>
      <c r="CV28">
        <v>139.486129032258</v>
      </c>
      <c r="CW28">
        <v>0</v>
      </c>
      <c r="CX28">
        <v>143.899999856949</v>
      </c>
      <c r="CY28">
        <v>0</v>
      </c>
      <c r="CZ28">
        <v>850.172192307692</v>
      </c>
      <c r="DA28">
        <v>-62.1838290672333</v>
      </c>
      <c r="DB28">
        <v>-827.876923150861</v>
      </c>
      <c r="DC28">
        <v>11711.5</v>
      </c>
      <c r="DD28">
        <v>15</v>
      </c>
      <c r="DE28">
        <v>1607543213.1</v>
      </c>
      <c r="DF28" t="s">
        <v>348</v>
      </c>
      <c r="DG28">
        <v>1607543211.1</v>
      </c>
      <c r="DH28">
        <v>1607543213.1</v>
      </c>
      <c r="DI28">
        <v>6</v>
      </c>
      <c r="DJ28">
        <v>-0.097</v>
      </c>
      <c r="DK28">
        <v>0.085</v>
      </c>
      <c r="DL28">
        <v>2.251</v>
      </c>
      <c r="DM28">
        <v>0.554</v>
      </c>
      <c r="DN28">
        <v>399</v>
      </c>
      <c r="DO28">
        <v>31</v>
      </c>
      <c r="DP28">
        <v>0.39</v>
      </c>
      <c r="DQ28">
        <v>0.09</v>
      </c>
      <c r="DR28">
        <v>5.25349340219133</v>
      </c>
      <c r="DS28">
        <v>-0.469032738110035</v>
      </c>
      <c r="DT28">
        <v>0.0433367450874146</v>
      </c>
      <c r="DU28">
        <v>1</v>
      </c>
      <c r="DV28">
        <v>-6.74117566666667</v>
      </c>
      <c r="DW28">
        <v>0.202032747497228</v>
      </c>
      <c r="DX28">
        <v>0.0349655740868389</v>
      </c>
      <c r="DY28">
        <v>0</v>
      </c>
      <c r="DZ28">
        <v>1.08350023333333</v>
      </c>
      <c r="EA28">
        <v>0.65198301223582</v>
      </c>
      <c r="EB28">
        <v>0.0471515356156321</v>
      </c>
      <c r="EC28">
        <v>0</v>
      </c>
      <c r="ED28">
        <v>1</v>
      </c>
      <c r="EE28">
        <v>3</v>
      </c>
      <c r="EF28" t="s">
        <v>321</v>
      </c>
      <c r="EG28">
        <v>100</v>
      </c>
      <c r="EH28">
        <v>100</v>
      </c>
      <c r="EI28">
        <v>2.251</v>
      </c>
      <c r="EJ28">
        <v>0.5539</v>
      </c>
      <c r="EK28">
        <v>2.2507500000001</v>
      </c>
      <c r="EL28">
        <v>0</v>
      </c>
      <c r="EM28">
        <v>0</v>
      </c>
      <c r="EN28">
        <v>0</v>
      </c>
      <c r="EO28">
        <v>0.553854999999992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5.2</v>
      </c>
      <c r="EX28">
        <v>5.2</v>
      </c>
      <c r="EY28">
        <v>2</v>
      </c>
      <c r="EZ28">
        <v>512.761</v>
      </c>
      <c r="FA28">
        <v>539.387</v>
      </c>
      <c r="FB28">
        <v>35.4111</v>
      </c>
      <c r="FC28">
        <v>33.2483</v>
      </c>
      <c r="FD28">
        <v>30.0005</v>
      </c>
      <c r="FE28">
        <v>33.0517</v>
      </c>
      <c r="FF28">
        <v>33.0061</v>
      </c>
      <c r="FG28">
        <v>16.5494</v>
      </c>
      <c r="FH28">
        <v>0</v>
      </c>
      <c r="FI28">
        <v>100</v>
      </c>
      <c r="FJ28">
        <v>-999.9</v>
      </c>
      <c r="FK28">
        <v>400</v>
      </c>
      <c r="FL28">
        <v>33.7255</v>
      </c>
      <c r="FM28">
        <v>101.396</v>
      </c>
      <c r="FN28">
        <v>100.715</v>
      </c>
    </row>
    <row r="29" spans="1:170">
      <c r="A29">
        <v>13</v>
      </c>
      <c r="B29">
        <v>1607543942.1</v>
      </c>
      <c r="C29">
        <v>3010.09999990463</v>
      </c>
      <c r="D29" t="s">
        <v>353</v>
      </c>
      <c r="E29" t="s">
        <v>354</v>
      </c>
      <c r="F29" t="s">
        <v>355</v>
      </c>
      <c r="G29" t="s">
        <v>356</v>
      </c>
      <c r="H29">
        <v>1607543934.1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4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357</v>
      </c>
      <c r="AQ29">
        <v>813.084961538461</v>
      </c>
      <c r="AR29">
        <v>935.46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358</v>
      </c>
      <c r="BB29">
        <v>606.7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1607543934.1</v>
      </c>
      <c r="BQ29">
        <v>397.972225806452</v>
      </c>
      <c r="BR29">
        <v>400.207387096774</v>
      </c>
      <c r="BS29">
        <v>32.3286451612903</v>
      </c>
      <c r="BT29">
        <v>32.1445741935484</v>
      </c>
      <c r="BU29">
        <v>395.774806451613</v>
      </c>
      <c r="BV29">
        <v>31.6992838709677</v>
      </c>
      <c r="BW29">
        <v>500.010387096774</v>
      </c>
      <c r="BX29">
        <v>101.881</v>
      </c>
      <c r="BY29">
        <v>0.0445903096774194</v>
      </c>
      <c r="BZ29">
        <v>36.9089225806452</v>
      </c>
      <c r="CA29">
        <v>37.2020258064516</v>
      </c>
      <c r="CB29">
        <v>999.9</v>
      </c>
      <c r="CC29">
        <v>0</v>
      </c>
      <c r="CD29">
        <v>0</v>
      </c>
      <c r="CE29">
        <v>10005.9461290323</v>
      </c>
      <c r="CF29">
        <v>0</v>
      </c>
      <c r="CG29">
        <v>577.762870967742</v>
      </c>
      <c r="CH29">
        <v>1400.01935483871</v>
      </c>
      <c r="CI29">
        <v>0.899995741935484</v>
      </c>
      <c r="CJ29">
        <v>0.100004083870968</v>
      </c>
      <c r="CK29">
        <v>0</v>
      </c>
      <c r="CL29">
        <v>813.378741935484</v>
      </c>
      <c r="CM29">
        <v>4.99975</v>
      </c>
      <c r="CN29">
        <v>11398.1967741935</v>
      </c>
      <c r="CO29">
        <v>12178.2032258065</v>
      </c>
      <c r="CP29">
        <v>49.3465483870968</v>
      </c>
      <c r="CQ29">
        <v>50.9472903225806</v>
      </c>
      <c r="CR29">
        <v>50.162935483871</v>
      </c>
      <c r="CS29">
        <v>50.7417419354839</v>
      </c>
      <c r="CT29">
        <v>51.054</v>
      </c>
      <c r="CU29">
        <v>1255.51322580645</v>
      </c>
      <c r="CV29">
        <v>139.506129032258</v>
      </c>
      <c r="CW29">
        <v>0</v>
      </c>
      <c r="CX29">
        <v>416.5</v>
      </c>
      <c r="CY29">
        <v>0</v>
      </c>
      <c r="CZ29">
        <v>813.084961538461</v>
      </c>
      <c r="DA29">
        <v>-37.3901196933911</v>
      </c>
      <c r="DB29">
        <v>-496.858120111135</v>
      </c>
      <c r="DC29">
        <v>11394.25</v>
      </c>
      <c r="DD29">
        <v>15</v>
      </c>
      <c r="DE29">
        <v>1607543615.6</v>
      </c>
      <c r="DF29" t="s">
        <v>359</v>
      </c>
      <c r="DG29">
        <v>1607543609.6</v>
      </c>
      <c r="DH29">
        <v>1607543615.6</v>
      </c>
      <c r="DI29">
        <v>7</v>
      </c>
      <c r="DJ29">
        <v>-0.053</v>
      </c>
      <c r="DK29">
        <v>0.076</v>
      </c>
      <c r="DL29">
        <v>2.197</v>
      </c>
      <c r="DM29">
        <v>0.629</v>
      </c>
      <c r="DN29">
        <v>400</v>
      </c>
      <c r="DO29">
        <v>33</v>
      </c>
      <c r="DP29">
        <v>0.43</v>
      </c>
      <c r="DQ29">
        <v>0.07</v>
      </c>
      <c r="DR29">
        <v>1.80945500973268</v>
      </c>
      <c r="DS29">
        <v>-0.814292688624916</v>
      </c>
      <c r="DT29">
        <v>0.0661328808918834</v>
      </c>
      <c r="DU29">
        <v>0</v>
      </c>
      <c r="DV29">
        <v>-2.237771</v>
      </c>
      <c r="DW29">
        <v>0.554532146829806</v>
      </c>
      <c r="DX29">
        <v>0.0547161008814285</v>
      </c>
      <c r="DY29">
        <v>0</v>
      </c>
      <c r="DZ29">
        <v>0.179745146666667</v>
      </c>
      <c r="EA29">
        <v>1.14427474972191</v>
      </c>
      <c r="EB29">
        <v>0.0827415318248328</v>
      </c>
      <c r="EC29">
        <v>0</v>
      </c>
      <c r="ED29">
        <v>0</v>
      </c>
      <c r="EE29">
        <v>3</v>
      </c>
      <c r="EF29" t="s">
        <v>297</v>
      </c>
      <c r="EG29">
        <v>100</v>
      </c>
      <c r="EH29">
        <v>100</v>
      </c>
      <c r="EI29">
        <v>2.197</v>
      </c>
      <c r="EJ29">
        <v>0.6294</v>
      </c>
      <c r="EK29">
        <v>2.19744999999995</v>
      </c>
      <c r="EL29">
        <v>0</v>
      </c>
      <c r="EM29">
        <v>0</v>
      </c>
      <c r="EN29">
        <v>0</v>
      </c>
      <c r="EO29">
        <v>0.629359999999991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5.5</v>
      </c>
      <c r="EX29">
        <v>5.4</v>
      </c>
      <c r="EY29">
        <v>2</v>
      </c>
      <c r="EZ29">
        <v>484.395</v>
      </c>
      <c r="FA29">
        <v>533.274</v>
      </c>
      <c r="FB29">
        <v>35.5181</v>
      </c>
      <c r="FC29">
        <v>33.5602</v>
      </c>
      <c r="FD29">
        <v>30.0005</v>
      </c>
      <c r="FE29">
        <v>33.3324</v>
      </c>
      <c r="FF29">
        <v>33.2615</v>
      </c>
      <c r="FG29">
        <v>16.1955</v>
      </c>
      <c r="FH29">
        <v>0</v>
      </c>
      <c r="FI29">
        <v>100</v>
      </c>
      <c r="FJ29">
        <v>-999.9</v>
      </c>
      <c r="FK29">
        <v>400</v>
      </c>
      <c r="FL29">
        <v>34.3348</v>
      </c>
      <c r="FM29">
        <v>101.351</v>
      </c>
      <c r="FN29">
        <v>100.665</v>
      </c>
    </row>
    <row r="30" spans="1:170">
      <c r="A30">
        <v>14</v>
      </c>
      <c r="B30">
        <v>1607544369</v>
      </c>
      <c r="C30">
        <v>3437</v>
      </c>
      <c r="D30" t="s">
        <v>360</v>
      </c>
      <c r="E30" t="s">
        <v>361</v>
      </c>
      <c r="F30" t="s">
        <v>355</v>
      </c>
      <c r="G30" t="s">
        <v>356</v>
      </c>
      <c r="H30">
        <v>1607544361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362</v>
      </c>
      <c r="AQ30">
        <v>782.3446</v>
      </c>
      <c r="AR30">
        <v>938.99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363</v>
      </c>
      <c r="BB30">
        <v>575.87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1607544361</v>
      </c>
      <c r="BQ30">
        <v>393.705580645161</v>
      </c>
      <c r="BR30">
        <v>399.814161290323</v>
      </c>
      <c r="BS30">
        <v>32.0928258064516</v>
      </c>
      <c r="BT30">
        <v>31.3007</v>
      </c>
      <c r="BU30">
        <v>391.508193548387</v>
      </c>
      <c r="BV30">
        <v>31.4634548387097</v>
      </c>
      <c r="BW30">
        <v>500.010161290323</v>
      </c>
      <c r="BX30">
        <v>101.869387096774</v>
      </c>
      <c r="BY30">
        <v>0.0463912387096774</v>
      </c>
      <c r="BZ30">
        <v>36.9751483870968</v>
      </c>
      <c r="CA30">
        <v>36.6567225806452</v>
      </c>
      <c r="CB30">
        <v>999.9</v>
      </c>
      <c r="CC30">
        <v>0</v>
      </c>
      <c r="CD30">
        <v>0</v>
      </c>
      <c r="CE30">
        <v>10001.1922580645</v>
      </c>
      <c r="CF30">
        <v>0</v>
      </c>
      <c r="CG30">
        <v>378.793258064516</v>
      </c>
      <c r="CH30">
        <v>1399.99322580645</v>
      </c>
      <c r="CI30">
        <v>0.900000741935484</v>
      </c>
      <c r="CJ30">
        <v>0.0999992</v>
      </c>
      <c r="CK30">
        <v>0</v>
      </c>
      <c r="CL30">
        <v>783.484548387097</v>
      </c>
      <c r="CM30">
        <v>4.99975</v>
      </c>
      <c r="CN30">
        <v>11104.3322580645</v>
      </c>
      <c r="CO30">
        <v>12177.9903225806</v>
      </c>
      <c r="CP30">
        <v>50.2458064516129</v>
      </c>
      <c r="CQ30">
        <v>51.9532580645161</v>
      </c>
      <c r="CR30">
        <v>51.153064516129</v>
      </c>
      <c r="CS30">
        <v>51.6368064516129</v>
      </c>
      <c r="CT30">
        <v>51.907</v>
      </c>
      <c r="CU30">
        <v>1255.49612903226</v>
      </c>
      <c r="CV30">
        <v>139.497096774194</v>
      </c>
      <c r="CW30">
        <v>0</v>
      </c>
      <c r="CX30">
        <v>426.200000047684</v>
      </c>
      <c r="CY30">
        <v>0</v>
      </c>
      <c r="CZ30">
        <v>782.3446</v>
      </c>
      <c r="DA30">
        <v>-75.3543845084215</v>
      </c>
      <c r="DB30">
        <v>-1047.83845981617</v>
      </c>
      <c r="DC30">
        <v>11088.8</v>
      </c>
      <c r="DD30">
        <v>15</v>
      </c>
      <c r="DE30">
        <v>1607543615.6</v>
      </c>
      <c r="DF30" t="s">
        <v>359</v>
      </c>
      <c r="DG30">
        <v>1607543609.6</v>
      </c>
      <c r="DH30">
        <v>1607543615.6</v>
      </c>
      <c r="DI30">
        <v>7</v>
      </c>
      <c r="DJ30">
        <v>-0.053</v>
      </c>
      <c r="DK30">
        <v>0.076</v>
      </c>
      <c r="DL30">
        <v>2.197</v>
      </c>
      <c r="DM30">
        <v>0.629</v>
      </c>
      <c r="DN30">
        <v>400</v>
      </c>
      <c r="DO30">
        <v>33</v>
      </c>
      <c r="DP30">
        <v>0.43</v>
      </c>
      <c r="DQ30">
        <v>0.07</v>
      </c>
      <c r="DR30">
        <v>4.82575137924164</v>
      </c>
      <c r="DS30">
        <v>-0.0889049165179858</v>
      </c>
      <c r="DT30">
        <v>0.0445721588354428</v>
      </c>
      <c r="DU30">
        <v>1</v>
      </c>
      <c r="DV30">
        <v>-6.10854161290323</v>
      </c>
      <c r="DW30">
        <v>-0.19823903225805</v>
      </c>
      <c r="DX30">
        <v>0.060054507826655</v>
      </c>
      <c r="DY30">
        <v>1</v>
      </c>
      <c r="DZ30">
        <v>0.792107741935484</v>
      </c>
      <c r="EA30">
        <v>0.973238225806449</v>
      </c>
      <c r="EB30">
        <v>0.0728823961275166</v>
      </c>
      <c r="EC30">
        <v>0</v>
      </c>
      <c r="ED30">
        <v>2</v>
      </c>
      <c r="EE30">
        <v>3</v>
      </c>
      <c r="EF30" t="s">
        <v>305</v>
      </c>
      <c r="EG30">
        <v>100</v>
      </c>
      <c r="EH30">
        <v>100</v>
      </c>
      <c r="EI30">
        <v>2.197</v>
      </c>
      <c r="EJ30">
        <v>0.6294</v>
      </c>
      <c r="EK30">
        <v>2.19744999999995</v>
      </c>
      <c r="EL30">
        <v>0</v>
      </c>
      <c r="EM30">
        <v>0</v>
      </c>
      <c r="EN30">
        <v>0</v>
      </c>
      <c r="EO30">
        <v>0.629359999999991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12.7</v>
      </c>
      <c r="EX30">
        <v>12.6</v>
      </c>
      <c r="EY30">
        <v>2</v>
      </c>
      <c r="EZ30">
        <v>517.506</v>
      </c>
      <c r="FA30">
        <v>530.512</v>
      </c>
      <c r="FB30">
        <v>35.5409</v>
      </c>
      <c r="FC30">
        <v>33.5829</v>
      </c>
      <c r="FD30">
        <v>30</v>
      </c>
      <c r="FE30">
        <v>33.374</v>
      </c>
      <c r="FF30">
        <v>33.3093</v>
      </c>
      <c r="FG30">
        <v>16.3395</v>
      </c>
      <c r="FH30">
        <v>0</v>
      </c>
      <c r="FI30">
        <v>100</v>
      </c>
      <c r="FJ30">
        <v>-999.9</v>
      </c>
      <c r="FK30">
        <v>400</v>
      </c>
      <c r="FL30">
        <v>32.3719</v>
      </c>
      <c r="FM30">
        <v>101.372</v>
      </c>
      <c r="FN30">
        <v>100.682</v>
      </c>
    </row>
    <row r="31" spans="1:170">
      <c r="A31">
        <v>15</v>
      </c>
      <c r="B31">
        <v>1607544588.5</v>
      </c>
      <c r="C31">
        <v>3656.5</v>
      </c>
      <c r="D31" t="s">
        <v>364</v>
      </c>
      <c r="E31" t="s">
        <v>365</v>
      </c>
      <c r="F31" t="s">
        <v>366</v>
      </c>
      <c r="G31" t="s">
        <v>286</v>
      </c>
      <c r="H31">
        <v>1607544580.75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367</v>
      </c>
      <c r="AQ31">
        <v>899.51664</v>
      </c>
      <c r="AR31">
        <v>1177.68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368</v>
      </c>
      <c r="BB31">
        <v>710.47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1607544580.75</v>
      </c>
      <c r="BQ31">
        <v>383.137966666667</v>
      </c>
      <c r="BR31">
        <v>400.012166666667</v>
      </c>
      <c r="BS31">
        <v>26.8477366666667</v>
      </c>
      <c r="BT31">
        <v>20.74287</v>
      </c>
      <c r="BU31">
        <v>380.7843</v>
      </c>
      <c r="BV31">
        <v>26.29696</v>
      </c>
      <c r="BW31">
        <v>500.0172</v>
      </c>
      <c r="BX31">
        <v>101.861733333333</v>
      </c>
      <c r="BY31">
        <v>0.04695989</v>
      </c>
      <c r="BZ31">
        <v>36.9159833333333</v>
      </c>
      <c r="CA31">
        <v>36.2673666666667</v>
      </c>
      <c r="CB31">
        <v>999.9</v>
      </c>
      <c r="CC31">
        <v>0</v>
      </c>
      <c r="CD31">
        <v>0</v>
      </c>
      <c r="CE31">
        <v>10003.2953333333</v>
      </c>
      <c r="CF31">
        <v>0</v>
      </c>
      <c r="CG31">
        <v>144.919966666667</v>
      </c>
      <c r="CH31">
        <v>1400.021</v>
      </c>
      <c r="CI31">
        <v>0.8999983</v>
      </c>
      <c r="CJ31">
        <v>0.10000174</v>
      </c>
      <c r="CK31">
        <v>0</v>
      </c>
      <c r="CL31">
        <v>900.572266666667</v>
      </c>
      <c r="CM31">
        <v>4.99975</v>
      </c>
      <c r="CN31">
        <v>12594.1466666667</v>
      </c>
      <c r="CO31">
        <v>12178.2266666667</v>
      </c>
      <c r="CP31">
        <v>48.7539333333333</v>
      </c>
      <c r="CQ31">
        <v>50.2372666666666</v>
      </c>
      <c r="CR31">
        <v>49.5414</v>
      </c>
      <c r="CS31">
        <v>49.8997333333333</v>
      </c>
      <c r="CT31">
        <v>50.5789333333333</v>
      </c>
      <c r="CU31">
        <v>1255.51633333333</v>
      </c>
      <c r="CV31">
        <v>139.504666666667</v>
      </c>
      <c r="CW31">
        <v>0</v>
      </c>
      <c r="CX31">
        <v>218.700000047684</v>
      </c>
      <c r="CY31">
        <v>0</v>
      </c>
      <c r="CZ31">
        <v>899.51664</v>
      </c>
      <c r="DA31">
        <v>-104.769384449225</v>
      </c>
      <c r="DB31">
        <v>-1505.71538231641</v>
      </c>
      <c r="DC31">
        <v>12578.964</v>
      </c>
      <c r="DD31">
        <v>15</v>
      </c>
      <c r="DE31">
        <v>1607544486.5</v>
      </c>
      <c r="DF31" t="s">
        <v>369</v>
      </c>
      <c r="DG31">
        <v>1607544485.5</v>
      </c>
      <c r="DH31">
        <v>1607544486.5</v>
      </c>
      <c r="DI31">
        <v>8</v>
      </c>
      <c r="DJ31">
        <v>0.156</v>
      </c>
      <c r="DK31">
        <v>-0.079</v>
      </c>
      <c r="DL31">
        <v>2.354</v>
      </c>
      <c r="DM31">
        <v>0.551</v>
      </c>
      <c r="DN31">
        <v>401</v>
      </c>
      <c r="DO31">
        <v>31</v>
      </c>
      <c r="DP31">
        <v>0.1</v>
      </c>
      <c r="DQ31">
        <v>0.01</v>
      </c>
      <c r="DR31">
        <v>12.071050870774</v>
      </c>
      <c r="DS31">
        <v>-0.496691743437139</v>
      </c>
      <c r="DT31">
        <v>0.0412069085852671</v>
      </c>
      <c r="DU31">
        <v>1</v>
      </c>
      <c r="DV31">
        <v>-16.8872483870968</v>
      </c>
      <c r="DW31">
        <v>0.831827419354913</v>
      </c>
      <c r="DX31">
        <v>0.0663009213723149</v>
      </c>
      <c r="DY31">
        <v>0</v>
      </c>
      <c r="DZ31">
        <v>6.11153483870968</v>
      </c>
      <c r="EA31">
        <v>-0.541591451612908</v>
      </c>
      <c r="EB31">
        <v>0.0413583761357586</v>
      </c>
      <c r="EC31">
        <v>0</v>
      </c>
      <c r="ED31">
        <v>1</v>
      </c>
      <c r="EE31">
        <v>3</v>
      </c>
      <c r="EF31" t="s">
        <v>321</v>
      </c>
      <c r="EG31">
        <v>100</v>
      </c>
      <c r="EH31">
        <v>100</v>
      </c>
      <c r="EI31">
        <v>2.353</v>
      </c>
      <c r="EJ31">
        <v>0.5508</v>
      </c>
      <c r="EK31">
        <v>2.35369999999995</v>
      </c>
      <c r="EL31">
        <v>0</v>
      </c>
      <c r="EM31">
        <v>0</v>
      </c>
      <c r="EN31">
        <v>0</v>
      </c>
      <c r="EO31">
        <v>0.550784999999994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1.7</v>
      </c>
      <c r="EX31">
        <v>1.7</v>
      </c>
      <c r="EY31">
        <v>2</v>
      </c>
      <c r="EZ31">
        <v>518.355</v>
      </c>
      <c r="FA31">
        <v>514.255</v>
      </c>
      <c r="FB31">
        <v>35.6476</v>
      </c>
      <c r="FC31">
        <v>33.5359</v>
      </c>
      <c r="FD31">
        <v>29.9997</v>
      </c>
      <c r="FE31">
        <v>33.3218</v>
      </c>
      <c r="FF31">
        <v>33.2614</v>
      </c>
      <c r="FG31">
        <v>16.0345</v>
      </c>
      <c r="FH31">
        <v>35.3806</v>
      </c>
      <c r="FI31">
        <v>92.9975</v>
      </c>
      <c r="FJ31">
        <v>-999.9</v>
      </c>
      <c r="FK31">
        <v>400</v>
      </c>
      <c r="FL31">
        <v>20.9448</v>
      </c>
      <c r="FM31">
        <v>101.394</v>
      </c>
      <c r="FN31">
        <v>100.717</v>
      </c>
    </row>
    <row r="32" spans="1:170">
      <c r="A32">
        <v>16</v>
      </c>
      <c r="B32">
        <v>1607544772</v>
      </c>
      <c r="C32">
        <v>3840</v>
      </c>
      <c r="D32" t="s">
        <v>370</v>
      </c>
      <c r="E32" t="s">
        <v>371</v>
      </c>
      <c r="F32" t="s">
        <v>366</v>
      </c>
      <c r="G32" t="s">
        <v>286</v>
      </c>
      <c r="H32">
        <v>1607544764.25</v>
      </c>
      <c r="I32">
        <f>BW32*AG32*(BS32-BT32)/(100*BL32*(1000-AG32*BS32))</f>
        <v>0</v>
      </c>
      <c r="J32">
        <f>BW32*AG32*(BR32-BQ32*(1000-AG32*BT32)/(1000-AG32*BS32))/(100*BL32)</f>
        <v>0</v>
      </c>
      <c r="K32">
        <f>BQ32 - IF(AG32&gt;1, J32*BL32*100.0/(AI32*CE32), 0)</f>
        <v>0</v>
      </c>
      <c r="L32">
        <f>((R32-I32/2)*K32-J32)/(R32+I32/2)</f>
        <v>0</v>
      </c>
      <c r="M32">
        <f>L32*(BX32+BY32)/1000.0</f>
        <v>0</v>
      </c>
      <c r="N32">
        <f>(BQ32 - IF(AG32&gt;1, J32*BL32*100.0/(AI32*CE32), 0))*(BX32+BY32)/1000.0</f>
        <v>0</v>
      </c>
      <c r="O32">
        <f>2.0/((1/Q32-1/P32)+SIGN(Q32)*SQRT((1/Q32-1/P32)*(1/Q32-1/P32) + 4*BM32/((BM32+1)*(BM32+1))*(2*1/Q32*1/P32-1/P32*1/P32)))</f>
        <v>0</v>
      </c>
      <c r="P32">
        <f>IF(LEFT(BN32,1)&lt;&gt;"0",IF(LEFT(BN32,1)="1",3.0,BO32),$D$5+$E$5*(CE32*BX32/($K$5*1000))+$F$5*(CE32*BX32/($K$5*1000))*MAX(MIN(BL32,$J$5),$I$5)*MAX(MIN(BL32,$J$5),$I$5)+$G$5*MAX(MIN(BL32,$J$5),$I$5)*(CE32*BX32/($K$5*1000))+$H$5*(CE32*BX32/($K$5*1000))*(CE32*BX32/($K$5*1000)))</f>
        <v>0</v>
      </c>
      <c r="Q32">
        <f>I32*(1000-(1000*0.61365*exp(17.502*U32/(240.97+U32))/(BX32+BY32)+BS32)/2)/(1000*0.61365*exp(17.502*U32/(240.97+U32))/(BX32+BY32)-BS32)</f>
        <v>0</v>
      </c>
      <c r="R32">
        <f>1/((BM32+1)/(O32/1.6)+1/(P32/1.37)) + BM32/((BM32+1)/(O32/1.6) + BM32/(P32/1.37))</f>
        <v>0</v>
      </c>
      <c r="S32">
        <f>(BI32*BK32)</f>
        <v>0</v>
      </c>
      <c r="T32">
        <f>(BZ32+(S32+2*0.95*5.67E-8*(((BZ32+$B$7)+273)^4-(BZ32+273)^4)-44100*I32)/(1.84*29.3*P32+8*0.95*5.67E-8*(BZ32+273)^3))</f>
        <v>0</v>
      </c>
      <c r="U32">
        <f>($C$7*CA32+$D$7*CB32+$E$7*T32)</f>
        <v>0</v>
      </c>
      <c r="V32">
        <f>0.61365*exp(17.502*U32/(240.97+U32))</f>
        <v>0</v>
      </c>
      <c r="W32">
        <f>(X32/Y32*100)</f>
        <v>0</v>
      </c>
      <c r="X32">
        <f>BS32*(BX32+BY32)/1000</f>
        <v>0</v>
      </c>
      <c r="Y32">
        <f>0.61365*exp(17.502*BZ32/(240.97+BZ32))</f>
        <v>0</v>
      </c>
      <c r="Z32">
        <f>(V32-BS32*(BX32+BY32)/1000)</f>
        <v>0</v>
      </c>
      <c r="AA32">
        <f>(-I32*44100)</f>
        <v>0</v>
      </c>
      <c r="AB32">
        <f>2*29.3*P32*0.92*(BZ32-U32)</f>
        <v>0</v>
      </c>
      <c r="AC32">
        <f>2*0.95*5.67E-8*(((BZ32+$B$7)+273)^4-(U32+273)^4)</f>
        <v>0</v>
      </c>
      <c r="AD32">
        <f>S32+AC32+AA32+AB32</f>
        <v>0</v>
      </c>
      <c r="AE32">
        <v>0</v>
      </c>
      <c r="AF32">
        <v>0</v>
      </c>
      <c r="AG32">
        <f>IF(AE32*$H$13&gt;=AI32,1.0,(AI32/(AI32-AE32*$H$13)))</f>
        <v>0</v>
      </c>
      <c r="AH32">
        <f>(AG32-1)*100</f>
        <v>0</v>
      </c>
      <c r="AI32">
        <f>MAX(0,($B$13+$C$13*CE32)/(1+$D$13*CE32)*BX32/(BZ32+273)*$E$13)</f>
        <v>0</v>
      </c>
      <c r="AJ32" t="s">
        <v>287</v>
      </c>
      <c r="AK32">
        <v>715.476923076923</v>
      </c>
      <c r="AL32">
        <v>3262.08</v>
      </c>
      <c r="AM32">
        <f>AL32-AK32</f>
        <v>0</v>
      </c>
      <c r="AN32">
        <f>AM32/AL32</f>
        <v>0</v>
      </c>
      <c r="AO32">
        <v>-0.577747479816223</v>
      </c>
      <c r="AP32" t="s">
        <v>372</v>
      </c>
      <c r="AQ32">
        <v>1400.1104</v>
      </c>
      <c r="AR32">
        <v>1657.67</v>
      </c>
      <c r="AS32">
        <f>1-AQ32/AR32</f>
        <v>0</v>
      </c>
      <c r="AT32">
        <v>0.5</v>
      </c>
      <c r="AU32">
        <f>BI32</f>
        <v>0</v>
      </c>
      <c r="AV32">
        <f>J32</f>
        <v>0</v>
      </c>
      <c r="AW32">
        <f>AS32*AT32*AU32</f>
        <v>0</v>
      </c>
      <c r="AX32">
        <f>BC32/AR32</f>
        <v>0</v>
      </c>
      <c r="AY32">
        <f>(AV32-AO32)/AU32</f>
        <v>0</v>
      </c>
      <c r="AZ32">
        <f>(AL32-AR32)/AR32</f>
        <v>0</v>
      </c>
      <c r="BA32" t="s">
        <v>373</v>
      </c>
      <c r="BB32">
        <v>883.79</v>
      </c>
      <c r="BC32">
        <f>AR32-BB32</f>
        <v>0</v>
      </c>
      <c r="BD32">
        <f>(AR32-AQ32)/(AR32-BB32)</f>
        <v>0</v>
      </c>
      <c r="BE32">
        <f>(AL32-AR32)/(AL32-BB32)</f>
        <v>0</v>
      </c>
      <c r="BF32">
        <f>(AR32-AQ32)/(AR32-AK32)</f>
        <v>0</v>
      </c>
      <c r="BG32">
        <f>(AL32-AR32)/(AL32-AK32)</f>
        <v>0</v>
      </c>
      <c r="BH32">
        <f>$B$11*CF32+$C$11*CG32+$F$11*CH32*(1-CK32)</f>
        <v>0</v>
      </c>
      <c r="BI32">
        <f>BH32*BJ32</f>
        <v>0</v>
      </c>
      <c r="BJ32">
        <f>($B$11*$D$9+$C$11*$D$9+$F$11*((CU32+CM32)/MAX(CU32+CM32+CV32, 0.1)*$I$9+CV32/MAX(CU32+CM32+CV32, 0.1)*$J$9))/($B$11+$C$11+$F$11)</f>
        <v>0</v>
      </c>
      <c r="BK32">
        <f>($B$11*$K$9+$C$11*$K$9+$F$11*((CU32+CM32)/MAX(CU32+CM32+CV32, 0.1)*$P$9+CV32/MAX(CU32+CM32+CV32, 0.1)*$Q$9))/($B$11+$C$11+$F$11)</f>
        <v>0</v>
      </c>
      <c r="BL32">
        <v>6</v>
      </c>
      <c r="BM32">
        <v>0.5</v>
      </c>
      <c r="BN32" t="s">
        <v>290</v>
      </c>
      <c r="BO32">
        <v>2</v>
      </c>
      <c r="BP32">
        <v>1607544764.25</v>
      </c>
      <c r="BQ32">
        <v>387.7598</v>
      </c>
      <c r="BR32">
        <v>399.920466666667</v>
      </c>
      <c r="BS32">
        <v>33.9704433333333</v>
      </c>
      <c r="BT32">
        <v>30.9181466666667</v>
      </c>
      <c r="BU32">
        <v>385.406066666667</v>
      </c>
      <c r="BV32">
        <v>33.4196666666667</v>
      </c>
      <c r="BW32">
        <v>500.0062</v>
      </c>
      <c r="BX32">
        <v>101.852666666667</v>
      </c>
      <c r="BY32">
        <v>0.0452378766666667</v>
      </c>
      <c r="BZ32">
        <v>36.8717366666667</v>
      </c>
      <c r="CA32">
        <v>36.5762133333333</v>
      </c>
      <c r="CB32">
        <v>999.9</v>
      </c>
      <c r="CC32">
        <v>0</v>
      </c>
      <c r="CD32">
        <v>0</v>
      </c>
      <c r="CE32">
        <v>9995.896</v>
      </c>
      <c r="CF32">
        <v>0</v>
      </c>
      <c r="CG32">
        <v>168.769866666667</v>
      </c>
      <c r="CH32">
        <v>1399.99466666667</v>
      </c>
      <c r="CI32">
        <v>0.899999833333333</v>
      </c>
      <c r="CJ32">
        <v>0.0999998966666667</v>
      </c>
      <c r="CK32">
        <v>0</v>
      </c>
      <c r="CL32">
        <v>1405.54666666667</v>
      </c>
      <c r="CM32">
        <v>4.99975</v>
      </c>
      <c r="CN32">
        <v>19660.9966666667</v>
      </c>
      <c r="CO32">
        <v>12178.0033333333</v>
      </c>
      <c r="CP32">
        <v>47.7541333333333</v>
      </c>
      <c r="CQ32">
        <v>49.1312</v>
      </c>
      <c r="CR32">
        <v>48.4475</v>
      </c>
      <c r="CS32">
        <v>48.8894666666667</v>
      </c>
      <c r="CT32">
        <v>49.5956</v>
      </c>
      <c r="CU32">
        <v>1255.495</v>
      </c>
      <c r="CV32">
        <v>139.499666666667</v>
      </c>
      <c r="CW32">
        <v>0</v>
      </c>
      <c r="CX32">
        <v>182.599999904633</v>
      </c>
      <c r="CY32">
        <v>0</v>
      </c>
      <c r="CZ32">
        <v>1400.1104</v>
      </c>
      <c r="DA32">
        <v>-563.420000874566</v>
      </c>
      <c r="DB32">
        <v>-7798.09231971254</v>
      </c>
      <c r="DC32">
        <v>19585.592</v>
      </c>
      <c r="DD32">
        <v>15</v>
      </c>
      <c r="DE32">
        <v>1607544486.5</v>
      </c>
      <c r="DF32" t="s">
        <v>369</v>
      </c>
      <c r="DG32">
        <v>1607544485.5</v>
      </c>
      <c r="DH32">
        <v>1607544486.5</v>
      </c>
      <c r="DI32">
        <v>8</v>
      </c>
      <c r="DJ32">
        <v>0.156</v>
      </c>
      <c r="DK32">
        <v>-0.079</v>
      </c>
      <c r="DL32">
        <v>2.354</v>
      </c>
      <c r="DM32">
        <v>0.551</v>
      </c>
      <c r="DN32">
        <v>401</v>
      </c>
      <c r="DO32">
        <v>31</v>
      </c>
      <c r="DP32">
        <v>0.1</v>
      </c>
      <c r="DQ32">
        <v>0.01</v>
      </c>
      <c r="DR32">
        <v>9.11126043612657</v>
      </c>
      <c r="DS32">
        <v>-0.206362314256041</v>
      </c>
      <c r="DT32">
        <v>0.0362228440176386</v>
      </c>
      <c r="DU32">
        <v>1</v>
      </c>
      <c r="DV32">
        <v>-12.1578</v>
      </c>
      <c r="DW32">
        <v>0.0840290322580653</v>
      </c>
      <c r="DX32">
        <v>0.0365730554793659</v>
      </c>
      <c r="DY32">
        <v>1</v>
      </c>
      <c r="DZ32">
        <v>3.0495</v>
      </c>
      <c r="EA32">
        <v>0.6005279032258</v>
      </c>
      <c r="EB32">
        <v>0.0450570114124245</v>
      </c>
      <c r="EC32">
        <v>0</v>
      </c>
      <c r="ED32">
        <v>2</v>
      </c>
      <c r="EE32">
        <v>3</v>
      </c>
      <c r="EF32" t="s">
        <v>305</v>
      </c>
      <c r="EG32">
        <v>100</v>
      </c>
      <c r="EH32">
        <v>100</v>
      </c>
      <c r="EI32">
        <v>2.353</v>
      </c>
      <c r="EJ32">
        <v>0.5508</v>
      </c>
      <c r="EK32">
        <v>2.35369999999995</v>
      </c>
      <c r="EL32">
        <v>0</v>
      </c>
      <c r="EM32">
        <v>0</v>
      </c>
      <c r="EN32">
        <v>0</v>
      </c>
      <c r="EO32">
        <v>0.550784999999994</v>
      </c>
      <c r="EP32">
        <v>0</v>
      </c>
      <c r="EQ32">
        <v>0</v>
      </c>
      <c r="ER32">
        <v>0</v>
      </c>
      <c r="ES32">
        <v>-1</v>
      </c>
      <c r="ET32">
        <v>-1</v>
      </c>
      <c r="EU32">
        <v>-1</v>
      </c>
      <c r="EV32">
        <v>-1</v>
      </c>
      <c r="EW32">
        <v>4.8</v>
      </c>
      <c r="EX32">
        <v>4.8</v>
      </c>
      <c r="EY32">
        <v>2</v>
      </c>
      <c r="EZ32">
        <v>519.8</v>
      </c>
      <c r="FA32">
        <v>528.488</v>
      </c>
      <c r="FB32">
        <v>35.6193</v>
      </c>
      <c r="FC32">
        <v>33.398</v>
      </c>
      <c r="FD32">
        <v>30.0002</v>
      </c>
      <c r="FE32">
        <v>33.2138</v>
      </c>
      <c r="FF32">
        <v>33.1617</v>
      </c>
      <c r="FG32">
        <v>16.564</v>
      </c>
      <c r="FH32">
        <v>0</v>
      </c>
      <c r="FI32">
        <v>100</v>
      </c>
      <c r="FJ32">
        <v>-999.9</v>
      </c>
      <c r="FK32">
        <v>400</v>
      </c>
      <c r="FL32">
        <v>34.1481</v>
      </c>
      <c r="FM32">
        <v>101.403</v>
      </c>
      <c r="FN32">
        <v>100.727</v>
      </c>
    </row>
    <row r="33" spans="1:170">
      <c r="A33">
        <v>17</v>
      </c>
      <c r="B33">
        <v>1607545016.5</v>
      </c>
      <c r="C33">
        <v>4084.5</v>
      </c>
      <c r="D33" t="s">
        <v>374</v>
      </c>
      <c r="E33" t="s">
        <v>375</v>
      </c>
      <c r="F33" t="s">
        <v>376</v>
      </c>
      <c r="G33" t="s">
        <v>313</v>
      </c>
      <c r="H33">
        <v>1607545008.75</v>
      </c>
      <c r="I33">
        <f>BW33*AG33*(BS33-BT33)/(100*BL33*(1000-AG33*BS33))</f>
        <v>0</v>
      </c>
      <c r="J33">
        <f>BW33*AG33*(BR33-BQ33*(1000-AG33*BT33)/(1000-AG33*BS33))/(100*BL33)</f>
        <v>0</v>
      </c>
      <c r="K33">
        <f>BQ33 - IF(AG33&gt;1, J33*BL33*100.0/(AI33*CE33), 0)</f>
        <v>0</v>
      </c>
      <c r="L33">
        <f>((R33-I33/2)*K33-J33)/(R33+I33/2)</f>
        <v>0</v>
      </c>
      <c r="M33">
        <f>L33*(BX33+BY33)/1000.0</f>
        <v>0</v>
      </c>
      <c r="N33">
        <f>(BQ33 - IF(AG33&gt;1, J33*BL33*100.0/(AI33*CE33), 0))*(BX33+BY33)/1000.0</f>
        <v>0</v>
      </c>
      <c r="O33">
        <f>2.0/((1/Q33-1/P33)+SIGN(Q33)*SQRT((1/Q33-1/P33)*(1/Q33-1/P33) + 4*BM33/((BM33+1)*(BM33+1))*(2*1/Q33*1/P33-1/P33*1/P33)))</f>
        <v>0</v>
      </c>
      <c r="P33">
        <f>IF(LEFT(BN33,1)&lt;&gt;"0",IF(LEFT(BN33,1)="1",3.0,BO33),$D$5+$E$5*(CE33*BX33/($K$5*1000))+$F$5*(CE33*BX33/($K$5*1000))*MAX(MIN(BL33,$J$5),$I$5)*MAX(MIN(BL33,$J$5),$I$5)+$G$5*MAX(MIN(BL33,$J$5),$I$5)*(CE33*BX33/($K$5*1000))+$H$5*(CE33*BX33/($K$5*1000))*(CE33*BX33/($K$5*1000)))</f>
        <v>0</v>
      </c>
      <c r="Q33">
        <f>I33*(1000-(1000*0.61365*exp(17.502*U33/(240.97+U33))/(BX33+BY33)+BS33)/2)/(1000*0.61365*exp(17.502*U33/(240.97+U33))/(BX33+BY33)-BS33)</f>
        <v>0</v>
      </c>
      <c r="R33">
        <f>1/((BM33+1)/(O33/1.6)+1/(P33/1.37)) + BM33/((BM33+1)/(O33/1.6) + BM33/(P33/1.37))</f>
        <v>0</v>
      </c>
      <c r="S33">
        <f>(BI33*BK33)</f>
        <v>0</v>
      </c>
      <c r="T33">
        <f>(BZ33+(S33+2*0.95*5.67E-8*(((BZ33+$B$7)+273)^4-(BZ33+273)^4)-44100*I33)/(1.84*29.3*P33+8*0.95*5.67E-8*(BZ33+273)^3))</f>
        <v>0</v>
      </c>
      <c r="U33">
        <f>($C$7*CA33+$D$7*CB33+$E$7*T33)</f>
        <v>0</v>
      </c>
      <c r="V33">
        <f>0.61365*exp(17.502*U33/(240.97+U33))</f>
        <v>0</v>
      </c>
      <c r="W33">
        <f>(X33/Y33*100)</f>
        <v>0</v>
      </c>
      <c r="X33">
        <f>BS33*(BX33+BY33)/1000</f>
        <v>0</v>
      </c>
      <c r="Y33">
        <f>0.61365*exp(17.502*BZ33/(240.97+BZ33))</f>
        <v>0</v>
      </c>
      <c r="Z33">
        <f>(V33-BS33*(BX33+BY33)/1000)</f>
        <v>0</v>
      </c>
      <c r="AA33">
        <f>(-I33*44100)</f>
        <v>0</v>
      </c>
      <c r="AB33">
        <f>2*29.3*P33*0.92*(BZ33-U33)</f>
        <v>0</v>
      </c>
      <c r="AC33">
        <f>2*0.95*5.67E-8*(((BZ33+$B$7)+273)^4-(U33+273)^4)</f>
        <v>0</v>
      </c>
      <c r="AD33">
        <f>S33+AC33+AA33+AB33</f>
        <v>0</v>
      </c>
      <c r="AE33">
        <v>0</v>
      </c>
      <c r="AF33">
        <v>0</v>
      </c>
      <c r="AG33">
        <f>IF(AE33*$H$13&gt;=AI33,1.0,(AI33/(AI33-AE33*$H$13)))</f>
        <v>0</v>
      </c>
      <c r="AH33">
        <f>(AG33-1)*100</f>
        <v>0</v>
      </c>
      <c r="AI33">
        <f>MAX(0,($B$13+$C$13*CE33)/(1+$D$13*CE33)*BX33/(BZ33+273)*$E$13)</f>
        <v>0</v>
      </c>
      <c r="AJ33" t="s">
        <v>287</v>
      </c>
      <c r="AK33">
        <v>715.476923076923</v>
      </c>
      <c r="AL33">
        <v>3262.08</v>
      </c>
      <c r="AM33">
        <f>AL33-AK33</f>
        <v>0</v>
      </c>
      <c r="AN33">
        <f>AM33/AL33</f>
        <v>0</v>
      </c>
      <c r="AO33">
        <v>-0.577747479816223</v>
      </c>
      <c r="AP33" t="s">
        <v>377</v>
      </c>
      <c r="AQ33">
        <v>674.95888</v>
      </c>
      <c r="AR33">
        <v>750.91</v>
      </c>
      <c r="AS33">
        <f>1-AQ33/AR33</f>
        <v>0</v>
      </c>
      <c r="AT33">
        <v>0.5</v>
      </c>
      <c r="AU33">
        <f>BI33</f>
        <v>0</v>
      </c>
      <c r="AV33">
        <f>J33</f>
        <v>0</v>
      </c>
      <c r="AW33">
        <f>AS33*AT33*AU33</f>
        <v>0</v>
      </c>
      <c r="AX33">
        <f>BC33/AR33</f>
        <v>0</v>
      </c>
      <c r="AY33">
        <f>(AV33-AO33)/AU33</f>
        <v>0</v>
      </c>
      <c r="AZ33">
        <f>(AL33-AR33)/AR33</f>
        <v>0</v>
      </c>
      <c r="BA33" t="s">
        <v>378</v>
      </c>
      <c r="BB33">
        <v>507.32</v>
      </c>
      <c r="BC33">
        <f>AR33-BB33</f>
        <v>0</v>
      </c>
      <c r="BD33">
        <f>(AR33-AQ33)/(AR33-BB33)</f>
        <v>0</v>
      </c>
      <c r="BE33">
        <f>(AL33-AR33)/(AL33-BB33)</f>
        <v>0</v>
      </c>
      <c r="BF33">
        <f>(AR33-AQ33)/(AR33-AK33)</f>
        <v>0</v>
      </c>
      <c r="BG33">
        <f>(AL33-AR33)/(AL33-AK33)</f>
        <v>0</v>
      </c>
      <c r="BH33">
        <f>$B$11*CF33+$C$11*CG33+$F$11*CH33*(1-CK33)</f>
        <v>0</v>
      </c>
      <c r="BI33">
        <f>BH33*BJ33</f>
        <v>0</v>
      </c>
      <c r="BJ33">
        <f>($B$11*$D$9+$C$11*$D$9+$F$11*((CU33+CM33)/MAX(CU33+CM33+CV33, 0.1)*$I$9+CV33/MAX(CU33+CM33+CV33, 0.1)*$J$9))/($B$11+$C$11+$F$11)</f>
        <v>0</v>
      </c>
      <c r="BK33">
        <f>($B$11*$K$9+$C$11*$K$9+$F$11*((CU33+CM33)/MAX(CU33+CM33+CV33, 0.1)*$P$9+CV33/MAX(CU33+CM33+CV33, 0.1)*$Q$9))/($B$11+$C$11+$F$11)</f>
        <v>0</v>
      </c>
      <c r="BL33">
        <v>6</v>
      </c>
      <c r="BM33">
        <v>0.5</v>
      </c>
      <c r="BN33" t="s">
        <v>290</v>
      </c>
      <c r="BO33">
        <v>2</v>
      </c>
      <c r="BP33">
        <v>1607545008.75</v>
      </c>
      <c r="BQ33">
        <v>399.9608</v>
      </c>
      <c r="BR33">
        <v>400.267966666667</v>
      </c>
      <c r="BS33">
        <v>31.3666266666667</v>
      </c>
      <c r="BT33">
        <v>31.1810166666667</v>
      </c>
      <c r="BU33">
        <v>397.607033333333</v>
      </c>
      <c r="BV33">
        <v>30.81585</v>
      </c>
      <c r="BW33">
        <v>500.007566666667</v>
      </c>
      <c r="BX33">
        <v>101.8507</v>
      </c>
      <c r="BY33">
        <v>0.0456552433333333</v>
      </c>
      <c r="BZ33">
        <v>37.1009966666667</v>
      </c>
      <c r="CA33">
        <v>37.1152666666667</v>
      </c>
      <c r="CB33">
        <v>999.9</v>
      </c>
      <c r="CC33">
        <v>0</v>
      </c>
      <c r="CD33">
        <v>0</v>
      </c>
      <c r="CE33">
        <v>9999.22933333333</v>
      </c>
      <c r="CF33">
        <v>0</v>
      </c>
      <c r="CG33">
        <v>206.415333333333</v>
      </c>
      <c r="CH33">
        <v>1399.99866666667</v>
      </c>
      <c r="CI33">
        <v>0.900000566666666</v>
      </c>
      <c r="CJ33">
        <v>0.0999996866666666</v>
      </c>
      <c r="CK33">
        <v>0</v>
      </c>
      <c r="CL33">
        <v>675.0291</v>
      </c>
      <c r="CM33">
        <v>4.99975</v>
      </c>
      <c r="CN33">
        <v>9286.26266666667</v>
      </c>
      <c r="CO33">
        <v>12178.0333333333</v>
      </c>
      <c r="CP33">
        <v>47.3246</v>
      </c>
      <c r="CQ33">
        <v>48.75</v>
      </c>
      <c r="CR33">
        <v>47.9727</v>
      </c>
      <c r="CS33">
        <v>48.5516666666667</v>
      </c>
      <c r="CT33">
        <v>49.2122</v>
      </c>
      <c r="CU33">
        <v>1255.49866666667</v>
      </c>
      <c r="CV33">
        <v>139.5</v>
      </c>
      <c r="CW33">
        <v>0</v>
      </c>
      <c r="CX33">
        <v>243.899999856949</v>
      </c>
      <c r="CY33">
        <v>0</v>
      </c>
      <c r="CZ33">
        <v>674.95888</v>
      </c>
      <c r="DA33">
        <v>-2.98669231866757</v>
      </c>
      <c r="DB33">
        <v>-54.7753847046354</v>
      </c>
      <c r="DC33">
        <v>9285.6056</v>
      </c>
      <c r="DD33">
        <v>15</v>
      </c>
      <c r="DE33">
        <v>1607544486.5</v>
      </c>
      <c r="DF33" t="s">
        <v>369</v>
      </c>
      <c r="DG33">
        <v>1607544485.5</v>
      </c>
      <c r="DH33">
        <v>1607544486.5</v>
      </c>
      <c r="DI33">
        <v>8</v>
      </c>
      <c r="DJ33">
        <v>0.156</v>
      </c>
      <c r="DK33">
        <v>-0.079</v>
      </c>
      <c r="DL33">
        <v>2.354</v>
      </c>
      <c r="DM33">
        <v>0.551</v>
      </c>
      <c r="DN33">
        <v>401</v>
      </c>
      <c r="DO33">
        <v>31</v>
      </c>
      <c r="DP33">
        <v>0.1</v>
      </c>
      <c r="DQ33">
        <v>0.01</v>
      </c>
      <c r="DR33">
        <v>0.201492686845803</v>
      </c>
      <c r="DS33">
        <v>0.429590439195075</v>
      </c>
      <c r="DT33">
        <v>0.119321565310195</v>
      </c>
      <c r="DU33">
        <v>1</v>
      </c>
      <c r="DV33">
        <v>-0.320902193548387</v>
      </c>
      <c r="DW33">
        <v>-0.619048354838709</v>
      </c>
      <c r="DX33">
        <v>0.143282397093972</v>
      </c>
      <c r="DY33">
        <v>0</v>
      </c>
      <c r="DZ33">
        <v>0.183265709677419</v>
      </c>
      <c r="EA33">
        <v>0.187188774193548</v>
      </c>
      <c r="EB33">
        <v>0.0140752858819155</v>
      </c>
      <c r="EC33">
        <v>1</v>
      </c>
      <c r="ED33">
        <v>2</v>
      </c>
      <c r="EE33">
        <v>3</v>
      </c>
      <c r="EF33" t="s">
        <v>305</v>
      </c>
      <c r="EG33">
        <v>100</v>
      </c>
      <c r="EH33">
        <v>100</v>
      </c>
      <c r="EI33">
        <v>2.354</v>
      </c>
      <c r="EJ33">
        <v>0.5508</v>
      </c>
      <c r="EK33">
        <v>2.35369999999995</v>
      </c>
      <c r="EL33">
        <v>0</v>
      </c>
      <c r="EM33">
        <v>0</v>
      </c>
      <c r="EN33">
        <v>0</v>
      </c>
      <c r="EO33">
        <v>0.550784999999994</v>
      </c>
      <c r="EP33">
        <v>0</v>
      </c>
      <c r="EQ33">
        <v>0</v>
      </c>
      <c r="ER33">
        <v>0</v>
      </c>
      <c r="ES33">
        <v>-1</v>
      </c>
      <c r="ET33">
        <v>-1</v>
      </c>
      <c r="EU33">
        <v>-1</v>
      </c>
      <c r="EV33">
        <v>-1</v>
      </c>
      <c r="EW33">
        <v>8.8</v>
      </c>
      <c r="EX33">
        <v>8.8</v>
      </c>
      <c r="EY33">
        <v>2</v>
      </c>
      <c r="EZ33">
        <v>514.778</v>
      </c>
      <c r="FA33">
        <v>526.019</v>
      </c>
      <c r="FB33">
        <v>35.7132</v>
      </c>
      <c r="FC33">
        <v>33.6052</v>
      </c>
      <c r="FD33">
        <v>30.0006</v>
      </c>
      <c r="FE33">
        <v>33.3665</v>
      </c>
      <c r="FF33">
        <v>33.3114</v>
      </c>
      <c r="FG33">
        <v>16.0782</v>
      </c>
      <c r="FH33">
        <v>0</v>
      </c>
      <c r="FI33">
        <v>100</v>
      </c>
      <c r="FJ33">
        <v>-999.9</v>
      </c>
      <c r="FK33">
        <v>400</v>
      </c>
      <c r="FL33">
        <v>33.8443</v>
      </c>
      <c r="FM33">
        <v>101.363</v>
      </c>
      <c r="FN33">
        <v>100.677</v>
      </c>
    </row>
    <row r="34" spans="1:170">
      <c r="A34">
        <v>18</v>
      </c>
      <c r="B34">
        <v>1607545253</v>
      </c>
      <c r="C34">
        <v>4321</v>
      </c>
      <c r="D34" t="s">
        <v>379</v>
      </c>
      <c r="E34" t="s">
        <v>380</v>
      </c>
      <c r="F34" t="s">
        <v>376</v>
      </c>
      <c r="G34" t="s">
        <v>313</v>
      </c>
      <c r="H34">
        <v>1607545245.25</v>
      </c>
      <c r="I34">
        <f>BW34*AG34*(BS34-BT34)/(100*BL34*(1000-AG34*BS34))</f>
        <v>0</v>
      </c>
      <c r="J34">
        <f>BW34*AG34*(BR34-BQ34*(1000-AG34*BT34)/(1000-AG34*BS34))/(100*BL34)</f>
        <v>0</v>
      </c>
      <c r="K34">
        <f>BQ34 - IF(AG34&gt;1, J34*BL34*100.0/(AI34*CE34), 0)</f>
        <v>0</v>
      </c>
      <c r="L34">
        <f>((R34-I34/2)*K34-J34)/(R34+I34/2)</f>
        <v>0</v>
      </c>
      <c r="M34">
        <f>L34*(BX34+BY34)/1000.0</f>
        <v>0</v>
      </c>
      <c r="N34">
        <f>(BQ34 - IF(AG34&gt;1, J34*BL34*100.0/(AI34*CE34), 0))*(BX34+BY34)/1000.0</f>
        <v>0</v>
      </c>
      <c r="O34">
        <f>2.0/((1/Q34-1/P34)+SIGN(Q34)*SQRT((1/Q34-1/P34)*(1/Q34-1/P34) + 4*BM34/((BM34+1)*(BM34+1))*(2*1/Q34*1/P34-1/P34*1/P34)))</f>
        <v>0</v>
      </c>
      <c r="P34">
        <f>IF(LEFT(BN34,1)&lt;&gt;"0",IF(LEFT(BN34,1)="1",3.0,BO34),$D$5+$E$5*(CE34*BX34/($K$5*1000))+$F$5*(CE34*BX34/($K$5*1000))*MAX(MIN(BL34,$J$5),$I$5)*MAX(MIN(BL34,$J$5),$I$5)+$G$5*MAX(MIN(BL34,$J$5),$I$5)*(CE34*BX34/($K$5*1000))+$H$5*(CE34*BX34/($K$5*1000))*(CE34*BX34/($K$5*1000)))</f>
        <v>0</v>
      </c>
      <c r="Q34">
        <f>I34*(1000-(1000*0.61365*exp(17.502*U34/(240.97+U34))/(BX34+BY34)+BS34)/2)/(1000*0.61365*exp(17.502*U34/(240.97+U34))/(BX34+BY34)-BS34)</f>
        <v>0</v>
      </c>
      <c r="R34">
        <f>1/((BM34+1)/(O34/1.6)+1/(P34/1.37)) + BM34/((BM34+1)/(O34/1.6) + BM34/(P34/1.37))</f>
        <v>0</v>
      </c>
      <c r="S34">
        <f>(BI34*BK34)</f>
        <v>0</v>
      </c>
      <c r="T34">
        <f>(BZ34+(S34+2*0.95*5.67E-8*(((BZ34+$B$7)+273)^4-(BZ34+273)^4)-44100*I34)/(1.84*29.3*P34+8*0.95*5.67E-8*(BZ34+273)^3))</f>
        <v>0</v>
      </c>
      <c r="U34">
        <f>($C$7*CA34+$D$7*CB34+$E$7*T34)</f>
        <v>0</v>
      </c>
      <c r="V34">
        <f>0.61365*exp(17.502*U34/(240.97+U34))</f>
        <v>0</v>
      </c>
      <c r="W34">
        <f>(X34/Y34*100)</f>
        <v>0</v>
      </c>
      <c r="X34">
        <f>BS34*(BX34+BY34)/1000</f>
        <v>0</v>
      </c>
      <c r="Y34">
        <f>0.61365*exp(17.502*BZ34/(240.97+BZ34))</f>
        <v>0</v>
      </c>
      <c r="Z34">
        <f>(V34-BS34*(BX34+BY34)/1000)</f>
        <v>0</v>
      </c>
      <c r="AA34">
        <f>(-I34*44100)</f>
        <v>0</v>
      </c>
      <c r="AB34">
        <f>2*29.3*P34*0.92*(BZ34-U34)</f>
        <v>0</v>
      </c>
      <c r="AC34">
        <f>2*0.95*5.67E-8*(((BZ34+$B$7)+273)^4-(U34+273)^4)</f>
        <v>0</v>
      </c>
      <c r="AD34">
        <f>S34+AC34+AA34+AB34</f>
        <v>0</v>
      </c>
      <c r="AE34">
        <v>0</v>
      </c>
      <c r="AF34">
        <v>0</v>
      </c>
      <c r="AG34">
        <f>IF(AE34*$H$13&gt;=AI34,1.0,(AI34/(AI34-AE34*$H$13)))</f>
        <v>0</v>
      </c>
      <c r="AH34">
        <f>(AG34-1)*100</f>
        <v>0</v>
      </c>
      <c r="AI34">
        <f>MAX(0,($B$13+$C$13*CE34)/(1+$D$13*CE34)*BX34/(BZ34+273)*$E$13)</f>
        <v>0</v>
      </c>
      <c r="AJ34" t="s">
        <v>287</v>
      </c>
      <c r="AK34">
        <v>715.476923076923</v>
      </c>
      <c r="AL34">
        <v>3262.08</v>
      </c>
      <c r="AM34">
        <f>AL34-AK34</f>
        <v>0</v>
      </c>
      <c r="AN34">
        <f>AM34/AL34</f>
        <v>0</v>
      </c>
      <c r="AO34">
        <v>-0.577747479816223</v>
      </c>
      <c r="AP34" t="s">
        <v>381</v>
      </c>
      <c r="AQ34">
        <v>677.98804</v>
      </c>
      <c r="AR34">
        <v>748.51</v>
      </c>
      <c r="AS34">
        <f>1-AQ34/AR34</f>
        <v>0</v>
      </c>
      <c r="AT34">
        <v>0.5</v>
      </c>
      <c r="AU34">
        <f>BI34</f>
        <v>0</v>
      </c>
      <c r="AV34">
        <f>J34</f>
        <v>0</v>
      </c>
      <c r="AW34">
        <f>AS34*AT34*AU34</f>
        <v>0</v>
      </c>
      <c r="AX34">
        <f>BC34/AR34</f>
        <v>0</v>
      </c>
      <c r="AY34">
        <f>(AV34-AO34)/AU34</f>
        <v>0</v>
      </c>
      <c r="AZ34">
        <f>(AL34-AR34)/AR34</f>
        <v>0</v>
      </c>
      <c r="BA34" t="s">
        <v>382</v>
      </c>
      <c r="BB34">
        <v>505.51</v>
      </c>
      <c r="BC34">
        <f>AR34-BB34</f>
        <v>0</v>
      </c>
      <c r="BD34">
        <f>(AR34-AQ34)/(AR34-BB34)</f>
        <v>0</v>
      </c>
      <c r="BE34">
        <f>(AL34-AR34)/(AL34-BB34)</f>
        <v>0</v>
      </c>
      <c r="BF34">
        <f>(AR34-AQ34)/(AR34-AK34)</f>
        <v>0</v>
      </c>
      <c r="BG34">
        <f>(AL34-AR34)/(AL34-AK34)</f>
        <v>0</v>
      </c>
      <c r="BH34">
        <f>$B$11*CF34+$C$11*CG34+$F$11*CH34*(1-CK34)</f>
        <v>0</v>
      </c>
      <c r="BI34">
        <f>BH34*BJ34</f>
        <v>0</v>
      </c>
      <c r="BJ34">
        <f>($B$11*$D$9+$C$11*$D$9+$F$11*((CU34+CM34)/MAX(CU34+CM34+CV34, 0.1)*$I$9+CV34/MAX(CU34+CM34+CV34, 0.1)*$J$9))/($B$11+$C$11+$F$11)</f>
        <v>0</v>
      </c>
      <c r="BK34">
        <f>($B$11*$K$9+$C$11*$K$9+$F$11*((CU34+CM34)/MAX(CU34+CM34+CV34, 0.1)*$P$9+CV34/MAX(CU34+CM34+CV34, 0.1)*$Q$9))/($B$11+$C$11+$F$11)</f>
        <v>0</v>
      </c>
      <c r="BL34">
        <v>6</v>
      </c>
      <c r="BM34">
        <v>0.5</v>
      </c>
      <c r="BN34" t="s">
        <v>290</v>
      </c>
      <c r="BO34">
        <v>2</v>
      </c>
      <c r="BP34">
        <v>1607545245.25</v>
      </c>
      <c r="BQ34">
        <v>399.747</v>
      </c>
      <c r="BR34">
        <v>399.8168</v>
      </c>
      <c r="BS34">
        <v>32.0844166666667</v>
      </c>
      <c r="BT34">
        <v>31.8936966666667</v>
      </c>
      <c r="BU34">
        <v>397.393233333333</v>
      </c>
      <c r="BV34">
        <v>31.5336333333333</v>
      </c>
      <c r="BW34">
        <v>500.009966666667</v>
      </c>
      <c r="BX34">
        <v>101.841266666667</v>
      </c>
      <c r="BY34">
        <v>0.04547238</v>
      </c>
      <c r="BZ34">
        <v>37.07869</v>
      </c>
      <c r="CA34">
        <v>37.3063633333333</v>
      </c>
      <c r="CB34">
        <v>999.9</v>
      </c>
      <c r="CC34">
        <v>0</v>
      </c>
      <c r="CD34">
        <v>0</v>
      </c>
      <c r="CE34">
        <v>10001.4166666667</v>
      </c>
      <c r="CF34">
        <v>0</v>
      </c>
      <c r="CG34">
        <v>255.9406</v>
      </c>
      <c r="CH34">
        <v>1399.968</v>
      </c>
      <c r="CI34">
        <v>0.899991366666666</v>
      </c>
      <c r="CJ34">
        <v>0.100008726666667</v>
      </c>
      <c r="CK34">
        <v>0</v>
      </c>
      <c r="CL34">
        <v>677.979533333333</v>
      </c>
      <c r="CM34">
        <v>4.99975</v>
      </c>
      <c r="CN34">
        <v>9288.11733333333</v>
      </c>
      <c r="CO34">
        <v>12177.7366666667</v>
      </c>
      <c r="CP34">
        <v>46.9412</v>
      </c>
      <c r="CQ34">
        <v>48.4979</v>
      </c>
      <c r="CR34">
        <v>47.6228333333333</v>
      </c>
      <c r="CS34">
        <v>48.1849333333333</v>
      </c>
      <c r="CT34">
        <v>48.8687</v>
      </c>
      <c r="CU34">
        <v>1255.458</v>
      </c>
      <c r="CV34">
        <v>139.51</v>
      </c>
      <c r="CW34">
        <v>0</v>
      </c>
      <c r="CX34">
        <v>235.700000047684</v>
      </c>
      <c r="CY34">
        <v>0</v>
      </c>
      <c r="CZ34">
        <v>677.98804</v>
      </c>
      <c r="DA34">
        <v>0.797153844129144</v>
      </c>
      <c r="DB34">
        <v>15.549999984807</v>
      </c>
      <c r="DC34">
        <v>9288.388</v>
      </c>
      <c r="DD34">
        <v>15</v>
      </c>
      <c r="DE34">
        <v>1607544486.5</v>
      </c>
      <c r="DF34" t="s">
        <v>369</v>
      </c>
      <c r="DG34">
        <v>1607544485.5</v>
      </c>
      <c r="DH34">
        <v>1607544486.5</v>
      </c>
      <c r="DI34">
        <v>8</v>
      </c>
      <c r="DJ34">
        <v>0.156</v>
      </c>
      <c r="DK34">
        <v>-0.079</v>
      </c>
      <c r="DL34">
        <v>2.354</v>
      </c>
      <c r="DM34">
        <v>0.551</v>
      </c>
      <c r="DN34">
        <v>401</v>
      </c>
      <c r="DO34">
        <v>31</v>
      </c>
      <c r="DP34">
        <v>0.1</v>
      </c>
      <c r="DQ34">
        <v>0.01</v>
      </c>
      <c r="DR34">
        <v>-0.00820095001021598</v>
      </c>
      <c r="DS34">
        <v>0.087061713057327</v>
      </c>
      <c r="DT34">
        <v>0.0169839643067746</v>
      </c>
      <c r="DU34">
        <v>1</v>
      </c>
      <c r="DV34">
        <v>-0.0688368193548387</v>
      </c>
      <c r="DW34">
        <v>-0.110740417741936</v>
      </c>
      <c r="DX34">
        <v>0.0209329330204734</v>
      </c>
      <c r="DY34">
        <v>1</v>
      </c>
      <c r="DZ34">
        <v>0.190385290322581</v>
      </c>
      <c r="EA34">
        <v>0.0726726290322579</v>
      </c>
      <c r="EB34">
        <v>0.00552287161861588</v>
      </c>
      <c r="EC34">
        <v>1</v>
      </c>
      <c r="ED34">
        <v>3</v>
      </c>
      <c r="EE34">
        <v>3</v>
      </c>
      <c r="EF34" t="s">
        <v>292</v>
      </c>
      <c r="EG34">
        <v>100</v>
      </c>
      <c r="EH34">
        <v>100</v>
      </c>
      <c r="EI34">
        <v>2.354</v>
      </c>
      <c r="EJ34">
        <v>0.5508</v>
      </c>
      <c r="EK34">
        <v>2.35369999999995</v>
      </c>
      <c r="EL34">
        <v>0</v>
      </c>
      <c r="EM34">
        <v>0</v>
      </c>
      <c r="EN34">
        <v>0</v>
      </c>
      <c r="EO34">
        <v>0.550784999999994</v>
      </c>
      <c r="EP34">
        <v>0</v>
      </c>
      <c r="EQ34">
        <v>0</v>
      </c>
      <c r="ER34">
        <v>0</v>
      </c>
      <c r="ES34">
        <v>-1</v>
      </c>
      <c r="ET34">
        <v>-1</v>
      </c>
      <c r="EU34">
        <v>-1</v>
      </c>
      <c r="EV34">
        <v>-1</v>
      </c>
      <c r="EW34">
        <v>12.8</v>
      </c>
      <c r="EX34">
        <v>12.8</v>
      </c>
      <c r="EY34">
        <v>2</v>
      </c>
      <c r="EZ34">
        <v>516.69</v>
      </c>
      <c r="FA34">
        <v>526.927</v>
      </c>
      <c r="FB34">
        <v>35.8039</v>
      </c>
      <c r="FC34">
        <v>33.6132</v>
      </c>
      <c r="FD34">
        <v>29.9996</v>
      </c>
      <c r="FE34">
        <v>33.384</v>
      </c>
      <c r="FF34">
        <v>33.3232</v>
      </c>
      <c r="FG34">
        <v>16.4851</v>
      </c>
      <c r="FH34">
        <v>0</v>
      </c>
      <c r="FI34">
        <v>100</v>
      </c>
      <c r="FJ34">
        <v>-999.9</v>
      </c>
      <c r="FK34">
        <v>400</v>
      </c>
      <c r="FL34">
        <v>41.3842</v>
      </c>
      <c r="FM34">
        <v>101.382</v>
      </c>
      <c r="FN34">
        <v>100.7</v>
      </c>
    </row>
    <row r="35" spans="1:170">
      <c r="A35">
        <v>19</v>
      </c>
      <c r="B35">
        <v>1607545473</v>
      </c>
      <c r="C35">
        <v>4541</v>
      </c>
      <c r="D35" t="s">
        <v>383</v>
      </c>
      <c r="E35" t="s">
        <v>384</v>
      </c>
      <c r="F35" t="s">
        <v>385</v>
      </c>
      <c r="G35" t="s">
        <v>301</v>
      </c>
      <c r="H35">
        <v>1607545465.25</v>
      </c>
      <c r="I35">
        <f>BW35*AG35*(BS35-BT35)/(100*BL35*(1000-AG35*BS35))</f>
        <v>0</v>
      </c>
      <c r="J35">
        <f>BW35*AG35*(BR35-BQ35*(1000-AG35*BT35)/(1000-AG35*BS35))/(100*BL35)</f>
        <v>0</v>
      </c>
      <c r="K35">
        <f>BQ35 - IF(AG35&gt;1, J35*BL35*100.0/(AI35*CE35), 0)</f>
        <v>0</v>
      </c>
      <c r="L35">
        <f>((R35-I35/2)*K35-J35)/(R35+I35/2)</f>
        <v>0</v>
      </c>
      <c r="M35">
        <f>L35*(BX35+BY35)/1000.0</f>
        <v>0</v>
      </c>
      <c r="N35">
        <f>(BQ35 - IF(AG35&gt;1, J35*BL35*100.0/(AI35*CE35), 0))*(BX35+BY35)/1000.0</f>
        <v>0</v>
      </c>
      <c r="O35">
        <f>2.0/((1/Q35-1/P35)+SIGN(Q35)*SQRT((1/Q35-1/P35)*(1/Q35-1/P35) + 4*BM35/((BM35+1)*(BM35+1))*(2*1/Q35*1/P35-1/P35*1/P35)))</f>
        <v>0</v>
      </c>
      <c r="P35">
        <f>IF(LEFT(BN35,1)&lt;&gt;"0",IF(LEFT(BN35,1)="1",3.0,BO35),$D$5+$E$5*(CE35*BX35/($K$5*1000))+$F$5*(CE35*BX35/($K$5*1000))*MAX(MIN(BL35,$J$5),$I$5)*MAX(MIN(BL35,$J$5),$I$5)+$G$5*MAX(MIN(BL35,$J$5),$I$5)*(CE35*BX35/($K$5*1000))+$H$5*(CE35*BX35/($K$5*1000))*(CE35*BX35/($K$5*1000)))</f>
        <v>0</v>
      </c>
      <c r="Q35">
        <f>I35*(1000-(1000*0.61365*exp(17.502*U35/(240.97+U35))/(BX35+BY35)+BS35)/2)/(1000*0.61365*exp(17.502*U35/(240.97+U35))/(BX35+BY35)-BS35)</f>
        <v>0</v>
      </c>
      <c r="R35">
        <f>1/((BM35+1)/(O35/1.6)+1/(P35/1.37)) + BM35/((BM35+1)/(O35/1.6) + BM35/(P35/1.37))</f>
        <v>0</v>
      </c>
      <c r="S35">
        <f>(BI35*BK35)</f>
        <v>0</v>
      </c>
      <c r="T35">
        <f>(BZ35+(S35+2*0.95*5.67E-8*(((BZ35+$B$7)+273)^4-(BZ35+273)^4)-44100*I35)/(1.84*29.3*P35+8*0.95*5.67E-8*(BZ35+273)^3))</f>
        <v>0</v>
      </c>
      <c r="U35">
        <f>($C$7*CA35+$D$7*CB35+$E$7*T35)</f>
        <v>0</v>
      </c>
      <c r="V35">
        <f>0.61365*exp(17.502*U35/(240.97+U35))</f>
        <v>0</v>
      </c>
      <c r="W35">
        <f>(X35/Y35*100)</f>
        <v>0</v>
      </c>
      <c r="X35">
        <f>BS35*(BX35+BY35)/1000</f>
        <v>0</v>
      </c>
      <c r="Y35">
        <f>0.61365*exp(17.502*BZ35/(240.97+BZ35))</f>
        <v>0</v>
      </c>
      <c r="Z35">
        <f>(V35-BS35*(BX35+BY35)/1000)</f>
        <v>0</v>
      </c>
      <c r="AA35">
        <f>(-I35*44100)</f>
        <v>0</v>
      </c>
      <c r="AB35">
        <f>2*29.3*P35*0.92*(BZ35-U35)</f>
        <v>0</v>
      </c>
      <c r="AC35">
        <f>2*0.95*5.67E-8*(((BZ35+$B$7)+273)^4-(U35+273)^4)</f>
        <v>0</v>
      </c>
      <c r="AD35">
        <f>S35+AC35+AA35+AB35</f>
        <v>0</v>
      </c>
      <c r="AE35">
        <v>0</v>
      </c>
      <c r="AF35">
        <v>0</v>
      </c>
      <c r="AG35">
        <f>IF(AE35*$H$13&gt;=AI35,1.0,(AI35/(AI35-AE35*$H$13)))</f>
        <v>0</v>
      </c>
      <c r="AH35">
        <f>(AG35-1)*100</f>
        <v>0</v>
      </c>
      <c r="AI35">
        <f>MAX(0,($B$13+$C$13*CE35)/(1+$D$13*CE35)*BX35/(BZ35+273)*$E$13)</f>
        <v>0</v>
      </c>
      <c r="AJ35" t="s">
        <v>287</v>
      </c>
      <c r="AK35">
        <v>715.476923076923</v>
      </c>
      <c r="AL35">
        <v>3262.08</v>
      </c>
      <c r="AM35">
        <f>AL35-AK35</f>
        <v>0</v>
      </c>
      <c r="AN35">
        <f>AM35/AL35</f>
        <v>0</v>
      </c>
      <c r="AO35">
        <v>-0.577747479816223</v>
      </c>
      <c r="AP35" t="s">
        <v>386</v>
      </c>
      <c r="AQ35">
        <v>1403.88653846154</v>
      </c>
      <c r="AR35">
        <v>1815.34</v>
      </c>
      <c r="AS35">
        <f>1-AQ35/AR35</f>
        <v>0</v>
      </c>
      <c r="AT35">
        <v>0.5</v>
      </c>
      <c r="AU35">
        <f>BI35</f>
        <v>0</v>
      </c>
      <c r="AV35">
        <f>J35</f>
        <v>0</v>
      </c>
      <c r="AW35">
        <f>AS35*AT35*AU35</f>
        <v>0</v>
      </c>
      <c r="AX35">
        <f>BC35/AR35</f>
        <v>0</v>
      </c>
      <c r="AY35">
        <f>(AV35-AO35)/AU35</f>
        <v>0</v>
      </c>
      <c r="AZ35">
        <f>(AL35-AR35)/AR35</f>
        <v>0</v>
      </c>
      <c r="BA35" t="s">
        <v>387</v>
      </c>
      <c r="BB35">
        <v>912.13</v>
      </c>
      <c r="BC35">
        <f>AR35-BB35</f>
        <v>0</v>
      </c>
      <c r="BD35">
        <f>(AR35-AQ35)/(AR35-BB35)</f>
        <v>0</v>
      </c>
      <c r="BE35">
        <f>(AL35-AR35)/(AL35-BB35)</f>
        <v>0</v>
      </c>
      <c r="BF35">
        <f>(AR35-AQ35)/(AR35-AK35)</f>
        <v>0</v>
      </c>
      <c r="BG35">
        <f>(AL35-AR35)/(AL35-AK35)</f>
        <v>0</v>
      </c>
      <c r="BH35">
        <f>$B$11*CF35+$C$11*CG35+$F$11*CH35*(1-CK35)</f>
        <v>0</v>
      </c>
      <c r="BI35">
        <f>BH35*BJ35</f>
        <v>0</v>
      </c>
      <c r="BJ35">
        <f>($B$11*$D$9+$C$11*$D$9+$F$11*((CU35+CM35)/MAX(CU35+CM35+CV35, 0.1)*$I$9+CV35/MAX(CU35+CM35+CV35, 0.1)*$J$9))/($B$11+$C$11+$F$11)</f>
        <v>0</v>
      </c>
      <c r="BK35">
        <f>($B$11*$K$9+$C$11*$K$9+$F$11*((CU35+CM35)/MAX(CU35+CM35+CV35, 0.1)*$P$9+CV35/MAX(CU35+CM35+CV35, 0.1)*$Q$9))/($B$11+$C$11+$F$11)</f>
        <v>0</v>
      </c>
      <c r="BL35">
        <v>6</v>
      </c>
      <c r="BM35">
        <v>0.5</v>
      </c>
      <c r="BN35" t="s">
        <v>290</v>
      </c>
      <c r="BO35">
        <v>2</v>
      </c>
      <c r="BP35">
        <v>1607545465.25</v>
      </c>
      <c r="BQ35">
        <v>378.631633333333</v>
      </c>
      <c r="BR35">
        <v>400.456133333333</v>
      </c>
      <c r="BS35">
        <v>37.5435566666667</v>
      </c>
      <c r="BT35">
        <v>31.6751766666667</v>
      </c>
      <c r="BU35">
        <v>376.346766666667</v>
      </c>
      <c r="BV35">
        <v>36.9667733333333</v>
      </c>
      <c r="BW35">
        <v>500.005233333333</v>
      </c>
      <c r="BX35">
        <v>101.833033333333</v>
      </c>
      <c r="BY35">
        <v>0.0447933266666667</v>
      </c>
      <c r="BZ35">
        <v>36.9244866666667</v>
      </c>
      <c r="CA35">
        <v>36.43152</v>
      </c>
      <c r="CB35">
        <v>999.9</v>
      </c>
      <c r="CC35">
        <v>0</v>
      </c>
      <c r="CD35">
        <v>0</v>
      </c>
      <c r="CE35">
        <v>9996.66833333333</v>
      </c>
      <c r="CF35">
        <v>0</v>
      </c>
      <c r="CG35">
        <v>370.258766666667</v>
      </c>
      <c r="CH35">
        <v>1399.96733333333</v>
      </c>
      <c r="CI35">
        <v>0.900001566666667</v>
      </c>
      <c r="CJ35">
        <v>0.0999983333333333</v>
      </c>
      <c r="CK35">
        <v>0</v>
      </c>
      <c r="CL35">
        <v>1409.50766666667</v>
      </c>
      <c r="CM35">
        <v>4.99975</v>
      </c>
      <c r="CN35">
        <v>19530.62</v>
      </c>
      <c r="CO35">
        <v>12177.76</v>
      </c>
      <c r="CP35">
        <v>46.7458</v>
      </c>
      <c r="CQ35">
        <v>48.25</v>
      </c>
      <c r="CR35">
        <v>47.375</v>
      </c>
      <c r="CS35">
        <v>48</v>
      </c>
      <c r="CT35">
        <v>48.6704666666667</v>
      </c>
      <c r="CU35">
        <v>1255.47233333333</v>
      </c>
      <c r="CV35">
        <v>139.495</v>
      </c>
      <c r="CW35">
        <v>0</v>
      </c>
      <c r="CX35">
        <v>219.399999856949</v>
      </c>
      <c r="CY35">
        <v>0</v>
      </c>
      <c r="CZ35">
        <v>1403.88653846154</v>
      </c>
      <c r="DA35">
        <v>-686.014017153892</v>
      </c>
      <c r="DB35">
        <v>-9575.80512900849</v>
      </c>
      <c r="DC35">
        <v>19452.8423076923</v>
      </c>
      <c r="DD35">
        <v>15</v>
      </c>
      <c r="DE35">
        <v>1607545333</v>
      </c>
      <c r="DF35" t="s">
        <v>388</v>
      </c>
      <c r="DG35">
        <v>1607545332</v>
      </c>
      <c r="DH35">
        <v>1607545333</v>
      </c>
      <c r="DI35">
        <v>9</v>
      </c>
      <c r="DJ35">
        <v>-0.069</v>
      </c>
      <c r="DK35">
        <v>0.026</v>
      </c>
      <c r="DL35">
        <v>2.285</v>
      </c>
      <c r="DM35">
        <v>0.577</v>
      </c>
      <c r="DN35">
        <v>401</v>
      </c>
      <c r="DO35">
        <v>32</v>
      </c>
      <c r="DP35">
        <v>0.03</v>
      </c>
      <c r="DQ35">
        <v>0.01</v>
      </c>
      <c r="DR35">
        <v>16.2694429175216</v>
      </c>
      <c r="DS35">
        <v>-0.393049474509652</v>
      </c>
      <c r="DT35">
        <v>0.0374882386408397</v>
      </c>
      <c r="DU35">
        <v>1</v>
      </c>
      <c r="DV35">
        <v>-21.825664516129</v>
      </c>
      <c r="DW35">
        <v>0.10683870967749</v>
      </c>
      <c r="DX35">
        <v>0.0288374370073516</v>
      </c>
      <c r="DY35">
        <v>1</v>
      </c>
      <c r="DZ35">
        <v>5.86423129032258</v>
      </c>
      <c r="EA35">
        <v>0.886654354838685</v>
      </c>
      <c r="EB35">
        <v>0.0663614496400965</v>
      </c>
      <c r="EC35">
        <v>0</v>
      </c>
      <c r="ED35">
        <v>2</v>
      </c>
      <c r="EE35">
        <v>3</v>
      </c>
      <c r="EF35" t="s">
        <v>305</v>
      </c>
      <c r="EG35">
        <v>100</v>
      </c>
      <c r="EH35">
        <v>100</v>
      </c>
      <c r="EI35">
        <v>2.285</v>
      </c>
      <c r="EJ35">
        <v>0.5768</v>
      </c>
      <c r="EK35">
        <v>2.28484999999995</v>
      </c>
      <c r="EL35">
        <v>0</v>
      </c>
      <c r="EM35">
        <v>0</v>
      </c>
      <c r="EN35">
        <v>0</v>
      </c>
      <c r="EO35">
        <v>0.576784999999994</v>
      </c>
      <c r="EP35">
        <v>0</v>
      </c>
      <c r="EQ35">
        <v>0</v>
      </c>
      <c r="ER35">
        <v>0</v>
      </c>
      <c r="ES35">
        <v>-1</v>
      </c>
      <c r="ET35">
        <v>-1</v>
      </c>
      <c r="EU35">
        <v>-1</v>
      </c>
      <c r="EV35">
        <v>-1</v>
      </c>
      <c r="EW35">
        <v>2.4</v>
      </c>
      <c r="EX35">
        <v>2.3</v>
      </c>
      <c r="EY35">
        <v>2</v>
      </c>
      <c r="EZ35">
        <v>516.964</v>
      </c>
      <c r="FA35">
        <v>525.505</v>
      </c>
      <c r="FB35">
        <v>35.7903</v>
      </c>
      <c r="FC35">
        <v>33.554</v>
      </c>
      <c r="FD35">
        <v>30.0004</v>
      </c>
      <c r="FE35">
        <v>33.3513</v>
      </c>
      <c r="FF35">
        <v>33.294</v>
      </c>
      <c r="FG35">
        <v>15.9739</v>
      </c>
      <c r="FH35">
        <v>0</v>
      </c>
      <c r="FI35">
        <v>100</v>
      </c>
      <c r="FJ35">
        <v>-999.9</v>
      </c>
      <c r="FK35">
        <v>400</v>
      </c>
      <c r="FL35">
        <v>32.0781</v>
      </c>
      <c r="FM35">
        <v>101.37</v>
      </c>
      <c r="FN35">
        <v>100.71</v>
      </c>
    </row>
    <row r="36" spans="1:170">
      <c r="A36">
        <v>20</v>
      </c>
      <c r="B36">
        <v>1607545621.5</v>
      </c>
      <c r="C36">
        <v>4689.5</v>
      </c>
      <c r="D36" t="s">
        <v>389</v>
      </c>
      <c r="E36" t="s">
        <v>390</v>
      </c>
      <c r="F36" t="s">
        <v>385</v>
      </c>
      <c r="G36" t="s">
        <v>301</v>
      </c>
      <c r="H36">
        <v>1607545613.5</v>
      </c>
      <c r="I36">
        <f>BW36*AG36*(BS36-BT36)/(100*BL36*(1000-AG36*BS36))</f>
        <v>0</v>
      </c>
      <c r="J36">
        <f>BW36*AG36*(BR36-BQ36*(1000-AG36*BT36)/(1000-AG36*BS36))/(100*BL36)</f>
        <v>0</v>
      </c>
      <c r="K36">
        <f>BQ36 - IF(AG36&gt;1, J36*BL36*100.0/(AI36*CE36), 0)</f>
        <v>0</v>
      </c>
      <c r="L36">
        <f>((R36-I36/2)*K36-J36)/(R36+I36/2)</f>
        <v>0</v>
      </c>
      <c r="M36">
        <f>L36*(BX36+BY36)/1000.0</f>
        <v>0</v>
      </c>
      <c r="N36">
        <f>(BQ36 - IF(AG36&gt;1, J36*BL36*100.0/(AI36*CE36), 0))*(BX36+BY36)/1000.0</f>
        <v>0</v>
      </c>
      <c r="O36">
        <f>2.0/((1/Q36-1/P36)+SIGN(Q36)*SQRT((1/Q36-1/P36)*(1/Q36-1/P36) + 4*BM36/((BM36+1)*(BM36+1))*(2*1/Q36*1/P36-1/P36*1/P36)))</f>
        <v>0</v>
      </c>
      <c r="P36">
        <f>IF(LEFT(BN36,1)&lt;&gt;"0",IF(LEFT(BN36,1)="1",3.0,BO36),$D$5+$E$5*(CE36*BX36/($K$5*1000))+$F$5*(CE36*BX36/($K$5*1000))*MAX(MIN(BL36,$J$5),$I$5)*MAX(MIN(BL36,$J$5),$I$5)+$G$5*MAX(MIN(BL36,$J$5),$I$5)*(CE36*BX36/($K$5*1000))+$H$5*(CE36*BX36/($K$5*1000))*(CE36*BX36/($K$5*1000)))</f>
        <v>0</v>
      </c>
      <c r="Q36">
        <f>I36*(1000-(1000*0.61365*exp(17.502*U36/(240.97+U36))/(BX36+BY36)+BS36)/2)/(1000*0.61365*exp(17.502*U36/(240.97+U36))/(BX36+BY36)-BS36)</f>
        <v>0</v>
      </c>
      <c r="R36">
        <f>1/((BM36+1)/(O36/1.6)+1/(P36/1.37)) + BM36/((BM36+1)/(O36/1.6) + BM36/(P36/1.37))</f>
        <v>0</v>
      </c>
      <c r="S36">
        <f>(BI36*BK36)</f>
        <v>0</v>
      </c>
      <c r="T36">
        <f>(BZ36+(S36+2*0.95*5.67E-8*(((BZ36+$B$7)+273)^4-(BZ36+273)^4)-44100*I36)/(1.84*29.3*P36+8*0.95*5.67E-8*(BZ36+273)^3))</f>
        <v>0</v>
      </c>
      <c r="U36">
        <f>($C$7*CA36+$D$7*CB36+$E$7*T36)</f>
        <v>0</v>
      </c>
      <c r="V36">
        <f>0.61365*exp(17.502*U36/(240.97+U36))</f>
        <v>0</v>
      </c>
      <c r="W36">
        <f>(X36/Y36*100)</f>
        <v>0</v>
      </c>
      <c r="X36">
        <f>BS36*(BX36+BY36)/1000</f>
        <v>0</v>
      </c>
      <c r="Y36">
        <f>0.61365*exp(17.502*BZ36/(240.97+BZ36))</f>
        <v>0</v>
      </c>
      <c r="Z36">
        <f>(V36-BS36*(BX36+BY36)/1000)</f>
        <v>0</v>
      </c>
      <c r="AA36">
        <f>(-I36*44100)</f>
        <v>0</v>
      </c>
      <c r="AB36">
        <f>2*29.3*P36*0.92*(BZ36-U36)</f>
        <v>0</v>
      </c>
      <c r="AC36">
        <f>2*0.95*5.67E-8*(((BZ36+$B$7)+273)^4-(U36+273)^4)</f>
        <v>0</v>
      </c>
      <c r="AD36">
        <f>S36+AC36+AA36+AB36</f>
        <v>0</v>
      </c>
      <c r="AE36">
        <v>0</v>
      </c>
      <c r="AF36">
        <v>0</v>
      </c>
      <c r="AG36">
        <f>IF(AE36*$H$13&gt;=AI36,1.0,(AI36/(AI36-AE36*$H$13)))</f>
        <v>0</v>
      </c>
      <c r="AH36">
        <f>(AG36-1)*100</f>
        <v>0</v>
      </c>
      <c r="AI36">
        <f>MAX(0,($B$13+$C$13*CE36)/(1+$D$13*CE36)*BX36/(BZ36+273)*$E$13)</f>
        <v>0</v>
      </c>
      <c r="AJ36" t="s">
        <v>287</v>
      </c>
      <c r="AK36">
        <v>715.476923076923</v>
      </c>
      <c r="AL36">
        <v>3262.08</v>
      </c>
      <c r="AM36">
        <f>AL36-AK36</f>
        <v>0</v>
      </c>
      <c r="AN36">
        <f>AM36/AL36</f>
        <v>0</v>
      </c>
      <c r="AO36">
        <v>-0.577747479816223</v>
      </c>
      <c r="AP36" t="s">
        <v>391</v>
      </c>
      <c r="AQ36">
        <v>1195.76769230769</v>
      </c>
      <c r="AR36">
        <v>1544</v>
      </c>
      <c r="AS36">
        <f>1-AQ36/AR36</f>
        <v>0</v>
      </c>
      <c r="AT36">
        <v>0.5</v>
      </c>
      <c r="AU36">
        <f>BI36</f>
        <v>0</v>
      </c>
      <c r="AV36">
        <f>J36</f>
        <v>0</v>
      </c>
      <c r="AW36">
        <f>AS36*AT36*AU36</f>
        <v>0</v>
      </c>
      <c r="AX36">
        <f>BC36/AR36</f>
        <v>0</v>
      </c>
      <c r="AY36">
        <f>(AV36-AO36)/AU36</f>
        <v>0</v>
      </c>
      <c r="AZ36">
        <f>(AL36-AR36)/AR36</f>
        <v>0</v>
      </c>
      <c r="BA36" t="s">
        <v>392</v>
      </c>
      <c r="BB36">
        <v>871.55</v>
      </c>
      <c r="BC36">
        <f>AR36-BB36</f>
        <v>0</v>
      </c>
      <c r="BD36">
        <f>(AR36-AQ36)/(AR36-BB36)</f>
        <v>0</v>
      </c>
      <c r="BE36">
        <f>(AL36-AR36)/(AL36-BB36)</f>
        <v>0</v>
      </c>
      <c r="BF36">
        <f>(AR36-AQ36)/(AR36-AK36)</f>
        <v>0</v>
      </c>
      <c r="BG36">
        <f>(AL36-AR36)/(AL36-AK36)</f>
        <v>0</v>
      </c>
      <c r="BH36">
        <f>$B$11*CF36+$C$11*CG36+$F$11*CH36*(1-CK36)</f>
        <v>0</v>
      </c>
      <c r="BI36">
        <f>BH36*BJ36</f>
        <v>0</v>
      </c>
      <c r="BJ36">
        <f>($B$11*$D$9+$C$11*$D$9+$F$11*((CU36+CM36)/MAX(CU36+CM36+CV36, 0.1)*$I$9+CV36/MAX(CU36+CM36+CV36, 0.1)*$J$9))/($B$11+$C$11+$F$11)</f>
        <v>0</v>
      </c>
      <c r="BK36">
        <f>($B$11*$K$9+$C$11*$K$9+$F$11*((CU36+CM36)/MAX(CU36+CM36+CV36, 0.1)*$P$9+CV36/MAX(CU36+CM36+CV36, 0.1)*$Q$9))/($B$11+$C$11+$F$11)</f>
        <v>0</v>
      </c>
      <c r="BL36">
        <v>6</v>
      </c>
      <c r="BM36">
        <v>0.5</v>
      </c>
      <c r="BN36" t="s">
        <v>290</v>
      </c>
      <c r="BO36">
        <v>2</v>
      </c>
      <c r="BP36">
        <v>1607545613.5</v>
      </c>
      <c r="BQ36">
        <v>383.350193548387</v>
      </c>
      <c r="BR36">
        <v>400.622161290323</v>
      </c>
      <c r="BS36">
        <v>35.5152741935484</v>
      </c>
      <c r="BT36">
        <v>31.1898548387097</v>
      </c>
      <c r="BU36">
        <v>381.065290322581</v>
      </c>
      <c r="BV36">
        <v>34.9384870967742</v>
      </c>
      <c r="BW36">
        <v>500.016967741936</v>
      </c>
      <c r="BX36">
        <v>101.826225806452</v>
      </c>
      <c r="BY36">
        <v>0.0446905612903226</v>
      </c>
      <c r="BZ36">
        <v>36.9961451612903</v>
      </c>
      <c r="CA36">
        <v>36.5133387096774</v>
      </c>
      <c r="CB36">
        <v>999.9</v>
      </c>
      <c r="CC36">
        <v>0</v>
      </c>
      <c r="CD36">
        <v>0</v>
      </c>
      <c r="CE36">
        <v>9995.62064516129</v>
      </c>
      <c r="CF36">
        <v>0</v>
      </c>
      <c r="CG36">
        <v>527.147870967742</v>
      </c>
      <c r="CH36">
        <v>1399.96741935484</v>
      </c>
      <c r="CI36">
        <v>0.899999419354839</v>
      </c>
      <c r="CJ36">
        <v>0.100000567741936</v>
      </c>
      <c r="CK36">
        <v>0</v>
      </c>
      <c r="CL36">
        <v>1199.08838709677</v>
      </c>
      <c r="CM36">
        <v>4.99975</v>
      </c>
      <c r="CN36">
        <v>16609.3193548387</v>
      </c>
      <c r="CO36">
        <v>12177.7516129032</v>
      </c>
      <c r="CP36">
        <v>46.75</v>
      </c>
      <c r="CQ36">
        <v>48.245935483871</v>
      </c>
      <c r="CR36">
        <v>47.3668709677419</v>
      </c>
      <c r="CS36">
        <v>48.0844193548387</v>
      </c>
      <c r="CT36">
        <v>48.683</v>
      </c>
      <c r="CU36">
        <v>1255.47</v>
      </c>
      <c r="CV36">
        <v>139.497419354839</v>
      </c>
      <c r="CW36">
        <v>0</v>
      </c>
      <c r="CX36">
        <v>147.5</v>
      </c>
      <c r="CY36">
        <v>0</v>
      </c>
      <c r="CZ36">
        <v>1195.76769230769</v>
      </c>
      <c r="DA36">
        <v>-440.828034465416</v>
      </c>
      <c r="DB36">
        <v>-6123.1384654697</v>
      </c>
      <c r="DC36">
        <v>16562.9615384615</v>
      </c>
      <c r="DD36">
        <v>15</v>
      </c>
      <c r="DE36">
        <v>1607545333</v>
      </c>
      <c r="DF36" t="s">
        <v>388</v>
      </c>
      <c r="DG36">
        <v>1607545332</v>
      </c>
      <c r="DH36">
        <v>1607545333</v>
      </c>
      <c r="DI36">
        <v>9</v>
      </c>
      <c r="DJ36">
        <v>-0.069</v>
      </c>
      <c r="DK36">
        <v>0.026</v>
      </c>
      <c r="DL36">
        <v>2.285</v>
      </c>
      <c r="DM36">
        <v>0.577</v>
      </c>
      <c r="DN36">
        <v>401</v>
      </c>
      <c r="DO36">
        <v>32</v>
      </c>
      <c r="DP36">
        <v>0.03</v>
      </c>
      <c r="DQ36">
        <v>0.01</v>
      </c>
      <c r="DR36">
        <v>12.9684809306025</v>
      </c>
      <c r="DS36">
        <v>-0.463571168389506</v>
      </c>
      <c r="DT36">
        <v>0.0382367095003416</v>
      </c>
      <c r="DU36">
        <v>1</v>
      </c>
      <c r="DV36">
        <v>-17.2742580645161</v>
      </c>
      <c r="DW36">
        <v>0.30983709677418</v>
      </c>
      <c r="DX36">
        <v>0.0306698840852438</v>
      </c>
      <c r="DY36">
        <v>0</v>
      </c>
      <c r="DZ36">
        <v>4.31975903225807</v>
      </c>
      <c r="EA36">
        <v>0.678265645161282</v>
      </c>
      <c r="EB36">
        <v>0.0507295181205271</v>
      </c>
      <c r="EC36">
        <v>0</v>
      </c>
      <c r="ED36">
        <v>1</v>
      </c>
      <c r="EE36">
        <v>3</v>
      </c>
      <c r="EF36" t="s">
        <v>321</v>
      </c>
      <c r="EG36">
        <v>100</v>
      </c>
      <c r="EH36">
        <v>100</v>
      </c>
      <c r="EI36">
        <v>2.285</v>
      </c>
      <c r="EJ36">
        <v>0.5768</v>
      </c>
      <c r="EK36">
        <v>2.28484999999995</v>
      </c>
      <c r="EL36">
        <v>0</v>
      </c>
      <c r="EM36">
        <v>0</v>
      </c>
      <c r="EN36">
        <v>0</v>
      </c>
      <c r="EO36">
        <v>0.576784999999994</v>
      </c>
      <c r="EP36">
        <v>0</v>
      </c>
      <c r="EQ36">
        <v>0</v>
      </c>
      <c r="ER36">
        <v>0</v>
      </c>
      <c r="ES36">
        <v>-1</v>
      </c>
      <c r="ET36">
        <v>-1</v>
      </c>
      <c r="EU36">
        <v>-1</v>
      </c>
      <c r="EV36">
        <v>-1</v>
      </c>
      <c r="EW36">
        <v>4.8</v>
      </c>
      <c r="EX36">
        <v>4.8</v>
      </c>
      <c r="EY36">
        <v>2</v>
      </c>
      <c r="EZ36">
        <v>517.593</v>
      </c>
      <c r="FA36">
        <v>523.328</v>
      </c>
      <c r="FB36">
        <v>35.8395</v>
      </c>
      <c r="FC36">
        <v>33.7277</v>
      </c>
      <c r="FD36">
        <v>30.0007</v>
      </c>
      <c r="FE36">
        <v>33.4918</v>
      </c>
      <c r="FF36">
        <v>33.4375</v>
      </c>
      <c r="FG36">
        <v>15.3387</v>
      </c>
      <c r="FH36">
        <v>0</v>
      </c>
      <c r="FI36">
        <v>100</v>
      </c>
      <c r="FJ36">
        <v>-999.9</v>
      </c>
      <c r="FK36">
        <v>400</v>
      </c>
      <c r="FL36">
        <v>37.2273</v>
      </c>
      <c r="FM36">
        <v>101.345</v>
      </c>
      <c r="FN36">
        <v>100.672</v>
      </c>
    </row>
    <row r="37" spans="1:170">
      <c r="A37">
        <v>21</v>
      </c>
      <c r="B37">
        <v>1607546323.1</v>
      </c>
      <c r="C37">
        <v>5391.09999990463</v>
      </c>
      <c r="D37" t="s">
        <v>393</v>
      </c>
      <c r="E37" t="s">
        <v>394</v>
      </c>
      <c r="F37" t="s">
        <v>395</v>
      </c>
      <c r="G37" t="s">
        <v>396</v>
      </c>
      <c r="H37">
        <v>1607546315.1</v>
      </c>
      <c r="I37">
        <f>BW37*AG37*(BS37-BT37)/(100*BL37*(1000-AG37*BS37))</f>
        <v>0</v>
      </c>
      <c r="J37">
        <f>BW37*AG37*(BR37-BQ37*(1000-AG37*BT37)/(1000-AG37*BS37))/(100*BL37)</f>
        <v>0</v>
      </c>
      <c r="K37">
        <f>BQ37 - IF(AG37&gt;1, J37*BL37*100.0/(AI37*CE37), 0)</f>
        <v>0</v>
      </c>
      <c r="L37">
        <f>((R37-I37/2)*K37-J37)/(R37+I37/2)</f>
        <v>0</v>
      </c>
      <c r="M37">
        <f>L37*(BX37+BY37)/1000.0</f>
        <v>0</v>
      </c>
      <c r="N37">
        <f>(BQ37 - IF(AG37&gt;1, J37*BL37*100.0/(AI37*CE37), 0))*(BX37+BY37)/1000.0</f>
        <v>0</v>
      </c>
      <c r="O37">
        <f>2.0/((1/Q37-1/P37)+SIGN(Q37)*SQRT((1/Q37-1/P37)*(1/Q37-1/P37) + 4*BM37/((BM37+1)*(BM37+1))*(2*1/Q37*1/P37-1/P37*1/P37)))</f>
        <v>0</v>
      </c>
      <c r="P37">
        <f>IF(LEFT(BN37,1)&lt;&gt;"0",IF(LEFT(BN37,1)="1",3.0,BO37),$D$5+$E$5*(CE37*BX37/($K$5*1000))+$F$5*(CE37*BX37/($K$5*1000))*MAX(MIN(BL37,$J$5),$I$5)*MAX(MIN(BL37,$J$5),$I$5)+$G$5*MAX(MIN(BL37,$J$5),$I$5)*(CE37*BX37/($K$5*1000))+$H$5*(CE37*BX37/($K$5*1000))*(CE37*BX37/($K$5*1000)))</f>
        <v>0</v>
      </c>
      <c r="Q37">
        <f>I37*(1000-(1000*0.61365*exp(17.502*U37/(240.97+U37))/(BX37+BY37)+BS37)/2)/(1000*0.61365*exp(17.502*U37/(240.97+U37))/(BX37+BY37)-BS37)</f>
        <v>0</v>
      </c>
      <c r="R37">
        <f>1/((BM37+1)/(O37/1.6)+1/(P37/1.37)) + BM37/((BM37+1)/(O37/1.6) + BM37/(P37/1.37))</f>
        <v>0</v>
      </c>
      <c r="S37">
        <f>(BI37*BK37)</f>
        <v>0</v>
      </c>
      <c r="T37">
        <f>(BZ37+(S37+2*0.95*5.67E-8*(((BZ37+$B$7)+273)^4-(BZ37+273)^4)-44100*I37)/(1.84*29.3*P37+8*0.95*5.67E-8*(BZ37+273)^3))</f>
        <v>0</v>
      </c>
      <c r="U37">
        <f>($C$7*CA37+$D$7*CB37+$E$7*T37)</f>
        <v>0</v>
      </c>
      <c r="V37">
        <f>0.61365*exp(17.502*U37/(240.97+U37))</f>
        <v>0</v>
      </c>
      <c r="W37">
        <f>(X37/Y37*100)</f>
        <v>0</v>
      </c>
      <c r="X37">
        <f>BS37*(BX37+BY37)/1000</f>
        <v>0</v>
      </c>
      <c r="Y37">
        <f>0.61365*exp(17.502*BZ37/(240.97+BZ37))</f>
        <v>0</v>
      </c>
      <c r="Z37">
        <f>(V37-BS37*(BX37+BY37)/1000)</f>
        <v>0</v>
      </c>
      <c r="AA37">
        <f>(-I37*44100)</f>
        <v>0</v>
      </c>
      <c r="AB37">
        <f>2*29.3*P37*0.92*(BZ37-U37)</f>
        <v>0</v>
      </c>
      <c r="AC37">
        <f>2*0.95*5.67E-8*(((BZ37+$B$7)+273)^4-(U37+273)^4)</f>
        <v>0</v>
      </c>
      <c r="AD37">
        <f>S37+AC37+AA37+AB37</f>
        <v>0</v>
      </c>
      <c r="AE37">
        <v>0</v>
      </c>
      <c r="AF37">
        <v>0</v>
      </c>
      <c r="AG37">
        <f>IF(AE37*$H$13&gt;=AI37,1.0,(AI37/(AI37-AE37*$H$13)))</f>
        <v>0</v>
      </c>
      <c r="AH37">
        <f>(AG37-1)*100</f>
        <v>0</v>
      </c>
      <c r="AI37">
        <f>MAX(0,($B$13+$C$13*CE37)/(1+$D$13*CE37)*BX37/(BZ37+273)*$E$13)</f>
        <v>0</v>
      </c>
      <c r="AJ37" t="s">
        <v>287</v>
      </c>
      <c r="AK37">
        <v>715.476923076923</v>
      </c>
      <c r="AL37">
        <v>3262.08</v>
      </c>
      <c r="AM37">
        <f>AL37-AK37</f>
        <v>0</v>
      </c>
      <c r="AN37">
        <f>AM37/AL37</f>
        <v>0</v>
      </c>
      <c r="AO37">
        <v>-0.577747479816223</v>
      </c>
      <c r="AP37" t="s">
        <v>397</v>
      </c>
      <c r="AQ37">
        <v>654.414307692308</v>
      </c>
      <c r="AR37">
        <v>673.66</v>
      </c>
      <c r="AS37">
        <f>1-AQ37/AR37</f>
        <v>0</v>
      </c>
      <c r="AT37">
        <v>0.5</v>
      </c>
      <c r="AU37">
        <f>BI37</f>
        <v>0</v>
      </c>
      <c r="AV37">
        <f>J37</f>
        <v>0</v>
      </c>
      <c r="AW37">
        <f>AS37*AT37*AU37</f>
        <v>0</v>
      </c>
      <c r="AX37">
        <f>BC37/AR37</f>
        <v>0</v>
      </c>
      <c r="AY37">
        <f>(AV37-AO37)/AU37</f>
        <v>0</v>
      </c>
      <c r="AZ37">
        <f>(AL37-AR37)/AR37</f>
        <v>0</v>
      </c>
      <c r="BA37" t="s">
        <v>398</v>
      </c>
      <c r="BB37">
        <v>501.57</v>
      </c>
      <c r="BC37">
        <f>AR37-BB37</f>
        <v>0</v>
      </c>
      <c r="BD37">
        <f>(AR37-AQ37)/(AR37-BB37)</f>
        <v>0</v>
      </c>
      <c r="BE37">
        <f>(AL37-AR37)/(AL37-BB37)</f>
        <v>0</v>
      </c>
      <c r="BF37">
        <f>(AR37-AQ37)/(AR37-AK37)</f>
        <v>0</v>
      </c>
      <c r="BG37">
        <f>(AL37-AR37)/(AL37-AK37)</f>
        <v>0</v>
      </c>
      <c r="BH37">
        <f>$B$11*CF37+$C$11*CG37+$F$11*CH37*(1-CK37)</f>
        <v>0</v>
      </c>
      <c r="BI37">
        <f>BH37*BJ37</f>
        <v>0</v>
      </c>
      <c r="BJ37">
        <f>($B$11*$D$9+$C$11*$D$9+$F$11*((CU37+CM37)/MAX(CU37+CM37+CV37, 0.1)*$I$9+CV37/MAX(CU37+CM37+CV37, 0.1)*$J$9))/($B$11+$C$11+$F$11)</f>
        <v>0</v>
      </c>
      <c r="BK37">
        <f>($B$11*$K$9+$C$11*$K$9+$F$11*((CU37+CM37)/MAX(CU37+CM37+CV37, 0.1)*$P$9+CV37/MAX(CU37+CM37+CV37, 0.1)*$Q$9))/($B$11+$C$11+$F$11)</f>
        <v>0</v>
      </c>
      <c r="BL37">
        <v>6</v>
      </c>
      <c r="BM37">
        <v>0.5</v>
      </c>
      <c r="BN37" t="s">
        <v>290</v>
      </c>
      <c r="BO37">
        <v>2</v>
      </c>
      <c r="BP37">
        <v>1607546315.1</v>
      </c>
      <c r="BQ37">
        <v>400.245806451613</v>
      </c>
      <c r="BR37">
        <v>400.061451612903</v>
      </c>
      <c r="BS37">
        <v>29.4252741935484</v>
      </c>
      <c r="BT37">
        <v>29.3319516129032</v>
      </c>
      <c r="BU37">
        <v>397.872677419355</v>
      </c>
      <c r="BV37">
        <v>28.9314580645161</v>
      </c>
      <c r="BW37">
        <v>500.014451612903</v>
      </c>
      <c r="BX37">
        <v>101.786903225806</v>
      </c>
      <c r="BY37">
        <v>0.0467049709677419</v>
      </c>
      <c r="BZ37">
        <v>37.7282387096774</v>
      </c>
      <c r="CA37">
        <v>38.5324193548387</v>
      </c>
      <c r="CB37">
        <v>999.9</v>
      </c>
      <c r="CC37">
        <v>0</v>
      </c>
      <c r="CD37">
        <v>0</v>
      </c>
      <c r="CE37">
        <v>9998.22258064516</v>
      </c>
      <c r="CF37">
        <v>0</v>
      </c>
      <c r="CG37">
        <v>499.269774193548</v>
      </c>
      <c r="CH37">
        <v>1399.98935483871</v>
      </c>
      <c r="CI37">
        <v>0.900007612903226</v>
      </c>
      <c r="CJ37">
        <v>0.0999921</v>
      </c>
      <c r="CK37">
        <v>0</v>
      </c>
      <c r="CL37">
        <v>654.447612903226</v>
      </c>
      <c r="CM37">
        <v>4.99975</v>
      </c>
      <c r="CN37">
        <v>9081.36870967742</v>
      </c>
      <c r="CO37">
        <v>12177.9806451613</v>
      </c>
      <c r="CP37">
        <v>46.392935483871</v>
      </c>
      <c r="CQ37">
        <v>48.054</v>
      </c>
      <c r="CR37">
        <v>47.126935483871</v>
      </c>
      <c r="CS37">
        <v>47.691064516129</v>
      </c>
      <c r="CT37">
        <v>48.429</v>
      </c>
      <c r="CU37">
        <v>1255.50322580645</v>
      </c>
      <c r="CV37">
        <v>139.485483870968</v>
      </c>
      <c r="CW37">
        <v>0</v>
      </c>
      <c r="CX37">
        <v>700.799999952316</v>
      </c>
      <c r="CY37">
        <v>0</v>
      </c>
      <c r="CZ37">
        <v>654.414307692308</v>
      </c>
      <c r="DA37">
        <v>-1.39753846209494</v>
      </c>
      <c r="DB37">
        <v>-17.0010256661346</v>
      </c>
      <c r="DC37">
        <v>9081.21692307692</v>
      </c>
      <c r="DD37">
        <v>15</v>
      </c>
      <c r="DE37">
        <v>1607546149.6</v>
      </c>
      <c r="DF37" t="s">
        <v>399</v>
      </c>
      <c r="DG37">
        <v>1607546144.6</v>
      </c>
      <c r="DH37">
        <v>1607546149.6</v>
      </c>
      <c r="DI37">
        <v>11</v>
      </c>
      <c r="DJ37">
        <v>-0.035</v>
      </c>
      <c r="DK37">
        <v>-0.03</v>
      </c>
      <c r="DL37">
        <v>2.373</v>
      </c>
      <c r="DM37">
        <v>0.494</v>
      </c>
      <c r="DN37">
        <v>400</v>
      </c>
      <c r="DO37">
        <v>30</v>
      </c>
      <c r="DP37">
        <v>0.42</v>
      </c>
      <c r="DQ37">
        <v>0.08</v>
      </c>
      <c r="DR37">
        <v>-0.189607247834685</v>
      </c>
      <c r="DS37">
        <v>0.474085912235508</v>
      </c>
      <c r="DT37">
        <v>0.0372920615344509</v>
      </c>
      <c r="DU37">
        <v>1</v>
      </c>
      <c r="DV37">
        <v>0.184245451612903</v>
      </c>
      <c r="DW37">
        <v>-0.587629887096776</v>
      </c>
      <c r="DX37">
        <v>0.0460622291000665</v>
      </c>
      <c r="DY37">
        <v>0</v>
      </c>
      <c r="DZ37">
        <v>0.093311864516129</v>
      </c>
      <c r="EA37">
        <v>0.0490462693548384</v>
      </c>
      <c r="EB37">
        <v>0.00382189777741359</v>
      </c>
      <c r="EC37">
        <v>1</v>
      </c>
      <c r="ED37">
        <v>2</v>
      </c>
      <c r="EE37">
        <v>3</v>
      </c>
      <c r="EF37" t="s">
        <v>305</v>
      </c>
      <c r="EG37">
        <v>100</v>
      </c>
      <c r="EH37">
        <v>100</v>
      </c>
      <c r="EI37">
        <v>2.373</v>
      </c>
      <c r="EJ37">
        <v>0.4939</v>
      </c>
      <c r="EK37">
        <v>2.37309999999997</v>
      </c>
      <c r="EL37">
        <v>0</v>
      </c>
      <c r="EM37">
        <v>0</v>
      </c>
      <c r="EN37">
        <v>0</v>
      </c>
      <c r="EO37">
        <v>0.493819999999999</v>
      </c>
      <c r="EP37">
        <v>0</v>
      </c>
      <c r="EQ37">
        <v>0</v>
      </c>
      <c r="ER37">
        <v>0</v>
      </c>
      <c r="ES37">
        <v>-1</v>
      </c>
      <c r="ET37">
        <v>-1</v>
      </c>
      <c r="EU37">
        <v>-1</v>
      </c>
      <c r="EV37">
        <v>-1</v>
      </c>
      <c r="EW37">
        <v>3</v>
      </c>
      <c r="EX37">
        <v>2.9</v>
      </c>
      <c r="EY37">
        <v>2</v>
      </c>
      <c r="EZ37">
        <v>515.64</v>
      </c>
      <c r="FA37">
        <v>521.292</v>
      </c>
      <c r="FB37">
        <v>36.3527</v>
      </c>
      <c r="FC37">
        <v>33.3765</v>
      </c>
      <c r="FD37">
        <v>29.9994</v>
      </c>
      <c r="FE37">
        <v>33.1674</v>
      </c>
      <c r="FF37">
        <v>33.1128</v>
      </c>
      <c r="FG37">
        <v>15.2996</v>
      </c>
      <c r="FH37">
        <v>0</v>
      </c>
      <c r="FI37">
        <v>100</v>
      </c>
      <c r="FJ37">
        <v>-999.9</v>
      </c>
      <c r="FK37">
        <v>400</v>
      </c>
      <c r="FL37">
        <v>35.3248</v>
      </c>
      <c r="FM37">
        <v>101.466</v>
      </c>
      <c r="FN37">
        <v>100.795</v>
      </c>
    </row>
    <row r="38" spans="1:170">
      <c r="A38">
        <v>22</v>
      </c>
      <c r="B38">
        <v>1607546582.6</v>
      </c>
      <c r="C38">
        <v>5650.59999990463</v>
      </c>
      <c r="D38" t="s">
        <v>400</v>
      </c>
      <c r="E38" t="s">
        <v>401</v>
      </c>
      <c r="F38" t="s">
        <v>395</v>
      </c>
      <c r="G38" t="s">
        <v>396</v>
      </c>
      <c r="H38">
        <v>1607546574.85</v>
      </c>
      <c r="I38">
        <f>BW38*AG38*(BS38-BT38)/(100*BL38*(1000-AG38*BS38))</f>
        <v>0</v>
      </c>
      <c r="J38">
        <f>BW38*AG38*(BR38-BQ38*(1000-AG38*BT38)/(1000-AG38*BS38))/(100*BL38)</f>
        <v>0</v>
      </c>
      <c r="K38">
        <f>BQ38 - IF(AG38&gt;1, J38*BL38*100.0/(AI38*CE38), 0)</f>
        <v>0</v>
      </c>
      <c r="L38">
        <f>((R38-I38/2)*K38-J38)/(R38+I38/2)</f>
        <v>0</v>
      </c>
      <c r="M38">
        <f>L38*(BX38+BY38)/1000.0</f>
        <v>0</v>
      </c>
      <c r="N38">
        <f>(BQ38 - IF(AG38&gt;1, J38*BL38*100.0/(AI38*CE38), 0))*(BX38+BY38)/1000.0</f>
        <v>0</v>
      </c>
      <c r="O38">
        <f>2.0/((1/Q38-1/P38)+SIGN(Q38)*SQRT((1/Q38-1/P38)*(1/Q38-1/P38) + 4*BM38/((BM38+1)*(BM38+1))*(2*1/Q38*1/P38-1/P38*1/P38)))</f>
        <v>0</v>
      </c>
      <c r="P38">
        <f>IF(LEFT(BN38,1)&lt;&gt;"0",IF(LEFT(BN38,1)="1",3.0,BO38),$D$5+$E$5*(CE38*BX38/($K$5*1000))+$F$5*(CE38*BX38/($K$5*1000))*MAX(MIN(BL38,$J$5),$I$5)*MAX(MIN(BL38,$J$5),$I$5)+$G$5*MAX(MIN(BL38,$J$5),$I$5)*(CE38*BX38/($K$5*1000))+$H$5*(CE38*BX38/($K$5*1000))*(CE38*BX38/($K$5*1000)))</f>
        <v>0</v>
      </c>
      <c r="Q38">
        <f>I38*(1000-(1000*0.61365*exp(17.502*U38/(240.97+U38))/(BX38+BY38)+BS38)/2)/(1000*0.61365*exp(17.502*U38/(240.97+U38))/(BX38+BY38)-BS38)</f>
        <v>0</v>
      </c>
      <c r="R38">
        <f>1/((BM38+1)/(O38/1.6)+1/(P38/1.37)) + BM38/((BM38+1)/(O38/1.6) + BM38/(P38/1.37))</f>
        <v>0</v>
      </c>
      <c r="S38">
        <f>(BI38*BK38)</f>
        <v>0</v>
      </c>
      <c r="T38">
        <f>(BZ38+(S38+2*0.95*5.67E-8*(((BZ38+$B$7)+273)^4-(BZ38+273)^4)-44100*I38)/(1.84*29.3*P38+8*0.95*5.67E-8*(BZ38+273)^3))</f>
        <v>0</v>
      </c>
      <c r="U38">
        <f>($C$7*CA38+$D$7*CB38+$E$7*T38)</f>
        <v>0</v>
      </c>
      <c r="V38">
        <f>0.61365*exp(17.502*U38/(240.97+U38))</f>
        <v>0</v>
      </c>
      <c r="W38">
        <f>(X38/Y38*100)</f>
        <v>0</v>
      </c>
      <c r="X38">
        <f>BS38*(BX38+BY38)/1000</f>
        <v>0</v>
      </c>
      <c r="Y38">
        <f>0.61365*exp(17.502*BZ38/(240.97+BZ38))</f>
        <v>0</v>
      </c>
      <c r="Z38">
        <f>(V38-BS38*(BX38+BY38)/1000)</f>
        <v>0</v>
      </c>
      <c r="AA38">
        <f>(-I38*44100)</f>
        <v>0</v>
      </c>
      <c r="AB38">
        <f>2*29.3*P38*0.92*(BZ38-U38)</f>
        <v>0</v>
      </c>
      <c r="AC38">
        <f>2*0.95*5.67E-8*(((BZ38+$B$7)+273)^4-(U38+273)^4)</f>
        <v>0</v>
      </c>
      <c r="AD38">
        <f>S38+AC38+AA38+AB38</f>
        <v>0</v>
      </c>
      <c r="AE38">
        <v>0</v>
      </c>
      <c r="AF38">
        <v>0</v>
      </c>
      <c r="AG38">
        <f>IF(AE38*$H$13&gt;=AI38,1.0,(AI38/(AI38-AE38*$H$13)))</f>
        <v>0</v>
      </c>
      <c r="AH38">
        <f>(AG38-1)*100</f>
        <v>0</v>
      </c>
      <c r="AI38">
        <f>MAX(0,($B$13+$C$13*CE38)/(1+$D$13*CE38)*BX38/(BZ38+273)*$E$13)</f>
        <v>0</v>
      </c>
      <c r="AJ38" t="s">
        <v>287</v>
      </c>
      <c r="AK38">
        <v>715.476923076923</v>
      </c>
      <c r="AL38">
        <v>3262.08</v>
      </c>
      <c r="AM38">
        <f>AL38-AK38</f>
        <v>0</v>
      </c>
      <c r="AN38">
        <f>AM38/AL38</f>
        <v>0</v>
      </c>
      <c r="AO38">
        <v>-0.577747479816223</v>
      </c>
      <c r="AP38" t="s">
        <v>402</v>
      </c>
      <c r="AQ38">
        <v>898.03884</v>
      </c>
      <c r="AR38">
        <v>923.01</v>
      </c>
      <c r="AS38">
        <f>1-AQ38/AR38</f>
        <v>0</v>
      </c>
      <c r="AT38">
        <v>0.5</v>
      </c>
      <c r="AU38">
        <f>BI38</f>
        <v>0</v>
      </c>
      <c r="AV38">
        <f>J38</f>
        <v>0</v>
      </c>
      <c r="AW38">
        <f>AS38*AT38*AU38</f>
        <v>0</v>
      </c>
      <c r="AX38">
        <f>BC38/AR38</f>
        <v>0</v>
      </c>
      <c r="AY38">
        <f>(AV38-AO38)/AU38</f>
        <v>0</v>
      </c>
      <c r="AZ38">
        <f>(AL38-AR38)/AR38</f>
        <v>0</v>
      </c>
      <c r="BA38" t="s">
        <v>403</v>
      </c>
      <c r="BB38">
        <v>628.95</v>
      </c>
      <c r="BC38">
        <f>AR38-BB38</f>
        <v>0</v>
      </c>
      <c r="BD38">
        <f>(AR38-AQ38)/(AR38-BB38)</f>
        <v>0</v>
      </c>
      <c r="BE38">
        <f>(AL38-AR38)/(AL38-BB38)</f>
        <v>0</v>
      </c>
      <c r="BF38">
        <f>(AR38-AQ38)/(AR38-AK38)</f>
        <v>0</v>
      </c>
      <c r="BG38">
        <f>(AL38-AR38)/(AL38-AK38)</f>
        <v>0</v>
      </c>
      <c r="BH38">
        <f>$B$11*CF38+$C$11*CG38+$F$11*CH38*(1-CK38)</f>
        <v>0</v>
      </c>
      <c r="BI38">
        <f>BH38*BJ38</f>
        <v>0</v>
      </c>
      <c r="BJ38">
        <f>($B$11*$D$9+$C$11*$D$9+$F$11*((CU38+CM38)/MAX(CU38+CM38+CV38, 0.1)*$I$9+CV38/MAX(CU38+CM38+CV38, 0.1)*$J$9))/($B$11+$C$11+$F$11)</f>
        <v>0</v>
      </c>
      <c r="BK38">
        <f>($B$11*$K$9+$C$11*$K$9+$F$11*((CU38+CM38)/MAX(CU38+CM38+CV38, 0.1)*$P$9+CV38/MAX(CU38+CM38+CV38, 0.1)*$Q$9))/($B$11+$C$11+$F$11)</f>
        <v>0</v>
      </c>
      <c r="BL38">
        <v>6</v>
      </c>
      <c r="BM38">
        <v>0.5</v>
      </c>
      <c r="BN38" t="s">
        <v>290</v>
      </c>
      <c r="BO38">
        <v>2</v>
      </c>
      <c r="BP38">
        <v>1607546574.85</v>
      </c>
      <c r="BQ38">
        <v>400.1679</v>
      </c>
      <c r="BR38">
        <v>399.8818</v>
      </c>
      <c r="BS38">
        <v>28.94815</v>
      </c>
      <c r="BT38">
        <v>28.8871733333333</v>
      </c>
      <c r="BU38">
        <v>397.7948</v>
      </c>
      <c r="BV38">
        <v>28.4543233333333</v>
      </c>
      <c r="BW38">
        <v>500.026033333333</v>
      </c>
      <c r="BX38">
        <v>101.7715</v>
      </c>
      <c r="BY38">
        <v>0.0443514</v>
      </c>
      <c r="BZ38">
        <v>37.6749966666667</v>
      </c>
      <c r="CA38">
        <v>38.40365</v>
      </c>
      <c r="CB38">
        <v>999.9</v>
      </c>
      <c r="CC38">
        <v>0</v>
      </c>
      <c r="CD38">
        <v>0</v>
      </c>
      <c r="CE38">
        <v>10005.7073333333</v>
      </c>
      <c r="CF38">
        <v>0</v>
      </c>
      <c r="CG38">
        <v>207.762833333333</v>
      </c>
      <c r="CH38">
        <v>1399.98833333333</v>
      </c>
      <c r="CI38">
        <v>0.9000023</v>
      </c>
      <c r="CJ38">
        <v>0.0999973</v>
      </c>
      <c r="CK38">
        <v>0</v>
      </c>
      <c r="CL38">
        <v>898.109966666667</v>
      </c>
      <c r="CM38">
        <v>4.99975</v>
      </c>
      <c r="CN38">
        <v>12516.77</v>
      </c>
      <c r="CO38">
        <v>12177.9566666667</v>
      </c>
      <c r="CP38">
        <v>46.5</v>
      </c>
      <c r="CQ38">
        <v>48.2311</v>
      </c>
      <c r="CR38">
        <v>47.2311</v>
      </c>
      <c r="CS38">
        <v>47.8267</v>
      </c>
      <c r="CT38">
        <v>48.5558</v>
      </c>
      <c r="CU38">
        <v>1255.49266666667</v>
      </c>
      <c r="CV38">
        <v>139.496</v>
      </c>
      <c r="CW38">
        <v>0</v>
      </c>
      <c r="CX38">
        <v>258.599999904633</v>
      </c>
      <c r="CY38">
        <v>0</v>
      </c>
      <c r="CZ38">
        <v>898.03884</v>
      </c>
      <c r="DA38">
        <v>-10.560692327249</v>
      </c>
      <c r="DB38">
        <v>-157.915384827861</v>
      </c>
      <c r="DC38">
        <v>12515.472</v>
      </c>
      <c r="DD38">
        <v>15</v>
      </c>
      <c r="DE38">
        <v>1607546149.6</v>
      </c>
      <c r="DF38" t="s">
        <v>399</v>
      </c>
      <c r="DG38">
        <v>1607546144.6</v>
      </c>
      <c r="DH38">
        <v>1607546149.6</v>
      </c>
      <c r="DI38">
        <v>11</v>
      </c>
      <c r="DJ38">
        <v>-0.035</v>
      </c>
      <c r="DK38">
        <v>-0.03</v>
      </c>
      <c r="DL38">
        <v>2.373</v>
      </c>
      <c r="DM38">
        <v>0.494</v>
      </c>
      <c r="DN38">
        <v>400</v>
      </c>
      <c r="DO38">
        <v>30</v>
      </c>
      <c r="DP38">
        <v>0.42</v>
      </c>
      <c r="DQ38">
        <v>0.08</v>
      </c>
      <c r="DR38">
        <v>-0.263451973539006</v>
      </c>
      <c r="DS38">
        <v>0.102948256068868</v>
      </c>
      <c r="DT38">
        <v>0.028802221236212</v>
      </c>
      <c r="DU38">
        <v>1</v>
      </c>
      <c r="DV38">
        <v>0.289061516129032</v>
      </c>
      <c r="DW38">
        <v>-0.183520258064517</v>
      </c>
      <c r="DX38">
        <v>0.036736014219916</v>
      </c>
      <c r="DY38">
        <v>1</v>
      </c>
      <c r="DZ38">
        <v>0.0603570612903226</v>
      </c>
      <c r="EA38">
        <v>0.0514598419354839</v>
      </c>
      <c r="EB38">
        <v>0.00387495798434474</v>
      </c>
      <c r="EC38">
        <v>1</v>
      </c>
      <c r="ED38">
        <v>3</v>
      </c>
      <c r="EE38">
        <v>3</v>
      </c>
      <c r="EF38" t="s">
        <v>292</v>
      </c>
      <c r="EG38">
        <v>100</v>
      </c>
      <c r="EH38">
        <v>100</v>
      </c>
      <c r="EI38">
        <v>2.373</v>
      </c>
      <c r="EJ38">
        <v>0.4938</v>
      </c>
      <c r="EK38">
        <v>2.37309999999997</v>
      </c>
      <c r="EL38">
        <v>0</v>
      </c>
      <c r="EM38">
        <v>0</v>
      </c>
      <c r="EN38">
        <v>0</v>
      </c>
      <c r="EO38">
        <v>0.493819999999999</v>
      </c>
      <c r="EP38">
        <v>0</v>
      </c>
      <c r="EQ38">
        <v>0</v>
      </c>
      <c r="ER38">
        <v>0</v>
      </c>
      <c r="ES38">
        <v>-1</v>
      </c>
      <c r="ET38">
        <v>-1</v>
      </c>
      <c r="EU38">
        <v>-1</v>
      </c>
      <c r="EV38">
        <v>-1</v>
      </c>
      <c r="EW38">
        <v>7.3</v>
      </c>
      <c r="EX38">
        <v>7.2</v>
      </c>
      <c r="EY38">
        <v>2</v>
      </c>
      <c r="EZ38">
        <v>514.139</v>
      </c>
      <c r="FA38">
        <v>520.261</v>
      </c>
      <c r="FB38">
        <v>36.3268</v>
      </c>
      <c r="FC38">
        <v>33.2454</v>
      </c>
      <c r="FD38">
        <v>29.9997</v>
      </c>
      <c r="FE38">
        <v>33.0006</v>
      </c>
      <c r="FF38">
        <v>32.9407</v>
      </c>
      <c r="FG38">
        <v>14.4874</v>
      </c>
      <c r="FH38">
        <v>0</v>
      </c>
      <c r="FI38">
        <v>100</v>
      </c>
      <c r="FJ38">
        <v>-999.9</v>
      </c>
      <c r="FK38">
        <v>400</v>
      </c>
      <c r="FL38">
        <v>29.4017</v>
      </c>
      <c r="FM38">
        <v>101.491</v>
      </c>
      <c r="FN38">
        <v>100.807</v>
      </c>
    </row>
    <row r="39" spans="1:170">
      <c r="A39">
        <v>23</v>
      </c>
      <c r="B39">
        <v>1607546768.1</v>
      </c>
      <c r="C39">
        <v>5836.09999990463</v>
      </c>
      <c r="D39" t="s">
        <v>404</v>
      </c>
      <c r="E39" t="s">
        <v>405</v>
      </c>
      <c r="F39" t="s">
        <v>406</v>
      </c>
      <c r="G39" t="s">
        <v>407</v>
      </c>
      <c r="H39">
        <v>1607546760.35</v>
      </c>
      <c r="I39">
        <f>BW39*AG39*(BS39-BT39)/(100*BL39*(1000-AG39*BS39))</f>
        <v>0</v>
      </c>
      <c r="J39">
        <f>BW39*AG39*(BR39-BQ39*(1000-AG39*BT39)/(1000-AG39*BS39))/(100*BL39)</f>
        <v>0</v>
      </c>
      <c r="K39">
        <f>BQ39 - IF(AG39&gt;1, J39*BL39*100.0/(AI39*CE39), 0)</f>
        <v>0</v>
      </c>
      <c r="L39">
        <f>((R39-I39/2)*K39-J39)/(R39+I39/2)</f>
        <v>0</v>
      </c>
      <c r="M39">
        <f>L39*(BX39+BY39)/1000.0</f>
        <v>0</v>
      </c>
      <c r="N39">
        <f>(BQ39 - IF(AG39&gt;1, J39*BL39*100.0/(AI39*CE39), 0))*(BX39+BY39)/1000.0</f>
        <v>0</v>
      </c>
      <c r="O39">
        <f>2.0/((1/Q39-1/P39)+SIGN(Q39)*SQRT((1/Q39-1/P39)*(1/Q39-1/P39) + 4*BM39/((BM39+1)*(BM39+1))*(2*1/Q39*1/P39-1/P39*1/P39)))</f>
        <v>0</v>
      </c>
      <c r="P39">
        <f>IF(LEFT(BN39,1)&lt;&gt;"0",IF(LEFT(BN39,1)="1",3.0,BO39),$D$5+$E$5*(CE39*BX39/($K$5*1000))+$F$5*(CE39*BX39/($K$5*1000))*MAX(MIN(BL39,$J$5),$I$5)*MAX(MIN(BL39,$J$5),$I$5)+$G$5*MAX(MIN(BL39,$J$5),$I$5)*(CE39*BX39/($K$5*1000))+$H$5*(CE39*BX39/($K$5*1000))*(CE39*BX39/($K$5*1000)))</f>
        <v>0</v>
      </c>
      <c r="Q39">
        <f>I39*(1000-(1000*0.61365*exp(17.502*U39/(240.97+U39))/(BX39+BY39)+BS39)/2)/(1000*0.61365*exp(17.502*U39/(240.97+U39))/(BX39+BY39)-BS39)</f>
        <v>0</v>
      </c>
      <c r="R39">
        <f>1/((BM39+1)/(O39/1.6)+1/(P39/1.37)) + BM39/((BM39+1)/(O39/1.6) + BM39/(P39/1.37))</f>
        <v>0</v>
      </c>
      <c r="S39">
        <f>(BI39*BK39)</f>
        <v>0</v>
      </c>
      <c r="T39">
        <f>(BZ39+(S39+2*0.95*5.67E-8*(((BZ39+$B$7)+273)^4-(BZ39+273)^4)-44100*I39)/(1.84*29.3*P39+8*0.95*5.67E-8*(BZ39+273)^3))</f>
        <v>0</v>
      </c>
      <c r="U39">
        <f>($C$7*CA39+$D$7*CB39+$E$7*T39)</f>
        <v>0</v>
      </c>
      <c r="V39">
        <f>0.61365*exp(17.502*U39/(240.97+U39))</f>
        <v>0</v>
      </c>
      <c r="W39">
        <f>(X39/Y39*100)</f>
        <v>0</v>
      </c>
      <c r="X39">
        <f>BS39*(BX39+BY39)/1000</f>
        <v>0</v>
      </c>
      <c r="Y39">
        <f>0.61365*exp(17.502*BZ39/(240.97+BZ39))</f>
        <v>0</v>
      </c>
      <c r="Z39">
        <f>(V39-BS39*(BX39+BY39)/1000)</f>
        <v>0</v>
      </c>
      <c r="AA39">
        <f>(-I39*44100)</f>
        <v>0</v>
      </c>
      <c r="AB39">
        <f>2*29.3*P39*0.92*(BZ39-U39)</f>
        <v>0</v>
      </c>
      <c r="AC39">
        <f>2*0.95*5.67E-8*(((BZ39+$B$7)+273)^4-(U39+273)^4)</f>
        <v>0</v>
      </c>
      <c r="AD39">
        <f>S39+AC39+AA39+AB39</f>
        <v>0</v>
      </c>
      <c r="AE39">
        <v>0</v>
      </c>
      <c r="AF39">
        <v>0</v>
      </c>
      <c r="AG39">
        <f>IF(AE39*$H$13&gt;=AI39,1.0,(AI39/(AI39-AE39*$H$13)))</f>
        <v>0</v>
      </c>
      <c r="AH39">
        <f>(AG39-1)*100</f>
        <v>0</v>
      </c>
      <c r="AI39">
        <f>MAX(0,($B$13+$C$13*CE39)/(1+$D$13*CE39)*BX39/(BZ39+273)*$E$13)</f>
        <v>0</v>
      </c>
      <c r="AJ39" t="s">
        <v>287</v>
      </c>
      <c r="AK39">
        <v>715.476923076923</v>
      </c>
      <c r="AL39">
        <v>3262.08</v>
      </c>
      <c r="AM39">
        <f>AL39-AK39</f>
        <v>0</v>
      </c>
      <c r="AN39">
        <f>AM39/AL39</f>
        <v>0</v>
      </c>
      <c r="AO39">
        <v>-0.577747479816223</v>
      </c>
      <c r="AP39" t="s">
        <v>408</v>
      </c>
      <c r="AQ39">
        <v>1139.52846153846</v>
      </c>
      <c r="AR39">
        <v>1477.07</v>
      </c>
      <c r="AS39">
        <f>1-AQ39/AR39</f>
        <v>0</v>
      </c>
      <c r="AT39">
        <v>0.5</v>
      </c>
      <c r="AU39">
        <f>BI39</f>
        <v>0</v>
      </c>
      <c r="AV39">
        <f>J39</f>
        <v>0</v>
      </c>
      <c r="AW39">
        <f>AS39*AT39*AU39</f>
        <v>0</v>
      </c>
      <c r="AX39">
        <f>BC39/AR39</f>
        <v>0</v>
      </c>
      <c r="AY39">
        <f>(AV39-AO39)/AU39</f>
        <v>0</v>
      </c>
      <c r="AZ39">
        <f>(AL39-AR39)/AR39</f>
        <v>0</v>
      </c>
      <c r="BA39" t="s">
        <v>409</v>
      </c>
      <c r="BB39">
        <v>805.07</v>
      </c>
      <c r="BC39">
        <f>AR39-BB39</f>
        <v>0</v>
      </c>
      <c r="BD39">
        <f>(AR39-AQ39)/(AR39-BB39)</f>
        <v>0</v>
      </c>
      <c r="BE39">
        <f>(AL39-AR39)/(AL39-BB39)</f>
        <v>0</v>
      </c>
      <c r="BF39">
        <f>(AR39-AQ39)/(AR39-AK39)</f>
        <v>0</v>
      </c>
      <c r="BG39">
        <f>(AL39-AR39)/(AL39-AK39)</f>
        <v>0</v>
      </c>
      <c r="BH39">
        <f>$B$11*CF39+$C$11*CG39+$F$11*CH39*(1-CK39)</f>
        <v>0</v>
      </c>
      <c r="BI39">
        <f>BH39*BJ39</f>
        <v>0</v>
      </c>
      <c r="BJ39">
        <f>($B$11*$D$9+$C$11*$D$9+$F$11*((CU39+CM39)/MAX(CU39+CM39+CV39, 0.1)*$I$9+CV39/MAX(CU39+CM39+CV39, 0.1)*$J$9))/($B$11+$C$11+$F$11)</f>
        <v>0</v>
      </c>
      <c r="BK39">
        <f>($B$11*$K$9+$C$11*$K$9+$F$11*((CU39+CM39)/MAX(CU39+CM39+CV39, 0.1)*$P$9+CV39/MAX(CU39+CM39+CV39, 0.1)*$Q$9))/($B$11+$C$11+$F$11)</f>
        <v>0</v>
      </c>
      <c r="BL39">
        <v>6</v>
      </c>
      <c r="BM39">
        <v>0.5</v>
      </c>
      <c r="BN39" t="s">
        <v>290</v>
      </c>
      <c r="BO39">
        <v>2</v>
      </c>
      <c r="BP39">
        <v>1607546760.35</v>
      </c>
      <c r="BQ39">
        <v>381.469933333333</v>
      </c>
      <c r="BR39">
        <v>400.4352</v>
      </c>
      <c r="BS39">
        <v>35.16323</v>
      </c>
      <c r="BT39">
        <v>28.5147833333333</v>
      </c>
      <c r="BU39">
        <v>379.0969</v>
      </c>
      <c r="BV39">
        <v>34.6694066666667</v>
      </c>
      <c r="BW39">
        <v>499.999433333333</v>
      </c>
      <c r="BX39">
        <v>101.764833333333</v>
      </c>
      <c r="BY39">
        <v>0.0444017966666667</v>
      </c>
      <c r="BZ39">
        <v>37.20707</v>
      </c>
      <c r="CA39">
        <v>36.3809466666667</v>
      </c>
      <c r="CB39">
        <v>999.9</v>
      </c>
      <c r="CC39">
        <v>0</v>
      </c>
      <c r="CD39">
        <v>0</v>
      </c>
      <c r="CE39">
        <v>9992.45633333333</v>
      </c>
      <c r="CF39">
        <v>0</v>
      </c>
      <c r="CG39">
        <v>194.0524</v>
      </c>
      <c r="CH39">
        <v>1400.00833333333</v>
      </c>
      <c r="CI39">
        <v>0.9</v>
      </c>
      <c r="CJ39">
        <v>0.0999999</v>
      </c>
      <c r="CK39">
        <v>0</v>
      </c>
      <c r="CL39">
        <v>1139.766</v>
      </c>
      <c r="CM39">
        <v>4.99975</v>
      </c>
      <c r="CN39">
        <v>15683.3333333333</v>
      </c>
      <c r="CO39">
        <v>12178.1266666667</v>
      </c>
      <c r="CP39">
        <v>46.187</v>
      </c>
      <c r="CQ39">
        <v>47.7582666666667</v>
      </c>
      <c r="CR39">
        <v>46.8288</v>
      </c>
      <c r="CS39">
        <v>47.4958</v>
      </c>
      <c r="CT39">
        <v>48.1996</v>
      </c>
      <c r="CU39">
        <v>1255.50666666667</v>
      </c>
      <c r="CV39">
        <v>139.501666666667</v>
      </c>
      <c r="CW39">
        <v>0</v>
      </c>
      <c r="CX39">
        <v>184.5</v>
      </c>
      <c r="CY39">
        <v>0</v>
      </c>
      <c r="CZ39">
        <v>1139.52846153846</v>
      </c>
      <c r="DA39">
        <v>-162.804102687146</v>
      </c>
      <c r="DB39">
        <v>-2223.00512992125</v>
      </c>
      <c r="DC39">
        <v>15680.1576923077</v>
      </c>
      <c r="DD39">
        <v>15</v>
      </c>
      <c r="DE39">
        <v>1607546149.6</v>
      </c>
      <c r="DF39" t="s">
        <v>399</v>
      </c>
      <c r="DG39">
        <v>1607546144.6</v>
      </c>
      <c r="DH39">
        <v>1607546149.6</v>
      </c>
      <c r="DI39">
        <v>11</v>
      </c>
      <c r="DJ39">
        <v>-0.035</v>
      </c>
      <c r="DK39">
        <v>-0.03</v>
      </c>
      <c r="DL39">
        <v>2.373</v>
      </c>
      <c r="DM39">
        <v>0.494</v>
      </c>
      <c r="DN39">
        <v>400</v>
      </c>
      <c r="DO39">
        <v>30</v>
      </c>
      <c r="DP39">
        <v>0.42</v>
      </c>
      <c r="DQ39">
        <v>0.08</v>
      </c>
      <c r="DR39">
        <v>13.6185756622671</v>
      </c>
      <c r="DS39">
        <v>-0.707783586953929</v>
      </c>
      <c r="DT39">
        <v>0.0731064781698236</v>
      </c>
      <c r="DU39">
        <v>0</v>
      </c>
      <c r="DV39">
        <v>-18.9669548387097</v>
      </c>
      <c r="DW39">
        <v>0.747658064516161</v>
      </c>
      <c r="DX39">
        <v>0.0833572484171815</v>
      </c>
      <c r="DY39">
        <v>0</v>
      </c>
      <c r="DZ39">
        <v>6.64733774193548</v>
      </c>
      <c r="EA39">
        <v>0.204708870967743</v>
      </c>
      <c r="EB39">
        <v>0.0157624739563219</v>
      </c>
      <c r="EC39">
        <v>0</v>
      </c>
      <c r="ED39">
        <v>0</v>
      </c>
      <c r="EE39">
        <v>3</v>
      </c>
      <c r="EF39" t="s">
        <v>297</v>
      </c>
      <c r="EG39">
        <v>100</v>
      </c>
      <c r="EH39">
        <v>100</v>
      </c>
      <c r="EI39">
        <v>2.373</v>
      </c>
      <c r="EJ39">
        <v>0.4938</v>
      </c>
      <c r="EK39">
        <v>2.37309999999997</v>
      </c>
      <c r="EL39">
        <v>0</v>
      </c>
      <c r="EM39">
        <v>0</v>
      </c>
      <c r="EN39">
        <v>0</v>
      </c>
      <c r="EO39">
        <v>0.493819999999999</v>
      </c>
      <c r="EP39">
        <v>0</v>
      </c>
      <c r="EQ39">
        <v>0</v>
      </c>
      <c r="ER39">
        <v>0</v>
      </c>
      <c r="ES39">
        <v>-1</v>
      </c>
      <c r="ET39">
        <v>-1</v>
      </c>
      <c r="EU39">
        <v>-1</v>
      </c>
      <c r="EV39">
        <v>-1</v>
      </c>
      <c r="EW39">
        <v>10.4</v>
      </c>
      <c r="EX39">
        <v>10.3</v>
      </c>
      <c r="EY39">
        <v>2</v>
      </c>
      <c r="EZ39">
        <v>517.394</v>
      </c>
      <c r="FA39">
        <v>520.351</v>
      </c>
      <c r="FB39">
        <v>36.1192</v>
      </c>
      <c r="FC39">
        <v>33.0453</v>
      </c>
      <c r="FD39">
        <v>30</v>
      </c>
      <c r="FE39">
        <v>32.8272</v>
      </c>
      <c r="FF39">
        <v>32.7675</v>
      </c>
      <c r="FG39">
        <v>14.3818</v>
      </c>
      <c r="FH39">
        <v>0</v>
      </c>
      <c r="FI39">
        <v>100</v>
      </c>
      <c r="FJ39">
        <v>-999.9</v>
      </c>
      <c r="FK39">
        <v>400</v>
      </c>
      <c r="FL39">
        <v>28.935</v>
      </c>
      <c r="FM39">
        <v>101.507</v>
      </c>
      <c r="FN39">
        <v>100.853</v>
      </c>
    </row>
    <row r="40" spans="1:170">
      <c r="A40">
        <v>24</v>
      </c>
      <c r="B40">
        <v>1607546928.6</v>
      </c>
      <c r="C40">
        <v>5996.59999990463</v>
      </c>
      <c r="D40" t="s">
        <v>410</v>
      </c>
      <c r="E40" t="s">
        <v>411</v>
      </c>
      <c r="F40" t="s">
        <v>406</v>
      </c>
      <c r="G40" t="s">
        <v>407</v>
      </c>
      <c r="H40">
        <v>1607546920.85</v>
      </c>
      <c r="I40">
        <f>BW40*AG40*(BS40-BT40)/(100*BL40*(1000-AG40*BS40))</f>
        <v>0</v>
      </c>
      <c r="J40">
        <f>BW40*AG40*(BR40-BQ40*(1000-AG40*BT40)/(1000-AG40*BS40))/(100*BL40)</f>
        <v>0</v>
      </c>
      <c r="K40">
        <f>BQ40 - IF(AG40&gt;1, J40*BL40*100.0/(AI40*CE40), 0)</f>
        <v>0</v>
      </c>
      <c r="L40">
        <f>((R40-I40/2)*K40-J40)/(R40+I40/2)</f>
        <v>0</v>
      </c>
      <c r="M40">
        <f>L40*(BX40+BY40)/1000.0</f>
        <v>0</v>
      </c>
      <c r="N40">
        <f>(BQ40 - IF(AG40&gt;1, J40*BL40*100.0/(AI40*CE40), 0))*(BX40+BY40)/1000.0</f>
        <v>0</v>
      </c>
      <c r="O40">
        <f>2.0/((1/Q40-1/P40)+SIGN(Q40)*SQRT((1/Q40-1/P40)*(1/Q40-1/P40) + 4*BM40/((BM40+1)*(BM40+1))*(2*1/Q40*1/P40-1/P40*1/P40)))</f>
        <v>0</v>
      </c>
      <c r="P40">
        <f>IF(LEFT(BN40,1)&lt;&gt;"0",IF(LEFT(BN40,1)="1",3.0,BO40),$D$5+$E$5*(CE40*BX40/($K$5*1000))+$F$5*(CE40*BX40/($K$5*1000))*MAX(MIN(BL40,$J$5),$I$5)*MAX(MIN(BL40,$J$5),$I$5)+$G$5*MAX(MIN(BL40,$J$5),$I$5)*(CE40*BX40/($K$5*1000))+$H$5*(CE40*BX40/($K$5*1000))*(CE40*BX40/($K$5*1000)))</f>
        <v>0</v>
      </c>
      <c r="Q40">
        <f>I40*(1000-(1000*0.61365*exp(17.502*U40/(240.97+U40))/(BX40+BY40)+BS40)/2)/(1000*0.61365*exp(17.502*U40/(240.97+U40))/(BX40+BY40)-BS40)</f>
        <v>0</v>
      </c>
      <c r="R40">
        <f>1/((BM40+1)/(O40/1.6)+1/(P40/1.37)) + BM40/((BM40+1)/(O40/1.6) + BM40/(P40/1.37))</f>
        <v>0</v>
      </c>
      <c r="S40">
        <f>(BI40*BK40)</f>
        <v>0</v>
      </c>
      <c r="T40">
        <f>(BZ40+(S40+2*0.95*5.67E-8*(((BZ40+$B$7)+273)^4-(BZ40+273)^4)-44100*I40)/(1.84*29.3*P40+8*0.95*5.67E-8*(BZ40+273)^3))</f>
        <v>0</v>
      </c>
      <c r="U40">
        <f>($C$7*CA40+$D$7*CB40+$E$7*T40)</f>
        <v>0</v>
      </c>
      <c r="V40">
        <f>0.61365*exp(17.502*U40/(240.97+U40))</f>
        <v>0</v>
      </c>
      <c r="W40">
        <f>(X40/Y40*100)</f>
        <v>0</v>
      </c>
      <c r="X40">
        <f>BS40*(BX40+BY40)/1000</f>
        <v>0</v>
      </c>
      <c r="Y40">
        <f>0.61365*exp(17.502*BZ40/(240.97+BZ40))</f>
        <v>0</v>
      </c>
      <c r="Z40">
        <f>(V40-BS40*(BX40+BY40)/1000)</f>
        <v>0</v>
      </c>
      <c r="AA40">
        <f>(-I40*44100)</f>
        <v>0</v>
      </c>
      <c r="AB40">
        <f>2*29.3*P40*0.92*(BZ40-U40)</f>
        <v>0</v>
      </c>
      <c r="AC40">
        <f>2*0.95*5.67E-8*(((BZ40+$B$7)+273)^4-(U40+273)^4)</f>
        <v>0</v>
      </c>
      <c r="AD40">
        <f>S40+AC40+AA40+AB40</f>
        <v>0</v>
      </c>
      <c r="AE40">
        <v>0</v>
      </c>
      <c r="AF40">
        <v>0</v>
      </c>
      <c r="AG40">
        <f>IF(AE40*$H$13&gt;=AI40,1.0,(AI40/(AI40-AE40*$H$13)))</f>
        <v>0</v>
      </c>
      <c r="AH40">
        <f>(AG40-1)*100</f>
        <v>0</v>
      </c>
      <c r="AI40">
        <f>MAX(0,($B$13+$C$13*CE40)/(1+$D$13*CE40)*BX40/(BZ40+273)*$E$13)</f>
        <v>0</v>
      </c>
      <c r="AJ40" t="s">
        <v>287</v>
      </c>
      <c r="AK40">
        <v>715.476923076923</v>
      </c>
      <c r="AL40">
        <v>3262.08</v>
      </c>
      <c r="AM40">
        <f>AL40-AK40</f>
        <v>0</v>
      </c>
      <c r="AN40">
        <f>AM40/AL40</f>
        <v>0</v>
      </c>
      <c r="AO40">
        <v>-0.577747479816223</v>
      </c>
      <c r="AP40" t="s">
        <v>412</v>
      </c>
      <c r="AQ40">
        <v>1400.4344</v>
      </c>
      <c r="AR40">
        <v>1753.39</v>
      </c>
      <c r="AS40">
        <f>1-AQ40/AR40</f>
        <v>0</v>
      </c>
      <c r="AT40">
        <v>0.5</v>
      </c>
      <c r="AU40">
        <f>BI40</f>
        <v>0</v>
      </c>
      <c r="AV40">
        <f>J40</f>
        <v>0</v>
      </c>
      <c r="AW40">
        <f>AS40*AT40*AU40</f>
        <v>0</v>
      </c>
      <c r="AX40">
        <f>BC40/AR40</f>
        <v>0</v>
      </c>
      <c r="AY40">
        <f>(AV40-AO40)/AU40</f>
        <v>0</v>
      </c>
      <c r="AZ40">
        <f>(AL40-AR40)/AR40</f>
        <v>0</v>
      </c>
      <c r="BA40" t="s">
        <v>413</v>
      </c>
      <c r="BB40">
        <v>893.55</v>
      </c>
      <c r="BC40">
        <f>AR40-BB40</f>
        <v>0</v>
      </c>
      <c r="BD40">
        <f>(AR40-AQ40)/(AR40-BB40)</f>
        <v>0</v>
      </c>
      <c r="BE40">
        <f>(AL40-AR40)/(AL40-BB40)</f>
        <v>0</v>
      </c>
      <c r="BF40">
        <f>(AR40-AQ40)/(AR40-AK40)</f>
        <v>0</v>
      </c>
      <c r="BG40">
        <f>(AL40-AR40)/(AL40-AK40)</f>
        <v>0</v>
      </c>
      <c r="BH40">
        <f>$B$11*CF40+$C$11*CG40+$F$11*CH40*(1-CK40)</f>
        <v>0</v>
      </c>
      <c r="BI40">
        <f>BH40*BJ40</f>
        <v>0</v>
      </c>
      <c r="BJ40">
        <f>($B$11*$D$9+$C$11*$D$9+$F$11*((CU40+CM40)/MAX(CU40+CM40+CV40, 0.1)*$I$9+CV40/MAX(CU40+CM40+CV40, 0.1)*$J$9))/($B$11+$C$11+$F$11)</f>
        <v>0</v>
      </c>
      <c r="BK40">
        <f>($B$11*$K$9+$C$11*$K$9+$F$11*((CU40+CM40)/MAX(CU40+CM40+CV40, 0.1)*$P$9+CV40/MAX(CU40+CM40+CV40, 0.1)*$Q$9))/($B$11+$C$11+$F$11)</f>
        <v>0</v>
      </c>
      <c r="BL40">
        <v>6</v>
      </c>
      <c r="BM40">
        <v>0.5</v>
      </c>
      <c r="BN40" t="s">
        <v>290</v>
      </c>
      <c r="BO40">
        <v>2</v>
      </c>
      <c r="BP40">
        <v>1607546920.85</v>
      </c>
      <c r="BQ40">
        <v>385.926266666667</v>
      </c>
      <c r="BR40">
        <v>399.827633333333</v>
      </c>
      <c r="BS40">
        <v>31.6423</v>
      </c>
      <c r="BT40">
        <v>28.2235966666667</v>
      </c>
      <c r="BU40">
        <v>383.553233333333</v>
      </c>
      <c r="BV40">
        <v>31.14848</v>
      </c>
      <c r="BW40">
        <v>500.011666666667</v>
      </c>
      <c r="BX40">
        <v>101.760866666667</v>
      </c>
      <c r="BY40">
        <v>0.0446326433333333</v>
      </c>
      <c r="BZ40">
        <v>37.0242366666667</v>
      </c>
      <c r="CA40">
        <v>37.05251</v>
      </c>
      <c r="CB40">
        <v>999.9</v>
      </c>
      <c r="CC40">
        <v>0</v>
      </c>
      <c r="CD40">
        <v>0</v>
      </c>
      <c r="CE40">
        <v>10002.2443333333</v>
      </c>
      <c r="CF40">
        <v>0</v>
      </c>
      <c r="CG40">
        <v>190.9958</v>
      </c>
      <c r="CH40">
        <v>1400.00366666667</v>
      </c>
      <c r="CI40">
        <v>0.900004266666667</v>
      </c>
      <c r="CJ40">
        <v>0.0999956066666667</v>
      </c>
      <c r="CK40">
        <v>0</v>
      </c>
      <c r="CL40">
        <v>1411.02933333333</v>
      </c>
      <c r="CM40">
        <v>4.99975</v>
      </c>
      <c r="CN40">
        <v>19492.8</v>
      </c>
      <c r="CO40">
        <v>12178.1166666667</v>
      </c>
      <c r="CP40">
        <v>46.0124</v>
      </c>
      <c r="CQ40">
        <v>47.5</v>
      </c>
      <c r="CR40">
        <v>46.6207333333333</v>
      </c>
      <c r="CS40">
        <v>47.3078666666666</v>
      </c>
      <c r="CT40">
        <v>48.0454666666667</v>
      </c>
      <c r="CU40">
        <v>1255.50966666667</v>
      </c>
      <c r="CV40">
        <v>139.494</v>
      </c>
      <c r="CW40">
        <v>0</v>
      </c>
      <c r="CX40">
        <v>159.799999952316</v>
      </c>
      <c r="CY40">
        <v>0</v>
      </c>
      <c r="CZ40">
        <v>1400.4344</v>
      </c>
      <c r="DA40">
        <v>-782.360770437107</v>
      </c>
      <c r="DB40">
        <v>-10886.6692473842</v>
      </c>
      <c r="DC40">
        <v>19345.172</v>
      </c>
      <c r="DD40">
        <v>15</v>
      </c>
      <c r="DE40">
        <v>1607546149.6</v>
      </c>
      <c r="DF40" t="s">
        <v>399</v>
      </c>
      <c r="DG40">
        <v>1607546144.6</v>
      </c>
      <c r="DH40">
        <v>1607546149.6</v>
      </c>
      <c r="DI40">
        <v>11</v>
      </c>
      <c r="DJ40">
        <v>-0.035</v>
      </c>
      <c r="DK40">
        <v>-0.03</v>
      </c>
      <c r="DL40">
        <v>2.373</v>
      </c>
      <c r="DM40">
        <v>0.494</v>
      </c>
      <c r="DN40">
        <v>400</v>
      </c>
      <c r="DO40">
        <v>30</v>
      </c>
      <c r="DP40">
        <v>0.42</v>
      </c>
      <c r="DQ40">
        <v>0.08</v>
      </c>
      <c r="DR40">
        <v>10.4476900819396</v>
      </c>
      <c r="DS40">
        <v>-0.10040315504466</v>
      </c>
      <c r="DT40">
        <v>0.0245536115964681</v>
      </c>
      <c r="DU40">
        <v>1</v>
      </c>
      <c r="DV40">
        <v>-13.895035483871</v>
      </c>
      <c r="DW40">
        <v>-0.181195161290285</v>
      </c>
      <c r="DX40">
        <v>0.0322007067482757</v>
      </c>
      <c r="DY40">
        <v>1</v>
      </c>
      <c r="DZ40">
        <v>3.40899419354839</v>
      </c>
      <c r="EA40">
        <v>0.761925967741924</v>
      </c>
      <c r="EB40">
        <v>0.0571515354561432</v>
      </c>
      <c r="EC40">
        <v>0</v>
      </c>
      <c r="ED40">
        <v>2</v>
      </c>
      <c r="EE40">
        <v>3</v>
      </c>
      <c r="EF40" t="s">
        <v>305</v>
      </c>
      <c r="EG40">
        <v>100</v>
      </c>
      <c r="EH40">
        <v>100</v>
      </c>
      <c r="EI40">
        <v>2.373</v>
      </c>
      <c r="EJ40">
        <v>0.4938</v>
      </c>
      <c r="EK40">
        <v>2.37309999999997</v>
      </c>
      <c r="EL40">
        <v>0</v>
      </c>
      <c r="EM40">
        <v>0</v>
      </c>
      <c r="EN40">
        <v>0</v>
      </c>
      <c r="EO40">
        <v>0.493819999999999</v>
      </c>
      <c r="EP40">
        <v>0</v>
      </c>
      <c r="EQ40">
        <v>0</v>
      </c>
      <c r="ER40">
        <v>0</v>
      </c>
      <c r="ES40">
        <v>-1</v>
      </c>
      <c r="ET40">
        <v>-1</v>
      </c>
      <c r="EU40">
        <v>-1</v>
      </c>
      <c r="EV40">
        <v>-1</v>
      </c>
      <c r="EW40">
        <v>13.1</v>
      </c>
      <c r="EX40">
        <v>13</v>
      </c>
      <c r="EY40">
        <v>2</v>
      </c>
      <c r="EZ40">
        <v>514.819</v>
      </c>
      <c r="FA40">
        <v>519.226</v>
      </c>
      <c r="FB40">
        <v>35.9278</v>
      </c>
      <c r="FC40">
        <v>33.0155</v>
      </c>
      <c r="FD40">
        <v>30.0001</v>
      </c>
      <c r="FE40">
        <v>32.7802</v>
      </c>
      <c r="FF40">
        <v>32.7183</v>
      </c>
      <c r="FG40">
        <v>14.2438</v>
      </c>
      <c r="FH40">
        <v>0</v>
      </c>
      <c r="FI40">
        <v>100</v>
      </c>
      <c r="FJ40">
        <v>-999.9</v>
      </c>
      <c r="FK40">
        <v>400</v>
      </c>
      <c r="FL40">
        <v>34.8313</v>
      </c>
      <c r="FM40">
        <v>101.51</v>
      </c>
      <c r="FN40">
        <v>100.848</v>
      </c>
    </row>
    <row r="41" spans="1:170">
      <c r="A41">
        <v>25</v>
      </c>
      <c r="B41">
        <v>1607547130.1</v>
      </c>
      <c r="C41">
        <v>6198.09999990463</v>
      </c>
      <c r="D41" t="s">
        <v>414</v>
      </c>
      <c r="E41" t="s">
        <v>415</v>
      </c>
      <c r="F41" t="s">
        <v>416</v>
      </c>
      <c r="G41" t="s">
        <v>396</v>
      </c>
      <c r="H41">
        <v>1607547122.1</v>
      </c>
      <c r="I41">
        <f>BW41*AG41*(BS41-BT41)/(100*BL41*(1000-AG41*BS41))</f>
        <v>0</v>
      </c>
      <c r="J41">
        <f>BW41*AG41*(BR41-BQ41*(1000-AG41*BT41)/(1000-AG41*BS41))/(100*BL41)</f>
        <v>0</v>
      </c>
      <c r="K41">
        <f>BQ41 - IF(AG41&gt;1, J41*BL41*100.0/(AI41*CE41), 0)</f>
        <v>0</v>
      </c>
      <c r="L41">
        <f>((R41-I41/2)*K41-J41)/(R41+I41/2)</f>
        <v>0</v>
      </c>
      <c r="M41">
        <f>L41*(BX41+BY41)/1000.0</f>
        <v>0</v>
      </c>
      <c r="N41">
        <f>(BQ41 - IF(AG41&gt;1, J41*BL41*100.0/(AI41*CE41), 0))*(BX41+BY41)/1000.0</f>
        <v>0</v>
      </c>
      <c r="O41">
        <f>2.0/((1/Q41-1/P41)+SIGN(Q41)*SQRT((1/Q41-1/P41)*(1/Q41-1/P41) + 4*BM41/((BM41+1)*(BM41+1))*(2*1/Q41*1/P41-1/P41*1/P41)))</f>
        <v>0</v>
      </c>
      <c r="P41">
        <f>IF(LEFT(BN41,1)&lt;&gt;"0",IF(LEFT(BN41,1)="1",3.0,BO41),$D$5+$E$5*(CE41*BX41/($K$5*1000))+$F$5*(CE41*BX41/($K$5*1000))*MAX(MIN(BL41,$J$5),$I$5)*MAX(MIN(BL41,$J$5),$I$5)+$G$5*MAX(MIN(BL41,$J$5),$I$5)*(CE41*BX41/($K$5*1000))+$H$5*(CE41*BX41/($K$5*1000))*(CE41*BX41/($K$5*1000)))</f>
        <v>0</v>
      </c>
      <c r="Q41">
        <f>I41*(1000-(1000*0.61365*exp(17.502*U41/(240.97+U41))/(BX41+BY41)+BS41)/2)/(1000*0.61365*exp(17.502*U41/(240.97+U41))/(BX41+BY41)-BS41)</f>
        <v>0</v>
      </c>
      <c r="R41">
        <f>1/((BM41+1)/(O41/1.6)+1/(P41/1.37)) + BM41/((BM41+1)/(O41/1.6) + BM41/(P41/1.37))</f>
        <v>0</v>
      </c>
      <c r="S41">
        <f>(BI41*BK41)</f>
        <v>0</v>
      </c>
      <c r="T41">
        <f>(BZ41+(S41+2*0.95*5.67E-8*(((BZ41+$B$7)+273)^4-(BZ41+273)^4)-44100*I41)/(1.84*29.3*P41+8*0.95*5.67E-8*(BZ41+273)^3))</f>
        <v>0</v>
      </c>
      <c r="U41">
        <f>($C$7*CA41+$D$7*CB41+$E$7*T41)</f>
        <v>0</v>
      </c>
      <c r="V41">
        <f>0.61365*exp(17.502*U41/(240.97+U41))</f>
        <v>0</v>
      </c>
      <c r="W41">
        <f>(X41/Y41*100)</f>
        <v>0</v>
      </c>
      <c r="X41">
        <f>BS41*(BX41+BY41)/1000</f>
        <v>0</v>
      </c>
      <c r="Y41">
        <f>0.61365*exp(17.502*BZ41/(240.97+BZ41))</f>
        <v>0</v>
      </c>
      <c r="Z41">
        <f>(V41-BS41*(BX41+BY41)/1000)</f>
        <v>0</v>
      </c>
      <c r="AA41">
        <f>(-I41*44100)</f>
        <v>0</v>
      </c>
      <c r="AB41">
        <f>2*29.3*P41*0.92*(BZ41-U41)</f>
        <v>0</v>
      </c>
      <c r="AC41">
        <f>2*0.95*5.67E-8*(((BZ41+$B$7)+273)^4-(U41+273)^4)</f>
        <v>0</v>
      </c>
      <c r="AD41">
        <f>S41+AC41+AA41+AB41</f>
        <v>0</v>
      </c>
      <c r="AE41">
        <v>0</v>
      </c>
      <c r="AF41">
        <v>0</v>
      </c>
      <c r="AG41">
        <f>IF(AE41*$H$13&gt;=AI41,1.0,(AI41/(AI41-AE41*$H$13)))</f>
        <v>0</v>
      </c>
      <c r="AH41">
        <f>(AG41-1)*100</f>
        <v>0</v>
      </c>
      <c r="AI41">
        <f>MAX(0,($B$13+$C$13*CE41)/(1+$D$13*CE41)*BX41/(BZ41+273)*$E$13)</f>
        <v>0</v>
      </c>
      <c r="AJ41" t="s">
        <v>287</v>
      </c>
      <c r="AK41">
        <v>715.476923076923</v>
      </c>
      <c r="AL41">
        <v>3262.08</v>
      </c>
      <c r="AM41">
        <f>AL41-AK41</f>
        <v>0</v>
      </c>
      <c r="AN41">
        <f>AM41/AL41</f>
        <v>0</v>
      </c>
      <c r="AO41">
        <v>-0.577747479816223</v>
      </c>
      <c r="AP41" t="s">
        <v>417</v>
      </c>
      <c r="AQ41">
        <v>1140.7764</v>
      </c>
      <c r="AR41">
        <v>1277.43</v>
      </c>
      <c r="AS41">
        <f>1-AQ41/AR41</f>
        <v>0</v>
      </c>
      <c r="AT41">
        <v>0.5</v>
      </c>
      <c r="AU41">
        <f>BI41</f>
        <v>0</v>
      </c>
      <c r="AV41">
        <f>J41</f>
        <v>0</v>
      </c>
      <c r="AW41">
        <f>AS41*AT41*AU41</f>
        <v>0</v>
      </c>
      <c r="AX41">
        <f>BC41/AR41</f>
        <v>0</v>
      </c>
      <c r="AY41">
        <f>(AV41-AO41)/AU41</f>
        <v>0</v>
      </c>
      <c r="AZ41">
        <f>(AL41-AR41)/AR41</f>
        <v>0</v>
      </c>
      <c r="BA41" t="s">
        <v>418</v>
      </c>
      <c r="BB41">
        <v>772.53</v>
      </c>
      <c r="BC41">
        <f>AR41-BB41</f>
        <v>0</v>
      </c>
      <c r="BD41">
        <f>(AR41-AQ41)/(AR41-BB41)</f>
        <v>0</v>
      </c>
      <c r="BE41">
        <f>(AL41-AR41)/(AL41-BB41)</f>
        <v>0</v>
      </c>
      <c r="BF41">
        <f>(AR41-AQ41)/(AR41-AK41)</f>
        <v>0</v>
      </c>
      <c r="BG41">
        <f>(AL41-AR41)/(AL41-AK41)</f>
        <v>0</v>
      </c>
      <c r="BH41">
        <f>$B$11*CF41+$C$11*CG41+$F$11*CH41*(1-CK41)</f>
        <v>0</v>
      </c>
      <c r="BI41">
        <f>BH41*BJ41</f>
        <v>0</v>
      </c>
      <c r="BJ41">
        <f>($B$11*$D$9+$C$11*$D$9+$F$11*((CU41+CM41)/MAX(CU41+CM41+CV41, 0.1)*$I$9+CV41/MAX(CU41+CM41+CV41, 0.1)*$J$9))/($B$11+$C$11+$F$11)</f>
        <v>0</v>
      </c>
      <c r="BK41">
        <f>($B$11*$K$9+$C$11*$K$9+$F$11*((CU41+CM41)/MAX(CU41+CM41+CV41, 0.1)*$P$9+CV41/MAX(CU41+CM41+CV41, 0.1)*$Q$9))/($B$11+$C$11+$F$11)</f>
        <v>0</v>
      </c>
      <c r="BL41">
        <v>6</v>
      </c>
      <c r="BM41">
        <v>0.5</v>
      </c>
      <c r="BN41" t="s">
        <v>290</v>
      </c>
      <c r="BO41">
        <v>2</v>
      </c>
      <c r="BP41">
        <v>1607547122.1</v>
      </c>
      <c r="BQ41">
        <v>394.044548387097</v>
      </c>
      <c r="BR41">
        <v>399.712225806452</v>
      </c>
      <c r="BS41">
        <v>29.4460322580645</v>
      </c>
      <c r="BT41">
        <v>27.9122387096774</v>
      </c>
      <c r="BU41">
        <v>391.639774193548</v>
      </c>
      <c r="BV41">
        <v>28.9895483870968</v>
      </c>
      <c r="BW41">
        <v>500.010806451613</v>
      </c>
      <c r="BX41">
        <v>101.755322580645</v>
      </c>
      <c r="BY41">
        <v>0.045543435483871</v>
      </c>
      <c r="BZ41">
        <v>36.9791903225806</v>
      </c>
      <c r="CA41">
        <v>37.2594387096774</v>
      </c>
      <c r="CB41">
        <v>999.9</v>
      </c>
      <c r="CC41">
        <v>0</v>
      </c>
      <c r="CD41">
        <v>0</v>
      </c>
      <c r="CE41">
        <v>9997.7435483871</v>
      </c>
      <c r="CF41">
        <v>0</v>
      </c>
      <c r="CG41">
        <v>194.695161290323</v>
      </c>
      <c r="CH41">
        <v>1399.99161290323</v>
      </c>
      <c r="CI41">
        <v>0.899993451612903</v>
      </c>
      <c r="CJ41">
        <v>0.100006574193548</v>
      </c>
      <c r="CK41">
        <v>0</v>
      </c>
      <c r="CL41">
        <v>1141.86935483871</v>
      </c>
      <c r="CM41">
        <v>4.99975</v>
      </c>
      <c r="CN41">
        <v>15773.2741935484</v>
      </c>
      <c r="CO41">
        <v>12177.9516129032</v>
      </c>
      <c r="CP41">
        <v>46.897</v>
      </c>
      <c r="CQ41">
        <v>48.4613870967742</v>
      </c>
      <c r="CR41">
        <v>47.5925806451613</v>
      </c>
      <c r="CS41">
        <v>48.4493225806452</v>
      </c>
      <c r="CT41">
        <v>48.8567096774194</v>
      </c>
      <c r="CU41">
        <v>1255.48193548387</v>
      </c>
      <c r="CV41">
        <v>139.51</v>
      </c>
      <c r="CW41">
        <v>0</v>
      </c>
      <c r="CX41">
        <v>200.699999809265</v>
      </c>
      <c r="CY41">
        <v>0</v>
      </c>
      <c r="CZ41">
        <v>1140.7764</v>
      </c>
      <c r="DA41">
        <v>-65.5392308626402</v>
      </c>
      <c r="DB41">
        <v>-898.146155199494</v>
      </c>
      <c r="DC41">
        <v>15758.368</v>
      </c>
      <c r="DD41">
        <v>15</v>
      </c>
      <c r="DE41">
        <v>1607546977.6</v>
      </c>
      <c r="DF41" t="s">
        <v>419</v>
      </c>
      <c r="DG41">
        <v>1607546974.6</v>
      </c>
      <c r="DH41">
        <v>1607546977.6</v>
      </c>
      <c r="DI41">
        <v>12</v>
      </c>
      <c r="DJ41">
        <v>0.032</v>
      </c>
      <c r="DK41">
        <v>-0.037</v>
      </c>
      <c r="DL41">
        <v>2.405</v>
      </c>
      <c r="DM41">
        <v>0.456</v>
      </c>
      <c r="DN41">
        <v>400</v>
      </c>
      <c r="DO41">
        <v>28</v>
      </c>
      <c r="DP41">
        <v>0.09</v>
      </c>
      <c r="DQ41">
        <v>0.03</v>
      </c>
      <c r="DR41">
        <v>4.20333124396726</v>
      </c>
      <c r="DS41">
        <v>0.230989944610095</v>
      </c>
      <c r="DT41">
        <v>0.0270177213025675</v>
      </c>
      <c r="DU41">
        <v>1</v>
      </c>
      <c r="DV41">
        <v>-5.66767</v>
      </c>
      <c r="DW41">
        <v>-0.334028225806449</v>
      </c>
      <c r="DX41">
        <v>0.0355802053521789</v>
      </c>
      <c r="DY41">
        <v>0</v>
      </c>
      <c r="DZ41">
        <v>1.53379677419355</v>
      </c>
      <c r="EA41">
        <v>0.176835483870962</v>
      </c>
      <c r="EB41">
        <v>0.0132118762280435</v>
      </c>
      <c r="EC41">
        <v>1</v>
      </c>
      <c r="ED41">
        <v>2</v>
      </c>
      <c r="EE41">
        <v>3</v>
      </c>
      <c r="EF41" t="s">
        <v>305</v>
      </c>
      <c r="EG41">
        <v>100</v>
      </c>
      <c r="EH41">
        <v>100</v>
      </c>
      <c r="EI41">
        <v>2.404</v>
      </c>
      <c r="EJ41">
        <v>0.4565</v>
      </c>
      <c r="EK41">
        <v>2.40480000000008</v>
      </c>
      <c r="EL41">
        <v>0</v>
      </c>
      <c r="EM41">
        <v>0</v>
      </c>
      <c r="EN41">
        <v>0</v>
      </c>
      <c r="EO41">
        <v>0.456484999999997</v>
      </c>
      <c r="EP41">
        <v>0</v>
      </c>
      <c r="EQ41">
        <v>0</v>
      </c>
      <c r="ER41">
        <v>0</v>
      </c>
      <c r="ES41">
        <v>-1</v>
      </c>
      <c r="ET41">
        <v>-1</v>
      </c>
      <c r="EU41">
        <v>-1</v>
      </c>
      <c r="EV41">
        <v>-1</v>
      </c>
      <c r="EW41">
        <v>2.6</v>
      </c>
      <c r="EX41">
        <v>2.5</v>
      </c>
      <c r="EY41">
        <v>2</v>
      </c>
      <c r="EZ41">
        <v>513.617</v>
      </c>
      <c r="FA41">
        <v>517.888</v>
      </c>
      <c r="FB41">
        <v>35.7689</v>
      </c>
      <c r="FC41">
        <v>33.1245</v>
      </c>
      <c r="FD41">
        <v>30</v>
      </c>
      <c r="FE41">
        <v>32.8617</v>
      </c>
      <c r="FF41">
        <v>32.7994</v>
      </c>
      <c r="FG41">
        <v>14.1957</v>
      </c>
      <c r="FH41">
        <v>0</v>
      </c>
      <c r="FI41">
        <v>100</v>
      </c>
      <c r="FJ41">
        <v>-999.9</v>
      </c>
      <c r="FK41">
        <v>400</v>
      </c>
      <c r="FL41">
        <v>31.4779</v>
      </c>
      <c r="FM41">
        <v>101.489</v>
      </c>
      <c r="FN41">
        <v>100.824</v>
      </c>
    </row>
    <row r="42" spans="1:170">
      <c r="A42">
        <v>26</v>
      </c>
      <c r="B42">
        <v>1607547376.5</v>
      </c>
      <c r="C42">
        <v>6444.5</v>
      </c>
      <c r="D42" t="s">
        <v>420</v>
      </c>
      <c r="E42" t="s">
        <v>421</v>
      </c>
      <c r="F42" t="s">
        <v>416</v>
      </c>
      <c r="G42" t="s">
        <v>396</v>
      </c>
      <c r="H42">
        <v>1607547368.75</v>
      </c>
      <c r="I42">
        <f>BW42*AG42*(BS42-BT42)/(100*BL42*(1000-AG42*BS42))</f>
        <v>0</v>
      </c>
      <c r="J42">
        <f>BW42*AG42*(BR42-BQ42*(1000-AG42*BT42)/(1000-AG42*BS42))/(100*BL42)</f>
        <v>0</v>
      </c>
      <c r="K42">
        <f>BQ42 - IF(AG42&gt;1, J42*BL42*100.0/(AI42*CE42), 0)</f>
        <v>0</v>
      </c>
      <c r="L42">
        <f>((R42-I42/2)*K42-J42)/(R42+I42/2)</f>
        <v>0</v>
      </c>
      <c r="M42">
        <f>L42*(BX42+BY42)/1000.0</f>
        <v>0</v>
      </c>
      <c r="N42">
        <f>(BQ42 - IF(AG42&gt;1, J42*BL42*100.0/(AI42*CE42), 0))*(BX42+BY42)/1000.0</f>
        <v>0</v>
      </c>
      <c r="O42">
        <f>2.0/((1/Q42-1/P42)+SIGN(Q42)*SQRT((1/Q42-1/P42)*(1/Q42-1/P42) + 4*BM42/((BM42+1)*(BM42+1))*(2*1/Q42*1/P42-1/P42*1/P42)))</f>
        <v>0</v>
      </c>
      <c r="P42">
        <f>IF(LEFT(BN42,1)&lt;&gt;"0",IF(LEFT(BN42,1)="1",3.0,BO42),$D$5+$E$5*(CE42*BX42/($K$5*1000))+$F$5*(CE42*BX42/($K$5*1000))*MAX(MIN(BL42,$J$5),$I$5)*MAX(MIN(BL42,$J$5),$I$5)+$G$5*MAX(MIN(BL42,$J$5),$I$5)*(CE42*BX42/($K$5*1000))+$H$5*(CE42*BX42/($K$5*1000))*(CE42*BX42/($K$5*1000)))</f>
        <v>0</v>
      </c>
      <c r="Q42">
        <f>I42*(1000-(1000*0.61365*exp(17.502*U42/(240.97+U42))/(BX42+BY42)+BS42)/2)/(1000*0.61365*exp(17.502*U42/(240.97+U42))/(BX42+BY42)-BS42)</f>
        <v>0</v>
      </c>
      <c r="R42">
        <f>1/((BM42+1)/(O42/1.6)+1/(P42/1.37)) + BM42/((BM42+1)/(O42/1.6) + BM42/(P42/1.37))</f>
        <v>0</v>
      </c>
      <c r="S42">
        <f>(BI42*BK42)</f>
        <v>0</v>
      </c>
      <c r="T42">
        <f>(BZ42+(S42+2*0.95*5.67E-8*(((BZ42+$B$7)+273)^4-(BZ42+273)^4)-44100*I42)/(1.84*29.3*P42+8*0.95*5.67E-8*(BZ42+273)^3))</f>
        <v>0</v>
      </c>
      <c r="U42">
        <f>($C$7*CA42+$D$7*CB42+$E$7*T42)</f>
        <v>0</v>
      </c>
      <c r="V42">
        <f>0.61365*exp(17.502*U42/(240.97+U42))</f>
        <v>0</v>
      </c>
      <c r="W42">
        <f>(X42/Y42*100)</f>
        <v>0</v>
      </c>
      <c r="X42">
        <f>BS42*(BX42+BY42)/1000</f>
        <v>0</v>
      </c>
      <c r="Y42">
        <f>0.61365*exp(17.502*BZ42/(240.97+BZ42))</f>
        <v>0</v>
      </c>
      <c r="Z42">
        <f>(V42-BS42*(BX42+BY42)/1000)</f>
        <v>0</v>
      </c>
      <c r="AA42">
        <f>(-I42*44100)</f>
        <v>0</v>
      </c>
      <c r="AB42">
        <f>2*29.3*P42*0.92*(BZ42-U42)</f>
        <v>0</v>
      </c>
      <c r="AC42">
        <f>2*0.95*5.67E-8*(((BZ42+$B$7)+273)^4-(U42+273)^4)</f>
        <v>0</v>
      </c>
      <c r="AD42">
        <f>S42+AC42+AA42+AB42</f>
        <v>0</v>
      </c>
      <c r="AE42">
        <v>0</v>
      </c>
      <c r="AF42">
        <v>0</v>
      </c>
      <c r="AG42">
        <f>IF(AE42*$H$13&gt;=AI42,1.0,(AI42/(AI42-AE42*$H$13)))</f>
        <v>0</v>
      </c>
      <c r="AH42">
        <f>(AG42-1)*100</f>
        <v>0</v>
      </c>
      <c r="AI42">
        <f>MAX(0,($B$13+$C$13*CE42)/(1+$D$13*CE42)*BX42/(BZ42+273)*$E$13)</f>
        <v>0</v>
      </c>
      <c r="AJ42" t="s">
        <v>287</v>
      </c>
      <c r="AK42">
        <v>715.476923076923</v>
      </c>
      <c r="AL42">
        <v>3262.08</v>
      </c>
      <c r="AM42">
        <f>AL42-AK42</f>
        <v>0</v>
      </c>
      <c r="AN42">
        <f>AM42/AL42</f>
        <v>0</v>
      </c>
      <c r="AO42">
        <v>-0.577747479816223</v>
      </c>
      <c r="AP42" t="s">
        <v>422</v>
      </c>
      <c r="AQ42">
        <v>1068.96230769231</v>
      </c>
      <c r="AR42">
        <v>1211.36</v>
      </c>
      <c r="AS42">
        <f>1-AQ42/AR42</f>
        <v>0</v>
      </c>
      <c r="AT42">
        <v>0.5</v>
      </c>
      <c r="AU42">
        <f>BI42</f>
        <v>0</v>
      </c>
      <c r="AV42">
        <f>J42</f>
        <v>0</v>
      </c>
      <c r="AW42">
        <f>AS42*AT42*AU42</f>
        <v>0</v>
      </c>
      <c r="AX42">
        <f>BC42/AR42</f>
        <v>0</v>
      </c>
      <c r="AY42">
        <f>(AV42-AO42)/AU42</f>
        <v>0</v>
      </c>
      <c r="AZ42">
        <f>(AL42-AR42)/AR42</f>
        <v>0</v>
      </c>
      <c r="BA42" t="s">
        <v>423</v>
      </c>
      <c r="BB42">
        <v>707.04</v>
      </c>
      <c r="BC42">
        <f>AR42-BB42</f>
        <v>0</v>
      </c>
      <c r="BD42">
        <f>(AR42-AQ42)/(AR42-BB42)</f>
        <v>0</v>
      </c>
      <c r="BE42">
        <f>(AL42-AR42)/(AL42-BB42)</f>
        <v>0</v>
      </c>
      <c r="BF42">
        <f>(AR42-AQ42)/(AR42-AK42)</f>
        <v>0</v>
      </c>
      <c r="BG42">
        <f>(AL42-AR42)/(AL42-AK42)</f>
        <v>0</v>
      </c>
      <c r="BH42">
        <f>$B$11*CF42+$C$11*CG42+$F$11*CH42*(1-CK42)</f>
        <v>0</v>
      </c>
      <c r="BI42">
        <f>BH42*BJ42</f>
        <v>0</v>
      </c>
      <c r="BJ42">
        <f>($B$11*$D$9+$C$11*$D$9+$F$11*((CU42+CM42)/MAX(CU42+CM42+CV42, 0.1)*$I$9+CV42/MAX(CU42+CM42+CV42, 0.1)*$J$9))/($B$11+$C$11+$F$11)</f>
        <v>0</v>
      </c>
      <c r="BK42">
        <f>($B$11*$K$9+$C$11*$K$9+$F$11*((CU42+CM42)/MAX(CU42+CM42+CV42, 0.1)*$P$9+CV42/MAX(CU42+CM42+CV42, 0.1)*$Q$9))/($B$11+$C$11+$F$11)</f>
        <v>0</v>
      </c>
      <c r="BL42">
        <v>6</v>
      </c>
      <c r="BM42">
        <v>0.5</v>
      </c>
      <c r="BN42" t="s">
        <v>290</v>
      </c>
      <c r="BO42">
        <v>2</v>
      </c>
      <c r="BP42">
        <v>1607547368.75</v>
      </c>
      <c r="BQ42">
        <v>393.964033333333</v>
      </c>
      <c r="BR42">
        <v>400.583133333333</v>
      </c>
      <c r="BS42">
        <v>29.68728</v>
      </c>
      <c r="BT42">
        <v>27.9281433333333</v>
      </c>
      <c r="BU42">
        <v>391.5591</v>
      </c>
      <c r="BV42">
        <v>29.23079</v>
      </c>
      <c r="BW42">
        <v>500.023766666667</v>
      </c>
      <c r="BX42">
        <v>101.754466666667</v>
      </c>
      <c r="BY42">
        <v>0.0441053133333333</v>
      </c>
      <c r="BZ42">
        <v>36.92747</v>
      </c>
      <c r="CA42">
        <v>36.94736</v>
      </c>
      <c r="CB42">
        <v>999.9</v>
      </c>
      <c r="CC42">
        <v>0</v>
      </c>
      <c r="CD42">
        <v>0</v>
      </c>
      <c r="CE42">
        <v>9998.86666666667</v>
      </c>
      <c r="CF42">
        <v>0</v>
      </c>
      <c r="CG42">
        <v>173.855633333333</v>
      </c>
      <c r="CH42">
        <v>1399.97166666667</v>
      </c>
      <c r="CI42">
        <v>0.899997366666667</v>
      </c>
      <c r="CJ42">
        <v>0.100002506666667</v>
      </c>
      <c r="CK42">
        <v>0</v>
      </c>
      <c r="CL42">
        <v>1069.378</v>
      </c>
      <c r="CM42">
        <v>4.99975</v>
      </c>
      <c r="CN42">
        <v>14896.7433333333</v>
      </c>
      <c r="CO42">
        <v>12177.7933333333</v>
      </c>
      <c r="CP42">
        <v>48.1539333333333</v>
      </c>
      <c r="CQ42">
        <v>49.6061</v>
      </c>
      <c r="CR42">
        <v>48.8790333333333</v>
      </c>
      <c r="CS42">
        <v>49.6061</v>
      </c>
      <c r="CT42">
        <v>49.9811</v>
      </c>
      <c r="CU42">
        <v>1255.47166666667</v>
      </c>
      <c r="CV42">
        <v>139.501</v>
      </c>
      <c r="CW42">
        <v>0</v>
      </c>
      <c r="CX42">
        <v>245.600000143051</v>
      </c>
      <c r="CY42">
        <v>0</v>
      </c>
      <c r="CZ42">
        <v>1068.96230769231</v>
      </c>
      <c r="DA42">
        <v>-127.709401703614</v>
      </c>
      <c r="DB42">
        <v>-1766.08205129949</v>
      </c>
      <c r="DC42">
        <v>14891.4576923077</v>
      </c>
      <c r="DD42">
        <v>15</v>
      </c>
      <c r="DE42">
        <v>1607546977.6</v>
      </c>
      <c r="DF42" t="s">
        <v>419</v>
      </c>
      <c r="DG42">
        <v>1607546974.6</v>
      </c>
      <c r="DH42">
        <v>1607546977.6</v>
      </c>
      <c r="DI42">
        <v>12</v>
      </c>
      <c r="DJ42">
        <v>0.032</v>
      </c>
      <c r="DK42">
        <v>-0.037</v>
      </c>
      <c r="DL42">
        <v>2.405</v>
      </c>
      <c r="DM42">
        <v>0.456</v>
      </c>
      <c r="DN42">
        <v>400</v>
      </c>
      <c r="DO42">
        <v>28</v>
      </c>
      <c r="DP42">
        <v>0.09</v>
      </c>
      <c r="DQ42">
        <v>0.03</v>
      </c>
      <c r="DR42">
        <v>4.93829991904691</v>
      </c>
      <c r="DS42">
        <v>-1.38014285520242</v>
      </c>
      <c r="DT42">
        <v>0.112796564260845</v>
      </c>
      <c r="DU42">
        <v>0</v>
      </c>
      <c r="DV42">
        <v>-6.619099</v>
      </c>
      <c r="DW42">
        <v>1.43997250278087</v>
      </c>
      <c r="DX42">
        <v>0.118167836976339</v>
      </c>
      <c r="DY42">
        <v>0</v>
      </c>
      <c r="DZ42">
        <v>1.75913133333333</v>
      </c>
      <c r="EA42">
        <v>0.00648347052280276</v>
      </c>
      <c r="EB42">
        <v>0.000820722175214528</v>
      </c>
      <c r="EC42">
        <v>1</v>
      </c>
      <c r="ED42">
        <v>1</v>
      </c>
      <c r="EE42">
        <v>3</v>
      </c>
      <c r="EF42" t="s">
        <v>321</v>
      </c>
      <c r="EG42">
        <v>100</v>
      </c>
      <c r="EH42">
        <v>100</v>
      </c>
      <c r="EI42">
        <v>2.404</v>
      </c>
      <c r="EJ42">
        <v>0.4565</v>
      </c>
      <c r="EK42">
        <v>2.40480000000008</v>
      </c>
      <c r="EL42">
        <v>0</v>
      </c>
      <c r="EM42">
        <v>0</v>
      </c>
      <c r="EN42">
        <v>0</v>
      </c>
      <c r="EO42">
        <v>0.456484999999997</v>
      </c>
      <c r="EP42">
        <v>0</v>
      </c>
      <c r="EQ42">
        <v>0</v>
      </c>
      <c r="ER42">
        <v>0</v>
      </c>
      <c r="ES42">
        <v>-1</v>
      </c>
      <c r="ET42">
        <v>-1</v>
      </c>
      <c r="EU42">
        <v>-1</v>
      </c>
      <c r="EV42">
        <v>-1</v>
      </c>
      <c r="EW42">
        <v>6.7</v>
      </c>
      <c r="EX42">
        <v>6.6</v>
      </c>
      <c r="EY42">
        <v>2</v>
      </c>
      <c r="EZ42">
        <v>516.563</v>
      </c>
      <c r="FA42">
        <v>517.864</v>
      </c>
      <c r="FB42">
        <v>35.6013</v>
      </c>
      <c r="FC42">
        <v>33.1295</v>
      </c>
      <c r="FD42">
        <v>30.0006</v>
      </c>
      <c r="FE42">
        <v>32.8885</v>
      </c>
      <c r="FF42">
        <v>32.8339</v>
      </c>
      <c r="FG42">
        <v>14.0103</v>
      </c>
      <c r="FH42">
        <v>0</v>
      </c>
      <c r="FI42">
        <v>100</v>
      </c>
      <c r="FJ42">
        <v>-999.9</v>
      </c>
      <c r="FK42">
        <v>400</v>
      </c>
      <c r="FL42">
        <v>29.4129</v>
      </c>
      <c r="FM42">
        <v>101.488</v>
      </c>
      <c r="FN42">
        <v>100.822</v>
      </c>
    </row>
    <row r="43" spans="1:170">
      <c r="A43">
        <v>27</v>
      </c>
      <c r="B43">
        <v>1607547619.5</v>
      </c>
      <c r="C43">
        <v>6687.5</v>
      </c>
      <c r="D43" t="s">
        <v>424</v>
      </c>
      <c r="E43" t="s">
        <v>425</v>
      </c>
      <c r="F43" t="s">
        <v>426</v>
      </c>
      <c r="G43" t="s">
        <v>335</v>
      </c>
      <c r="H43">
        <v>1607547611.5</v>
      </c>
      <c r="I43">
        <f>BW43*AG43*(BS43-BT43)/(100*BL43*(1000-AG43*BS43))</f>
        <v>0</v>
      </c>
      <c r="J43">
        <f>BW43*AG43*(BR43-BQ43*(1000-AG43*BT43)/(1000-AG43*BS43))/(100*BL43)</f>
        <v>0</v>
      </c>
      <c r="K43">
        <f>BQ43 - IF(AG43&gt;1, J43*BL43*100.0/(AI43*CE43), 0)</f>
        <v>0</v>
      </c>
      <c r="L43">
        <f>((R43-I43/2)*K43-J43)/(R43+I43/2)</f>
        <v>0</v>
      </c>
      <c r="M43">
        <f>L43*(BX43+BY43)/1000.0</f>
        <v>0</v>
      </c>
      <c r="N43">
        <f>(BQ43 - IF(AG43&gt;1, J43*BL43*100.0/(AI43*CE43), 0))*(BX43+BY43)/1000.0</f>
        <v>0</v>
      </c>
      <c r="O43">
        <f>2.0/((1/Q43-1/P43)+SIGN(Q43)*SQRT((1/Q43-1/P43)*(1/Q43-1/P43) + 4*BM43/((BM43+1)*(BM43+1))*(2*1/Q43*1/P43-1/P43*1/P43)))</f>
        <v>0</v>
      </c>
      <c r="P43">
        <f>IF(LEFT(BN43,1)&lt;&gt;"0",IF(LEFT(BN43,1)="1",3.0,BO43),$D$5+$E$5*(CE43*BX43/($K$5*1000))+$F$5*(CE43*BX43/($K$5*1000))*MAX(MIN(BL43,$J$5),$I$5)*MAX(MIN(BL43,$J$5),$I$5)+$G$5*MAX(MIN(BL43,$J$5),$I$5)*(CE43*BX43/($K$5*1000))+$H$5*(CE43*BX43/($K$5*1000))*(CE43*BX43/($K$5*1000)))</f>
        <v>0</v>
      </c>
      <c r="Q43">
        <f>I43*(1000-(1000*0.61365*exp(17.502*U43/(240.97+U43))/(BX43+BY43)+BS43)/2)/(1000*0.61365*exp(17.502*U43/(240.97+U43))/(BX43+BY43)-BS43)</f>
        <v>0</v>
      </c>
      <c r="R43">
        <f>1/((BM43+1)/(O43/1.6)+1/(P43/1.37)) + BM43/((BM43+1)/(O43/1.6) + BM43/(P43/1.37))</f>
        <v>0</v>
      </c>
      <c r="S43">
        <f>(BI43*BK43)</f>
        <v>0</v>
      </c>
      <c r="T43">
        <f>(BZ43+(S43+2*0.95*5.67E-8*(((BZ43+$B$7)+273)^4-(BZ43+273)^4)-44100*I43)/(1.84*29.3*P43+8*0.95*5.67E-8*(BZ43+273)^3))</f>
        <v>0</v>
      </c>
      <c r="U43">
        <f>($C$7*CA43+$D$7*CB43+$E$7*T43)</f>
        <v>0</v>
      </c>
      <c r="V43">
        <f>0.61365*exp(17.502*U43/(240.97+U43))</f>
        <v>0</v>
      </c>
      <c r="W43">
        <f>(X43/Y43*100)</f>
        <v>0</v>
      </c>
      <c r="X43">
        <f>BS43*(BX43+BY43)/1000</f>
        <v>0</v>
      </c>
      <c r="Y43">
        <f>0.61365*exp(17.502*BZ43/(240.97+BZ43))</f>
        <v>0</v>
      </c>
      <c r="Z43">
        <f>(V43-BS43*(BX43+BY43)/1000)</f>
        <v>0</v>
      </c>
      <c r="AA43">
        <f>(-I43*44100)</f>
        <v>0</v>
      </c>
      <c r="AB43">
        <f>2*29.3*P43*0.92*(BZ43-U43)</f>
        <v>0</v>
      </c>
      <c r="AC43">
        <f>2*0.95*5.67E-8*(((BZ43+$B$7)+273)^4-(U43+273)^4)</f>
        <v>0</v>
      </c>
      <c r="AD43">
        <f>S43+AC43+AA43+AB43</f>
        <v>0</v>
      </c>
      <c r="AE43">
        <v>0</v>
      </c>
      <c r="AF43">
        <v>0</v>
      </c>
      <c r="AG43">
        <f>IF(AE43*$H$13&gt;=AI43,1.0,(AI43/(AI43-AE43*$H$13)))</f>
        <v>0</v>
      </c>
      <c r="AH43">
        <f>(AG43-1)*100</f>
        <v>0</v>
      </c>
      <c r="AI43">
        <f>MAX(0,($B$13+$C$13*CE43)/(1+$D$13*CE43)*BX43/(BZ43+273)*$E$13)</f>
        <v>0</v>
      </c>
      <c r="AJ43" t="s">
        <v>287</v>
      </c>
      <c r="AK43">
        <v>715.476923076923</v>
      </c>
      <c r="AL43">
        <v>3262.08</v>
      </c>
      <c r="AM43">
        <f>AL43-AK43</f>
        <v>0</v>
      </c>
      <c r="AN43">
        <f>AM43/AL43</f>
        <v>0</v>
      </c>
      <c r="AO43">
        <v>-0.577747479816223</v>
      </c>
      <c r="AP43" t="s">
        <v>427</v>
      </c>
      <c r="AQ43">
        <v>946.891730769231</v>
      </c>
      <c r="AR43">
        <v>1135.98</v>
      </c>
      <c r="AS43">
        <f>1-AQ43/AR43</f>
        <v>0</v>
      </c>
      <c r="AT43">
        <v>0.5</v>
      </c>
      <c r="AU43">
        <f>BI43</f>
        <v>0</v>
      </c>
      <c r="AV43">
        <f>J43</f>
        <v>0</v>
      </c>
      <c r="AW43">
        <f>AS43*AT43*AU43</f>
        <v>0</v>
      </c>
      <c r="AX43">
        <f>BC43/AR43</f>
        <v>0</v>
      </c>
      <c r="AY43">
        <f>(AV43-AO43)/AU43</f>
        <v>0</v>
      </c>
      <c r="AZ43">
        <f>(AL43-AR43)/AR43</f>
        <v>0</v>
      </c>
      <c r="BA43" t="s">
        <v>428</v>
      </c>
      <c r="BB43">
        <v>668.15</v>
      </c>
      <c r="BC43">
        <f>AR43-BB43</f>
        <v>0</v>
      </c>
      <c r="BD43">
        <f>(AR43-AQ43)/(AR43-BB43)</f>
        <v>0</v>
      </c>
      <c r="BE43">
        <f>(AL43-AR43)/(AL43-BB43)</f>
        <v>0</v>
      </c>
      <c r="BF43">
        <f>(AR43-AQ43)/(AR43-AK43)</f>
        <v>0</v>
      </c>
      <c r="BG43">
        <f>(AL43-AR43)/(AL43-AK43)</f>
        <v>0</v>
      </c>
      <c r="BH43">
        <f>$B$11*CF43+$C$11*CG43+$F$11*CH43*(1-CK43)</f>
        <v>0</v>
      </c>
      <c r="BI43">
        <f>BH43*BJ43</f>
        <v>0</v>
      </c>
      <c r="BJ43">
        <f>($B$11*$D$9+$C$11*$D$9+$F$11*((CU43+CM43)/MAX(CU43+CM43+CV43, 0.1)*$I$9+CV43/MAX(CU43+CM43+CV43, 0.1)*$J$9))/($B$11+$C$11+$F$11)</f>
        <v>0</v>
      </c>
      <c r="BK43">
        <f>($B$11*$K$9+$C$11*$K$9+$F$11*((CU43+CM43)/MAX(CU43+CM43+CV43, 0.1)*$P$9+CV43/MAX(CU43+CM43+CV43, 0.1)*$Q$9))/($B$11+$C$11+$F$11)</f>
        <v>0</v>
      </c>
      <c r="BL43">
        <v>6</v>
      </c>
      <c r="BM43">
        <v>0.5</v>
      </c>
      <c r="BN43" t="s">
        <v>290</v>
      </c>
      <c r="BO43">
        <v>2</v>
      </c>
      <c r="BP43">
        <v>1607547611.5</v>
      </c>
      <c r="BQ43">
        <v>392.095451612903</v>
      </c>
      <c r="BR43">
        <v>399.647258064516</v>
      </c>
      <c r="BS43">
        <v>29.5921483870968</v>
      </c>
      <c r="BT43">
        <v>27.6800032258065</v>
      </c>
      <c r="BU43">
        <v>389.651806451613</v>
      </c>
      <c r="BV43">
        <v>29.1450290322581</v>
      </c>
      <c r="BW43">
        <v>500.011225806452</v>
      </c>
      <c r="BX43">
        <v>101.750967741936</v>
      </c>
      <c r="BY43">
        <v>0.0458603483870968</v>
      </c>
      <c r="BZ43">
        <v>37.0718870967742</v>
      </c>
      <c r="CA43">
        <v>36.9019032258065</v>
      </c>
      <c r="CB43">
        <v>999.9</v>
      </c>
      <c r="CC43">
        <v>0</v>
      </c>
      <c r="CD43">
        <v>0</v>
      </c>
      <c r="CE43">
        <v>9995.72483870968</v>
      </c>
      <c r="CF43">
        <v>0</v>
      </c>
      <c r="CG43">
        <v>194.982419354839</v>
      </c>
      <c r="CH43">
        <v>1400.00193548387</v>
      </c>
      <c r="CI43">
        <v>0.900007032258064</v>
      </c>
      <c r="CJ43">
        <v>0.0999928645161291</v>
      </c>
      <c r="CK43">
        <v>0</v>
      </c>
      <c r="CL43">
        <v>947.064483870968</v>
      </c>
      <c r="CM43">
        <v>4.99975</v>
      </c>
      <c r="CN43">
        <v>13159.5290322581</v>
      </c>
      <c r="CO43">
        <v>12178.0935483871</v>
      </c>
      <c r="CP43">
        <v>49.0318709677419</v>
      </c>
      <c r="CQ43">
        <v>50.4735806451613</v>
      </c>
      <c r="CR43">
        <v>49.804129032258</v>
      </c>
      <c r="CS43">
        <v>50.3506129032258</v>
      </c>
      <c r="CT43">
        <v>50.8445161290323</v>
      </c>
      <c r="CU43">
        <v>1255.50967741935</v>
      </c>
      <c r="CV43">
        <v>139.492258064516</v>
      </c>
      <c r="CW43">
        <v>0</v>
      </c>
      <c r="CX43">
        <v>242</v>
      </c>
      <c r="CY43">
        <v>0</v>
      </c>
      <c r="CZ43">
        <v>946.891730769231</v>
      </c>
      <c r="DA43">
        <v>-42.712444492867</v>
      </c>
      <c r="DB43">
        <v>-562.721367922063</v>
      </c>
      <c r="DC43">
        <v>13157.1538461538</v>
      </c>
      <c r="DD43">
        <v>15</v>
      </c>
      <c r="DE43">
        <v>1607547440</v>
      </c>
      <c r="DF43" t="s">
        <v>429</v>
      </c>
      <c r="DG43">
        <v>1607547440</v>
      </c>
      <c r="DH43">
        <v>1607547432</v>
      </c>
      <c r="DI43">
        <v>13</v>
      </c>
      <c r="DJ43">
        <v>0.039</v>
      </c>
      <c r="DK43">
        <v>-0.009</v>
      </c>
      <c r="DL43">
        <v>2.444</v>
      </c>
      <c r="DM43">
        <v>0.447</v>
      </c>
      <c r="DN43">
        <v>403</v>
      </c>
      <c r="DO43">
        <v>28</v>
      </c>
      <c r="DP43">
        <v>0.23</v>
      </c>
      <c r="DQ43">
        <v>0.17</v>
      </c>
      <c r="DR43">
        <v>5.64874749407369</v>
      </c>
      <c r="DS43">
        <v>-0.493656990001493</v>
      </c>
      <c r="DT43">
        <v>0.0420631432554037</v>
      </c>
      <c r="DU43">
        <v>1</v>
      </c>
      <c r="DV43">
        <v>-7.54895766666667</v>
      </c>
      <c r="DW43">
        <v>0.481520889877636</v>
      </c>
      <c r="DX43">
        <v>0.0468571145564423</v>
      </c>
      <c r="DY43">
        <v>0</v>
      </c>
      <c r="DZ43">
        <v>1.91234833333333</v>
      </c>
      <c r="EA43">
        <v>0.0384520578420516</v>
      </c>
      <c r="EB43">
        <v>0.00295138395032266</v>
      </c>
      <c r="EC43">
        <v>1</v>
      </c>
      <c r="ED43">
        <v>2</v>
      </c>
      <c r="EE43">
        <v>3</v>
      </c>
      <c r="EF43" t="s">
        <v>305</v>
      </c>
      <c r="EG43">
        <v>100</v>
      </c>
      <c r="EH43">
        <v>100</v>
      </c>
      <c r="EI43">
        <v>2.444</v>
      </c>
      <c r="EJ43">
        <v>0.4471</v>
      </c>
      <c r="EK43">
        <v>2.44366666666667</v>
      </c>
      <c r="EL43">
        <v>0</v>
      </c>
      <c r="EM43">
        <v>0</v>
      </c>
      <c r="EN43">
        <v>0</v>
      </c>
      <c r="EO43">
        <v>0.447128571428571</v>
      </c>
      <c r="EP43">
        <v>0</v>
      </c>
      <c r="EQ43">
        <v>0</v>
      </c>
      <c r="ER43">
        <v>0</v>
      </c>
      <c r="ES43">
        <v>-1</v>
      </c>
      <c r="ET43">
        <v>-1</v>
      </c>
      <c r="EU43">
        <v>-1</v>
      </c>
      <c r="EV43">
        <v>-1</v>
      </c>
      <c r="EW43">
        <v>3</v>
      </c>
      <c r="EX43">
        <v>3.1</v>
      </c>
      <c r="EY43">
        <v>2</v>
      </c>
      <c r="EZ43">
        <v>513.373</v>
      </c>
      <c r="FA43">
        <v>516.083</v>
      </c>
      <c r="FB43">
        <v>35.6723</v>
      </c>
      <c r="FC43">
        <v>33.2669</v>
      </c>
      <c r="FD43">
        <v>29.9996</v>
      </c>
      <c r="FE43">
        <v>33.0159</v>
      </c>
      <c r="FF43">
        <v>32.9487</v>
      </c>
      <c r="FG43">
        <v>14.0477</v>
      </c>
      <c r="FH43">
        <v>0</v>
      </c>
      <c r="FI43">
        <v>100</v>
      </c>
      <c r="FJ43">
        <v>-999.9</v>
      </c>
      <c r="FK43">
        <v>400</v>
      </c>
      <c r="FL43">
        <v>29.6385</v>
      </c>
      <c r="FM43">
        <v>101.475</v>
      </c>
      <c r="FN43">
        <v>100.811</v>
      </c>
    </row>
    <row r="44" spans="1:170">
      <c r="A44">
        <v>28</v>
      </c>
      <c r="B44">
        <v>1607547792</v>
      </c>
      <c r="C44">
        <v>6860</v>
      </c>
      <c r="D44" t="s">
        <v>430</v>
      </c>
      <c r="E44" t="s">
        <v>431</v>
      </c>
      <c r="F44" t="s">
        <v>426</v>
      </c>
      <c r="G44" t="s">
        <v>335</v>
      </c>
      <c r="H44">
        <v>1607547784</v>
      </c>
      <c r="I44">
        <f>BW44*AG44*(BS44-BT44)/(100*BL44*(1000-AG44*BS44))</f>
        <v>0</v>
      </c>
      <c r="J44">
        <f>BW44*AG44*(BR44-BQ44*(1000-AG44*BT44)/(1000-AG44*BS44))/(100*BL44)</f>
        <v>0</v>
      </c>
      <c r="K44">
        <f>BQ44 - IF(AG44&gt;1, J44*BL44*100.0/(AI44*CE44), 0)</f>
        <v>0</v>
      </c>
      <c r="L44">
        <f>((R44-I44/2)*K44-J44)/(R44+I44/2)</f>
        <v>0</v>
      </c>
      <c r="M44">
        <f>L44*(BX44+BY44)/1000.0</f>
        <v>0</v>
      </c>
      <c r="N44">
        <f>(BQ44 - IF(AG44&gt;1, J44*BL44*100.0/(AI44*CE44), 0))*(BX44+BY44)/1000.0</f>
        <v>0</v>
      </c>
      <c r="O44">
        <f>2.0/((1/Q44-1/P44)+SIGN(Q44)*SQRT((1/Q44-1/P44)*(1/Q44-1/P44) + 4*BM44/((BM44+1)*(BM44+1))*(2*1/Q44*1/P44-1/P44*1/P44)))</f>
        <v>0</v>
      </c>
      <c r="P44">
        <f>IF(LEFT(BN44,1)&lt;&gt;"0",IF(LEFT(BN44,1)="1",3.0,BO44),$D$5+$E$5*(CE44*BX44/($K$5*1000))+$F$5*(CE44*BX44/($K$5*1000))*MAX(MIN(BL44,$J$5),$I$5)*MAX(MIN(BL44,$J$5),$I$5)+$G$5*MAX(MIN(BL44,$J$5),$I$5)*(CE44*BX44/($K$5*1000))+$H$5*(CE44*BX44/($K$5*1000))*(CE44*BX44/($K$5*1000)))</f>
        <v>0</v>
      </c>
      <c r="Q44">
        <f>I44*(1000-(1000*0.61365*exp(17.502*U44/(240.97+U44))/(BX44+BY44)+BS44)/2)/(1000*0.61365*exp(17.502*U44/(240.97+U44))/(BX44+BY44)-BS44)</f>
        <v>0</v>
      </c>
      <c r="R44">
        <f>1/((BM44+1)/(O44/1.6)+1/(P44/1.37)) + BM44/((BM44+1)/(O44/1.6) + BM44/(P44/1.37))</f>
        <v>0</v>
      </c>
      <c r="S44">
        <f>(BI44*BK44)</f>
        <v>0</v>
      </c>
      <c r="T44">
        <f>(BZ44+(S44+2*0.95*5.67E-8*(((BZ44+$B$7)+273)^4-(BZ44+273)^4)-44100*I44)/(1.84*29.3*P44+8*0.95*5.67E-8*(BZ44+273)^3))</f>
        <v>0</v>
      </c>
      <c r="U44">
        <f>($C$7*CA44+$D$7*CB44+$E$7*T44)</f>
        <v>0</v>
      </c>
      <c r="V44">
        <f>0.61365*exp(17.502*U44/(240.97+U44))</f>
        <v>0</v>
      </c>
      <c r="W44">
        <f>(X44/Y44*100)</f>
        <v>0</v>
      </c>
      <c r="X44">
        <f>BS44*(BX44+BY44)/1000</f>
        <v>0</v>
      </c>
      <c r="Y44">
        <f>0.61365*exp(17.502*BZ44/(240.97+BZ44))</f>
        <v>0</v>
      </c>
      <c r="Z44">
        <f>(V44-BS44*(BX44+BY44)/1000)</f>
        <v>0</v>
      </c>
      <c r="AA44">
        <f>(-I44*44100)</f>
        <v>0</v>
      </c>
      <c r="AB44">
        <f>2*29.3*P44*0.92*(BZ44-U44)</f>
        <v>0</v>
      </c>
      <c r="AC44">
        <f>2*0.95*5.67E-8*(((BZ44+$B$7)+273)^4-(U44+273)^4)</f>
        <v>0</v>
      </c>
      <c r="AD44">
        <f>S44+AC44+AA44+AB44</f>
        <v>0</v>
      </c>
      <c r="AE44">
        <v>0</v>
      </c>
      <c r="AF44">
        <v>0</v>
      </c>
      <c r="AG44">
        <f>IF(AE44*$H$13&gt;=AI44,1.0,(AI44/(AI44-AE44*$H$13)))</f>
        <v>0</v>
      </c>
      <c r="AH44">
        <f>(AG44-1)*100</f>
        <v>0</v>
      </c>
      <c r="AI44">
        <f>MAX(0,($B$13+$C$13*CE44)/(1+$D$13*CE44)*BX44/(BZ44+273)*$E$13)</f>
        <v>0</v>
      </c>
      <c r="AJ44" t="s">
        <v>287</v>
      </c>
      <c r="AK44">
        <v>715.476923076923</v>
      </c>
      <c r="AL44">
        <v>3262.08</v>
      </c>
      <c r="AM44">
        <f>AL44-AK44</f>
        <v>0</v>
      </c>
      <c r="AN44">
        <f>AM44/AL44</f>
        <v>0</v>
      </c>
      <c r="AO44">
        <v>-0.577747479816223</v>
      </c>
      <c r="AP44" t="s">
        <v>432</v>
      </c>
      <c r="AQ44">
        <v>939.530192307692</v>
      </c>
      <c r="AR44">
        <v>1177.2</v>
      </c>
      <c r="AS44">
        <f>1-AQ44/AR44</f>
        <v>0</v>
      </c>
      <c r="AT44">
        <v>0.5</v>
      </c>
      <c r="AU44">
        <f>BI44</f>
        <v>0</v>
      </c>
      <c r="AV44">
        <f>J44</f>
        <v>0</v>
      </c>
      <c r="AW44">
        <f>AS44*AT44*AU44</f>
        <v>0</v>
      </c>
      <c r="AX44">
        <f>BC44/AR44</f>
        <v>0</v>
      </c>
      <c r="AY44">
        <f>(AV44-AO44)/AU44</f>
        <v>0</v>
      </c>
      <c r="AZ44">
        <f>(AL44-AR44)/AR44</f>
        <v>0</v>
      </c>
      <c r="BA44" t="s">
        <v>433</v>
      </c>
      <c r="BB44">
        <v>680.42</v>
      </c>
      <c r="BC44">
        <f>AR44-BB44</f>
        <v>0</v>
      </c>
      <c r="BD44">
        <f>(AR44-AQ44)/(AR44-BB44)</f>
        <v>0</v>
      </c>
      <c r="BE44">
        <f>(AL44-AR44)/(AL44-BB44)</f>
        <v>0</v>
      </c>
      <c r="BF44">
        <f>(AR44-AQ44)/(AR44-AK44)</f>
        <v>0</v>
      </c>
      <c r="BG44">
        <f>(AL44-AR44)/(AL44-AK44)</f>
        <v>0</v>
      </c>
      <c r="BH44">
        <f>$B$11*CF44+$C$11*CG44+$F$11*CH44*(1-CK44)</f>
        <v>0</v>
      </c>
      <c r="BI44">
        <f>BH44*BJ44</f>
        <v>0</v>
      </c>
      <c r="BJ44">
        <f>($B$11*$D$9+$C$11*$D$9+$F$11*((CU44+CM44)/MAX(CU44+CM44+CV44, 0.1)*$I$9+CV44/MAX(CU44+CM44+CV44, 0.1)*$J$9))/($B$11+$C$11+$F$11)</f>
        <v>0</v>
      </c>
      <c r="BK44">
        <f>($B$11*$K$9+$C$11*$K$9+$F$11*((CU44+CM44)/MAX(CU44+CM44+CV44, 0.1)*$P$9+CV44/MAX(CU44+CM44+CV44, 0.1)*$Q$9))/($B$11+$C$11+$F$11)</f>
        <v>0</v>
      </c>
      <c r="BL44">
        <v>6</v>
      </c>
      <c r="BM44">
        <v>0.5</v>
      </c>
      <c r="BN44" t="s">
        <v>290</v>
      </c>
      <c r="BO44">
        <v>2</v>
      </c>
      <c r="BP44">
        <v>1607547784</v>
      </c>
      <c r="BQ44">
        <v>390.488774193548</v>
      </c>
      <c r="BR44">
        <v>400.367741935484</v>
      </c>
      <c r="BS44">
        <v>29.608164516129</v>
      </c>
      <c r="BT44">
        <v>27.2855032258064</v>
      </c>
      <c r="BU44">
        <v>388.045322580645</v>
      </c>
      <c r="BV44">
        <v>29.1610419354839</v>
      </c>
      <c r="BW44">
        <v>500.019129032258</v>
      </c>
      <c r="BX44">
        <v>101.742451612903</v>
      </c>
      <c r="BY44">
        <v>0.0449575322580645</v>
      </c>
      <c r="BZ44">
        <v>37.0911419354839</v>
      </c>
      <c r="CA44">
        <v>36.5328258064516</v>
      </c>
      <c r="CB44">
        <v>999.9</v>
      </c>
      <c r="CC44">
        <v>0</v>
      </c>
      <c r="CD44">
        <v>0</v>
      </c>
      <c r="CE44">
        <v>10003.9932258065</v>
      </c>
      <c r="CF44">
        <v>0</v>
      </c>
      <c r="CG44">
        <v>194.017612903226</v>
      </c>
      <c r="CH44">
        <v>1399.99</v>
      </c>
      <c r="CI44">
        <v>0.899996419354839</v>
      </c>
      <c r="CJ44">
        <v>0.100003567741935</v>
      </c>
      <c r="CK44">
        <v>0</v>
      </c>
      <c r="CL44">
        <v>941.060483870968</v>
      </c>
      <c r="CM44">
        <v>4.99975</v>
      </c>
      <c r="CN44">
        <v>13088.1709677419</v>
      </c>
      <c r="CO44">
        <v>12177.9419354839</v>
      </c>
      <c r="CP44">
        <v>49.4775806451613</v>
      </c>
      <c r="CQ44">
        <v>50.8404516129032</v>
      </c>
      <c r="CR44">
        <v>50.249935483871</v>
      </c>
      <c r="CS44">
        <v>50.6971612903226</v>
      </c>
      <c r="CT44">
        <v>51.2418709677419</v>
      </c>
      <c r="CU44">
        <v>1255.48903225806</v>
      </c>
      <c r="CV44">
        <v>139.500967741935</v>
      </c>
      <c r="CW44">
        <v>0</v>
      </c>
      <c r="CX44">
        <v>171.700000047684</v>
      </c>
      <c r="CY44">
        <v>0</v>
      </c>
      <c r="CZ44">
        <v>939.530192307692</v>
      </c>
      <c r="DA44">
        <v>-163.634016860125</v>
      </c>
      <c r="DB44">
        <v>-2179.71623634891</v>
      </c>
      <c r="DC44">
        <v>13068.0269230769</v>
      </c>
      <c r="DD44">
        <v>15</v>
      </c>
      <c r="DE44">
        <v>1607547440</v>
      </c>
      <c r="DF44" t="s">
        <v>429</v>
      </c>
      <c r="DG44">
        <v>1607547440</v>
      </c>
      <c r="DH44">
        <v>1607547432</v>
      </c>
      <c r="DI44">
        <v>13</v>
      </c>
      <c r="DJ44">
        <v>0.039</v>
      </c>
      <c r="DK44">
        <v>-0.009</v>
      </c>
      <c r="DL44">
        <v>2.444</v>
      </c>
      <c r="DM44">
        <v>0.447</v>
      </c>
      <c r="DN44">
        <v>403</v>
      </c>
      <c r="DO44">
        <v>28</v>
      </c>
      <c r="DP44">
        <v>0.23</v>
      </c>
      <c r="DQ44">
        <v>0.17</v>
      </c>
      <c r="DR44">
        <v>7.46227037450829</v>
      </c>
      <c r="DS44">
        <v>-0.682473170668784</v>
      </c>
      <c r="DT44">
        <v>0.0557474391099311</v>
      </c>
      <c r="DU44">
        <v>0</v>
      </c>
      <c r="DV44">
        <v>-9.88199266666667</v>
      </c>
      <c r="DW44">
        <v>0.808203604004476</v>
      </c>
      <c r="DX44">
        <v>0.0626305202455019</v>
      </c>
      <c r="DY44">
        <v>0</v>
      </c>
      <c r="DZ44">
        <v>2.32166266666667</v>
      </c>
      <c r="EA44">
        <v>0.278923248053395</v>
      </c>
      <c r="EB44">
        <v>0.0202383465947416</v>
      </c>
      <c r="EC44">
        <v>0</v>
      </c>
      <c r="ED44">
        <v>0</v>
      </c>
      <c r="EE44">
        <v>3</v>
      </c>
      <c r="EF44" t="s">
        <v>297</v>
      </c>
      <c r="EG44">
        <v>100</v>
      </c>
      <c r="EH44">
        <v>100</v>
      </c>
      <c r="EI44">
        <v>2.443</v>
      </c>
      <c r="EJ44">
        <v>0.4471</v>
      </c>
      <c r="EK44">
        <v>2.44366666666667</v>
      </c>
      <c r="EL44">
        <v>0</v>
      </c>
      <c r="EM44">
        <v>0</v>
      </c>
      <c r="EN44">
        <v>0</v>
      </c>
      <c r="EO44">
        <v>0.447128571428571</v>
      </c>
      <c r="EP44">
        <v>0</v>
      </c>
      <c r="EQ44">
        <v>0</v>
      </c>
      <c r="ER44">
        <v>0</v>
      </c>
      <c r="ES44">
        <v>-1</v>
      </c>
      <c r="ET44">
        <v>-1</v>
      </c>
      <c r="EU44">
        <v>-1</v>
      </c>
      <c r="EV44">
        <v>-1</v>
      </c>
      <c r="EW44">
        <v>5.9</v>
      </c>
      <c r="EX44">
        <v>6</v>
      </c>
      <c r="EY44">
        <v>2</v>
      </c>
      <c r="EZ44">
        <v>515.282</v>
      </c>
      <c r="FA44">
        <v>516.365</v>
      </c>
      <c r="FB44">
        <v>35.6767</v>
      </c>
      <c r="FC44">
        <v>33.1516</v>
      </c>
      <c r="FD44">
        <v>30</v>
      </c>
      <c r="FE44">
        <v>32.9373</v>
      </c>
      <c r="FF44">
        <v>32.8807</v>
      </c>
      <c r="FG44">
        <v>14.1948</v>
      </c>
      <c r="FH44">
        <v>0</v>
      </c>
      <c r="FI44">
        <v>100</v>
      </c>
      <c r="FJ44">
        <v>-999.9</v>
      </c>
      <c r="FK44">
        <v>400</v>
      </c>
      <c r="FL44">
        <v>29.5088</v>
      </c>
      <c r="FM44">
        <v>101.493</v>
      </c>
      <c r="FN44">
        <v>100.833</v>
      </c>
    </row>
    <row r="45" spans="1:170">
      <c r="A45">
        <v>29</v>
      </c>
      <c r="B45">
        <v>1607547963</v>
      </c>
      <c r="C45">
        <v>7031</v>
      </c>
      <c r="D45" t="s">
        <v>434</v>
      </c>
      <c r="E45" t="s">
        <v>435</v>
      </c>
      <c r="F45" t="s">
        <v>436</v>
      </c>
      <c r="G45" t="s">
        <v>301</v>
      </c>
      <c r="H45">
        <v>1607547955.25</v>
      </c>
      <c r="I45">
        <f>BW45*AG45*(BS45-BT45)/(100*BL45*(1000-AG45*BS45))</f>
        <v>0</v>
      </c>
      <c r="J45">
        <f>BW45*AG45*(BR45-BQ45*(1000-AG45*BT45)/(1000-AG45*BS45))/(100*BL45)</f>
        <v>0</v>
      </c>
      <c r="K45">
        <f>BQ45 - IF(AG45&gt;1, J45*BL45*100.0/(AI45*CE45), 0)</f>
        <v>0</v>
      </c>
      <c r="L45">
        <f>((R45-I45/2)*K45-J45)/(R45+I45/2)</f>
        <v>0</v>
      </c>
      <c r="M45">
        <f>L45*(BX45+BY45)/1000.0</f>
        <v>0</v>
      </c>
      <c r="N45">
        <f>(BQ45 - IF(AG45&gt;1, J45*BL45*100.0/(AI45*CE45), 0))*(BX45+BY45)/1000.0</f>
        <v>0</v>
      </c>
      <c r="O45">
        <f>2.0/((1/Q45-1/P45)+SIGN(Q45)*SQRT((1/Q45-1/P45)*(1/Q45-1/P45) + 4*BM45/((BM45+1)*(BM45+1))*(2*1/Q45*1/P45-1/P45*1/P45)))</f>
        <v>0</v>
      </c>
      <c r="P45">
        <f>IF(LEFT(BN45,1)&lt;&gt;"0",IF(LEFT(BN45,1)="1",3.0,BO45),$D$5+$E$5*(CE45*BX45/($K$5*1000))+$F$5*(CE45*BX45/($K$5*1000))*MAX(MIN(BL45,$J$5),$I$5)*MAX(MIN(BL45,$J$5),$I$5)+$G$5*MAX(MIN(BL45,$J$5),$I$5)*(CE45*BX45/($K$5*1000))+$H$5*(CE45*BX45/($K$5*1000))*(CE45*BX45/($K$5*1000)))</f>
        <v>0</v>
      </c>
      <c r="Q45">
        <f>I45*(1000-(1000*0.61365*exp(17.502*U45/(240.97+U45))/(BX45+BY45)+BS45)/2)/(1000*0.61365*exp(17.502*U45/(240.97+U45))/(BX45+BY45)-BS45)</f>
        <v>0</v>
      </c>
      <c r="R45">
        <f>1/((BM45+1)/(O45/1.6)+1/(P45/1.37)) + BM45/((BM45+1)/(O45/1.6) + BM45/(P45/1.37))</f>
        <v>0</v>
      </c>
      <c r="S45">
        <f>(BI45*BK45)</f>
        <v>0</v>
      </c>
      <c r="T45">
        <f>(BZ45+(S45+2*0.95*5.67E-8*(((BZ45+$B$7)+273)^4-(BZ45+273)^4)-44100*I45)/(1.84*29.3*P45+8*0.95*5.67E-8*(BZ45+273)^3))</f>
        <v>0</v>
      </c>
      <c r="U45">
        <f>($C$7*CA45+$D$7*CB45+$E$7*T45)</f>
        <v>0</v>
      </c>
      <c r="V45">
        <f>0.61365*exp(17.502*U45/(240.97+U45))</f>
        <v>0</v>
      </c>
      <c r="W45">
        <f>(X45/Y45*100)</f>
        <v>0</v>
      </c>
      <c r="X45">
        <f>BS45*(BX45+BY45)/1000</f>
        <v>0</v>
      </c>
      <c r="Y45">
        <f>0.61365*exp(17.502*BZ45/(240.97+BZ45))</f>
        <v>0</v>
      </c>
      <c r="Z45">
        <f>(V45-BS45*(BX45+BY45)/1000)</f>
        <v>0</v>
      </c>
      <c r="AA45">
        <f>(-I45*44100)</f>
        <v>0</v>
      </c>
      <c r="AB45">
        <f>2*29.3*P45*0.92*(BZ45-U45)</f>
        <v>0</v>
      </c>
      <c r="AC45">
        <f>2*0.95*5.67E-8*(((BZ45+$B$7)+273)^4-(U45+273)^4)</f>
        <v>0</v>
      </c>
      <c r="AD45">
        <f>S45+AC45+AA45+AB45</f>
        <v>0</v>
      </c>
      <c r="AE45">
        <v>0</v>
      </c>
      <c r="AF45">
        <v>0</v>
      </c>
      <c r="AG45">
        <f>IF(AE45*$H$13&gt;=AI45,1.0,(AI45/(AI45-AE45*$H$13)))</f>
        <v>0</v>
      </c>
      <c r="AH45">
        <f>(AG45-1)*100</f>
        <v>0</v>
      </c>
      <c r="AI45">
        <f>MAX(0,($B$13+$C$13*CE45)/(1+$D$13*CE45)*BX45/(BZ45+273)*$E$13)</f>
        <v>0</v>
      </c>
      <c r="AJ45" t="s">
        <v>287</v>
      </c>
      <c r="AK45">
        <v>715.476923076923</v>
      </c>
      <c r="AL45">
        <v>3262.08</v>
      </c>
      <c r="AM45">
        <f>AL45-AK45</f>
        <v>0</v>
      </c>
      <c r="AN45">
        <f>AM45/AL45</f>
        <v>0</v>
      </c>
      <c r="AO45">
        <v>-0.577747479816223</v>
      </c>
      <c r="AP45" t="s">
        <v>437</v>
      </c>
      <c r="AQ45">
        <v>745.260038461538</v>
      </c>
      <c r="AR45">
        <v>851.48</v>
      </c>
      <c r="AS45">
        <f>1-AQ45/AR45</f>
        <v>0</v>
      </c>
      <c r="AT45">
        <v>0.5</v>
      </c>
      <c r="AU45">
        <f>BI45</f>
        <v>0</v>
      </c>
      <c r="AV45">
        <f>J45</f>
        <v>0</v>
      </c>
      <c r="AW45">
        <f>AS45*AT45*AU45</f>
        <v>0</v>
      </c>
      <c r="AX45">
        <f>BC45/AR45</f>
        <v>0</v>
      </c>
      <c r="AY45">
        <f>(AV45-AO45)/AU45</f>
        <v>0</v>
      </c>
      <c r="AZ45">
        <f>(AL45-AR45)/AR45</f>
        <v>0</v>
      </c>
      <c r="BA45" t="s">
        <v>438</v>
      </c>
      <c r="BB45">
        <v>600.39</v>
      </c>
      <c r="BC45">
        <f>AR45-BB45</f>
        <v>0</v>
      </c>
      <c r="BD45">
        <f>(AR45-AQ45)/(AR45-BB45)</f>
        <v>0</v>
      </c>
      <c r="BE45">
        <f>(AL45-AR45)/(AL45-BB45)</f>
        <v>0</v>
      </c>
      <c r="BF45">
        <f>(AR45-AQ45)/(AR45-AK45)</f>
        <v>0</v>
      </c>
      <c r="BG45">
        <f>(AL45-AR45)/(AL45-AK45)</f>
        <v>0</v>
      </c>
      <c r="BH45">
        <f>$B$11*CF45+$C$11*CG45+$F$11*CH45*(1-CK45)</f>
        <v>0</v>
      </c>
      <c r="BI45">
        <f>BH45*BJ45</f>
        <v>0</v>
      </c>
      <c r="BJ45">
        <f>($B$11*$D$9+$C$11*$D$9+$F$11*((CU45+CM45)/MAX(CU45+CM45+CV45, 0.1)*$I$9+CV45/MAX(CU45+CM45+CV45, 0.1)*$J$9))/($B$11+$C$11+$F$11)</f>
        <v>0</v>
      </c>
      <c r="BK45">
        <f>($B$11*$K$9+$C$11*$K$9+$F$11*((CU45+CM45)/MAX(CU45+CM45+CV45, 0.1)*$P$9+CV45/MAX(CU45+CM45+CV45, 0.1)*$Q$9))/($B$11+$C$11+$F$11)</f>
        <v>0</v>
      </c>
      <c r="BL45">
        <v>6</v>
      </c>
      <c r="BM45">
        <v>0.5</v>
      </c>
      <c r="BN45" t="s">
        <v>290</v>
      </c>
      <c r="BO45">
        <v>2</v>
      </c>
      <c r="BP45">
        <v>1607547955.25</v>
      </c>
      <c r="BQ45">
        <v>398.1483</v>
      </c>
      <c r="BR45">
        <v>400.300666666667</v>
      </c>
      <c r="BS45">
        <v>27.4816133333333</v>
      </c>
      <c r="BT45">
        <v>26.98558</v>
      </c>
      <c r="BU45">
        <v>395.798533333333</v>
      </c>
      <c r="BV45">
        <v>27.0633</v>
      </c>
      <c r="BW45">
        <v>500.020033333333</v>
      </c>
      <c r="BX45">
        <v>101.738966666667</v>
      </c>
      <c r="BY45">
        <v>0.04606655</v>
      </c>
      <c r="BZ45">
        <v>37.1754</v>
      </c>
      <c r="CA45">
        <v>37.1310666666667</v>
      </c>
      <c r="CB45">
        <v>999.9</v>
      </c>
      <c r="CC45">
        <v>0</v>
      </c>
      <c r="CD45">
        <v>0</v>
      </c>
      <c r="CE45">
        <v>10003.6256666667</v>
      </c>
      <c r="CF45">
        <v>0</v>
      </c>
      <c r="CG45">
        <v>197.595233333333</v>
      </c>
      <c r="CH45">
        <v>1399.999</v>
      </c>
      <c r="CI45">
        <v>0.899998666666667</v>
      </c>
      <c r="CJ45">
        <v>0.100001466666667</v>
      </c>
      <c r="CK45">
        <v>0</v>
      </c>
      <c r="CL45">
        <v>745.324</v>
      </c>
      <c r="CM45">
        <v>4.99975</v>
      </c>
      <c r="CN45">
        <v>10332.1833333333</v>
      </c>
      <c r="CO45">
        <v>12178.0366666667</v>
      </c>
      <c r="CP45">
        <v>49.8246</v>
      </c>
      <c r="CQ45">
        <v>51.1975</v>
      </c>
      <c r="CR45">
        <v>50.6477333333333</v>
      </c>
      <c r="CS45">
        <v>51.0041333333333</v>
      </c>
      <c r="CT45">
        <v>51.562</v>
      </c>
      <c r="CU45">
        <v>1255.496</v>
      </c>
      <c r="CV45">
        <v>139.503</v>
      </c>
      <c r="CW45">
        <v>0</v>
      </c>
      <c r="CX45">
        <v>170.099999904633</v>
      </c>
      <c r="CY45">
        <v>0</v>
      </c>
      <c r="CZ45">
        <v>745.260038461538</v>
      </c>
      <c r="DA45">
        <v>-14.2831794814199</v>
      </c>
      <c r="DB45">
        <v>-188.222221887392</v>
      </c>
      <c r="DC45">
        <v>10331.3884615385</v>
      </c>
      <c r="DD45">
        <v>15</v>
      </c>
      <c r="DE45">
        <v>1607547864</v>
      </c>
      <c r="DF45" t="s">
        <v>439</v>
      </c>
      <c r="DG45">
        <v>1607547864</v>
      </c>
      <c r="DH45">
        <v>1607547862.5</v>
      </c>
      <c r="DI45">
        <v>14</v>
      </c>
      <c r="DJ45">
        <v>-0.094</v>
      </c>
      <c r="DK45">
        <v>-0.029</v>
      </c>
      <c r="DL45">
        <v>2.35</v>
      </c>
      <c r="DM45">
        <v>0.418</v>
      </c>
      <c r="DN45">
        <v>400</v>
      </c>
      <c r="DO45">
        <v>27</v>
      </c>
      <c r="DP45">
        <v>0.42</v>
      </c>
      <c r="DQ45">
        <v>0.09</v>
      </c>
      <c r="DR45">
        <v>1.6271730946258</v>
      </c>
      <c r="DS45">
        <v>-0.469832474275627</v>
      </c>
      <c r="DT45">
        <v>0.0443701568665518</v>
      </c>
      <c r="DU45">
        <v>1</v>
      </c>
      <c r="DV45">
        <v>-2.15272033333333</v>
      </c>
      <c r="DW45">
        <v>0.46854166852058</v>
      </c>
      <c r="DX45">
        <v>0.0469703794238691</v>
      </c>
      <c r="DY45">
        <v>0</v>
      </c>
      <c r="DZ45">
        <v>0.493266866666667</v>
      </c>
      <c r="EA45">
        <v>0.332872898776418</v>
      </c>
      <c r="EB45">
        <v>0.0240811069412425</v>
      </c>
      <c r="EC45">
        <v>0</v>
      </c>
      <c r="ED45">
        <v>1</v>
      </c>
      <c r="EE45">
        <v>3</v>
      </c>
      <c r="EF45" t="s">
        <v>321</v>
      </c>
      <c r="EG45">
        <v>100</v>
      </c>
      <c r="EH45">
        <v>100</v>
      </c>
      <c r="EI45">
        <v>2.349</v>
      </c>
      <c r="EJ45">
        <v>0.4183</v>
      </c>
      <c r="EK45">
        <v>2.34966666666662</v>
      </c>
      <c r="EL45">
        <v>0</v>
      </c>
      <c r="EM45">
        <v>0</v>
      </c>
      <c r="EN45">
        <v>0</v>
      </c>
      <c r="EO45">
        <v>0.418315000000007</v>
      </c>
      <c r="EP45">
        <v>0</v>
      </c>
      <c r="EQ45">
        <v>0</v>
      </c>
      <c r="ER45">
        <v>0</v>
      </c>
      <c r="ES45">
        <v>-1</v>
      </c>
      <c r="ET45">
        <v>-1</v>
      </c>
      <c r="EU45">
        <v>-1</v>
      </c>
      <c r="EV45">
        <v>-1</v>
      </c>
      <c r="EW45">
        <v>1.6</v>
      </c>
      <c r="EX45">
        <v>1.7</v>
      </c>
      <c r="EY45">
        <v>2</v>
      </c>
      <c r="EZ45">
        <v>514.538</v>
      </c>
      <c r="FA45">
        <v>515.394</v>
      </c>
      <c r="FB45">
        <v>35.6725</v>
      </c>
      <c r="FC45">
        <v>33.1393</v>
      </c>
      <c r="FD45">
        <v>30.0003</v>
      </c>
      <c r="FE45">
        <v>32.92</v>
      </c>
      <c r="FF45">
        <v>32.8662</v>
      </c>
      <c r="FG45">
        <v>13.9982</v>
      </c>
      <c r="FH45">
        <v>0</v>
      </c>
      <c r="FI45">
        <v>100</v>
      </c>
      <c r="FJ45">
        <v>-999.9</v>
      </c>
      <c r="FK45">
        <v>400</v>
      </c>
      <c r="FL45">
        <v>29.5177</v>
      </c>
      <c r="FM45">
        <v>101.491</v>
      </c>
      <c r="FN45">
        <v>100.826</v>
      </c>
    </row>
    <row r="46" spans="1:170">
      <c r="A46">
        <v>30</v>
      </c>
      <c r="B46">
        <v>1607548113.5</v>
      </c>
      <c r="C46">
        <v>7181.5</v>
      </c>
      <c r="D46" t="s">
        <v>440</v>
      </c>
      <c r="E46" t="s">
        <v>441</v>
      </c>
      <c r="F46" t="s">
        <v>436</v>
      </c>
      <c r="G46" t="s">
        <v>301</v>
      </c>
      <c r="H46">
        <v>1607548105.75</v>
      </c>
      <c r="I46">
        <f>BW46*AG46*(BS46-BT46)/(100*BL46*(1000-AG46*BS46))</f>
        <v>0</v>
      </c>
      <c r="J46">
        <f>BW46*AG46*(BR46-BQ46*(1000-AG46*BT46)/(1000-AG46*BS46))/(100*BL46)</f>
        <v>0</v>
      </c>
      <c r="K46">
        <f>BQ46 - IF(AG46&gt;1, J46*BL46*100.0/(AI46*CE46), 0)</f>
        <v>0</v>
      </c>
      <c r="L46">
        <f>((R46-I46/2)*K46-J46)/(R46+I46/2)</f>
        <v>0</v>
      </c>
      <c r="M46">
        <f>L46*(BX46+BY46)/1000.0</f>
        <v>0</v>
      </c>
      <c r="N46">
        <f>(BQ46 - IF(AG46&gt;1, J46*BL46*100.0/(AI46*CE46), 0))*(BX46+BY46)/1000.0</f>
        <v>0</v>
      </c>
      <c r="O46">
        <f>2.0/((1/Q46-1/P46)+SIGN(Q46)*SQRT((1/Q46-1/P46)*(1/Q46-1/P46) + 4*BM46/((BM46+1)*(BM46+1))*(2*1/Q46*1/P46-1/P46*1/P46)))</f>
        <v>0</v>
      </c>
      <c r="P46">
        <f>IF(LEFT(BN46,1)&lt;&gt;"0",IF(LEFT(BN46,1)="1",3.0,BO46),$D$5+$E$5*(CE46*BX46/($K$5*1000))+$F$5*(CE46*BX46/($K$5*1000))*MAX(MIN(BL46,$J$5),$I$5)*MAX(MIN(BL46,$J$5),$I$5)+$G$5*MAX(MIN(BL46,$J$5),$I$5)*(CE46*BX46/($K$5*1000))+$H$5*(CE46*BX46/($K$5*1000))*(CE46*BX46/($K$5*1000)))</f>
        <v>0</v>
      </c>
      <c r="Q46">
        <f>I46*(1000-(1000*0.61365*exp(17.502*U46/(240.97+U46))/(BX46+BY46)+BS46)/2)/(1000*0.61365*exp(17.502*U46/(240.97+U46))/(BX46+BY46)-BS46)</f>
        <v>0</v>
      </c>
      <c r="R46">
        <f>1/((BM46+1)/(O46/1.6)+1/(P46/1.37)) + BM46/((BM46+1)/(O46/1.6) + BM46/(P46/1.37))</f>
        <v>0</v>
      </c>
      <c r="S46">
        <f>(BI46*BK46)</f>
        <v>0</v>
      </c>
      <c r="T46">
        <f>(BZ46+(S46+2*0.95*5.67E-8*(((BZ46+$B$7)+273)^4-(BZ46+273)^4)-44100*I46)/(1.84*29.3*P46+8*0.95*5.67E-8*(BZ46+273)^3))</f>
        <v>0</v>
      </c>
      <c r="U46">
        <f>($C$7*CA46+$D$7*CB46+$E$7*T46)</f>
        <v>0</v>
      </c>
      <c r="V46">
        <f>0.61365*exp(17.502*U46/(240.97+U46))</f>
        <v>0</v>
      </c>
      <c r="W46">
        <f>(X46/Y46*100)</f>
        <v>0</v>
      </c>
      <c r="X46">
        <f>BS46*(BX46+BY46)/1000</f>
        <v>0</v>
      </c>
      <c r="Y46">
        <f>0.61365*exp(17.502*BZ46/(240.97+BZ46))</f>
        <v>0</v>
      </c>
      <c r="Z46">
        <f>(V46-BS46*(BX46+BY46)/1000)</f>
        <v>0</v>
      </c>
      <c r="AA46">
        <f>(-I46*44100)</f>
        <v>0</v>
      </c>
      <c r="AB46">
        <f>2*29.3*P46*0.92*(BZ46-U46)</f>
        <v>0</v>
      </c>
      <c r="AC46">
        <f>2*0.95*5.67E-8*(((BZ46+$B$7)+273)^4-(U46+273)^4)</f>
        <v>0</v>
      </c>
      <c r="AD46">
        <f>S46+AC46+AA46+AB46</f>
        <v>0</v>
      </c>
      <c r="AE46">
        <v>0</v>
      </c>
      <c r="AF46">
        <v>0</v>
      </c>
      <c r="AG46">
        <f>IF(AE46*$H$13&gt;=AI46,1.0,(AI46/(AI46-AE46*$H$13)))</f>
        <v>0</v>
      </c>
      <c r="AH46">
        <f>(AG46-1)*100</f>
        <v>0</v>
      </c>
      <c r="AI46">
        <f>MAX(0,($B$13+$C$13*CE46)/(1+$D$13*CE46)*BX46/(BZ46+273)*$E$13)</f>
        <v>0</v>
      </c>
      <c r="AJ46" t="s">
        <v>287</v>
      </c>
      <c r="AK46">
        <v>715.476923076923</v>
      </c>
      <c r="AL46">
        <v>3262.08</v>
      </c>
      <c r="AM46">
        <f>AL46-AK46</f>
        <v>0</v>
      </c>
      <c r="AN46">
        <f>AM46/AL46</f>
        <v>0</v>
      </c>
      <c r="AO46">
        <v>-0.577747479816223</v>
      </c>
      <c r="AP46" t="s">
        <v>442</v>
      </c>
      <c r="AQ46">
        <v>693.426961538461</v>
      </c>
      <c r="AR46">
        <v>788.09</v>
      </c>
      <c r="AS46">
        <f>1-AQ46/AR46</f>
        <v>0</v>
      </c>
      <c r="AT46">
        <v>0.5</v>
      </c>
      <c r="AU46">
        <f>BI46</f>
        <v>0</v>
      </c>
      <c r="AV46">
        <f>J46</f>
        <v>0</v>
      </c>
      <c r="AW46">
        <f>AS46*AT46*AU46</f>
        <v>0</v>
      </c>
      <c r="AX46">
        <f>BC46/AR46</f>
        <v>0</v>
      </c>
      <c r="AY46">
        <f>(AV46-AO46)/AU46</f>
        <v>0</v>
      </c>
      <c r="AZ46">
        <f>(AL46-AR46)/AR46</f>
        <v>0</v>
      </c>
      <c r="BA46" t="s">
        <v>443</v>
      </c>
      <c r="BB46">
        <v>580.9</v>
      </c>
      <c r="BC46">
        <f>AR46-BB46</f>
        <v>0</v>
      </c>
      <c r="BD46">
        <f>(AR46-AQ46)/(AR46-BB46)</f>
        <v>0</v>
      </c>
      <c r="BE46">
        <f>(AL46-AR46)/(AL46-BB46)</f>
        <v>0</v>
      </c>
      <c r="BF46">
        <f>(AR46-AQ46)/(AR46-AK46)</f>
        <v>0</v>
      </c>
      <c r="BG46">
        <f>(AL46-AR46)/(AL46-AK46)</f>
        <v>0</v>
      </c>
      <c r="BH46">
        <f>$B$11*CF46+$C$11*CG46+$F$11*CH46*(1-CK46)</f>
        <v>0</v>
      </c>
      <c r="BI46">
        <f>BH46*BJ46</f>
        <v>0</v>
      </c>
      <c r="BJ46">
        <f>($B$11*$D$9+$C$11*$D$9+$F$11*((CU46+CM46)/MAX(CU46+CM46+CV46, 0.1)*$I$9+CV46/MAX(CU46+CM46+CV46, 0.1)*$J$9))/($B$11+$C$11+$F$11)</f>
        <v>0</v>
      </c>
      <c r="BK46">
        <f>($B$11*$K$9+$C$11*$K$9+$F$11*((CU46+CM46)/MAX(CU46+CM46+CV46, 0.1)*$P$9+CV46/MAX(CU46+CM46+CV46, 0.1)*$Q$9))/($B$11+$C$11+$F$11)</f>
        <v>0</v>
      </c>
      <c r="BL46">
        <v>6</v>
      </c>
      <c r="BM46">
        <v>0.5</v>
      </c>
      <c r="BN46" t="s">
        <v>290</v>
      </c>
      <c r="BO46">
        <v>2</v>
      </c>
      <c r="BP46">
        <v>1607548105.75</v>
      </c>
      <c r="BQ46">
        <v>397.798233333333</v>
      </c>
      <c r="BR46">
        <v>399.810566666667</v>
      </c>
      <c r="BS46">
        <v>27.11622</v>
      </c>
      <c r="BT46">
        <v>26.7563266666667</v>
      </c>
      <c r="BU46">
        <v>395.448666666667</v>
      </c>
      <c r="BV46">
        <v>26.6979033333333</v>
      </c>
      <c r="BW46">
        <v>500.0216</v>
      </c>
      <c r="BX46">
        <v>101.730666666667</v>
      </c>
      <c r="BY46">
        <v>0.0458392833333333</v>
      </c>
      <c r="BZ46">
        <v>37.0340633333333</v>
      </c>
      <c r="CA46">
        <v>36.9907333333333</v>
      </c>
      <c r="CB46">
        <v>999.9</v>
      </c>
      <c r="CC46">
        <v>0</v>
      </c>
      <c r="CD46">
        <v>0</v>
      </c>
      <c r="CE46">
        <v>10005.5036666667</v>
      </c>
      <c r="CF46">
        <v>0</v>
      </c>
      <c r="CG46">
        <v>178.568633333333</v>
      </c>
      <c r="CH46">
        <v>1399.996</v>
      </c>
      <c r="CI46">
        <v>0.8999994</v>
      </c>
      <c r="CJ46">
        <v>0.100000673333333</v>
      </c>
      <c r="CK46">
        <v>0</v>
      </c>
      <c r="CL46">
        <v>693.4523</v>
      </c>
      <c r="CM46">
        <v>4.99975</v>
      </c>
      <c r="CN46">
        <v>9629.00733333333</v>
      </c>
      <c r="CO46">
        <v>12178.0066666667</v>
      </c>
      <c r="CP46">
        <v>50.0267333333333</v>
      </c>
      <c r="CQ46">
        <v>51.3998</v>
      </c>
      <c r="CR46">
        <v>50.8601666666666</v>
      </c>
      <c r="CS46">
        <v>51.0851</v>
      </c>
      <c r="CT46">
        <v>51.7269</v>
      </c>
      <c r="CU46">
        <v>1255.496</v>
      </c>
      <c r="CV46">
        <v>139.5</v>
      </c>
      <c r="CW46">
        <v>0</v>
      </c>
      <c r="CX46">
        <v>149.600000143051</v>
      </c>
      <c r="CY46">
        <v>0</v>
      </c>
      <c r="CZ46">
        <v>693.426961538461</v>
      </c>
      <c r="DA46">
        <v>-8.76933334612229</v>
      </c>
      <c r="DB46">
        <v>-110.674529834326</v>
      </c>
      <c r="DC46">
        <v>9628.68961538462</v>
      </c>
      <c r="DD46">
        <v>15</v>
      </c>
      <c r="DE46">
        <v>1607547864</v>
      </c>
      <c r="DF46" t="s">
        <v>439</v>
      </c>
      <c r="DG46">
        <v>1607547864</v>
      </c>
      <c r="DH46">
        <v>1607547862.5</v>
      </c>
      <c r="DI46">
        <v>14</v>
      </c>
      <c r="DJ46">
        <v>-0.094</v>
      </c>
      <c r="DK46">
        <v>-0.029</v>
      </c>
      <c r="DL46">
        <v>2.35</v>
      </c>
      <c r="DM46">
        <v>0.418</v>
      </c>
      <c r="DN46">
        <v>400</v>
      </c>
      <c r="DO46">
        <v>27</v>
      </c>
      <c r="DP46">
        <v>0.42</v>
      </c>
      <c r="DQ46">
        <v>0.09</v>
      </c>
      <c r="DR46">
        <v>1.55105429279264</v>
      </c>
      <c r="DS46">
        <v>0.269578938395817</v>
      </c>
      <c r="DT46">
        <v>0.0277387674043517</v>
      </c>
      <c r="DU46">
        <v>1</v>
      </c>
      <c r="DV46">
        <v>-2.012361</v>
      </c>
      <c r="DW46">
        <v>-0.498857486095664</v>
      </c>
      <c r="DX46">
        <v>0.0435792998528735</v>
      </c>
      <c r="DY46">
        <v>0</v>
      </c>
      <c r="DZ46">
        <v>0.359902033333333</v>
      </c>
      <c r="EA46">
        <v>0.599460440489432</v>
      </c>
      <c r="EB46">
        <v>0.0434438583165932</v>
      </c>
      <c r="EC46">
        <v>0</v>
      </c>
      <c r="ED46">
        <v>1</v>
      </c>
      <c r="EE46">
        <v>3</v>
      </c>
      <c r="EF46" t="s">
        <v>321</v>
      </c>
      <c r="EG46">
        <v>100</v>
      </c>
      <c r="EH46">
        <v>100</v>
      </c>
      <c r="EI46">
        <v>2.35</v>
      </c>
      <c r="EJ46">
        <v>0.4183</v>
      </c>
      <c r="EK46">
        <v>2.34966666666662</v>
      </c>
      <c r="EL46">
        <v>0</v>
      </c>
      <c r="EM46">
        <v>0</v>
      </c>
      <c r="EN46">
        <v>0</v>
      </c>
      <c r="EO46">
        <v>0.418315000000007</v>
      </c>
      <c r="EP46">
        <v>0</v>
      </c>
      <c r="EQ46">
        <v>0</v>
      </c>
      <c r="ER46">
        <v>0</v>
      </c>
      <c r="ES46">
        <v>-1</v>
      </c>
      <c r="ET46">
        <v>-1</v>
      </c>
      <c r="EU46">
        <v>-1</v>
      </c>
      <c r="EV46">
        <v>-1</v>
      </c>
      <c r="EW46">
        <v>4.2</v>
      </c>
      <c r="EX46">
        <v>4.2</v>
      </c>
      <c r="EY46">
        <v>2</v>
      </c>
      <c r="EZ46">
        <v>513.643</v>
      </c>
      <c r="FA46">
        <v>514.905</v>
      </c>
      <c r="FB46">
        <v>35.6035</v>
      </c>
      <c r="FC46">
        <v>33.1224</v>
      </c>
      <c r="FD46">
        <v>29.9997</v>
      </c>
      <c r="FE46">
        <v>32.8982</v>
      </c>
      <c r="FF46">
        <v>32.8352</v>
      </c>
      <c r="FG46">
        <v>14.0595</v>
      </c>
      <c r="FH46">
        <v>0</v>
      </c>
      <c r="FI46">
        <v>100</v>
      </c>
      <c r="FJ46">
        <v>-999.9</v>
      </c>
      <c r="FK46">
        <v>400</v>
      </c>
      <c r="FL46">
        <v>27.4961</v>
      </c>
      <c r="FM46">
        <v>101.497</v>
      </c>
      <c r="FN46">
        <v>100.838</v>
      </c>
    </row>
    <row r="47" spans="1:170">
      <c r="A47">
        <v>31</v>
      </c>
      <c r="B47">
        <v>1607548271.5</v>
      </c>
      <c r="C47">
        <v>7339.5</v>
      </c>
      <c r="D47" t="s">
        <v>444</v>
      </c>
      <c r="E47" t="s">
        <v>445</v>
      </c>
      <c r="F47" t="s">
        <v>446</v>
      </c>
      <c r="G47" t="s">
        <v>356</v>
      </c>
      <c r="H47">
        <v>1607548263.5</v>
      </c>
      <c r="I47">
        <f>BW47*AG47*(BS47-BT47)/(100*BL47*(1000-AG47*BS47))</f>
        <v>0</v>
      </c>
      <c r="J47">
        <f>BW47*AG47*(BR47-BQ47*(1000-AG47*BT47)/(1000-AG47*BS47))/(100*BL47)</f>
        <v>0</v>
      </c>
      <c r="K47">
        <f>BQ47 - IF(AG47&gt;1, J47*BL47*100.0/(AI47*CE47), 0)</f>
        <v>0</v>
      </c>
      <c r="L47">
        <f>((R47-I47/2)*K47-J47)/(R47+I47/2)</f>
        <v>0</v>
      </c>
      <c r="M47">
        <f>L47*(BX47+BY47)/1000.0</f>
        <v>0</v>
      </c>
      <c r="N47">
        <f>(BQ47 - IF(AG47&gt;1, J47*BL47*100.0/(AI47*CE47), 0))*(BX47+BY47)/1000.0</f>
        <v>0</v>
      </c>
      <c r="O47">
        <f>2.0/((1/Q47-1/P47)+SIGN(Q47)*SQRT((1/Q47-1/P47)*(1/Q47-1/P47) + 4*BM47/((BM47+1)*(BM47+1))*(2*1/Q47*1/P47-1/P47*1/P47)))</f>
        <v>0</v>
      </c>
      <c r="P47">
        <f>IF(LEFT(BN47,1)&lt;&gt;"0",IF(LEFT(BN47,1)="1",3.0,BO47),$D$5+$E$5*(CE47*BX47/($K$5*1000))+$F$5*(CE47*BX47/($K$5*1000))*MAX(MIN(BL47,$J$5),$I$5)*MAX(MIN(BL47,$J$5),$I$5)+$G$5*MAX(MIN(BL47,$J$5),$I$5)*(CE47*BX47/($K$5*1000))+$H$5*(CE47*BX47/($K$5*1000))*(CE47*BX47/($K$5*1000)))</f>
        <v>0</v>
      </c>
      <c r="Q47">
        <f>I47*(1000-(1000*0.61365*exp(17.502*U47/(240.97+U47))/(BX47+BY47)+BS47)/2)/(1000*0.61365*exp(17.502*U47/(240.97+U47))/(BX47+BY47)-BS47)</f>
        <v>0</v>
      </c>
      <c r="R47">
        <f>1/((BM47+1)/(O47/1.6)+1/(P47/1.37)) + BM47/((BM47+1)/(O47/1.6) + BM47/(P47/1.37))</f>
        <v>0</v>
      </c>
      <c r="S47">
        <f>(BI47*BK47)</f>
        <v>0</v>
      </c>
      <c r="T47">
        <f>(BZ47+(S47+2*0.95*5.67E-8*(((BZ47+$B$7)+273)^4-(BZ47+273)^4)-44100*I47)/(1.84*29.3*P47+8*0.95*5.67E-8*(BZ47+273)^3))</f>
        <v>0</v>
      </c>
      <c r="U47">
        <f>($C$7*CA47+$D$7*CB47+$E$7*T47)</f>
        <v>0</v>
      </c>
      <c r="V47">
        <f>0.61365*exp(17.502*U47/(240.97+U47))</f>
        <v>0</v>
      </c>
      <c r="W47">
        <f>(X47/Y47*100)</f>
        <v>0</v>
      </c>
      <c r="X47">
        <f>BS47*(BX47+BY47)/1000</f>
        <v>0</v>
      </c>
      <c r="Y47">
        <f>0.61365*exp(17.502*BZ47/(240.97+BZ47))</f>
        <v>0</v>
      </c>
      <c r="Z47">
        <f>(V47-BS47*(BX47+BY47)/1000)</f>
        <v>0</v>
      </c>
      <c r="AA47">
        <f>(-I47*44100)</f>
        <v>0</v>
      </c>
      <c r="AB47">
        <f>2*29.3*P47*0.92*(BZ47-U47)</f>
        <v>0</v>
      </c>
      <c r="AC47">
        <f>2*0.95*5.67E-8*(((BZ47+$B$7)+273)^4-(U47+273)^4)</f>
        <v>0</v>
      </c>
      <c r="AD47">
        <f>S47+AC47+AA47+AB47</f>
        <v>0</v>
      </c>
      <c r="AE47">
        <v>1</v>
      </c>
      <c r="AF47">
        <v>0</v>
      </c>
      <c r="AG47">
        <f>IF(AE47*$H$13&gt;=AI47,1.0,(AI47/(AI47-AE47*$H$13)))</f>
        <v>0</v>
      </c>
      <c r="AH47">
        <f>(AG47-1)*100</f>
        <v>0</v>
      </c>
      <c r="AI47">
        <f>MAX(0,($B$13+$C$13*CE47)/(1+$D$13*CE47)*BX47/(BZ47+273)*$E$13)</f>
        <v>0</v>
      </c>
      <c r="AJ47" t="s">
        <v>287</v>
      </c>
      <c r="AK47">
        <v>715.476923076923</v>
      </c>
      <c r="AL47">
        <v>3262.08</v>
      </c>
      <c r="AM47">
        <f>AL47-AK47</f>
        <v>0</v>
      </c>
      <c r="AN47">
        <f>AM47/AL47</f>
        <v>0</v>
      </c>
      <c r="AO47">
        <v>-0.577747479816223</v>
      </c>
      <c r="AP47" t="s">
        <v>447</v>
      </c>
      <c r="AQ47">
        <v>1101.3072</v>
      </c>
      <c r="AR47">
        <v>1263.99</v>
      </c>
      <c r="AS47">
        <f>1-AQ47/AR47</f>
        <v>0</v>
      </c>
      <c r="AT47">
        <v>0.5</v>
      </c>
      <c r="AU47">
        <f>BI47</f>
        <v>0</v>
      </c>
      <c r="AV47">
        <f>J47</f>
        <v>0</v>
      </c>
      <c r="AW47">
        <f>AS47*AT47*AU47</f>
        <v>0</v>
      </c>
      <c r="AX47">
        <f>BC47/AR47</f>
        <v>0</v>
      </c>
      <c r="AY47">
        <f>(AV47-AO47)/AU47</f>
        <v>0</v>
      </c>
      <c r="AZ47">
        <f>(AL47-AR47)/AR47</f>
        <v>0</v>
      </c>
      <c r="BA47" t="s">
        <v>448</v>
      </c>
      <c r="BB47">
        <v>755.45</v>
      </c>
      <c r="BC47">
        <f>AR47-BB47</f>
        <v>0</v>
      </c>
      <c r="BD47">
        <f>(AR47-AQ47)/(AR47-BB47)</f>
        <v>0</v>
      </c>
      <c r="BE47">
        <f>(AL47-AR47)/(AL47-BB47)</f>
        <v>0</v>
      </c>
      <c r="BF47">
        <f>(AR47-AQ47)/(AR47-AK47)</f>
        <v>0</v>
      </c>
      <c r="BG47">
        <f>(AL47-AR47)/(AL47-AK47)</f>
        <v>0</v>
      </c>
      <c r="BH47">
        <f>$B$11*CF47+$C$11*CG47+$F$11*CH47*(1-CK47)</f>
        <v>0</v>
      </c>
      <c r="BI47">
        <f>BH47*BJ47</f>
        <v>0</v>
      </c>
      <c r="BJ47">
        <f>($B$11*$D$9+$C$11*$D$9+$F$11*((CU47+CM47)/MAX(CU47+CM47+CV47, 0.1)*$I$9+CV47/MAX(CU47+CM47+CV47, 0.1)*$J$9))/($B$11+$C$11+$F$11)</f>
        <v>0</v>
      </c>
      <c r="BK47">
        <f>($B$11*$K$9+$C$11*$K$9+$F$11*((CU47+CM47)/MAX(CU47+CM47+CV47, 0.1)*$P$9+CV47/MAX(CU47+CM47+CV47, 0.1)*$Q$9))/($B$11+$C$11+$F$11)</f>
        <v>0</v>
      </c>
      <c r="BL47">
        <v>6</v>
      </c>
      <c r="BM47">
        <v>0.5</v>
      </c>
      <c r="BN47" t="s">
        <v>290</v>
      </c>
      <c r="BO47">
        <v>2</v>
      </c>
      <c r="BP47">
        <v>1607548263.5</v>
      </c>
      <c r="BQ47">
        <v>396.931838709677</v>
      </c>
      <c r="BR47">
        <v>400.330967741935</v>
      </c>
      <c r="BS47">
        <v>27.2068419354839</v>
      </c>
      <c r="BT47">
        <v>26.7058129032258</v>
      </c>
      <c r="BU47">
        <v>394.582193548387</v>
      </c>
      <c r="BV47">
        <v>26.7885193548387</v>
      </c>
      <c r="BW47">
        <v>500.021451612903</v>
      </c>
      <c r="BX47">
        <v>101.721580645161</v>
      </c>
      <c r="BY47">
        <v>0.0442293225806452</v>
      </c>
      <c r="BZ47">
        <v>37.0112129032258</v>
      </c>
      <c r="CA47">
        <v>36.9860677419355</v>
      </c>
      <c r="CB47">
        <v>999.9</v>
      </c>
      <c r="CC47">
        <v>0</v>
      </c>
      <c r="CD47">
        <v>0</v>
      </c>
      <c r="CE47">
        <v>10005.3390322581</v>
      </c>
      <c r="CF47">
        <v>0</v>
      </c>
      <c r="CG47">
        <v>229.372677419355</v>
      </c>
      <c r="CH47">
        <v>1399.97548387097</v>
      </c>
      <c r="CI47">
        <v>0.899993387096774</v>
      </c>
      <c r="CJ47">
        <v>0.10000655483871</v>
      </c>
      <c r="CK47">
        <v>0</v>
      </c>
      <c r="CL47">
        <v>1104.19548387097</v>
      </c>
      <c r="CM47">
        <v>4.99975</v>
      </c>
      <c r="CN47">
        <v>15514.1870967742</v>
      </c>
      <c r="CO47">
        <v>12177.8</v>
      </c>
      <c r="CP47">
        <v>50.1248709677419</v>
      </c>
      <c r="CQ47">
        <v>51.4532580645161</v>
      </c>
      <c r="CR47">
        <v>50.9715483870968</v>
      </c>
      <c r="CS47">
        <v>51.179064516129</v>
      </c>
      <c r="CT47">
        <v>51.810064516129</v>
      </c>
      <c r="CU47">
        <v>1255.47</v>
      </c>
      <c r="CV47">
        <v>139.506774193548</v>
      </c>
      <c r="CW47">
        <v>0</v>
      </c>
      <c r="CX47">
        <v>157.299999952316</v>
      </c>
      <c r="CY47">
        <v>0</v>
      </c>
      <c r="CZ47">
        <v>1101.3072</v>
      </c>
      <c r="DA47">
        <v>-179.70615411045</v>
      </c>
      <c r="DB47">
        <v>-2545.66154256928</v>
      </c>
      <c r="DC47">
        <v>15473.584</v>
      </c>
      <c r="DD47">
        <v>15</v>
      </c>
      <c r="DE47">
        <v>1607547864</v>
      </c>
      <c r="DF47" t="s">
        <v>439</v>
      </c>
      <c r="DG47">
        <v>1607547864</v>
      </c>
      <c r="DH47">
        <v>1607547862.5</v>
      </c>
      <c r="DI47">
        <v>14</v>
      </c>
      <c r="DJ47">
        <v>-0.094</v>
      </c>
      <c r="DK47">
        <v>-0.029</v>
      </c>
      <c r="DL47">
        <v>2.35</v>
      </c>
      <c r="DM47">
        <v>0.418</v>
      </c>
      <c r="DN47">
        <v>400</v>
      </c>
      <c r="DO47">
        <v>27</v>
      </c>
      <c r="DP47">
        <v>0.42</v>
      </c>
      <c r="DQ47">
        <v>0.09</v>
      </c>
      <c r="DR47">
        <v>2.66277138191416</v>
      </c>
      <c r="DS47">
        <v>0.60633879470398</v>
      </c>
      <c r="DT47">
        <v>0.0522802982808387</v>
      </c>
      <c r="DU47">
        <v>0</v>
      </c>
      <c r="DV47">
        <v>-3.40223166666667</v>
      </c>
      <c r="DW47">
        <v>-1.11149285873192</v>
      </c>
      <c r="DX47">
        <v>0.0887467564884612</v>
      </c>
      <c r="DY47">
        <v>0</v>
      </c>
      <c r="DZ47">
        <v>0.506124966666667</v>
      </c>
      <c r="EA47">
        <v>1.03684872080089</v>
      </c>
      <c r="EB47">
        <v>0.0752741198564656</v>
      </c>
      <c r="EC47">
        <v>0</v>
      </c>
      <c r="ED47">
        <v>0</v>
      </c>
      <c r="EE47">
        <v>3</v>
      </c>
      <c r="EF47" t="s">
        <v>297</v>
      </c>
      <c r="EG47">
        <v>100</v>
      </c>
      <c r="EH47">
        <v>100</v>
      </c>
      <c r="EI47">
        <v>2.349</v>
      </c>
      <c r="EJ47">
        <v>0.4183</v>
      </c>
      <c r="EK47">
        <v>2.34966666666662</v>
      </c>
      <c r="EL47">
        <v>0</v>
      </c>
      <c r="EM47">
        <v>0</v>
      </c>
      <c r="EN47">
        <v>0</v>
      </c>
      <c r="EO47">
        <v>0.418315000000007</v>
      </c>
      <c r="EP47">
        <v>0</v>
      </c>
      <c r="EQ47">
        <v>0</v>
      </c>
      <c r="ER47">
        <v>0</v>
      </c>
      <c r="ES47">
        <v>-1</v>
      </c>
      <c r="ET47">
        <v>-1</v>
      </c>
      <c r="EU47">
        <v>-1</v>
      </c>
      <c r="EV47">
        <v>-1</v>
      </c>
      <c r="EW47">
        <v>6.8</v>
      </c>
      <c r="EX47">
        <v>6.8</v>
      </c>
      <c r="EY47">
        <v>2</v>
      </c>
      <c r="EZ47">
        <v>488.746</v>
      </c>
      <c r="FA47">
        <v>515.518</v>
      </c>
      <c r="FB47">
        <v>35.5302</v>
      </c>
      <c r="FC47">
        <v>32.9494</v>
      </c>
      <c r="FD47">
        <v>29.9999</v>
      </c>
      <c r="FE47">
        <v>32.7564</v>
      </c>
      <c r="FF47">
        <v>32.701</v>
      </c>
      <c r="FG47">
        <v>14.0826</v>
      </c>
      <c r="FH47">
        <v>0</v>
      </c>
      <c r="FI47">
        <v>100</v>
      </c>
      <c r="FJ47">
        <v>-999.9</v>
      </c>
      <c r="FK47">
        <v>400</v>
      </c>
      <c r="FL47">
        <v>27.1388</v>
      </c>
      <c r="FM47">
        <v>101.534</v>
      </c>
      <c r="FN47">
        <v>100.872</v>
      </c>
    </row>
    <row r="48" spans="1:170">
      <c r="A48">
        <v>32</v>
      </c>
      <c r="B48">
        <v>1607548375.5</v>
      </c>
      <c r="C48">
        <v>7443.5</v>
      </c>
      <c r="D48" t="s">
        <v>449</v>
      </c>
      <c r="E48" t="s">
        <v>450</v>
      </c>
      <c r="F48" t="s">
        <v>446</v>
      </c>
      <c r="G48" t="s">
        <v>356</v>
      </c>
      <c r="H48">
        <v>1607548367.5</v>
      </c>
      <c r="I48">
        <f>BW48*AG48*(BS48-BT48)/(100*BL48*(1000-AG48*BS48))</f>
        <v>0</v>
      </c>
      <c r="J48">
        <f>BW48*AG48*(BR48-BQ48*(1000-AG48*BT48)/(1000-AG48*BS48))/(100*BL48)</f>
        <v>0</v>
      </c>
      <c r="K48">
        <f>BQ48 - IF(AG48&gt;1, J48*BL48*100.0/(AI48*CE48), 0)</f>
        <v>0</v>
      </c>
      <c r="L48">
        <f>((R48-I48/2)*K48-J48)/(R48+I48/2)</f>
        <v>0</v>
      </c>
      <c r="M48">
        <f>L48*(BX48+BY48)/1000.0</f>
        <v>0</v>
      </c>
      <c r="N48">
        <f>(BQ48 - IF(AG48&gt;1, J48*BL48*100.0/(AI48*CE48), 0))*(BX48+BY48)/1000.0</f>
        <v>0</v>
      </c>
      <c r="O48">
        <f>2.0/((1/Q48-1/P48)+SIGN(Q48)*SQRT((1/Q48-1/P48)*(1/Q48-1/P48) + 4*BM48/((BM48+1)*(BM48+1))*(2*1/Q48*1/P48-1/P48*1/P48)))</f>
        <v>0</v>
      </c>
      <c r="P48">
        <f>IF(LEFT(BN48,1)&lt;&gt;"0",IF(LEFT(BN48,1)="1",3.0,BO48),$D$5+$E$5*(CE48*BX48/($K$5*1000))+$F$5*(CE48*BX48/($K$5*1000))*MAX(MIN(BL48,$J$5),$I$5)*MAX(MIN(BL48,$J$5),$I$5)+$G$5*MAX(MIN(BL48,$J$5),$I$5)*(CE48*BX48/($K$5*1000))+$H$5*(CE48*BX48/($K$5*1000))*(CE48*BX48/($K$5*1000)))</f>
        <v>0</v>
      </c>
      <c r="Q48">
        <f>I48*(1000-(1000*0.61365*exp(17.502*U48/(240.97+U48))/(BX48+BY48)+BS48)/2)/(1000*0.61365*exp(17.502*U48/(240.97+U48))/(BX48+BY48)-BS48)</f>
        <v>0</v>
      </c>
      <c r="R48">
        <f>1/((BM48+1)/(O48/1.6)+1/(P48/1.37)) + BM48/((BM48+1)/(O48/1.6) + BM48/(P48/1.37))</f>
        <v>0</v>
      </c>
      <c r="S48">
        <f>(BI48*BK48)</f>
        <v>0</v>
      </c>
      <c r="T48">
        <f>(BZ48+(S48+2*0.95*5.67E-8*(((BZ48+$B$7)+273)^4-(BZ48+273)^4)-44100*I48)/(1.84*29.3*P48+8*0.95*5.67E-8*(BZ48+273)^3))</f>
        <v>0</v>
      </c>
      <c r="U48">
        <f>($C$7*CA48+$D$7*CB48+$E$7*T48)</f>
        <v>0</v>
      </c>
      <c r="V48">
        <f>0.61365*exp(17.502*U48/(240.97+U48))</f>
        <v>0</v>
      </c>
      <c r="W48">
        <f>(X48/Y48*100)</f>
        <v>0</v>
      </c>
      <c r="X48">
        <f>BS48*(BX48+BY48)/1000</f>
        <v>0</v>
      </c>
      <c r="Y48">
        <f>0.61365*exp(17.502*BZ48/(240.97+BZ48))</f>
        <v>0</v>
      </c>
      <c r="Z48">
        <f>(V48-BS48*(BX48+BY48)/1000)</f>
        <v>0</v>
      </c>
      <c r="AA48">
        <f>(-I48*44100)</f>
        <v>0</v>
      </c>
      <c r="AB48">
        <f>2*29.3*P48*0.92*(BZ48-U48)</f>
        <v>0</v>
      </c>
      <c r="AC48">
        <f>2*0.95*5.67E-8*(((BZ48+$B$7)+273)^4-(U48+273)^4)</f>
        <v>0</v>
      </c>
      <c r="AD48">
        <f>S48+AC48+AA48+AB48</f>
        <v>0</v>
      </c>
      <c r="AE48">
        <v>0</v>
      </c>
      <c r="AF48">
        <v>0</v>
      </c>
      <c r="AG48">
        <f>IF(AE48*$H$13&gt;=AI48,1.0,(AI48/(AI48-AE48*$H$13)))</f>
        <v>0</v>
      </c>
      <c r="AH48">
        <f>(AG48-1)*100</f>
        <v>0</v>
      </c>
      <c r="AI48">
        <f>MAX(0,($B$13+$C$13*CE48)/(1+$D$13*CE48)*BX48/(BZ48+273)*$E$13)</f>
        <v>0</v>
      </c>
      <c r="AJ48" t="s">
        <v>287</v>
      </c>
      <c r="AK48">
        <v>715.476923076923</v>
      </c>
      <c r="AL48">
        <v>3262.08</v>
      </c>
      <c r="AM48">
        <f>AL48-AK48</f>
        <v>0</v>
      </c>
      <c r="AN48">
        <f>AM48/AL48</f>
        <v>0</v>
      </c>
      <c r="AO48">
        <v>-0.577747479816223</v>
      </c>
      <c r="AP48" t="s">
        <v>451</v>
      </c>
      <c r="AQ48">
        <v>1511.39307692308</v>
      </c>
      <c r="AR48">
        <v>1659.77</v>
      </c>
      <c r="AS48">
        <f>1-AQ48/AR48</f>
        <v>0</v>
      </c>
      <c r="AT48">
        <v>0.5</v>
      </c>
      <c r="AU48">
        <f>BI48</f>
        <v>0</v>
      </c>
      <c r="AV48">
        <f>J48</f>
        <v>0</v>
      </c>
      <c r="AW48">
        <f>AS48*AT48*AU48</f>
        <v>0</v>
      </c>
      <c r="AX48">
        <f>BC48/AR48</f>
        <v>0</v>
      </c>
      <c r="AY48">
        <f>(AV48-AO48)/AU48</f>
        <v>0</v>
      </c>
      <c r="AZ48">
        <f>(AL48-AR48)/AR48</f>
        <v>0</v>
      </c>
      <c r="BA48" t="s">
        <v>452</v>
      </c>
      <c r="BB48">
        <v>945.76</v>
      </c>
      <c r="BC48">
        <f>AR48-BB48</f>
        <v>0</v>
      </c>
      <c r="BD48">
        <f>(AR48-AQ48)/(AR48-BB48)</f>
        <v>0</v>
      </c>
      <c r="BE48">
        <f>(AL48-AR48)/(AL48-BB48)</f>
        <v>0</v>
      </c>
      <c r="BF48">
        <f>(AR48-AQ48)/(AR48-AK48)</f>
        <v>0</v>
      </c>
      <c r="BG48">
        <f>(AL48-AR48)/(AL48-AK48)</f>
        <v>0</v>
      </c>
      <c r="BH48">
        <f>$B$11*CF48+$C$11*CG48+$F$11*CH48*(1-CK48)</f>
        <v>0</v>
      </c>
      <c r="BI48">
        <f>BH48*BJ48</f>
        <v>0</v>
      </c>
      <c r="BJ48">
        <f>($B$11*$D$9+$C$11*$D$9+$F$11*((CU48+CM48)/MAX(CU48+CM48+CV48, 0.1)*$I$9+CV48/MAX(CU48+CM48+CV48, 0.1)*$J$9))/($B$11+$C$11+$F$11)</f>
        <v>0</v>
      </c>
      <c r="BK48">
        <f>($B$11*$K$9+$C$11*$K$9+$F$11*((CU48+CM48)/MAX(CU48+CM48+CV48, 0.1)*$P$9+CV48/MAX(CU48+CM48+CV48, 0.1)*$Q$9))/($B$11+$C$11+$F$11)</f>
        <v>0</v>
      </c>
      <c r="BL48">
        <v>6</v>
      </c>
      <c r="BM48">
        <v>0.5</v>
      </c>
      <c r="BN48" t="s">
        <v>290</v>
      </c>
      <c r="BO48">
        <v>2</v>
      </c>
      <c r="BP48">
        <v>1607548367.5</v>
      </c>
      <c r="BQ48">
        <v>398.494677419355</v>
      </c>
      <c r="BR48">
        <v>400.837322580645</v>
      </c>
      <c r="BS48">
        <v>26.9195903225806</v>
      </c>
      <c r="BT48">
        <v>26.6390967741935</v>
      </c>
      <c r="BU48">
        <v>396.145032258065</v>
      </c>
      <c r="BV48">
        <v>26.5012741935484</v>
      </c>
      <c r="BW48">
        <v>500.014741935484</v>
      </c>
      <c r="BX48">
        <v>101.722290322581</v>
      </c>
      <c r="BY48">
        <v>0.0432617193548387</v>
      </c>
      <c r="BZ48">
        <v>37.0905161290323</v>
      </c>
      <c r="CA48">
        <v>36.2842548387097</v>
      </c>
      <c r="CB48">
        <v>999.9</v>
      </c>
      <c r="CC48">
        <v>0</v>
      </c>
      <c r="CD48">
        <v>0</v>
      </c>
      <c r="CE48">
        <v>10001.92</v>
      </c>
      <c r="CF48">
        <v>0</v>
      </c>
      <c r="CG48">
        <v>162.550419354839</v>
      </c>
      <c r="CH48">
        <v>1399.95</v>
      </c>
      <c r="CI48">
        <v>0.900002774193548</v>
      </c>
      <c r="CJ48">
        <v>0.0999970838709677</v>
      </c>
      <c r="CK48">
        <v>0</v>
      </c>
      <c r="CL48">
        <v>1514.15419354839</v>
      </c>
      <c r="CM48">
        <v>4.99975</v>
      </c>
      <c r="CN48">
        <v>21179.8774193548</v>
      </c>
      <c r="CO48">
        <v>12177.635483871</v>
      </c>
      <c r="CP48">
        <v>50.312129032258</v>
      </c>
      <c r="CQ48">
        <v>51.5843548387097</v>
      </c>
      <c r="CR48">
        <v>51.124935483871</v>
      </c>
      <c r="CS48">
        <v>51.3546774193548</v>
      </c>
      <c r="CT48">
        <v>51.9837419354839</v>
      </c>
      <c r="CU48">
        <v>1255.45903225806</v>
      </c>
      <c r="CV48">
        <v>139.491290322581</v>
      </c>
      <c r="CW48">
        <v>0</v>
      </c>
      <c r="CX48">
        <v>102.799999952316</v>
      </c>
      <c r="CY48">
        <v>0</v>
      </c>
      <c r="CZ48">
        <v>1511.39307692308</v>
      </c>
      <c r="DA48">
        <v>-684.925128269765</v>
      </c>
      <c r="DB48">
        <v>-9567.28205209905</v>
      </c>
      <c r="DC48">
        <v>21141.2769230769</v>
      </c>
      <c r="DD48">
        <v>15</v>
      </c>
      <c r="DE48">
        <v>1607547864</v>
      </c>
      <c r="DF48" t="s">
        <v>439</v>
      </c>
      <c r="DG48">
        <v>1607547864</v>
      </c>
      <c r="DH48">
        <v>1607547862.5</v>
      </c>
      <c r="DI48">
        <v>14</v>
      </c>
      <c r="DJ48">
        <v>-0.094</v>
      </c>
      <c r="DK48">
        <v>-0.029</v>
      </c>
      <c r="DL48">
        <v>2.35</v>
      </c>
      <c r="DM48">
        <v>0.418</v>
      </c>
      <c r="DN48">
        <v>400</v>
      </c>
      <c r="DO48">
        <v>27</v>
      </c>
      <c r="DP48">
        <v>0.42</v>
      </c>
      <c r="DQ48">
        <v>0.09</v>
      </c>
      <c r="DR48">
        <v>1.85658346154467</v>
      </c>
      <c r="DS48">
        <v>0.387946880954252</v>
      </c>
      <c r="DT48">
        <v>0.0843376103708006</v>
      </c>
      <c r="DU48">
        <v>1</v>
      </c>
      <c r="DV48">
        <v>-2.352375</v>
      </c>
      <c r="DW48">
        <v>-0.857645472747489</v>
      </c>
      <c r="DX48">
        <v>0.11453168445893</v>
      </c>
      <c r="DY48">
        <v>0</v>
      </c>
      <c r="DZ48">
        <v>0.28741013</v>
      </c>
      <c r="EA48">
        <v>1.36969331879866</v>
      </c>
      <c r="EB48">
        <v>0.0997071761600443</v>
      </c>
      <c r="EC48">
        <v>0</v>
      </c>
      <c r="ED48">
        <v>1</v>
      </c>
      <c r="EE48">
        <v>3</v>
      </c>
      <c r="EF48" t="s">
        <v>321</v>
      </c>
      <c r="EG48">
        <v>100</v>
      </c>
      <c r="EH48">
        <v>100</v>
      </c>
      <c r="EI48">
        <v>2.35</v>
      </c>
      <c r="EJ48">
        <v>0.4183</v>
      </c>
      <c r="EK48">
        <v>2.34966666666662</v>
      </c>
      <c r="EL48">
        <v>0</v>
      </c>
      <c r="EM48">
        <v>0</v>
      </c>
      <c r="EN48">
        <v>0</v>
      </c>
      <c r="EO48">
        <v>0.418315000000007</v>
      </c>
      <c r="EP48">
        <v>0</v>
      </c>
      <c r="EQ48">
        <v>0</v>
      </c>
      <c r="ER48">
        <v>0</v>
      </c>
      <c r="ES48">
        <v>-1</v>
      </c>
      <c r="ET48">
        <v>-1</v>
      </c>
      <c r="EU48">
        <v>-1</v>
      </c>
      <c r="EV48">
        <v>-1</v>
      </c>
      <c r="EW48">
        <v>8.5</v>
      </c>
      <c r="EX48">
        <v>8.6</v>
      </c>
      <c r="EY48">
        <v>2</v>
      </c>
      <c r="EZ48">
        <v>491.296</v>
      </c>
      <c r="FA48">
        <v>515.662</v>
      </c>
      <c r="FB48">
        <v>35.5439</v>
      </c>
      <c r="FC48">
        <v>32.9505</v>
      </c>
      <c r="FD48">
        <v>30.0004</v>
      </c>
      <c r="FE48">
        <v>32.7503</v>
      </c>
      <c r="FF48">
        <v>32.6981</v>
      </c>
      <c r="FG48">
        <v>13.548</v>
      </c>
      <c r="FH48">
        <v>0</v>
      </c>
      <c r="FI48">
        <v>100</v>
      </c>
      <c r="FJ48">
        <v>-999.9</v>
      </c>
      <c r="FK48">
        <v>400</v>
      </c>
      <c r="FL48">
        <v>27.2567</v>
      </c>
      <c r="FM48">
        <v>101.524</v>
      </c>
      <c r="FN48">
        <v>100.865</v>
      </c>
    </row>
    <row r="49" spans="1:170">
      <c r="A49">
        <v>33</v>
      </c>
      <c r="B49">
        <v>1607548550.5</v>
      </c>
      <c r="C49">
        <v>7618.5</v>
      </c>
      <c r="D49" t="s">
        <v>453</v>
      </c>
      <c r="E49" t="s">
        <v>454</v>
      </c>
      <c r="F49" t="s">
        <v>455</v>
      </c>
      <c r="G49" t="s">
        <v>335</v>
      </c>
      <c r="H49">
        <v>1607548542.75</v>
      </c>
      <c r="I49">
        <f>BW49*AG49*(BS49-BT49)/(100*BL49*(1000-AG49*BS49))</f>
        <v>0</v>
      </c>
      <c r="J49">
        <f>BW49*AG49*(BR49-BQ49*(1000-AG49*BT49)/(1000-AG49*BS49))/(100*BL49)</f>
        <v>0</v>
      </c>
      <c r="K49">
        <f>BQ49 - IF(AG49&gt;1, J49*BL49*100.0/(AI49*CE49), 0)</f>
        <v>0</v>
      </c>
      <c r="L49">
        <f>((R49-I49/2)*K49-J49)/(R49+I49/2)</f>
        <v>0</v>
      </c>
      <c r="M49">
        <f>L49*(BX49+BY49)/1000.0</f>
        <v>0</v>
      </c>
      <c r="N49">
        <f>(BQ49 - IF(AG49&gt;1, J49*BL49*100.0/(AI49*CE49), 0))*(BX49+BY49)/1000.0</f>
        <v>0</v>
      </c>
      <c r="O49">
        <f>2.0/((1/Q49-1/P49)+SIGN(Q49)*SQRT((1/Q49-1/P49)*(1/Q49-1/P49) + 4*BM49/((BM49+1)*(BM49+1))*(2*1/Q49*1/P49-1/P49*1/P49)))</f>
        <v>0</v>
      </c>
      <c r="P49">
        <f>IF(LEFT(BN49,1)&lt;&gt;"0",IF(LEFT(BN49,1)="1",3.0,BO49),$D$5+$E$5*(CE49*BX49/($K$5*1000))+$F$5*(CE49*BX49/($K$5*1000))*MAX(MIN(BL49,$J$5),$I$5)*MAX(MIN(BL49,$J$5),$I$5)+$G$5*MAX(MIN(BL49,$J$5),$I$5)*(CE49*BX49/($K$5*1000))+$H$5*(CE49*BX49/($K$5*1000))*(CE49*BX49/($K$5*1000)))</f>
        <v>0</v>
      </c>
      <c r="Q49">
        <f>I49*(1000-(1000*0.61365*exp(17.502*U49/(240.97+U49))/(BX49+BY49)+BS49)/2)/(1000*0.61365*exp(17.502*U49/(240.97+U49))/(BX49+BY49)-BS49)</f>
        <v>0</v>
      </c>
      <c r="R49">
        <f>1/((BM49+1)/(O49/1.6)+1/(P49/1.37)) + BM49/((BM49+1)/(O49/1.6) + BM49/(P49/1.37))</f>
        <v>0</v>
      </c>
      <c r="S49">
        <f>(BI49*BK49)</f>
        <v>0</v>
      </c>
      <c r="T49">
        <f>(BZ49+(S49+2*0.95*5.67E-8*(((BZ49+$B$7)+273)^4-(BZ49+273)^4)-44100*I49)/(1.84*29.3*P49+8*0.95*5.67E-8*(BZ49+273)^3))</f>
        <v>0</v>
      </c>
      <c r="U49">
        <f>($C$7*CA49+$D$7*CB49+$E$7*T49)</f>
        <v>0</v>
      </c>
      <c r="V49">
        <f>0.61365*exp(17.502*U49/(240.97+U49))</f>
        <v>0</v>
      </c>
      <c r="W49">
        <f>(X49/Y49*100)</f>
        <v>0</v>
      </c>
      <c r="X49">
        <f>BS49*(BX49+BY49)/1000</f>
        <v>0</v>
      </c>
      <c r="Y49">
        <f>0.61365*exp(17.502*BZ49/(240.97+BZ49))</f>
        <v>0</v>
      </c>
      <c r="Z49">
        <f>(V49-BS49*(BX49+BY49)/1000)</f>
        <v>0</v>
      </c>
      <c r="AA49">
        <f>(-I49*44100)</f>
        <v>0</v>
      </c>
      <c r="AB49">
        <f>2*29.3*P49*0.92*(BZ49-U49)</f>
        <v>0</v>
      </c>
      <c r="AC49">
        <f>2*0.95*5.67E-8*(((BZ49+$B$7)+273)^4-(U49+273)^4)</f>
        <v>0</v>
      </c>
      <c r="AD49">
        <f>S49+AC49+AA49+AB49</f>
        <v>0</v>
      </c>
      <c r="AE49">
        <v>0</v>
      </c>
      <c r="AF49">
        <v>0</v>
      </c>
      <c r="AG49">
        <f>IF(AE49*$H$13&gt;=AI49,1.0,(AI49/(AI49-AE49*$H$13)))</f>
        <v>0</v>
      </c>
      <c r="AH49">
        <f>(AG49-1)*100</f>
        <v>0</v>
      </c>
      <c r="AI49">
        <f>MAX(0,($B$13+$C$13*CE49)/(1+$D$13*CE49)*BX49/(BZ49+273)*$E$13)</f>
        <v>0</v>
      </c>
      <c r="AJ49" t="s">
        <v>287</v>
      </c>
      <c r="AK49">
        <v>715.476923076923</v>
      </c>
      <c r="AL49">
        <v>3262.08</v>
      </c>
      <c r="AM49">
        <f>AL49-AK49</f>
        <v>0</v>
      </c>
      <c r="AN49">
        <f>AM49/AL49</f>
        <v>0</v>
      </c>
      <c r="AO49">
        <v>-0.577747479816223</v>
      </c>
      <c r="AP49" t="s">
        <v>456</v>
      </c>
      <c r="AQ49">
        <v>862.555807692308</v>
      </c>
      <c r="AR49">
        <v>892.3</v>
      </c>
      <c r="AS49">
        <f>1-AQ49/AR49</f>
        <v>0</v>
      </c>
      <c r="AT49">
        <v>0.5</v>
      </c>
      <c r="AU49">
        <f>BI49</f>
        <v>0</v>
      </c>
      <c r="AV49">
        <f>J49</f>
        <v>0</v>
      </c>
      <c r="AW49">
        <f>AS49*AT49*AU49</f>
        <v>0</v>
      </c>
      <c r="AX49">
        <f>BC49/AR49</f>
        <v>0</v>
      </c>
      <c r="AY49">
        <f>(AV49-AO49)/AU49</f>
        <v>0</v>
      </c>
      <c r="AZ49">
        <f>(AL49-AR49)/AR49</f>
        <v>0</v>
      </c>
      <c r="BA49" t="s">
        <v>457</v>
      </c>
      <c r="BB49">
        <v>677.73</v>
      </c>
      <c r="BC49">
        <f>AR49-BB49</f>
        <v>0</v>
      </c>
      <c r="BD49">
        <f>(AR49-AQ49)/(AR49-BB49)</f>
        <v>0</v>
      </c>
      <c r="BE49">
        <f>(AL49-AR49)/(AL49-BB49)</f>
        <v>0</v>
      </c>
      <c r="BF49">
        <f>(AR49-AQ49)/(AR49-AK49)</f>
        <v>0</v>
      </c>
      <c r="BG49">
        <f>(AL49-AR49)/(AL49-AK49)</f>
        <v>0</v>
      </c>
      <c r="BH49">
        <f>$B$11*CF49+$C$11*CG49+$F$11*CH49*(1-CK49)</f>
        <v>0</v>
      </c>
      <c r="BI49">
        <f>BH49*BJ49</f>
        <v>0</v>
      </c>
      <c r="BJ49">
        <f>($B$11*$D$9+$C$11*$D$9+$F$11*((CU49+CM49)/MAX(CU49+CM49+CV49, 0.1)*$I$9+CV49/MAX(CU49+CM49+CV49, 0.1)*$J$9))/($B$11+$C$11+$F$11)</f>
        <v>0</v>
      </c>
      <c r="BK49">
        <f>($B$11*$K$9+$C$11*$K$9+$F$11*((CU49+CM49)/MAX(CU49+CM49+CV49, 0.1)*$P$9+CV49/MAX(CU49+CM49+CV49, 0.1)*$Q$9))/($B$11+$C$11+$F$11)</f>
        <v>0</v>
      </c>
      <c r="BL49">
        <v>6</v>
      </c>
      <c r="BM49">
        <v>0.5</v>
      </c>
      <c r="BN49" t="s">
        <v>290</v>
      </c>
      <c r="BO49">
        <v>2</v>
      </c>
      <c r="BP49">
        <v>1607548542.75</v>
      </c>
      <c r="BQ49">
        <v>399.983866666667</v>
      </c>
      <c r="BR49">
        <v>399.6709</v>
      </c>
      <c r="BS49">
        <v>26.3578633333333</v>
      </c>
      <c r="BT49">
        <v>26.4757633333333</v>
      </c>
      <c r="BU49">
        <v>397.649666666667</v>
      </c>
      <c r="BV49">
        <v>25.9562</v>
      </c>
      <c r="BW49">
        <v>500.012266666667</v>
      </c>
      <c r="BX49">
        <v>101.725566666667</v>
      </c>
      <c r="BY49">
        <v>0.04472848</v>
      </c>
      <c r="BZ49">
        <v>37.0595266666667</v>
      </c>
      <c r="CA49">
        <v>37.66306</v>
      </c>
      <c r="CB49">
        <v>999.9</v>
      </c>
      <c r="CC49">
        <v>0</v>
      </c>
      <c r="CD49">
        <v>0</v>
      </c>
      <c r="CE49">
        <v>9997.14566666667</v>
      </c>
      <c r="CF49">
        <v>0</v>
      </c>
      <c r="CG49">
        <v>142.4142</v>
      </c>
      <c r="CH49">
        <v>1400.00233333333</v>
      </c>
      <c r="CI49">
        <v>0.8999913</v>
      </c>
      <c r="CJ49">
        <v>0.10000868</v>
      </c>
      <c r="CK49">
        <v>0</v>
      </c>
      <c r="CL49">
        <v>862.543766666667</v>
      </c>
      <c r="CM49">
        <v>4.99975</v>
      </c>
      <c r="CN49">
        <v>11898.56</v>
      </c>
      <c r="CO49">
        <v>12178.0466666667</v>
      </c>
      <c r="CP49">
        <v>49.0789</v>
      </c>
      <c r="CQ49">
        <v>50.4039</v>
      </c>
      <c r="CR49">
        <v>49.8373</v>
      </c>
      <c r="CS49">
        <v>49.9247</v>
      </c>
      <c r="CT49">
        <v>50.8330333333333</v>
      </c>
      <c r="CU49">
        <v>1255.49133333333</v>
      </c>
      <c r="CV49">
        <v>139.511</v>
      </c>
      <c r="CW49">
        <v>0</v>
      </c>
      <c r="CX49">
        <v>174.100000143051</v>
      </c>
      <c r="CY49">
        <v>0</v>
      </c>
      <c r="CZ49">
        <v>862.555807692308</v>
      </c>
      <c r="DA49">
        <v>-2.79620510359134</v>
      </c>
      <c r="DB49">
        <v>-52.6837607027893</v>
      </c>
      <c r="DC49">
        <v>11898.3</v>
      </c>
      <c r="DD49">
        <v>15</v>
      </c>
      <c r="DE49">
        <v>1607548444.5</v>
      </c>
      <c r="DF49" t="s">
        <v>458</v>
      </c>
      <c r="DG49">
        <v>1607548442.5</v>
      </c>
      <c r="DH49">
        <v>1607548444.5</v>
      </c>
      <c r="DI49">
        <v>15</v>
      </c>
      <c r="DJ49">
        <v>-0.015</v>
      </c>
      <c r="DK49">
        <v>-0.017</v>
      </c>
      <c r="DL49">
        <v>2.334</v>
      </c>
      <c r="DM49">
        <v>0.402</v>
      </c>
      <c r="DN49">
        <v>403</v>
      </c>
      <c r="DO49">
        <v>27</v>
      </c>
      <c r="DP49">
        <v>0.11</v>
      </c>
      <c r="DQ49">
        <v>0.07</v>
      </c>
      <c r="DR49">
        <v>-0.218520501281808</v>
      </c>
      <c r="DS49">
        <v>-0.446041737027549</v>
      </c>
      <c r="DT49">
        <v>0.0354782290994176</v>
      </c>
      <c r="DU49">
        <v>1</v>
      </c>
      <c r="DV49">
        <v>0.3128835</v>
      </c>
      <c r="DW49">
        <v>0.404755621802002</v>
      </c>
      <c r="DX49">
        <v>0.0334451449398863</v>
      </c>
      <c r="DY49">
        <v>0</v>
      </c>
      <c r="DZ49">
        <v>-0.11789228</v>
      </c>
      <c r="EA49">
        <v>0.371183722358175</v>
      </c>
      <c r="EB49">
        <v>0.0268291407644673</v>
      </c>
      <c r="EC49">
        <v>0</v>
      </c>
      <c r="ED49">
        <v>1</v>
      </c>
      <c r="EE49">
        <v>3</v>
      </c>
      <c r="EF49" t="s">
        <v>321</v>
      </c>
      <c r="EG49">
        <v>100</v>
      </c>
      <c r="EH49">
        <v>100</v>
      </c>
      <c r="EI49">
        <v>2.334</v>
      </c>
      <c r="EJ49">
        <v>0.4016</v>
      </c>
      <c r="EK49">
        <v>2.33415000000002</v>
      </c>
      <c r="EL49">
        <v>0</v>
      </c>
      <c r="EM49">
        <v>0</v>
      </c>
      <c r="EN49">
        <v>0</v>
      </c>
      <c r="EO49">
        <v>0.401664999999994</v>
      </c>
      <c r="EP49">
        <v>0</v>
      </c>
      <c r="EQ49">
        <v>0</v>
      </c>
      <c r="ER49">
        <v>0</v>
      </c>
      <c r="ES49">
        <v>-1</v>
      </c>
      <c r="ET49">
        <v>-1</v>
      </c>
      <c r="EU49">
        <v>-1</v>
      </c>
      <c r="EV49">
        <v>-1</v>
      </c>
      <c r="EW49">
        <v>1.8</v>
      </c>
      <c r="EX49">
        <v>1.8</v>
      </c>
      <c r="EY49">
        <v>2</v>
      </c>
      <c r="EZ49">
        <v>514.038</v>
      </c>
      <c r="FA49">
        <v>514.097</v>
      </c>
      <c r="FB49">
        <v>35.5631</v>
      </c>
      <c r="FC49">
        <v>33.1097</v>
      </c>
      <c r="FD49">
        <v>30.0001</v>
      </c>
      <c r="FE49">
        <v>32.8646</v>
      </c>
      <c r="FF49">
        <v>32.8023</v>
      </c>
      <c r="FG49">
        <v>13.1882</v>
      </c>
      <c r="FH49">
        <v>0</v>
      </c>
      <c r="FI49">
        <v>100</v>
      </c>
      <c r="FJ49">
        <v>-999.9</v>
      </c>
      <c r="FK49">
        <v>400</v>
      </c>
      <c r="FL49">
        <v>26.9985</v>
      </c>
      <c r="FM49">
        <v>101.493</v>
      </c>
      <c r="FN49">
        <v>100.831</v>
      </c>
    </row>
    <row r="50" spans="1:170">
      <c r="A50">
        <v>34</v>
      </c>
      <c r="B50">
        <v>1607548671.5</v>
      </c>
      <c r="C50">
        <v>7739.5</v>
      </c>
      <c r="D50" t="s">
        <v>459</v>
      </c>
      <c r="E50" t="s">
        <v>460</v>
      </c>
      <c r="F50" t="s">
        <v>455</v>
      </c>
      <c r="G50" t="s">
        <v>335</v>
      </c>
      <c r="H50">
        <v>1607548663.75</v>
      </c>
      <c r="I50">
        <f>BW50*AG50*(BS50-BT50)/(100*BL50*(1000-AG50*BS50))</f>
        <v>0</v>
      </c>
      <c r="J50">
        <f>BW50*AG50*(BR50-BQ50*(1000-AG50*BT50)/(1000-AG50*BS50))/(100*BL50)</f>
        <v>0</v>
      </c>
      <c r="K50">
        <f>BQ50 - IF(AG50&gt;1, J50*BL50*100.0/(AI50*CE50), 0)</f>
        <v>0</v>
      </c>
      <c r="L50">
        <f>((R50-I50/2)*K50-J50)/(R50+I50/2)</f>
        <v>0</v>
      </c>
      <c r="M50">
        <f>L50*(BX50+BY50)/1000.0</f>
        <v>0</v>
      </c>
      <c r="N50">
        <f>(BQ50 - IF(AG50&gt;1, J50*BL50*100.0/(AI50*CE50), 0))*(BX50+BY50)/1000.0</f>
        <v>0</v>
      </c>
      <c r="O50">
        <f>2.0/((1/Q50-1/P50)+SIGN(Q50)*SQRT((1/Q50-1/P50)*(1/Q50-1/P50) + 4*BM50/((BM50+1)*(BM50+1))*(2*1/Q50*1/P50-1/P50*1/P50)))</f>
        <v>0</v>
      </c>
      <c r="P50">
        <f>IF(LEFT(BN50,1)&lt;&gt;"0",IF(LEFT(BN50,1)="1",3.0,BO50),$D$5+$E$5*(CE50*BX50/($K$5*1000))+$F$5*(CE50*BX50/($K$5*1000))*MAX(MIN(BL50,$J$5),$I$5)*MAX(MIN(BL50,$J$5),$I$5)+$G$5*MAX(MIN(BL50,$J$5),$I$5)*(CE50*BX50/($K$5*1000))+$H$5*(CE50*BX50/($K$5*1000))*(CE50*BX50/($K$5*1000)))</f>
        <v>0</v>
      </c>
      <c r="Q50">
        <f>I50*(1000-(1000*0.61365*exp(17.502*U50/(240.97+U50))/(BX50+BY50)+BS50)/2)/(1000*0.61365*exp(17.502*U50/(240.97+U50))/(BX50+BY50)-BS50)</f>
        <v>0</v>
      </c>
      <c r="R50">
        <f>1/((BM50+1)/(O50/1.6)+1/(P50/1.37)) + BM50/((BM50+1)/(O50/1.6) + BM50/(P50/1.37))</f>
        <v>0</v>
      </c>
      <c r="S50">
        <f>(BI50*BK50)</f>
        <v>0</v>
      </c>
      <c r="T50">
        <f>(BZ50+(S50+2*0.95*5.67E-8*(((BZ50+$B$7)+273)^4-(BZ50+273)^4)-44100*I50)/(1.84*29.3*P50+8*0.95*5.67E-8*(BZ50+273)^3))</f>
        <v>0</v>
      </c>
      <c r="U50">
        <f>($C$7*CA50+$D$7*CB50+$E$7*T50)</f>
        <v>0</v>
      </c>
      <c r="V50">
        <f>0.61365*exp(17.502*U50/(240.97+U50))</f>
        <v>0</v>
      </c>
      <c r="W50">
        <f>(X50/Y50*100)</f>
        <v>0</v>
      </c>
      <c r="X50">
        <f>BS50*(BX50+BY50)/1000</f>
        <v>0</v>
      </c>
      <c r="Y50">
        <f>0.61365*exp(17.502*BZ50/(240.97+BZ50))</f>
        <v>0</v>
      </c>
      <c r="Z50">
        <f>(V50-BS50*(BX50+BY50)/1000)</f>
        <v>0</v>
      </c>
      <c r="AA50">
        <f>(-I50*44100)</f>
        <v>0</v>
      </c>
      <c r="AB50">
        <f>2*29.3*P50*0.92*(BZ50-U50)</f>
        <v>0</v>
      </c>
      <c r="AC50">
        <f>2*0.95*5.67E-8*(((BZ50+$B$7)+273)^4-(U50+273)^4)</f>
        <v>0</v>
      </c>
      <c r="AD50">
        <f>S50+AC50+AA50+AB50</f>
        <v>0</v>
      </c>
      <c r="AE50">
        <v>0</v>
      </c>
      <c r="AF50">
        <v>0</v>
      </c>
      <c r="AG50">
        <f>IF(AE50*$H$13&gt;=AI50,1.0,(AI50/(AI50-AE50*$H$13)))</f>
        <v>0</v>
      </c>
      <c r="AH50">
        <f>(AG50-1)*100</f>
        <v>0</v>
      </c>
      <c r="AI50">
        <f>MAX(0,($B$13+$C$13*CE50)/(1+$D$13*CE50)*BX50/(BZ50+273)*$E$13)</f>
        <v>0</v>
      </c>
      <c r="AJ50" t="s">
        <v>287</v>
      </c>
      <c r="AK50">
        <v>715.476923076923</v>
      </c>
      <c r="AL50">
        <v>3262.08</v>
      </c>
      <c r="AM50">
        <f>AL50-AK50</f>
        <v>0</v>
      </c>
      <c r="AN50">
        <f>AM50/AL50</f>
        <v>0</v>
      </c>
      <c r="AO50">
        <v>-0.577747479816223</v>
      </c>
      <c r="AP50" t="s">
        <v>461</v>
      </c>
      <c r="AQ50">
        <v>1002.8808</v>
      </c>
      <c r="AR50">
        <v>1061.75</v>
      </c>
      <c r="AS50">
        <f>1-AQ50/AR50</f>
        <v>0</v>
      </c>
      <c r="AT50">
        <v>0.5</v>
      </c>
      <c r="AU50">
        <f>BI50</f>
        <v>0</v>
      </c>
      <c r="AV50">
        <f>J50</f>
        <v>0</v>
      </c>
      <c r="AW50">
        <f>AS50*AT50*AU50</f>
        <v>0</v>
      </c>
      <c r="AX50">
        <f>BC50/AR50</f>
        <v>0</v>
      </c>
      <c r="AY50">
        <f>(AV50-AO50)/AU50</f>
        <v>0</v>
      </c>
      <c r="AZ50">
        <f>(AL50-AR50)/AR50</f>
        <v>0</v>
      </c>
      <c r="BA50" t="s">
        <v>462</v>
      </c>
      <c r="BB50">
        <v>668.79</v>
      </c>
      <c r="BC50">
        <f>AR50-BB50</f>
        <v>0</v>
      </c>
      <c r="BD50">
        <f>(AR50-AQ50)/(AR50-BB50)</f>
        <v>0</v>
      </c>
      <c r="BE50">
        <f>(AL50-AR50)/(AL50-BB50)</f>
        <v>0</v>
      </c>
      <c r="BF50">
        <f>(AR50-AQ50)/(AR50-AK50)</f>
        <v>0</v>
      </c>
      <c r="BG50">
        <f>(AL50-AR50)/(AL50-AK50)</f>
        <v>0</v>
      </c>
      <c r="BH50">
        <f>$B$11*CF50+$C$11*CG50+$F$11*CH50*(1-CK50)</f>
        <v>0</v>
      </c>
      <c r="BI50">
        <f>BH50*BJ50</f>
        <v>0</v>
      </c>
      <c r="BJ50">
        <f>($B$11*$D$9+$C$11*$D$9+$F$11*((CU50+CM50)/MAX(CU50+CM50+CV50, 0.1)*$I$9+CV50/MAX(CU50+CM50+CV50, 0.1)*$J$9))/($B$11+$C$11+$F$11)</f>
        <v>0</v>
      </c>
      <c r="BK50">
        <f>($B$11*$K$9+$C$11*$K$9+$F$11*((CU50+CM50)/MAX(CU50+CM50+CV50, 0.1)*$P$9+CV50/MAX(CU50+CM50+CV50, 0.1)*$Q$9))/($B$11+$C$11+$F$11)</f>
        <v>0</v>
      </c>
      <c r="BL50">
        <v>6</v>
      </c>
      <c r="BM50">
        <v>0.5</v>
      </c>
      <c r="BN50" t="s">
        <v>290</v>
      </c>
      <c r="BO50">
        <v>2</v>
      </c>
      <c r="BP50">
        <v>1607548663.75</v>
      </c>
      <c r="BQ50">
        <v>400.0959</v>
      </c>
      <c r="BR50">
        <v>399.696833333333</v>
      </c>
      <c r="BS50">
        <v>25.7104333333333</v>
      </c>
      <c r="BT50">
        <v>26.2740233333333</v>
      </c>
      <c r="BU50">
        <v>397.7618</v>
      </c>
      <c r="BV50">
        <v>25.3087766666667</v>
      </c>
      <c r="BW50">
        <v>500.018</v>
      </c>
      <c r="BX50">
        <v>101.719366666667</v>
      </c>
      <c r="BY50">
        <v>0.04428163</v>
      </c>
      <c r="BZ50">
        <v>36.87721</v>
      </c>
      <c r="CA50">
        <v>37.4427066666667</v>
      </c>
      <c r="CB50">
        <v>999.9</v>
      </c>
      <c r="CC50">
        <v>0</v>
      </c>
      <c r="CD50">
        <v>0</v>
      </c>
      <c r="CE50">
        <v>10007.7616666667</v>
      </c>
      <c r="CF50">
        <v>0</v>
      </c>
      <c r="CG50">
        <v>185.6852</v>
      </c>
      <c r="CH50">
        <v>1399.98966666667</v>
      </c>
      <c r="CI50">
        <v>0.9000018</v>
      </c>
      <c r="CJ50">
        <v>0.0999982833333333</v>
      </c>
      <c r="CK50">
        <v>0</v>
      </c>
      <c r="CL50">
        <v>1003.42853333333</v>
      </c>
      <c r="CM50">
        <v>4.99975</v>
      </c>
      <c r="CN50">
        <v>13854.16</v>
      </c>
      <c r="CO50">
        <v>12177.97</v>
      </c>
      <c r="CP50">
        <v>48.2581666666667</v>
      </c>
      <c r="CQ50">
        <v>49.6415</v>
      </c>
      <c r="CR50">
        <v>48.9747666666666</v>
      </c>
      <c r="CS50">
        <v>49.1933</v>
      </c>
      <c r="CT50">
        <v>50.0662333333333</v>
      </c>
      <c r="CU50">
        <v>1255.49233333333</v>
      </c>
      <c r="CV50">
        <v>139.497666666667</v>
      </c>
      <c r="CW50">
        <v>0</v>
      </c>
      <c r="CX50">
        <v>120.100000143051</v>
      </c>
      <c r="CY50">
        <v>0</v>
      </c>
      <c r="CZ50">
        <v>1002.8808</v>
      </c>
      <c r="DA50">
        <v>-63.3393075920377</v>
      </c>
      <c r="DB50">
        <v>-898.584614042729</v>
      </c>
      <c r="DC50">
        <v>13846.7</v>
      </c>
      <c r="DD50">
        <v>15</v>
      </c>
      <c r="DE50">
        <v>1607548444.5</v>
      </c>
      <c r="DF50" t="s">
        <v>458</v>
      </c>
      <c r="DG50">
        <v>1607548442.5</v>
      </c>
      <c r="DH50">
        <v>1607548444.5</v>
      </c>
      <c r="DI50">
        <v>15</v>
      </c>
      <c r="DJ50">
        <v>-0.015</v>
      </c>
      <c r="DK50">
        <v>-0.017</v>
      </c>
      <c r="DL50">
        <v>2.334</v>
      </c>
      <c r="DM50">
        <v>0.402</v>
      </c>
      <c r="DN50">
        <v>403</v>
      </c>
      <c r="DO50">
        <v>27</v>
      </c>
      <c r="DP50">
        <v>0.11</v>
      </c>
      <c r="DQ50">
        <v>0.07</v>
      </c>
      <c r="DR50">
        <v>-0.144069870731678</v>
      </c>
      <c r="DS50">
        <v>0.360159330070266</v>
      </c>
      <c r="DT50">
        <v>0.0450504975387185</v>
      </c>
      <c r="DU50">
        <v>1</v>
      </c>
      <c r="DV50">
        <v>0.3991903</v>
      </c>
      <c r="DW50">
        <v>-1.09909398887653</v>
      </c>
      <c r="DX50">
        <v>0.0949471948257381</v>
      </c>
      <c r="DY50">
        <v>0</v>
      </c>
      <c r="DZ50">
        <v>-0.563583366666667</v>
      </c>
      <c r="EA50">
        <v>2.07789984427141</v>
      </c>
      <c r="EB50">
        <v>0.151113045683352</v>
      </c>
      <c r="EC50">
        <v>0</v>
      </c>
      <c r="ED50">
        <v>1</v>
      </c>
      <c r="EE50">
        <v>3</v>
      </c>
      <c r="EF50" t="s">
        <v>321</v>
      </c>
      <c r="EG50">
        <v>100</v>
      </c>
      <c r="EH50">
        <v>100</v>
      </c>
      <c r="EI50">
        <v>2.334</v>
      </c>
      <c r="EJ50">
        <v>0.4016</v>
      </c>
      <c r="EK50">
        <v>2.33415000000002</v>
      </c>
      <c r="EL50">
        <v>0</v>
      </c>
      <c r="EM50">
        <v>0</v>
      </c>
      <c r="EN50">
        <v>0</v>
      </c>
      <c r="EO50">
        <v>0.401664999999994</v>
      </c>
      <c r="EP50">
        <v>0</v>
      </c>
      <c r="EQ50">
        <v>0</v>
      </c>
      <c r="ER50">
        <v>0</v>
      </c>
      <c r="ES50">
        <v>-1</v>
      </c>
      <c r="ET50">
        <v>-1</v>
      </c>
      <c r="EU50">
        <v>-1</v>
      </c>
      <c r="EV50">
        <v>-1</v>
      </c>
      <c r="EW50">
        <v>3.8</v>
      </c>
      <c r="EX50">
        <v>3.8</v>
      </c>
      <c r="EY50">
        <v>2</v>
      </c>
      <c r="EZ50">
        <v>512.991</v>
      </c>
      <c r="FA50">
        <v>514.318</v>
      </c>
      <c r="FB50">
        <v>35.4938</v>
      </c>
      <c r="FC50">
        <v>33.0656</v>
      </c>
      <c r="FD50">
        <v>29.9998</v>
      </c>
      <c r="FE50">
        <v>32.8383</v>
      </c>
      <c r="FF50">
        <v>32.7733</v>
      </c>
      <c r="FG50">
        <v>13.5666</v>
      </c>
      <c r="FH50">
        <v>0</v>
      </c>
      <c r="FI50">
        <v>100</v>
      </c>
      <c r="FJ50">
        <v>-999.9</v>
      </c>
      <c r="FK50">
        <v>400</v>
      </c>
      <c r="FL50">
        <v>26.3903</v>
      </c>
      <c r="FM50">
        <v>101.511</v>
      </c>
      <c r="FN50">
        <v>100.852</v>
      </c>
    </row>
    <row r="51" spans="1:170">
      <c r="A51">
        <v>35</v>
      </c>
      <c r="B51">
        <v>1607548852.5</v>
      </c>
      <c r="C51">
        <v>7920.5</v>
      </c>
      <c r="D51" t="s">
        <v>463</v>
      </c>
      <c r="E51" t="s">
        <v>464</v>
      </c>
      <c r="F51" t="s">
        <v>465</v>
      </c>
      <c r="G51" t="s">
        <v>301</v>
      </c>
      <c r="H51">
        <v>1607548844.5</v>
      </c>
      <c r="I51">
        <f>BW51*AG51*(BS51-BT51)/(100*BL51*(1000-AG51*BS51))</f>
        <v>0</v>
      </c>
      <c r="J51">
        <f>BW51*AG51*(BR51-BQ51*(1000-AG51*BT51)/(1000-AG51*BS51))/(100*BL51)</f>
        <v>0</v>
      </c>
      <c r="K51">
        <f>BQ51 - IF(AG51&gt;1, J51*BL51*100.0/(AI51*CE51), 0)</f>
        <v>0</v>
      </c>
      <c r="L51">
        <f>((R51-I51/2)*K51-J51)/(R51+I51/2)</f>
        <v>0</v>
      </c>
      <c r="M51">
        <f>L51*(BX51+BY51)/1000.0</f>
        <v>0</v>
      </c>
      <c r="N51">
        <f>(BQ51 - IF(AG51&gt;1, J51*BL51*100.0/(AI51*CE51), 0))*(BX51+BY51)/1000.0</f>
        <v>0</v>
      </c>
      <c r="O51">
        <f>2.0/((1/Q51-1/P51)+SIGN(Q51)*SQRT((1/Q51-1/P51)*(1/Q51-1/P51) + 4*BM51/((BM51+1)*(BM51+1))*(2*1/Q51*1/P51-1/P51*1/P51)))</f>
        <v>0</v>
      </c>
      <c r="P51">
        <f>IF(LEFT(BN51,1)&lt;&gt;"0",IF(LEFT(BN51,1)="1",3.0,BO51),$D$5+$E$5*(CE51*BX51/($K$5*1000))+$F$5*(CE51*BX51/($K$5*1000))*MAX(MIN(BL51,$J$5),$I$5)*MAX(MIN(BL51,$J$5),$I$5)+$G$5*MAX(MIN(BL51,$J$5),$I$5)*(CE51*BX51/($K$5*1000))+$H$5*(CE51*BX51/($K$5*1000))*(CE51*BX51/($K$5*1000)))</f>
        <v>0</v>
      </c>
      <c r="Q51">
        <f>I51*(1000-(1000*0.61365*exp(17.502*U51/(240.97+U51))/(BX51+BY51)+BS51)/2)/(1000*0.61365*exp(17.502*U51/(240.97+U51))/(BX51+BY51)-BS51)</f>
        <v>0</v>
      </c>
      <c r="R51">
        <f>1/((BM51+1)/(O51/1.6)+1/(P51/1.37)) + BM51/((BM51+1)/(O51/1.6) + BM51/(P51/1.37))</f>
        <v>0</v>
      </c>
      <c r="S51">
        <f>(BI51*BK51)</f>
        <v>0</v>
      </c>
      <c r="T51">
        <f>(BZ51+(S51+2*0.95*5.67E-8*(((BZ51+$B$7)+273)^4-(BZ51+273)^4)-44100*I51)/(1.84*29.3*P51+8*0.95*5.67E-8*(BZ51+273)^3))</f>
        <v>0</v>
      </c>
      <c r="U51">
        <f>($C$7*CA51+$D$7*CB51+$E$7*T51)</f>
        <v>0</v>
      </c>
      <c r="V51">
        <f>0.61365*exp(17.502*U51/(240.97+U51))</f>
        <v>0</v>
      </c>
      <c r="W51">
        <f>(X51/Y51*100)</f>
        <v>0</v>
      </c>
      <c r="X51">
        <f>BS51*(BX51+BY51)/1000</f>
        <v>0</v>
      </c>
      <c r="Y51">
        <f>0.61365*exp(17.502*BZ51/(240.97+BZ51))</f>
        <v>0</v>
      </c>
      <c r="Z51">
        <f>(V51-BS51*(BX51+BY51)/1000)</f>
        <v>0</v>
      </c>
      <c r="AA51">
        <f>(-I51*44100)</f>
        <v>0</v>
      </c>
      <c r="AB51">
        <f>2*29.3*P51*0.92*(BZ51-U51)</f>
        <v>0</v>
      </c>
      <c r="AC51">
        <f>2*0.95*5.67E-8*(((BZ51+$B$7)+273)^4-(U51+273)^4)</f>
        <v>0</v>
      </c>
      <c r="AD51">
        <f>S51+AC51+AA51+AB51</f>
        <v>0</v>
      </c>
      <c r="AE51">
        <v>0</v>
      </c>
      <c r="AF51">
        <v>0</v>
      </c>
      <c r="AG51">
        <f>IF(AE51*$H$13&gt;=AI51,1.0,(AI51/(AI51-AE51*$H$13)))</f>
        <v>0</v>
      </c>
      <c r="AH51">
        <f>(AG51-1)*100</f>
        <v>0</v>
      </c>
      <c r="AI51">
        <f>MAX(0,($B$13+$C$13*CE51)/(1+$D$13*CE51)*BX51/(BZ51+273)*$E$13)</f>
        <v>0</v>
      </c>
      <c r="AJ51" t="s">
        <v>287</v>
      </c>
      <c r="AK51">
        <v>715.476923076923</v>
      </c>
      <c r="AL51">
        <v>3262.08</v>
      </c>
      <c r="AM51">
        <f>AL51-AK51</f>
        <v>0</v>
      </c>
      <c r="AN51">
        <f>AM51/AL51</f>
        <v>0</v>
      </c>
      <c r="AO51">
        <v>-0.577747479816223</v>
      </c>
      <c r="AP51" t="s">
        <v>466</v>
      </c>
      <c r="AQ51">
        <v>965.92072</v>
      </c>
      <c r="AR51">
        <v>1127.74</v>
      </c>
      <c r="AS51">
        <f>1-AQ51/AR51</f>
        <v>0</v>
      </c>
      <c r="AT51">
        <v>0.5</v>
      </c>
      <c r="AU51">
        <f>BI51</f>
        <v>0</v>
      </c>
      <c r="AV51">
        <f>J51</f>
        <v>0</v>
      </c>
      <c r="AW51">
        <f>AS51*AT51*AU51</f>
        <v>0</v>
      </c>
      <c r="AX51">
        <f>BC51/AR51</f>
        <v>0</v>
      </c>
      <c r="AY51">
        <f>(AV51-AO51)/AU51</f>
        <v>0</v>
      </c>
      <c r="AZ51">
        <f>(AL51-AR51)/AR51</f>
        <v>0</v>
      </c>
      <c r="BA51" t="s">
        <v>467</v>
      </c>
      <c r="BB51">
        <v>697.47</v>
      </c>
      <c r="BC51">
        <f>AR51-BB51</f>
        <v>0</v>
      </c>
      <c r="BD51">
        <f>(AR51-AQ51)/(AR51-BB51)</f>
        <v>0</v>
      </c>
      <c r="BE51">
        <f>(AL51-AR51)/(AL51-BB51)</f>
        <v>0</v>
      </c>
      <c r="BF51">
        <f>(AR51-AQ51)/(AR51-AK51)</f>
        <v>0</v>
      </c>
      <c r="BG51">
        <f>(AL51-AR51)/(AL51-AK51)</f>
        <v>0</v>
      </c>
      <c r="BH51">
        <f>$B$11*CF51+$C$11*CG51+$F$11*CH51*(1-CK51)</f>
        <v>0</v>
      </c>
      <c r="BI51">
        <f>BH51*BJ51</f>
        <v>0</v>
      </c>
      <c r="BJ51">
        <f>($B$11*$D$9+$C$11*$D$9+$F$11*((CU51+CM51)/MAX(CU51+CM51+CV51, 0.1)*$I$9+CV51/MAX(CU51+CM51+CV51, 0.1)*$J$9))/($B$11+$C$11+$F$11)</f>
        <v>0</v>
      </c>
      <c r="BK51">
        <f>($B$11*$K$9+$C$11*$K$9+$F$11*((CU51+CM51)/MAX(CU51+CM51+CV51, 0.1)*$P$9+CV51/MAX(CU51+CM51+CV51, 0.1)*$Q$9))/($B$11+$C$11+$F$11)</f>
        <v>0</v>
      </c>
      <c r="BL51">
        <v>6</v>
      </c>
      <c r="BM51">
        <v>0.5</v>
      </c>
      <c r="BN51" t="s">
        <v>290</v>
      </c>
      <c r="BO51">
        <v>2</v>
      </c>
      <c r="BP51">
        <v>1607548844.5</v>
      </c>
      <c r="BQ51">
        <v>395.414419354839</v>
      </c>
      <c r="BR51">
        <v>400.669290322581</v>
      </c>
      <c r="BS51">
        <v>27.0854741935484</v>
      </c>
      <c r="BT51">
        <v>26.0270161290323</v>
      </c>
      <c r="BU51">
        <v>393.115967741936</v>
      </c>
      <c r="BV51">
        <v>26.6983258064516</v>
      </c>
      <c r="BW51">
        <v>500.018774193548</v>
      </c>
      <c r="BX51">
        <v>101.710838709677</v>
      </c>
      <c r="BY51">
        <v>0.044982535483871</v>
      </c>
      <c r="BZ51">
        <v>36.8276677419355</v>
      </c>
      <c r="CA51">
        <v>36.2306161290323</v>
      </c>
      <c r="CB51">
        <v>999.9</v>
      </c>
      <c r="CC51">
        <v>0</v>
      </c>
      <c r="CD51">
        <v>0</v>
      </c>
      <c r="CE51">
        <v>9998.95290322581</v>
      </c>
      <c r="CF51">
        <v>0</v>
      </c>
      <c r="CG51">
        <v>187.849096774194</v>
      </c>
      <c r="CH51">
        <v>1399.99612903226</v>
      </c>
      <c r="CI51">
        <v>0.900000387096774</v>
      </c>
      <c r="CJ51">
        <v>0.0999995548387097</v>
      </c>
      <c r="CK51">
        <v>0</v>
      </c>
      <c r="CL51">
        <v>970.128967741936</v>
      </c>
      <c r="CM51">
        <v>4.99975</v>
      </c>
      <c r="CN51">
        <v>13330.064516129</v>
      </c>
      <c r="CO51">
        <v>12178.0064516129</v>
      </c>
      <c r="CP51">
        <v>47.5884193548387</v>
      </c>
      <c r="CQ51">
        <v>49</v>
      </c>
      <c r="CR51">
        <v>48.245935483871</v>
      </c>
      <c r="CS51">
        <v>48.6890322580645</v>
      </c>
      <c r="CT51">
        <v>49.429</v>
      </c>
      <c r="CU51">
        <v>1255.49612903226</v>
      </c>
      <c r="CV51">
        <v>139.5</v>
      </c>
      <c r="CW51">
        <v>0</v>
      </c>
      <c r="CX51">
        <v>180.200000047684</v>
      </c>
      <c r="CY51">
        <v>0</v>
      </c>
      <c r="CZ51">
        <v>965.92072</v>
      </c>
      <c r="DA51">
        <v>-285.926076482017</v>
      </c>
      <c r="DB51">
        <v>-3864.02307115638</v>
      </c>
      <c r="DC51">
        <v>13273.052</v>
      </c>
      <c r="DD51">
        <v>15</v>
      </c>
      <c r="DE51">
        <v>1607548745</v>
      </c>
      <c r="DF51" t="s">
        <v>468</v>
      </c>
      <c r="DG51">
        <v>1607548743.5</v>
      </c>
      <c r="DH51">
        <v>1607548745</v>
      </c>
      <c r="DI51">
        <v>16</v>
      </c>
      <c r="DJ51">
        <v>-0.036</v>
      </c>
      <c r="DK51">
        <v>-0.015</v>
      </c>
      <c r="DL51">
        <v>2.298</v>
      </c>
      <c r="DM51">
        <v>0.387</v>
      </c>
      <c r="DN51">
        <v>402</v>
      </c>
      <c r="DO51">
        <v>26</v>
      </c>
      <c r="DP51">
        <v>0.08</v>
      </c>
      <c r="DQ51">
        <v>0.04</v>
      </c>
      <c r="DR51">
        <v>4.01067045574316</v>
      </c>
      <c r="DS51">
        <v>3.10564668065429</v>
      </c>
      <c r="DT51">
        <v>0.230732403724829</v>
      </c>
      <c r="DU51">
        <v>0</v>
      </c>
      <c r="DV51">
        <v>-5.26671766666667</v>
      </c>
      <c r="DW51">
        <v>-4.1086027141268</v>
      </c>
      <c r="DX51">
        <v>0.303104732863998</v>
      </c>
      <c r="DY51">
        <v>0</v>
      </c>
      <c r="DZ51">
        <v>1.06250536666667</v>
      </c>
      <c r="EA51">
        <v>0.819012867630699</v>
      </c>
      <c r="EB51">
        <v>0.0595787440253</v>
      </c>
      <c r="EC51">
        <v>0</v>
      </c>
      <c r="ED51">
        <v>0</v>
      </c>
      <c r="EE51">
        <v>3</v>
      </c>
      <c r="EF51" t="s">
        <v>297</v>
      </c>
      <c r="EG51">
        <v>100</v>
      </c>
      <c r="EH51">
        <v>100</v>
      </c>
      <c r="EI51">
        <v>2.298</v>
      </c>
      <c r="EJ51">
        <v>0.3872</v>
      </c>
      <c r="EK51">
        <v>2.29829999999998</v>
      </c>
      <c r="EL51">
        <v>0</v>
      </c>
      <c r="EM51">
        <v>0</v>
      </c>
      <c r="EN51">
        <v>0</v>
      </c>
      <c r="EO51">
        <v>0.387152380952383</v>
      </c>
      <c r="EP51">
        <v>0</v>
      </c>
      <c r="EQ51">
        <v>0</v>
      </c>
      <c r="ER51">
        <v>0</v>
      </c>
      <c r="ES51">
        <v>-1</v>
      </c>
      <c r="ET51">
        <v>-1</v>
      </c>
      <c r="EU51">
        <v>-1</v>
      </c>
      <c r="EV51">
        <v>-1</v>
      </c>
      <c r="EW51">
        <v>1.8</v>
      </c>
      <c r="EX51">
        <v>1.8</v>
      </c>
      <c r="EY51">
        <v>2</v>
      </c>
      <c r="EZ51">
        <v>514.878</v>
      </c>
      <c r="FA51">
        <v>513.567</v>
      </c>
      <c r="FB51">
        <v>35.4607</v>
      </c>
      <c r="FC51">
        <v>33.0586</v>
      </c>
      <c r="FD51">
        <v>30.0005</v>
      </c>
      <c r="FE51">
        <v>32.8442</v>
      </c>
      <c r="FF51">
        <v>32.7907</v>
      </c>
      <c r="FG51">
        <v>13.0688</v>
      </c>
      <c r="FH51">
        <v>0</v>
      </c>
      <c r="FI51">
        <v>100</v>
      </c>
      <c r="FJ51">
        <v>-999.9</v>
      </c>
      <c r="FK51">
        <v>400</v>
      </c>
      <c r="FL51">
        <v>40.3935</v>
      </c>
      <c r="FM51">
        <v>101.508</v>
      </c>
      <c r="FN51">
        <v>100.842</v>
      </c>
    </row>
    <row r="52" spans="1:170">
      <c r="A52">
        <v>36</v>
      </c>
      <c r="B52">
        <v>1607548988</v>
      </c>
      <c r="C52">
        <v>8056</v>
      </c>
      <c r="D52" t="s">
        <v>469</v>
      </c>
      <c r="E52" t="s">
        <v>470</v>
      </c>
      <c r="F52" t="s">
        <v>465</v>
      </c>
      <c r="G52" t="s">
        <v>301</v>
      </c>
      <c r="H52">
        <v>1607548980</v>
      </c>
      <c r="I52">
        <f>BW52*AG52*(BS52-BT52)/(100*BL52*(1000-AG52*BS52))</f>
        <v>0</v>
      </c>
      <c r="J52">
        <f>BW52*AG52*(BR52-BQ52*(1000-AG52*BT52)/(1000-AG52*BS52))/(100*BL52)</f>
        <v>0</v>
      </c>
      <c r="K52">
        <f>BQ52 - IF(AG52&gt;1, J52*BL52*100.0/(AI52*CE52), 0)</f>
        <v>0</v>
      </c>
      <c r="L52">
        <f>((R52-I52/2)*K52-J52)/(R52+I52/2)</f>
        <v>0</v>
      </c>
      <c r="M52">
        <f>L52*(BX52+BY52)/1000.0</f>
        <v>0</v>
      </c>
      <c r="N52">
        <f>(BQ52 - IF(AG52&gt;1, J52*BL52*100.0/(AI52*CE52), 0))*(BX52+BY52)/1000.0</f>
        <v>0</v>
      </c>
      <c r="O52">
        <f>2.0/((1/Q52-1/P52)+SIGN(Q52)*SQRT((1/Q52-1/P52)*(1/Q52-1/P52) + 4*BM52/((BM52+1)*(BM52+1))*(2*1/Q52*1/P52-1/P52*1/P52)))</f>
        <v>0</v>
      </c>
      <c r="P52">
        <f>IF(LEFT(BN52,1)&lt;&gt;"0",IF(LEFT(BN52,1)="1",3.0,BO52),$D$5+$E$5*(CE52*BX52/($K$5*1000))+$F$5*(CE52*BX52/($K$5*1000))*MAX(MIN(BL52,$J$5),$I$5)*MAX(MIN(BL52,$J$5),$I$5)+$G$5*MAX(MIN(BL52,$J$5),$I$5)*(CE52*BX52/($K$5*1000))+$H$5*(CE52*BX52/($K$5*1000))*(CE52*BX52/($K$5*1000)))</f>
        <v>0</v>
      </c>
      <c r="Q52">
        <f>I52*(1000-(1000*0.61365*exp(17.502*U52/(240.97+U52))/(BX52+BY52)+BS52)/2)/(1000*0.61365*exp(17.502*U52/(240.97+U52))/(BX52+BY52)-BS52)</f>
        <v>0</v>
      </c>
      <c r="R52">
        <f>1/((BM52+1)/(O52/1.6)+1/(P52/1.37)) + BM52/((BM52+1)/(O52/1.6) + BM52/(P52/1.37))</f>
        <v>0</v>
      </c>
      <c r="S52">
        <f>(BI52*BK52)</f>
        <v>0</v>
      </c>
      <c r="T52">
        <f>(BZ52+(S52+2*0.95*5.67E-8*(((BZ52+$B$7)+273)^4-(BZ52+273)^4)-44100*I52)/(1.84*29.3*P52+8*0.95*5.67E-8*(BZ52+273)^3))</f>
        <v>0</v>
      </c>
      <c r="U52">
        <f>($C$7*CA52+$D$7*CB52+$E$7*T52)</f>
        <v>0</v>
      </c>
      <c r="V52">
        <f>0.61365*exp(17.502*U52/(240.97+U52))</f>
        <v>0</v>
      </c>
      <c r="W52">
        <f>(X52/Y52*100)</f>
        <v>0</v>
      </c>
      <c r="X52">
        <f>BS52*(BX52+BY52)/1000</f>
        <v>0</v>
      </c>
      <c r="Y52">
        <f>0.61365*exp(17.502*BZ52/(240.97+BZ52))</f>
        <v>0</v>
      </c>
      <c r="Z52">
        <f>(V52-BS52*(BX52+BY52)/1000)</f>
        <v>0</v>
      </c>
      <c r="AA52">
        <f>(-I52*44100)</f>
        <v>0</v>
      </c>
      <c r="AB52">
        <f>2*29.3*P52*0.92*(BZ52-U52)</f>
        <v>0</v>
      </c>
      <c r="AC52">
        <f>2*0.95*5.67E-8*(((BZ52+$B$7)+273)^4-(U52+273)^4)</f>
        <v>0</v>
      </c>
      <c r="AD52">
        <f>S52+AC52+AA52+AB52</f>
        <v>0</v>
      </c>
      <c r="AE52">
        <v>0</v>
      </c>
      <c r="AF52">
        <v>0</v>
      </c>
      <c r="AG52">
        <f>IF(AE52*$H$13&gt;=AI52,1.0,(AI52/(AI52-AE52*$H$13)))</f>
        <v>0</v>
      </c>
      <c r="AH52">
        <f>(AG52-1)*100</f>
        <v>0</v>
      </c>
      <c r="AI52">
        <f>MAX(0,($B$13+$C$13*CE52)/(1+$D$13*CE52)*BX52/(BZ52+273)*$E$13)</f>
        <v>0</v>
      </c>
      <c r="AJ52" t="s">
        <v>287</v>
      </c>
      <c r="AK52">
        <v>715.476923076923</v>
      </c>
      <c r="AL52">
        <v>3262.08</v>
      </c>
      <c r="AM52">
        <f>AL52-AK52</f>
        <v>0</v>
      </c>
      <c r="AN52">
        <f>AM52/AL52</f>
        <v>0</v>
      </c>
      <c r="AO52">
        <v>-0.577747479816223</v>
      </c>
      <c r="AP52" t="s">
        <v>471</v>
      </c>
      <c r="AQ52">
        <v>1039.17484615385</v>
      </c>
      <c r="AR52">
        <v>1212.63</v>
      </c>
      <c r="AS52">
        <f>1-AQ52/AR52</f>
        <v>0</v>
      </c>
      <c r="AT52">
        <v>0.5</v>
      </c>
      <c r="AU52">
        <f>BI52</f>
        <v>0</v>
      </c>
      <c r="AV52">
        <f>J52</f>
        <v>0</v>
      </c>
      <c r="AW52">
        <f>AS52*AT52*AU52</f>
        <v>0</v>
      </c>
      <c r="AX52">
        <f>BC52/AR52</f>
        <v>0</v>
      </c>
      <c r="AY52">
        <f>(AV52-AO52)/AU52</f>
        <v>0</v>
      </c>
      <c r="AZ52">
        <f>(AL52-AR52)/AR52</f>
        <v>0</v>
      </c>
      <c r="BA52" t="s">
        <v>472</v>
      </c>
      <c r="BB52">
        <v>751.59</v>
      </c>
      <c r="BC52">
        <f>AR52-BB52</f>
        <v>0</v>
      </c>
      <c r="BD52">
        <f>(AR52-AQ52)/(AR52-BB52)</f>
        <v>0</v>
      </c>
      <c r="BE52">
        <f>(AL52-AR52)/(AL52-BB52)</f>
        <v>0</v>
      </c>
      <c r="BF52">
        <f>(AR52-AQ52)/(AR52-AK52)</f>
        <v>0</v>
      </c>
      <c r="BG52">
        <f>(AL52-AR52)/(AL52-AK52)</f>
        <v>0</v>
      </c>
      <c r="BH52">
        <f>$B$11*CF52+$C$11*CG52+$F$11*CH52*(1-CK52)</f>
        <v>0</v>
      </c>
      <c r="BI52">
        <f>BH52*BJ52</f>
        <v>0</v>
      </c>
      <c r="BJ52">
        <f>($B$11*$D$9+$C$11*$D$9+$F$11*((CU52+CM52)/MAX(CU52+CM52+CV52, 0.1)*$I$9+CV52/MAX(CU52+CM52+CV52, 0.1)*$J$9))/($B$11+$C$11+$F$11)</f>
        <v>0</v>
      </c>
      <c r="BK52">
        <f>($B$11*$K$9+$C$11*$K$9+$F$11*((CU52+CM52)/MAX(CU52+CM52+CV52, 0.1)*$P$9+CV52/MAX(CU52+CM52+CV52, 0.1)*$Q$9))/($B$11+$C$11+$F$11)</f>
        <v>0</v>
      </c>
      <c r="BL52">
        <v>6</v>
      </c>
      <c r="BM52">
        <v>0.5</v>
      </c>
      <c r="BN52" t="s">
        <v>290</v>
      </c>
      <c r="BO52">
        <v>2</v>
      </c>
      <c r="BP52">
        <v>1607548980</v>
      </c>
      <c r="BQ52">
        <v>394.121548387097</v>
      </c>
      <c r="BR52">
        <v>399.608806451613</v>
      </c>
      <c r="BS52">
        <v>26.7387064516129</v>
      </c>
      <c r="BT52">
        <v>25.8712419354839</v>
      </c>
      <c r="BU52">
        <v>391.823290322581</v>
      </c>
      <c r="BV52">
        <v>26.351564516129</v>
      </c>
      <c r="BW52">
        <v>500.002677419355</v>
      </c>
      <c r="BX52">
        <v>101.705225806452</v>
      </c>
      <c r="BY52">
        <v>0.0450741516129032</v>
      </c>
      <c r="BZ52">
        <v>36.7493741935484</v>
      </c>
      <c r="CA52">
        <v>37.0331677419355</v>
      </c>
      <c r="CB52">
        <v>999.9</v>
      </c>
      <c r="CC52">
        <v>0</v>
      </c>
      <c r="CD52">
        <v>0</v>
      </c>
      <c r="CE52">
        <v>9996.30709677419</v>
      </c>
      <c r="CF52">
        <v>0</v>
      </c>
      <c r="CG52">
        <v>192.968774193548</v>
      </c>
      <c r="CH52">
        <v>1399.99451612903</v>
      </c>
      <c r="CI52">
        <v>0.900003354838709</v>
      </c>
      <c r="CJ52">
        <v>0.0999965419354838</v>
      </c>
      <c r="CK52">
        <v>0</v>
      </c>
      <c r="CL52">
        <v>1040.51987096774</v>
      </c>
      <c r="CM52">
        <v>4.99975</v>
      </c>
      <c r="CN52">
        <v>14259.7387096774</v>
      </c>
      <c r="CO52">
        <v>12178.0096774194</v>
      </c>
      <c r="CP52">
        <v>47.2012258064516</v>
      </c>
      <c r="CQ52">
        <v>48.643</v>
      </c>
      <c r="CR52">
        <v>47.877</v>
      </c>
      <c r="CS52">
        <v>48.3302903225806</v>
      </c>
      <c r="CT52">
        <v>49.0924838709677</v>
      </c>
      <c r="CU52">
        <v>1255.50032258064</v>
      </c>
      <c r="CV52">
        <v>139.495483870968</v>
      </c>
      <c r="CW52">
        <v>0</v>
      </c>
      <c r="CX52">
        <v>134.299999952316</v>
      </c>
      <c r="CY52">
        <v>0</v>
      </c>
      <c r="CZ52">
        <v>1039.17484615385</v>
      </c>
      <c r="DA52">
        <v>-337.566153876222</v>
      </c>
      <c r="DB52">
        <v>-4558.75897473054</v>
      </c>
      <c r="DC52">
        <v>14241.4115384615</v>
      </c>
      <c r="DD52">
        <v>15</v>
      </c>
      <c r="DE52">
        <v>1607548745</v>
      </c>
      <c r="DF52" t="s">
        <v>468</v>
      </c>
      <c r="DG52">
        <v>1607548743.5</v>
      </c>
      <c r="DH52">
        <v>1607548745</v>
      </c>
      <c r="DI52">
        <v>16</v>
      </c>
      <c r="DJ52">
        <v>-0.036</v>
      </c>
      <c r="DK52">
        <v>-0.015</v>
      </c>
      <c r="DL52">
        <v>2.298</v>
      </c>
      <c r="DM52">
        <v>0.387</v>
      </c>
      <c r="DN52">
        <v>402</v>
      </c>
      <c r="DO52">
        <v>26</v>
      </c>
      <c r="DP52">
        <v>0.08</v>
      </c>
      <c r="DQ52">
        <v>0.04</v>
      </c>
      <c r="DR52">
        <v>4.28269070033857</v>
      </c>
      <c r="DS52">
        <v>0.196238427171576</v>
      </c>
      <c r="DT52">
        <v>0.0270740004114463</v>
      </c>
      <c r="DU52">
        <v>1</v>
      </c>
      <c r="DV52">
        <v>-5.48571633333333</v>
      </c>
      <c r="DW52">
        <v>-0.894694104560639</v>
      </c>
      <c r="DX52">
        <v>0.0675799248043053</v>
      </c>
      <c r="DY52">
        <v>0</v>
      </c>
      <c r="DZ52">
        <v>0.862580366666667</v>
      </c>
      <c r="EA52">
        <v>1.40812370189099</v>
      </c>
      <c r="EB52">
        <v>0.10258383806217</v>
      </c>
      <c r="EC52">
        <v>0</v>
      </c>
      <c r="ED52">
        <v>1</v>
      </c>
      <c r="EE52">
        <v>3</v>
      </c>
      <c r="EF52" t="s">
        <v>321</v>
      </c>
      <c r="EG52">
        <v>100</v>
      </c>
      <c r="EH52">
        <v>100</v>
      </c>
      <c r="EI52">
        <v>2.298</v>
      </c>
      <c r="EJ52">
        <v>0.3872</v>
      </c>
      <c r="EK52">
        <v>2.29829999999998</v>
      </c>
      <c r="EL52">
        <v>0</v>
      </c>
      <c r="EM52">
        <v>0</v>
      </c>
      <c r="EN52">
        <v>0</v>
      </c>
      <c r="EO52">
        <v>0.387152380952383</v>
      </c>
      <c r="EP52">
        <v>0</v>
      </c>
      <c r="EQ52">
        <v>0</v>
      </c>
      <c r="ER52">
        <v>0</v>
      </c>
      <c r="ES52">
        <v>-1</v>
      </c>
      <c r="ET52">
        <v>-1</v>
      </c>
      <c r="EU52">
        <v>-1</v>
      </c>
      <c r="EV52">
        <v>-1</v>
      </c>
      <c r="EW52">
        <v>4.1</v>
      </c>
      <c r="EX52">
        <v>4</v>
      </c>
      <c r="EY52">
        <v>2</v>
      </c>
      <c r="EZ52">
        <v>513.577</v>
      </c>
      <c r="FA52">
        <v>512.495</v>
      </c>
      <c r="FB52">
        <v>35.449</v>
      </c>
      <c r="FC52">
        <v>33.1564</v>
      </c>
      <c r="FD52">
        <v>30.0002</v>
      </c>
      <c r="FE52">
        <v>32.92</v>
      </c>
      <c r="FF52">
        <v>32.8604</v>
      </c>
      <c r="FG52">
        <v>13.1736</v>
      </c>
      <c r="FH52">
        <v>0</v>
      </c>
      <c r="FI52">
        <v>100</v>
      </c>
      <c r="FJ52">
        <v>-999.9</v>
      </c>
      <c r="FK52">
        <v>400</v>
      </c>
      <c r="FL52">
        <v>27.1057</v>
      </c>
      <c r="FM52">
        <v>101.489</v>
      </c>
      <c r="FN52">
        <v>100.828</v>
      </c>
    </row>
    <row r="53" spans="1:170">
      <c r="A53">
        <v>37</v>
      </c>
      <c r="B53">
        <v>1607549246.1</v>
      </c>
      <c r="C53">
        <v>8314.09999990463</v>
      </c>
      <c r="D53" t="s">
        <v>473</v>
      </c>
      <c r="E53" t="s">
        <v>474</v>
      </c>
      <c r="F53" t="s">
        <v>285</v>
      </c>
      <c r="G53" t="s">
        <v>396</v>
      </c>
      <c r="H53">
        <v>1607549238.1</v>
      </c>
      <c r="I53">
        <f>BW53*AG53*(BS53-BT53)/(100*BL53*(1000-AG53*BS53))</f>
        <v>0</v>
      </c>
      <c r="J53">
        <f>BW53*AG53*(BR53-BQ53*(1000-AG53*BT53)/(1000-AG53*BS53))/(100*BL53)</f>
        <v>0</v>
      </c>
      <c r="K53">
        <f>BQ53 - IF(AG53&gt;1, J53*BL53*100.0/(AI53*CE53), 0)</f>
        <v>0</v>
      </c>
      <c r="L53">
        <f>((R53-I53/2)*K53-J53)/(R53+I53/2)</f>
        <v>0</v>
      </c>
      <c r="M53">
        <f>L53*(BX53+BY53)/1000.0</f>
        <v>0</v>
      </c>
      <c r="N53">
        <f>(BQ53 - IF(AG53&gt;1, J53*BL53*100.0/(AI53*CE53), 0))*(BX53+BY53)/1000.0</f>
        <v>0</v>
      </c>
      <c r="O53">
        <f>2.0/((1/Q53-1/P53)+SIGN(Q53)*SQRT((1/Q53-1/P53)*(1/Q53-1/P53) + 4*BM53/((BM53+1)*(BM53+1))*(2*1/Q53*1/P53-1/P53*1/P53)))</f>
        <v>0</v>
      </c>
      <c r="P53">
        <f>IF(LEFT(BN53,1)&lt;&gt;"0",IF(LEFT(BN53,1)="1",3.0,BO53),$D$5+$E$5*(CE53*BX53/($K$5*1000))+$F$5*(CE53*BX53/($K$5*1000))*MAX(MIN(BL53,$J$5),$I$5)*MAX(MIN(BL53,$J$5),$I$5)+$G$5*MAX(MIN(BL53,$J$5),$I$5)*(CE53*BX53/($K$5*1000))+$H$5*(CE53*BX53/($K$5*1000))*(CE53*BX53/($K$5*1000)))</f>
        <v>0</v>
      </c>
      <c r="Q53">
        <f>I53*(1000-(1000*0.61365*exp(17.502*U53/(240.97+U53))/(BX53+BY53)+BS53)/2)/(1000*0.61365*exp(17.502*U53/(240.97+U53))/(BX53+BY53)-BS53)</f>
        <v>0</v>
      </c>
      <c r="R53">
        <f>1/((BM53+1)/(O53/1.6)+1/(P53/1.37)) + BM53/((BM53+1)/(O53/1.6) + BM53/(P53/1.37))</f>
        <v>0</v>
      </c>
      <c r="S53">
        <f>(BI53*BK53)</f>
        <v>0</v>
      </c>
      <c r="T53">
        <f>(BZ53+(S53+2*0.95*5.67E-8*(((BZ53+$B$7)+273)^4-(BZ53+273)^4)-44100*I53)/(1.84*29.3*P53+8*0.95*5.67E-8*(BZ53+273)^3))</f>
        <v>0</v>
      </c>
      <c r="U53">
        <f>($C$7*CA53+$D$7*CB53+$E$7*T53)</f>
        <v>0</v>
      </c>
      <c r="V53">
        <f>0.61365*exp(17.502*U53/(240.97+U53))</f>
        <v>0</v>
      </c>
      <c r="W53">
        <f>(X53/Y53*100)</f>
        <v>0</v>
      </c>
      <c r="X53">
        <f>BS53*(BX53+BY53)/1000</f>
        <v>0</v>
      </c>
      <c r="Y53">
        <f>0.61365*exp(17.502*BZ53/(240.97+BZ53))</f>
        <v>0</v>
      </c>
      <c r="Z53">
        <f>(V53-BS53*(BX53+BY53)/1000)</f>
        <v>0</v>
      </c>
      <c r="AA53">
        <f>(-I53*44100)</f>
        <v>0</v>
      </c>
      <c r="AB53">
        <f>2*29.3*P53*0.92*(BZ53-U53)</f>
        <v>0</v>
      </c>
      <c r="AC53">
        <f>2*0.95*5.67E-8*(((BZ53+$B$7)+273)^4-(U53+273)^4)</f>
        <v>0</v>
      </c>
      <c r="AD53">
        <f>S53+AC53+AA53+AB53</f>
        <v>0</v>
      </c>
      <c r="AE53">
        <v>0</v>
      </c>
      <c r="AF53">
        <v>0</v>
      </c>
      <c r="AG53">
        <f>IF(AE53*$H$13&gt;=AI53,1.0,(AI53/(AI53-AE53*$H$13)))</f>
        <v>0</v>
      </c>
      <c r="AH53">
        <f>(AG53-1)*100</f>
        <v>0</v>
      </c>
      <c r="AI53">
        <f>MAX(0,($B$13+$C$13*CE53)/(1+$D$13*CE53)*BX53/(BZ53+273)*$E$13)</f>
        <v>0</v>
      </c>
      <c r="AJ53" t="s">
        <v>287</v>
      </c>
      <c r="AK53">
        <v>715.476923076923</v>
      </c>
      <c r="AL53">
        <v>3262.08</v>
      </c>
      <c r="AM53">
        <f>AL53-AK53</f>
        <v>0</v>
      </c>
      <c r="AN53">
        <f>AM53/AL53</f>
        <v>0</v>
      </c>
      <c r="AO53">
        <v>-0.577747479816223</v>
      </c>
      <c r="AP53" t="s">
        <v>475</v>
      </c>
      <c r="AQ53">
        <v>1628.79923076923</v>
      </c>
      <c r="AR53">
        <v>1681.56</v>
      </c>
      <c r="AS53">
        <f>1-AQ53/AR53</f>
        <v>0</v>
      </c>
      <c r="AT53">
        <v>0.5</v>
      </c>
      <c r="AU53">
        <f>BI53</f>
        <v>0</v>
      </c>
      <c r="AV53">
        <f>J53</f>
        <v>0</v>
      </c>
      <c r="AW53">
        <f>AS53*AT53*AU53</f>
        <v>0</v>
      </c>
      <c r="AX53">
        <f>BC53/AR53</f>
        <v>0</v>
      </c>
      <c r="AY53">
        <f>(AV53-AO53)/AU53</f>
        <v>0</v>
      </c>
      <c r="AZ53">
        <f>(AL53-AR53)/AR53</f>
        <v>0</v>
      </c>
      <c r="BA53" t="s">
        <v>476</v>
      </c>
      <c r="BB53">
        <v>783.66</v>
      </c>
      <c r="BC53">
        <f>AR53-BB53</f>
        <v>0</v>
      </c>
      <c r="BD53">
        <f>(AR53-AQ53)/(AR53-BB53)</f>
        <v>0</v>
      </c>
      <c r="BE53">
        <f>(AL53-AR53)/(AL53-BB53)</f>
        <v>0</v>
      </c>
      <c r="BF53">
        <f>(AR53-AQ53)/(AR53-AK53)</f>
        <v>0</v>
      </c>
      <c r="BG53">
        <f>(AL53-AR53)/(AL53-AK53)</f>
        <v>0</v>
      </c>
      <c r="BH53">
        <f>$B$11*CF53+$C$11*CG53+$F$11*CH53*(1-CK53)</f>
        <v>0</v>
      </c>
      <c r="BI53">
        <f>BH53*BJ53</f>
        <v>0</v>
      </c>
      <c r="BJ53">
        <f>($B$11*$D$9+$C$11*$D$9+$F$11*((CU53+CM53)/MAX(CU53+CM53+CV53, 0.1)*$I$9+CV53/MAX(CU53+CM53+CV53, 0.1)*$J$9))/($B$11+$C$11+$F$11)</f>
        <v>0</v>
      </c>
      <c r="BK53">
        <f>($B$11*$K$9+$C$11*$K$9+$F$11*((CU53+CM53)/MAX(CU53+CM53+CV53, 0.1)*$P$9+CV53/MAX(CU53+CM53+CV53, 0.1)*$Q$9))/($B$11+$C$11+$F$11)</f>
        <v>0</v>
      </c>
      <c r="BL53">
        <v>6</v>
      </c>
      <c r="BM53">
        <v>0.5</v>
      </c>
      <c r="BN53" t="s">
        <v>290</v>
      </c>
      <c r="BO53">
        <v>2</v>
      </c>
      <c r="BP53">
        <v>1607549238.1</v>
      </c>
      <c r="BQ53">
        <v>400.551032258064</v>
      </c>
      <c r="BR53">
        <v>400.44964516129</v>
      </c>
      <c r="BS53">
        <v>25.3698903225806</v>
      </c>
      <c r="BT53">
        <v>25.4082806451613</v>
      </c>
      <c r="BU53">
        <v>398.252774193548</v>
      </c>
      <c r="BV53">
        <v>24.9827419354839</v>
      </c>
      <c r="BW53">
        <v>500.013516129032</v>
      </c>
      <c r="BX53">
        <v>101.703580645161</v>
      </c>
      <c r="BY53">
        <v>0.0449442322580645</v>
      </c>
      <c r="BZ53">
        <v>36.6013064516129</v>
      </c>
      <c r="CA53">
        <v>37.2519838709677</v>
      </c>
      <c r="CB53">
        <v>999.9</v>
      </c>
      <c r="CC53">
        <v>0</v>
      </c>
      <c r="CD53">
        <v>0</v>
      </c>
      <c r="CE53">
        <v>10001.044516129</v>
      </c>
      <c r="CF53">
        <v>0</v>
      </c>
      <c r="CG53">
        <v>201.556870967742</v>
      </c>
      <c r="CH53">
        <v>1400.0135483871</v>
      </c>
      <c r="CI53">
        <v>0.900006483870968</v>
      </c>
      <c r="CJ53">
        <v>0.0999937258064516</v>
      </c>
      <c r="CK53">
        <v>0</v>
      </c>
      <c r="CL53">
        <v>1629.31806451613</v>
      </c>
      <c r="CM53">
        <v>4.99975</v>
      </c>
      <c r="CN53">
        <v>22779.8258064516</v>
      </c>
      <c r="CO53">
        <v>12178.1935483871</v>
      </c>
      <c r="CP53">
        <v>46.4471612903226</v>
      </c>
      <c r="CQ53">
        <v>47.925</v>
      </c>
      <c r="CR53">
        <v>47.1168709677419</v>
      </c>
      <c r="CS53">
        <v>47.651</v>
      </c>
      <c r="CT53">
        <v>48.375</v>
      </c>
      <c r="CU53">
        <v>1255.52193548387</v>
      </c>
      <c r="CV53">
        <v>139.492580645161</v>
      </c>
      <c r="CW53">
        <v>0</v>
      </c>
      <c r="CX53">
        <v>257</v>
      </c>
      <c r="CY53">
        <v>0</v>
      </c>
      <c r="CZ53">
        <v>1628.79923076923</v>
      </c>
      <c r="DA53">
        <v>-97.9699146119908</v>
      </c>
      <c r="DB53">
        <v>-1376.76923170576</v>
      </c>
      <c r="DC53">
        <v>22771.9653846154</v>
      </c>
      <c r="DD53">
        <v>15</v>
      </c>
      <c r="DE53">
        <v>1607548745</v>
      </c>
      <c r="DF53" t="s">
        <v>468</v>
      </c>
      <c r="DG53">
        <v>1607548743.5</v>
      </c>
      <c r="DH53">
        <v>1607548745</v>
      </c>
      <c r="DI53">
        <v>16</v>
      </c>
      <c r="DJ53">
        <v>-0.036</v>
      </c>
      <c r="DK53">
        <v>-0.015</v>
      </c>
      <c r="DL53">
        <v>2.298</v>
      </c>
      <c r="DM53">
        <v>0.387</v>
      </c>
      <c r="DN53">
        <v>402</v>
      </c>
      <c r="DO53">
        <v>26</v>
      </c>
      <c r="DP53">
        <v>0.08</v>
      </c>
      <c r="DQ53">
        <v>0.04</v>
      </c>
      <c r="DR53">
        <v>-0.0595402340446875</v>
      </c>
      <c r="DS53">
        <v>-0.604399434447839</v>
      </c>
      <c r="DT53">
        <v>0.073373457459077</v>
      </c>
      <c r="DU53">
        <v>0</v>
      </c>
      <c r="DV53">
        <v>0.0973083408333333</v>
      </c>
      <c r="DW53">
        <v>0.363572290945495</v>
      </c>
      <c r="DX53">
        <v>0.0805501171522397</v>
      </c>
      <c r="DY53">
        <v>0</v>
      </c>
      <c r="DZ53">
        <v>-0.042507939</v>
      </c>
      <c r="EA53">
        <v>1.15518577468298</v>
      </c>
      <c r="EB53">
        <v>0.0839021605595869</v>
      </c>
      <c r="EC53">
        <v>0</v>
      </c>
      <c r="ED53">
        <v>0</v>
      </c>
      <c r="EE53">
        <v>3</v>
      </c>
      <c r="EF53" t="s">
        <v>297</v>
      </c>
      <c r="EG53">
        <v>100</v>
      </c>
      <c r="EH53">
        <v>100</v>
      </c>
      <c r="EI53">
        <v>2.298</v>
      </c>
      <c r="EJ53">
        <v>0.3872</v>
      </c>
      <c r="EK53">
        <v>2.29829999999998</v>
      </c>
      <c r="EL53">
        <v>0</v>
      </c>
      <c r="EM53">
        <v>0</v>
      </c>
      <c r="EN53">
        <v>0</v>
      </c>
      <c r="EO53">
        <v>0.387152380952383</v>
      </c>
      <c r="EP53">
        <v>0</v>
      </c>
      <c r="EQ53">
        <v>0</v>
      </c>
      <c r="ER53">
        <v>0</v>
      </c>
      <c r="ES53">
        <v>-1</v>
      </c>
      <c r="ET53">
        <v>-1</v>
      </c>
      <c r="EU53">
        <v>-1</v>
      </c>
      <c r="EV53">
        <v>-1</v>
      </c>
      <c r="EW53">
        <v>8.4</v>
      </c>
      <c r="EX53">
        <v>8.4</v>
      </c>
      <c r="EY53">
        <v>2</v>
      </c>
      <c r="EZ53">
        <v>512.661</v>
      </c>
      <c r="FA53">
        <v>512.222</v>
      </c>
      <c r="FB53">
        <v>35.3539</v>
      </c>
      <c r="FC53">
        <v>33.1114</v>
      </c>
      <c r="FD53">
        <v>30.0002</v>
      </c>
      <c r="FE53">
        <v>32.8995</v>
      </c>
      <c r="FF53">
        <v>32.8459</v>
      </c>
      <c r="FG53">
        <v>13.4717</v>
      </c>
      <c r="FH53">
        <v>0</v>
      </c>
      <c r="FI53">
        <v>100</v>
      </c>
      <c r="FJ53">
        <v>-999.9</v>
      </c>
      <c r="FK53">
        <v>400</v>
      </c>
      <c r="FL53">
        <v>26.8076</v>
      </c>
      <c r="FM53">
        <v>101.5</v>
      </c>
      <c r="FN53">
        <v>100.848</v>
      </c>
    </row>
    <row r="54" spans="1:170">
      <c r="A54">
        <v>38</v>
      </c>
      <c r="B54">
        <v>1607549502.1</v>
      </c>
      <c r="C54">
        <v>8570.09999990463</v>
      </c>
      <c r="D54" t="s">
        <v>477</v>
      </c>
      <c r="E54" t="s">
        <v>478</v>
      </c>
      <c r="F54" t="s">
        <v>285</v>
      </c>
      <c r="G54" t="s">
        <v>396</v>
      </c>
      <c r="H54">
        <v>1607549494.1</v>
      </c>
      <c r="I54">
        <f>BW54*AG54*(BS54-BT54)/(100*BL54*(1000-AG54*BS54))</f>
        <v>0</v>
      </c>
      <c r="J54">
        <f>BW54*AG54*(BR54-BQ54*(1000-AG54*BT54)/(1000-AG54*BS54))/(100*BL54)</f>
        <v>0</v>
      </c>
      <c r="K54">
        <f>BQ54 - IF(AG54&gt;1, J54*BL54*100.0/(AI54*CE54), 0)</f>
        <v>0</v>
      </c>
      <c r="L54">
        <f>((R54-I54/2)*K54-J54)/(R54+I54/2)</f>
        <v>0</v>
      </c>
      <c r="M54">
        <f>L54*(BX54+BY54)/1000.0</f>
        <v>0</v>
      </c>
      <c r="N54">
        <f>(BQ54 - IF(AG54&gt;1, J54*BL54*100.0/(AI54*CE54), 0))*(BX54+BY54)/1000.0</f>
        <v>0</v>
      </c>
      <c r="O54">
        <f>2.0/((1/Q54-1/P54)+SIGN(Q54)*SQRT((1/Q54-1/P54)*(1/Q54-1/P54) + 4*BM54/((BM54+1)*(BM54+1))*(2*1/Q54*1/P54-1/P54*1/P54)))</f>
        <v>0</v>
      </c>
      <c r="P54">
        <f>IF(LEFT(BN54,1)&lt;&gt;"0",IF(LEFT(BN54,1)="1",3.0,BO54),$D$5+$E$5*(CE54*BX54/($K$5*1000))+$F$5*(CE54*BX54/($K$5*1000))*MAX(MIN(BL54,$J$5),$I$5)*MAX(MIN(BL54,$J$5),$I$5)+$G$5*MAX(MIN(BL54,$J$5),$I$5)*(CE54*BX54/($K$5*1000))+$H$5*(CE54*BX54/($K$5*1000))*(CE54*BX54/($K$5*1000)))</f>
        <v>0</v>
      </c>
      <c r="Q54">
        <f>I54*(1000-(1000*0.61365*exp(17.502*U54/(240.97+U54))/(BX54+BY54)+BS54)/2)/(1000*0.61365*exp(17.502*U54/(240.97+U54))/(BX54+BY54)-BS54)</f>
        <v>0</v>
      </c>
      <c r="R54">
        <f>1/((BM54+1)/(O54/1.6)+1/(P54/1.37)) + BM54/((BM54+1)/(O54/1.6) + BM54/(P54/1.37))</f>
        <v>0</v>
      </c>
      <c r="S54">
        <f>(BI54*BK54)</f>
        <v>0</v>
      </c>
      <c r="T54">
        <f>(BZ54+(S54+2*0.95*5.67E-8*(((BZ54+$B$7)+273)^4-(BZ54+273)^4)-44100*I54)/(1.84*29.3*P54+8*0.95*5.67E-8*(BZ54+273)^3))</f>
        <v>0</v>
      </c>
      <c r="U54">
        <f>($C$7*CA54+$D$7*CB54+$E$7*T54)</f>
        <v>0</v>
      </c>
      <c r="V54">
        <f>0.61365*exp(17.502*U54/(240.97+U54))</f>
        <v>0</v>
      </c>
      <c r="W54">
        <f>(X54/Y54*100)</f>
        <v>0</v>
      </c>
      <c r="X54">
        <f>BS54*(BX54+BY54)/1000</f>
        <v>0</v>
      </c>
      <c r="Y54">
        <f>0.61365*exp(17.502*BZ54/(240.97+BZ54))</f>
        <v>0</v>
      </c>
      <c r="Z54">
        <f>(V54-BS54*(BX54+BY54)/1000)</f>
        <v>0</v>
      </c>
      <c r="AA54">
        <f>(-I54*44100)</f>
        <v>0</v>
      </c>
      <c r="AB54">
        <f>2*29.3*P54*0.92*(BZ54-U54)</f>
        <v>0</v>
      </c>
      <c r="AC54">
        <f>2*0.95*5.67E-8*(((BZ54+$B$7)+273)^4-(U54+273)^4)</f>
        <v>0</v>
      </c>
      <c r="AD54">
        <f>S54+AC54+AA54+AB54</f>
        <v>0</v>
      </c>
      <c r="AE54">
        <v>0</v>
      </c>
      <c r="AF54">
        <v>0</v>
      </c>
      <c r="AG54">
        <f>IF(AE54*$H$13&gt;=AI54,1.0,(AI54/(AI54-AE54*$H$13)))</f>
        <v>0</v>
      </c>
      <c r="AH54">
        <f>(AG54-1)*100</f>
        <v>0</v>
      </c>
      <c r="AI54">
        <f>MAX(0,($B$13+$C$13*CE54)/(1+$D$13*CE54)*BX54/(BZ54+273)*$E$13)</f>
        <v>0</v>
      </c>
      <c r="AJ54" t="s">
        <v>287</v>
      </c>
      <c r="AK54">
        <v>715.476923076923</v>
      </c>
      <c r="AL54">
        <v>3262.08</v>
      </c>
      <c r="AM54">
        <f>AL54-AK54</f>
        <v>0</v>
      </c>
      <c r="AN54">
        <f>AM54/AL54</f>
        <v>0</v>
      </c>
      <c r="AO54">
        <v>-0.577747479816223</v>
      </c>
      <c r="AP54" t="s">
        <v>479</v>
      </c>
      <c r="AQ54">
        <v>1293.9196</v>
      </c>
      <c r="AR54">
        <v>1378.77</v>
      </c>
      <c r="AS54">
        <f>1-AQ54/AR54</f>
        <v>0</v>
      </c>
      <c r="AT54">
        <v>0.5</v>
      </c>
      <c r="AU54">
        <f>BI54</f>
        <v>0</v>
      </c>
      <c r="AV54">
        <f>J54</f>
        <v>0</v>
      </c>
      <c r="AW54">
        <f>AS54*AT54*AU54</f>
        <v>0</v>
      </c>
      <c r="AX54">
        <f>BC54/AR54</f>
        <v>0</v>
      </c>
      <c r="AY54">
        <f>(AV54-AO54)/AU54</f>
        <v>0</v>
      </c>
      <c r="AZ54">
        <f>(AL54-AR54)/AR54</f>
        <v>0</v>
      </c>
      <c r="BA54" t="s">
        <v>480</v>
      </c>
      <c r="BB54">
        <v>805.04</v>
      </c>
      <c r="BC54">
        <f>AR54-BB54</f>
        <v>0</v>
      </c>
      <c r="BD54">
        <f>(AR54-AQ54)/(AR54-BB54)</f>
        <v>0</v>
      </c>
      <c r="BE54">
        <f>(AL54-AR54)/(AL54-BB54)</f>
        <v>0</v>
      </c>
      <c r="BF54">
        <f>(AR54-AQ54)/(AR54-AK54)</f>
        <v>0</v>
      </c>
      <c r="BG54">
        <f>(AL54-AR54)/(AL54-AK54)</f>
        <v>0</v>
      </c>
      <c r="BH54">
        <f>$B$11*CF54+$C$11*CG54+$F$11*CH54*(1-CK54)</f>
        <v>0</v>
      </c>
      <c r="BI54">
        <f>BH54*BJ54</f>
        <v>0</v>
      </c>
      <c r="BJ54">
        <f>($B$11*$D$9+$C$11*$D$9+$F$11*((CU54+CM54)/MAX(CU54+CM54+CV54, 0.1)*$I$9+CV54/MAX(CU54+CM54+CV54, 0.1)*$J$9))/($B$11+$C$11+$F$11)</f>
        <v>0</v>
      </c>
      <c r="BK54">
        <f>($B$11*$K$9+$C$11*$K$9+$F$11*((CU54+CM54)/MAX(CU54+CM54+CV54, 0.1)*$P$9+CV54/MAX(CU54+CM54+CV54, 0.1)*$Q$9))/($B$11+$C$11+$F$11)</f>
        <v>0</v>
      </c>
      <c r="BL54">
        <v>6</v>
      </c>
      <c r="BM54">
        <v>0.5</v>
      </c>
      <c r="BN54" t="s">
        <v>290</v>
      </c>
      <c r="BO54">
        <v>2</v>
      </c>
      <c r="BP54">
        <v>1607549494.1</v>
      </c>
      <c r="BQ54">
        <v>400.251258064516</v>
      </c>
      <c r="BR54">
        <v>400.489548387097</v>
      </c>
      <c r="BS54">
        <v>25.3069806451613</v>
      </c>
      <c r="BT54">
        <v>24.9957258064516</v>
      </c>
      <c r="BU54">
        <v>397.952870967742</v>
      </c>
      <c r="BV54">
        <v>24.9198290322581</v>
      </c>
      <c r="BW54">
        <v>500.015</v>
      </c>
      <c r="BX54">
        <v>101.699225806452</v>
      </c>
      <c r="BY54">
        <v>0.0453077774193548</v>
      </c>
      <c r="BZ54">
        <v>36.549735483871</v>
      </c>
      <c r="CA54">
        <v>36.6493258064516</v>
      </c>
      <c r="CB54">
        <v>999.9</v>
      </c>
      <c r="CC54">
        <v>0</v>
      </c>
      <c r="CD54">
        <v>0</v>
      </c>
      <c r="CE54">
        <v>9999.73935483871</v>
      </c>
      <c r="CF54">
        <v>0</v>
      </c>
      <c r="CG54">
        <v>121.583580645161</v>
      </c>
      <c r="CH54">
        <v>1400.01580645161</v>
      </c>
      <c r="CI54">
        <v>0.899995225806452</v>
      </c>
      <c r="CJ54">
        <v>0.100004667741935</v>
      </c>
      <c r="CK54">
        <v>0</v>
      </c>
      <c r="CL54">
        <v>1294.92516129032</v>
      </c>
      <c r="CM54">
        <v>4.99975</v>
      </c>
      <c r="CN54">
        <v>18035.2225806452</v>
      </c>
      <c r="CO54">
        <v>12178.1806451613</v>
      </c>
      <c r="CP54">
        <v>46.5845483870968</v>
      </c>
      <c r="CQ54">
        <v>48.167064516129</v>
      </c>
      <c r="CR54">
        <v>47.288064516129</v>
      </c>
      <c r="CS54">
        <v>48.0159032258064</v>
      </c>
      <c r="CT54">
        <v>48.5038709677419</v>
      </c>
      <c r="CU54">
        <v>1255.5064516129</v>
      </c>
      <c r="CV54">
        <v>139.50935483871</v>
      </c>
      <c r="CW54">
        <v>0</v>
      </c>
      <c r="CX54">
        <v>255</v>
      </c>
      <c r="CY54">
        <v>0</v>
      </c>
      <c r="CZ54">
        <v>1293.9196</v>
      </c>
      <c r="DA54">
        <v>-76.696153751657</v>
      </c>
      <c r="DB54">
        <v>-1037.7307678256</v>
      </c>
      <c r="DC54">
        <v>18021.96</v>
      </c>
      <c r="DD54">
        <v>15</v>
      </c>
      <c r="DE54">
        <v>1607548745</v>
      </c>
      <c r="DF54" t="s">
        <v>468</v>
      </c>
      <c r="DG54">
        <v>1607548743.5</v>
      </c>
      <c r="DH54">
        <v>1607548745</v>
      </c>
      <c r="DI54">
        <v>16</v>
      </c>
      <c r="DJ54">
        <v>-0.036</v>
      </c>
      <c r="DK54">
        <v>-0.015</v>
      </c>
      <c r="DL54">
        <v>2.298</v>
      </c>
      <c r="DM54">
        <v>0.387</v>
      </c>
      <c r="DN54">
        <v>402</v>
      </c>
      <c r="DO54">
        <v>26</v>
      </c>
      <c r="DP54">
        <v>0.08</v>
      </c>
      <c r="DQ54">
        <v>0.04</v>
      </c>
      <c r="DR54">
        <v>0.108457421955777</v>
      </c>
      <c r="DS54">
        <v>-1.02926162725669</v>
      </c>
      <c r="DT54">
        <v>0.0816688177495955</v>
      </c>
      <c r="DU54">
        <v>0</v>
      </c>
      <c r="DV54">
        <v>-0.24348039</v>
      </c>
      <c r="DW54">
        <v>1.18042109098999</v>
      </c>
      <c r="DX54">
        <v>0.091065382490737</v>
      </c>
      <c r="DY54">
        <v>0</v>
      </c>
      <c r="DZ54">
        <v>0.310165233333333</v>
      </c>
      <c r="EA54">
        <v>0.308836244716351</v>
      </c>
      <c r="EB54">
        <v>0.0223813505336971</v>
      </c>
      <c r="EC54">
        <v>0</v>
      </c>
      <c r="ED54">
        <v>0</v>
      </c>
      <c r="EE54">
        <v>3</v>
      </c>
      <c r="EF54" t="s">
        <v>297</v>
      </c>
      <c r="EG54">
        <v>100</v>
      </c>
      <c r="EH54">
        <v>100</v>
      </c>
      <c r="EI54">
        <v>2.298</v>
      </c>
      <c r="EJ54">
        <v>0.3872</v>
      </c>
      <c r="EK54">
        <v>2.29829999999998</v>
      </c>
      <c r="EL54">
        <v>0</v>
      </c>
      <c r="EM54">
        <v>0</v>
      </c>
      <c r="EN54">
        <v>0</v>
      </c>
      <c r="EO54">
        <v>0.387152380952383</v>
      </c>
      <c r="EP54">
        <v>0</v>
      </c>
      <c r="EQ54">
        <v>0</v>
      </c>
      <c r="ER54">
        <v>0</v>
      </c>
      <c r="ES54">
        <v>-1</v>
      </c>
      <c r="ET54">
        <v>-1</v>
      </c>
      <c r="EU54">
        <v>-1</v>
      </c>
      <c r="EV54">
        <v>-1</v>
      </c>
      <c r="EW54">
        <v>12.6</v>
      </c>
      <c r="EX54">
        <v>12.6</v>
      </c>
      <c r="EY54">
        <v>2</v>
      </c>
      <c r="EZ54">
        <v>513.685</v>
      </c>
      <c r="FA54">
        <v>510.945</v>
      </c>
      <c r="FB54">
        <v>35.2933</v>
      </c>
      <c r="FC54">
        <v>33.1343</v>
      </c>
      <c r="FD54">
        <v>30.0003</v>
      </c>
      <c r="FE54">
        <v>32.917</v>
      </c>
      <c r="FF54">
        <v>32.867</v>
      </c>
      <c r="FG54">
        <v>13.3688</v>
      </c>
      <c r="FH54">
        <v>0</v>
      </c>
      <c r="FI54">
        <v>100</v>
      </c>
      <c r="FJ54">
        <v>-999.9</v>
      </c>
      <c r="FK54">
        <v>400</v>
      </c>
      <c r="FL54">
        <v>25.4522</v>
      </c>
      <c r="FM54">
        <v>101.504</v>
      </c>
      <c r="FN54">
        <v>100.851</v>
      </c>
    </row>
    <row r="55" spans="1:170">
      <c r="A55">
        <v>39</v>
      </c>
      <c r="B55">
        <v>1607549688.6</v>
      </c>
      <c r="C55">
        <v>8756.59999990463</v>
      </c>
      <c r="D55" t="s">
        <v>481</v>
      </c>
      <c r="E55" t="s">
        <v>482</v>
      </c>
      <c r="F55" t="s">
        <v>483</v>
      </c>
      <c r="G55" t="s">
        <v>484</v>
      </c>
      <c r="H55">
        <v>1607549680.6</v>
      </c>
      <c r="I55">
        <f>BW55*AG55*(BS55-BT55)/(100*BL55*(1000-AG55*BS55))</f>
        <v>0</v>
      </c>
      <c r="J55">
        <f>BW55*AG55*(BR55-BQ55*(1000-AG55*BT55)/(1000-AG55*BS55))/(100*BL55)</f>
        <v>0</v>
      </c>
      <c r="K55">
        <f>BQ55 - IF(AG55&gt;1, J55*BL55*100.0/(AI55*CE55), 0)</f>
        <v>0</v>
      </c>
      <c r="L55">
        <f>((R55-I55/2)*K55-J55)/(R55+I55/2)</f>
        <v>0</v>
      </c>
      <c r="M55">
        <f>L55*(BX55+BY55)/1000.0</f>
        <v>0</v>
      </c>
      <c r="N55">
        <f>(BQ55 - IF(AG55&gt;1, J55*BL55*100.0/(AI55*CE55), 0))*(BX55+BY55)/1000.0</f>
        <v>0</v>
      </c>
      <c r="O55">
        <f>2.0/((1/Q55-1/P55)+SIGN(Q55)*SQRT((1/Q55-1/P55)*(1/Q55-1/P55) + 4*BM55/((BM55+1)*(BM55+1))*(2*1/Q55*1/P55-1/P55*1/P55)))</f>
        <v>0</v>
      </c>
      <c r="P55">
        <f>IF(LEFT(BN55,1)&lt;&gt;"0",IF(LEFT(BN55,1)="1",3.0,BO55),$D$5+$E$5*(CE55*BX55/($K$5*1000))+$F$5*(CE55*BX55/($K$5*1000))*MAX(MIN(BL55,$J$5),$I$5)*MAX(MIN(BL55,$J$5),$I$5)+$G$5*MAX(MIN(BL55,$J$5),$I$5)*(CE55*BX55/($K$5*1000))+$H$5*(CE55*BX55/($K$5*1000))*(CE55*BX55/($K$5*1000)))</f>
        <v>0</v>
      </c>
      <c r="Q55">
        <f>I55*(1000-(1000*0.61365*exp(17.502*U55/(240.97+U55))/(BX55+BY55)+BS55)/2)/(1000*0.61365*exp(17.502*U55/(240.97+U55))/(BX55+BY55)-BS55)</f>
        <v>0</v>
      </c>
      <c r="R55">
        <f>1/((BM55+1)/(O55/1.6)+1/(P55/1.37)) + BM55/((BM55+1)/(O55/1.6) + BM55/(P55/1.37))</f>
        <v>0</v>
      </c>
      <c r="S55">
        <f>(BI55*BK55)</f>
        <v>0</v>
      </c>
      <c r="T55">
        <f>(BZ55+(S55+2*0.95*5.67E-8*(((BZ55+$B$7)+273)^4-(BZ55+273)^4)-44100*I55)/(1.84*29.3*P55+8*0.95*5.67E-8*(BZ55+273)^3))</f>
        <v>0</v>
      </c>
      <c r="U55">
        <f>($C$7*CA55+$D$7*CB55+$E$7*T55)</f>
        <v>0</v>
      </c>
      <c r="V55">
        <f>0.61365*exp(17.502*U55/(240.97+U55))</f>
        <v>0</v>
      </c>
      <c r="W55">
        <f>(X55/Y55*100)</f>
        <v>0</v>
      </c>
      <c r="X55">
        <f>BS55*(BX55+BY55)/1000</f>
        <v>0</v>
      </c>
      <c r="Y55">
        <f>0.61365*exp(17.502*BZ55/(240.97+BZ55))</f>
        <v>0</v>
      </c>
      <c r="Z55">
        <f>(V55-BS55*(BX55+BY55)/1000)</f>
        <v>0</v>
      </c>
      <c r="AA55">
        <f>(-I55*44100)</f>
        <v>0</v>
      </c>
      <c r="AB55">
        <f>2*29.3*P55*0.92*(BZ55-U55)</f>
        <v>0</v>
      </c>
      <c r="AC55">
        <f>2*0.95*5.67E-8*(((BZ55+$B$7)+273)^4-(U55+273)^4)</f>
        <v>0</v>
      </c>
      <c r="AD55">
        <f>S55+AC55+AA55+AB55</f>
        <v>0</v>
      </c>
      <c r="AE55">
        <v>0</v>
      </c>
      <c r="AF55">
        <v>0</v>
      </c>
      <c r="AG55">
        <f>IF(AE55*$H$13&gt;=AI55,1.0,(AI55/(AI55-AE55*$H$13)))</f>
        <v>0</v>
      </c>
      <c r="AH55">
        <f>(AG55-1)*100</f>
        <v>0</v>
      </c>
      <c r="AI55">
        <f>MAX(0,($B$13+$C$13*CE55)/(1+$D$13*CE55)*BX55/(BZ55+273)*$E$13)</f>
        <v>0</v>
      </c>
      <c r="AJ55" t="s">
        <v>287</v>
      </c>
      <c r="AK55">
        <v>715.476923076923</v>
      </c>
      <c r="AL55">
        <v>3262.08</v>
      </c>
      <c r="AM55">
        <f>AL55-AK55</f>
        <v>0</v>
      </c>
      <c r="AN55">
        <f>AM55/AL55</f>
        <v>0</v>
      </c>
      <c r="AO55">
        <v>-0.577747479816223</v>
      </c>
      <c r="AP55" t="s">
        <v>485</v>
      </c>
      <c r="AQ55">
        <v>2086.53038461538</v>
      </c>
      <c r="AR55">
        <v>2391.37</v>
      </c>
      <c r="AS55">
        <f>1-AQ55/AR55</f>
        <v>0</v>
      </c>
      <c r="AT55">
        <v>0.5</v>
      </c>
      <c r="AU55">
        <f>BI55</f>
        <v>0</v>
      </c>
      <c r="AV55">
        <f>J55</f>
        <v>0</v>
      </c>
      <c r="AW55">
        <f>AS55*AT55*AU55</f>
        <v>0</v>
      </c>
      <c r="AX55">
        <f>BC55/AR55</f>
        <v>0</v>
      </c>
      <c r="AY55">
        <f>(AV55-AO55)/AU55</f>
        <v>0</v>
      </c>
      <c r="AZ55">
        <f>(AL55-AR55)/AR55</f>
        <v>0</v>
      </c>
      <c r="BA55" t="s">
        <v>486</v>
      </c>
      <c r="BB55">
        <v>955.17</v>
      </c>
      <c r="BC55">
        <f>AR55-BB55</f>
        <v>0</v>
      </c>
      <c r="BD55">
        <f>(AR55-AQ55)/(AR55-BB55)</f>
        <v>0</v>
      </c>
      <c r="BE55">
        <f>(AL55-AR55)/(AL55-BB55)</f>
        <v>0</v>
      </c>
      <c r="BF55">
        <f>(AR55-AQ55)/(AR55-AK55)</f>
        <v>0</v>
      </c>
      <c r="BG55">
        <f>(AL55-AR55)/(AL55-AK55)</f>
        <v>0</v>
      </c>
      <c r="BH55">
        <f>$B$11*CF55+$C$11*CG55+$F$11*CH55*(1-CK55)</f>
        <v>0</v>
      </c>
      <c r="BI55">
        <f>BH55*BJ55</f>
        <v>0</v>
      </c>
      <c r="BJ55">
        <f>($B$11*$D$9+$C$11*$D$9+$F$11*((CU55+CM55)/MAX(CU55+CM55+CV55, 0.1)*$I$9+CV55/MAX(CU55+CM55+CV55, 0.1)*$J$9))/($B$11+$C$11+$F$11)</f>
        <v>0</v>
      </c>
      <c r="BK55">
        <f>($B$11*$K$9+$C$11*$K$9+$F$11*((CU55+CM55)/MAX(CU55+CM55+CV55, 0.1)*$P$9+CV55/MAX(CU55+CM55+CV55, 0.1)*$Q$9))/($B$11+$C$11+$F$11)</f>
        <v>0</v>
      </c>
      <c r="BL55">
        <v>6</v>
      </c>
      <c r="BM55">
        <v>0.5</v>
      </c>
      <c r="BN55" t="s">
        <v>290</v>
      </c>
      <c r="BO55">
        <v>2</v>
      </c>
      <c r="BP55">
        <v>1607549680.6</v>
      </c>
      <c r="BQ55">
        <v>387.257419354839</v>
      </c>
      <c r="BR55">
        <v>399.774</v>
      </c>
      <c r="BS55">
        <v>28.8635451612903</v>
      </c>
      <c r="BT55">
        <v>24.8834580645161</v>
      </c>
      <c r="BU55">
        <v>384.817322580645</v>
      </c>
      <c r="BV55">
        <v>28.5277580645161</v>
      </c>
      <c r="BW55">
        <v>500.016612903226</v>
      </c>
      <c r="BX55">
        <v>101.686677419355</v>
      </c>
      <c r="BY55">
        <v>0.0441103838709677</v>
      </c>
      <c r="BZ55">
        <v>36.4594774193548</v>
      </c>
      <c r="CA55">
        <v>36.1378</v>
      </c>
      <c r="CB55">
        <v>999.9</v>
      </c>
      <c r="CC55">
        <v>0</v>
      </c>
      <c r="CD55">
        <v>0</v>
      </c>
      <c r="CE55">
        <v>10001.5232258065</v>
      </c>
      <c r="CF55">
        <v>0</v>
      </c>
      <c r="CG55">
        <v>404.29935483871</v>
      </c>
      <c r="CH55">
        <v>1399.97387096774</v>
      </c>
      <c r="CI55">
        <v>0.900001193548387</v>
      </c>
      <c r="CJ55">
        <v>0.0999989483870968</v>
      </c>
      <c r="CK55">
        <v>0</v>
      </c>
      <c r="CL55">
        <v>2088.55741935484</v>
      </c>
      <c r="CM55">
        <v>4.99975</v>
      </c>
      <c r="CN55">
        <v>28778.1064516129</v>
      </c>
      <c r="CO55">
        <v>12177.8193548387</v>
      </c>
      <c r="CP55">
        <v>47.624935483871</v>
      </c>
      <c r="CQ55">
        <v>49.1469677419355</v>
      </c>
      <c r="CR55">
        <v>48.3809677419355</v>
      </c>
      <c r="CS55">
        <v>49.044064516129</v>
      </c>
      <c r="CT55">
        <v>49.4735806451613</v>
      </c>
      <c r="CU55">
        <v>1255.47870967742</v>
      </c>
      <c r="CV55">
        <v>139.495806451613</v>
      </c>
      <c r="CW55">
        <v>0</v>
      </c>
      <c r="CX55">
        <v>185.599999904633</v>
      </c>
      <c r="CY55">
        <v>0</v>
      </c>
      <c r="CZ55">
        <v>2086.53038461538</v>
      </c>
      <c r="DA55">
        <v>-220.158290301806</v>
      </c>
      <c r="DB55">
        <v>-3070.02734645331</v>
      </c>
      <c r="DC55">
        <v>28750.2346153846</v>
      </c>
      <c r="DD55">
        <v>15</v>
      </c>
      <c r="DE55">
        <v>1607549572.1</v>
      </c>
      <c r="DF55" t="s">
        <v>487</v>
      </c>
      <c r="DG55">
        <v>1607549572.1</v>
      </c>
      <c r="DH55">
        <v>1607549570.1</v>
      </c>
      <c r="DI55">
        <v>17</v>
      </c>
      <c r="DJ55">
        <v>0.142</v>
      </c>
      <c r="DK55">
        <v>-0.051</v>
      </c>
      <c r="DL55">
        <v>2.44</v>
      </c>
      <c r="DM55">
        <v>0.336</v>
      </c>
      <c r="DN55">
        <v>403</v>
      </c>
      <c r="DO55">
        <v>25</v>
      </c>
      <c r="DP55">
        <v>0.13</v>
      </c>
      <c r="DQ55">
        <v>0.05</v>
      </c>
      <c r="DR55">
        <v>9.11470728205803</v>
      </c>
      <c r="DS55">
        <v>-1.0705213804524</v>
      </c>
      <c r="DT55">
        <v>0.0880132689993249</v>
      </c>
      <c r="DU55">
        <v>0</v>
      </c>
      <c r="DV55">
        <v>-12.5143866666667</v>
      </c>
      <c r="DW55">
        <v>1.26084093437149</v>
      </c>
      <c r="DX55">
        <v>0.0988379776311829</v>
      </c>
      <c r="DY55">
        <v>0</v>
      </c>
      <c r="DZ55">
        <v>3.98231966666667</v>
      </c>
      <c r="EA55">
        <v>0.416005962180213</v>
      </c>
      <c r="EB55">
        <v>0.0307808105246687</v>
      </c>
      <c r="EC55">
        <v>0</v>
      </c>
      <c r="ED55">
        <v>0</v>
      </c>
      <c r="EE55">
        <v>3</v>
      </c>
      <c r="EF55" t="s">
        <v>297</v>
      </c>
      <c r="EG55">
        <v>100</v>
      </c>
      <c r="EH55">
        <v>100</v>
      </c>
      <c r="EI55">
        <v>2.44</v>
      </c>
      <c r="EJ55">
        <v>0.3358</v>
      </c>
      <c r="EK55">
        <v>2.44005000000004</v>
      </c>
      <c r="EL55">
        <v>0</v>
      </c>
      <c r="EM55">
        <v>0</v>
      </c>
      <c r="EN55">
        <v>0</v>
      </c>
      <c r="EO55">
        <v>0.335794999999997</v>
      </c>
      <c r="EP55">
        <v>0</v>
      </c>
      <c r="EQ55">
        <v>0</v>
      </c>
      <c r="ER55">
        <v>0</v>
      </c>
      <c r="ES55">
        <v>-1</v>
      </c>
      <c r="ET55">
        <v>-1</v>
      </c>
      <c r="EU55">
        <v>-1</v>
      </c>
      <c r="EV55">
        <v>-1</v>
      </c>
      <c r="EW55">
        <v>1.9</v>
      </c>
      <c r="EX55">
        <v>2</v>
      </c>
      <c r="EY55">
        <v>2</v>
      </c>
      <c r="EZ55">
        <v>511.191</v>
      </c>
      <c r="FA55">
        <v>510.461</v>
      </c>
      <c r="FB55">
        <v>35.333</v>
      </c>
      <c r="FC55">
        <v>33.2906</v>
      </c>
      <c r="FD55">
        <v>30.0002</v>
      </c>
      <c r="FE55">
        <v>33.0517</v>
      </c>
      <c r="FF55">
        <v>32.9905</v>
      </c>
      <c r="FG55">
        <v>12.8578</v>
      </c>
      <c r="FH55">
        <v>0</v>
      </c>
      <c r="FI55">
        <v>100</v>
      </c>
      <c r="FJ55">
        <v>-999.9</v>
      </c>
      <c r="FK55">
        <v>400</v>
      </c>
      <c r="FL55">
        <v>25.3151</v>
      </c>
      <c r="FM55">
        <v>101.476</v>
      </c>
      <c r="FN55">
        <v>100.82</v>
      </c>
    </row>
    <row r="56" spans="1:170">
      <c r="A56">
        <v>40</v>
      </c>
      <c r="B56">
        <v>1607549953.6</v>
      </c>
      <c r="C56">
        <v>9021.59999990463</v>
      </c>
      <c r="D56" t="s">
        <v>488</v>
      </c>
      <c r="E56" t="s">
        <v>489</v>
      </c>
      <c r="F56" t="s">
        <v>483</v>
      </c>
      <c r="G56" t="s">
        <v>484</v>
      </c>
      <c r="H56">
        <v>1607549945.6</v>
      </c>
      <c r="I56">
        <f>BW56*AG56*(BS56-BT56)/(100*BL56*(1000-AG56*BS56))</f>
        <v>0</v>
      </c>
      <c r="J56">
        <f>BW56*AG56*(BR56-BQ56*(1000-AG56*BT56)/(1000-AG56*BS56))/(100*BL56)</f>
        <v>0</v>
      </c>
      <c r="K56">
        <f>BQ56 - IF(AG56&gt;1, J56*BL56*100.0/(AI56*CE56), 0)</f>
        <v>0</v>
      </c>
      <c r="L56">
        <f>((R56-I56/2)*K56-J56)/(R56+I56/2)</f>
        <v>0</v>
      </c>
      <c r="M56">
        <f>L56*(BX56+BY56)/1000.0</f>
        <v>0</v>
      </c>
      <c r="N56">
        <f>(BQ56 - IF(AG56&gt;1, J56*BL56*100.0/(AI56*CE56), 0))*(BX56+BY56)/1000.0</f>
        <v>0</v>
      </c>
      <c r="O56">
        <f>2.0/((1/Q56-1/P56)+SIGN(Q56)*SQRT((1/Q56-1/P56)*(1/Q56-1/P56) + 4*BM56/((BM56+1)*(BM56+1))*(2*1/Q56*1/P56-1/P56*1/P56)))</f>
        <v>0</v>
      </c>
      <c r="P56">
        <f>IF(LEFT(BN56,1)&lt;&gt;"0",IF(LEFT(BN56,1)="1",3.0,BO56),$D$5+$E$5*(CE56*BX56/($K$5*1000))+$F$5*(CE56*BX56/($K$5*1000))*MAX(MIN(BL56,$J$5),$I$5)*MAX(MIN(BL56,$J$5),$I$5)+$G$5*MAX(MIN(BL56,$J$5),$I$5)*(CE56*BX56/($K$5*1000))+$H$5*(CE56*BX56/($K$5*1000))*(CE56*BX56/($K$5*1000)))</f>
        <v>0</v>
      </c>
      <c r="Q56">
        <f>I56*(1000-(1000*0.61365*exp(17.502*U56/(240.97+U56))/(BX56+BY56)+BS56)/2)/(1000*0.61365*exp(17.502*U56/(240.97+U56))/(BX56+BY56)-BS56)</f>
        <v>0</v>
      </c>
      <c r="R56">
        <f>1/((BM56+1)/(O56/1.6)+1/(P56/1.37)) + BM56/((BM56+1)/(O56/1.6) + BM56/(P56/1.37))</f>
        <v>0</v>
      </c>
      <c r="S56">
        <f>(BI56*BK56)</f>
        <v>0</v>
      </c>
      <c r="T56">
        <f>(BZ56+(S56+2*0.95*5.67E-8*(((BZ56+$B$7)+273)^4-(BZ56+273)^4)-44100*I56)/(1.84*29.3*P56+8*0.95*5.67E-8*(BZ56+273)^3))</f>
        <v>0</v>
      </c>
      <c r="U56">
        <f>($C$7*CA56+$D$7*CB56+$E$7*T56)</f>
        <v>0</v>
      </c>
      <c r="V56">
        <f>0.61365*exp(17.502*U56/(240.97+U56))</f>
        <v>0</v>
      </c>
      <c r="W56">
        <f>(X56/Y56*100)</f>
        <v>0</v>
      </c>
      <c r="X56">
        <f>BS56*(BX56+BY56)/1000</f>
        <v>0</v>
      </c>
      <c r="Y56">
        <f>0.61365*exp(17.502*BZ56/(240.97+BZ56))</f>
        <v>0</v>
      </c>
      <c r="Z56">
        <f>(V56-BS56*(BX56+BY56)/1000)</f>
        <v>0</v>
      </c>
      <c r="AA56">
        <f>(-I56*44100)</f>
        <v>0</v>
      </c>
      <c r="AB56">
        <f>2*29.3*P56*0.92*(BZ56-U56)</f>
        <v>0</v>
      </c>
      <c r="AC56">
        <f>2*0.95*5.67E-8*(((BZ56+$B$7)+273)^4-(U56+273)^4)</f>
        <v>0</v>
      </c>
      <c r="AD56">
        <f>S56+AC56+AA56+AB56</f>
        <v>0</v>
      </c>
      <c r="AE56">
        <v>0</v>
      </c>
      <c r="AF56">
        <v>0</v>
      </c>
      <c r="AG56">
        <f>IF(AE56*$H$13&gt;=AI56,1.0,(AI56/(AI56-AE56*$H$13)))</f>
        <v>0</v>
      </c>
      <c r="AH56">
        <f>(AG56-1)*100</f>
        <v>0</v>
      </c>
      <c r="AI56">
        <f>MAX(0,($B$13+$C$13*CE56)/(1+$D$13*CE56)*BX56/(BZ56+273)*$E$13)</f>
        <v>0</v>
      </c>
      <c r="AJ56" t="s">
        <v>287</v>
      </c>
      <c r="AK56">
        <v>715.476923076923</v>
      </c>
      <c r="AL56">
        <v>3262.08</v>
      </c>
      <c r="AM56">
        <f>AL56-AK56</f>
        <v>0</v>
      </c>
      <c r="AN56">
        <f>AM56/AL56</f>
        <v>0</v>
      </c>
      <c r="AO56">
        <v>-0.577747479816223</v>
      </c>
      <c r="AP56" t="s">
        <v>490</v>
      </c>
      <c r="AQ56">
        <v>1473.1404</v>
      </c>
      <c r="AR56">
        <v>1789.52</v>
      </c>
      <c r="AS56">
        <f>1-AQ56/AR56</f>
        <v>0</v>
      </c>
      <c r="AT56">
        <v>0.5</v>
      </c>
      <c r="AU56">
        <f>BI56</f>
        <v>0</v>
      </c>
      <c r="AV56">
        <f>J56</f>
        <v>0</v>
      </c>
      <c r="AW56">
        <f>AS56*AT56*AU56</f>
        <v>0</v>
      </c>
      <c r="AX56">
        <f>BC56/AR56</f>
        <v>0</v>
      </c>
      <c r="AY56">
        <f>(AV56-AO56)/AU56</f>
        <v>0</v>
      </c>
      <c r="AZ56">
        <f>(AL56-AR56)/AR56</f>
        <v>0</v>
      </c>
      <c r="BA56" t="s">
        <v>491</v>
      </c>
      <c r="BB56">
        <v>904.68</v>
      </c>
      <c r="BC56">
        <f>AR56-BB56</f>
        <v>0</v>
      </c>
      <c r="BD56">
        <f>(AR56-AQ56)/(AR56-BB56)</f>
        <v>0</v>
      </c>
      <c r="BE56">
        <f>(AL56-AR56)/(AL56-BB56)</f>
        <v>0</v>
      </c>
      <c r="BF56">
        <f>(AR56-AQ56)/(AR56-AK56)</f>
        <v>0</v>
      </c>
      <c r="BG56">
        <f>(AL56-AR56)/(AL56-AK56)</f>
        <v>0</v>
      </c>
      <c r="BH56">
        <f>$B$11*CF56+$C$11*CG56+$F$11*CH56*(1-CK56)</f>
        <v>0</v>
      </c>
      <c r="BI56">
        <f>BH56*BJ56</f>
        <v>0</v>
      </c>
      <c r="BJ56">
        <f>($B$11*$D$9+$C$11*$D$9+$F$11*((CU56+CM56)/MAX(CU56+CM56+CV56, 0.1)*$I$9+CV56/MAX(CU56+CM56+CV56, 0.1)*$J$9))/($B$11+$C$11+$F$11)</f>
        <v>0</v>
      </c>
      <c r="BK56">
        <f>($B$11*$K$9+$C$11*$K$9+$F$11*((CU56+CM56)/MAX(CU56+CM56+CV56, 0.1)*$P$9+CV56/MAX(CU56+CM56+CV56, 0.1)*$Q$9))/($B$11+$C$11+$F$11)</f>
        <v>0</v>
      </c>
      <c r="BL56">
        <v>6</v>
      </c>
      <c r="BM56">
        <v>0.5</v>
      </c>
      <c r="BN56" t="s">
        <v>290</v>
      </c>
      <c r="BO56">
        <v>2</v>
      </c>
      <c r="BP56">
        <v>1607549945.6</v>
      </c>
      <c r="BQ56">
        <v>390.394838709677</v>
      </c>
      <c r="BR56">
        <v>399.925096774194</v>
      </c>
      <c r="BS56">
        <v>27.1922032258064</v>
      </c>
      <c r="BT56">
        <v>25.0163709677419</v>
      </c>
      <c r="BU56">
        <v>387.954774193548</v>
      </c>
      <c r="BV56">
        <v>26.8564064516129</v>
      </c>
      <c r="BW56">
        <v>500.008516129032</v>
      </c>
      <c r="BX56">
        <v>101.67735483871</v>
      </c>
      <c r="BY56">
        <v>0.0439489</v>
      </c>
      <c r="BZ56">
        <v>36.6955612903226</v>
      </c>
      <c r="CA56">
        <v>36.6856096774194</v>
      </c>
      <c r="CB56">
        <v>999.9</v>
      </c>
      <c r="CC56">
        <v>0</v>
      </c>
      <c r="CD56">
        <v>0</v>
      </c>
      <c r="CE56">
        <v>10005.5051612903</v>
      </c>
      <c r="CF56">
        <v>0</v>
      </c>
      <c r="CG56">
        <v>502.429580645161</v>
      </c>
      <c r="CH56">
        <v>1400.00903225806</v>
      </c>
      <c r="CI56">
        <v>0.899998258064516</v>
      </c>
      <c r="CJ56">
        <v>0.100001758064516</v>
      </c>
      <c r="CK56">
        <v>0</v>
      </c>
      <c r="CL56">
        <v>1477.12161290323</v>
      </c>
      <c r="CM56">
        <v>4.99975</v>
      </c>
      <c r="CN56">
        <v>20394.835483871</v>
      </c>
      <c r="CO56">
        <v>12178.1193548387</v>
      </c>
      <c r="CP56">
        <v>48.525935483871</v>
      </c>
      <c r="CQ56">
        <v>49.925</v>
      </c>
      <c r="CR56">
        <v>49.2638709677419</v>
      </c>
      <c r="CS56">
        <v>49.9756129032258</v>
      </c>
      <c r="CT56">
        <v>50.3100967741935</v>
      </c>
      <c r="CU56">
        <v>1255.50548387097</v>
      </c>
      <c r="CV56">
        <v>139.503870967742</v>
      </c>
      <c r="CW56">
        <v>0</v>
      </c>
      <c r="CX56">
        <v>264.199999809265</v>
      </c>
      <c r="CY56">
        <v>0</v>
      </c>
      <c r="CZ56">
        <v>1473.1404</v>
      </c>
      <c r="DA56">
        <v>-271.607692742551</v>
      </c>
      <c r="DB56">
        <v>-3687.7769287292</v>
      </c>
      <c r="DC56">
        <v>20341.152</v>
      </c>
      <c r="DD56">
        <v>15</v>
      </c>
      <c r="DE56">
        <v>1607549572.1</v>
      </c>
      <c r="DF56" t="s">
        <v>487</v>
      </c>
      <c r="DG56">
        <v>1607549572.1</v>
      </c>
      <c r="DH56">
        <v>1607549570.1</v>
      </c>
      <c r="DI56">
        <v>17</v>
      </c>
      <c r="DJ56">
        <v>0.142</v>
      </c>
      <c r="DK56">
        <v>-0.051</v>
      </c>
      <c r="DL56">
        <v>2.44</v>
      </c>
      <c r="DM56">
        <v>0.336</v>
      </c>
      <c r="DN56">
        <v>403</v>
      </c>
      <c r="DO56">
        <v>25</v>
      </c>
      <c r="DP56">
        <v>0.13</v>
      </c>
      <c r="DQ56">
        <v>0.05</v>
      </c>
      <c r="DR56">
        <v>7.21424320583388</v>
      </c>
      <c r="DS56">
        <v>-0.1306327996941</v>
      </c>
      <c r="DT56">
        <v>0.0254551530188259</v>
      </c>
      <c r="DU56">
        <v>1</v>
      </c>
      <c r="DV56">
        <v>-9.530454</v>
      </c>
      <c r="DW56">
        <v>-0.219175261401569</v>
      </c>
      <c r="DX56">
        <v>0.031853203983273</v>
      </c>
      <c r="DY56">
        <v>0</v>
      </c>
      <c r="DZ56">
        <v>2.17978633333333</v>
      </c>
      <c r="EA56">
        <v>0.852521379310347</v>
      </c>
      <c r="EB56">
        <v>0.0616418935185767</v>
      </c>
      <c r="EC56">
        <v>0</v>
      </c>
      <c r="ED56">
        <v>1</v>
      </c>
      <c r="EE56">
        <v>3</v>
      </c>
      <c r="EF56" t="s">
        <v>321</v>
      </c>
      <c r="EG56">
        <v>100</v>
      </c>
      <c r="EH56">
        <v>100</v>
      </c>
      <c r="EI56">
        <v>2.44</v>
      </c>
      <c r="EJ56">
        <v>0.3358</v>
      </c>
      <c r="EK56">
        <v>2.44005000000004</v>
      </c>
      <c r="EL56">
        <v>0</v>
      </c>
      <c r="EM56">
        <v>0</v>
      </c>
      <c r="EN56">
        <v>0</v>
      </c>
      <c r="EO56">
        <v>0.335794999999997</v>
      </c>
      <c r="EP56">
        <v>0</v>
      </c>
      <c r="EQ56">
        <v>0</v>
      </c>
      <c r="ER56">
        <v>0</v>
      </c>
      <c r="ES56">
        <v>-1</v>
      </c>
      <c r="ET56">
        <v>-1</v>
      </c>
      <c r="EU56">
        <v>-1</v>
      </c>
      <c r="EV56">
        <v>-1</v>
      </c>
      <c r="EW56">
        <v>6.4</v>
      </c>
      <c r="EX56">
        <v>6.4</v>
      </c>
      <c r="EY56">
        <v>2</v>
      </c>
      <c r="EZ56">
        <v>514.787</v>
      </c>
      <c r="FA56">
        <v>510.018</v>
      </c>
      <c r="FB56">
        <v>35.4216</v>
      </c>
      <c r="FC56">
        <v>33.2139</v>
      </c>
      <c r="FD56">
        <v>30.0002</v>
      </c>
      <c r="FE56">
        <v>33.0048</v>
      </c>
      <c r="FF56">
        <v>32.9536</v>
      </c>
      <c r="FG56">
        <v>13.3356</v>
      </c>
      <c r="FH56">
        <v>0</v>
      </c>
      <c r="FI56">
        <v>100</v>
      </c>
      <c r="FJ56">
        <v>-999.9</v>
      </c>
      <c r="FK56">
        <v>400</v>
      </c>
      <c r="FL56">
        <v>28.7564</v>
      </c>
      <c r="FM56">
        <v>101.499</v>
      </c>
      <c r="FN56">
        <v>100.843</v>
      </c>
    </row>
    <row r="57" spans="1:170">
      <c r="A57">
        <v>41</v>
      </c>
      <c r="B57">
        <v>1607550074.6</v>
      </c>
      <c r="C57">
        <v>9142.59999990463</v>
      </c>
      <c r="D57" t="s">
        <v>492</v>
      </c>
      <c r="E57" t="s">
        <v>493</v>
      </c>
      <c r="F57" t="s">
        <v>285</v>
      </c>
      <c r="G57" t="s">
        <v>286</v>
      </c>
      <c r="H57">
        <v>1607550066.6</v>
      </c>
      <c r="I57">
        <f>BW57*AG57*(BS57-BT57)/(100*BL57*(1000-AG57*BS57))</f>
        <v>0</v>
      </c>
      <c r="J57">
        <f>BW57*AG57*(BR57-BQ57*(1000-AG57*BT57)/(1000-AG57*BS57))/(100*BL57)</f>
        <v>0</v>
      </c>
      <c r="K57">
        <f>BQ57 - IF(AG57&gt;1, J57*BL57*100.0/(AI57*CE57), 0)</f>
        <v>0</v>
      </c>
      <c r="L57">
        <f>((R57-I57/2)*K57-J57)/(R57+I57/2)</f>
        <v>0</v>
      </c>
      <c r="M57">
        <f>L57*(BX57+BY57)/1000.0</f>
        <v>0</v>
      </c>
      <c r="N57">
        <f>(BQ57 - IF(AG57&gt;1, J57*BL57*100.0/(AI57*CE57), 0))*(BX57+BY57)/1000.0</f>
        <v>0</v>
      </c>
      <c r="O57">
        <f>2.0/((1/Q57-1/P57)+SIGN(Q57)*SQRT((1/Q57-1/P57)*(1/Q57-1/P57) + 4*BM57/((BM57+1)*(BM57+1))*(2*1/Q57*1/P57-1/P57*1/P57)))</f>
        <v>0</v>
      </c>
      <c r="P57">
        <f>IF(LEFT(BN57,1)&lt;&gt;"0",IF(LEFT(BN57,1)="1",3.0,BO57),$D$5+$E$5*(CE57*BX57/($K$5*1000))+$F$5*(CE57*BX57/($K$5*1000))*MAX(MIN(BL57,$J$5),$I$5)*MAX(MIN(BL57,$J$5),$I$5)+$G$5*MAX(MIN(BL57,$J$5),$I$5)*(CE57*BX57/($K$5*1000))+$H$5*(CE57*BX57/($K$5*1000))*(CE57*BX57/($K$5*1000)))</f>
        <v>0</v>
      </c>
      <c r="Q57">
        <f>I57*(1000-(1000*0.61365*exp(17.502*U57/(240.97+U57))/(BX57+BY57)+BS57)/2)/(1000*0.61365*exp(17.502*U57/(240.97+U57))/(BX57+BY57)-BS57)</f>
        <v>0</v>
      </c>
      <c r="R57">
        <f>1/((BM57+1)/(O57/1.6)+1/(P57/1.37)) + BM57/((BM57+1)/(O57/1.6) + BM57/(P57/1.37))</f>
        <v>0</v>
      </c>
      <c r="S57">
        <f>(BI57*BK57)</f>
        <v>0</v>
      </c>
      <c r="T57">
        <f>(BZ57+(S57+2*0.95*5.67E-8*(((BZ57+$B$7)+273)^4-(BZ57+273)^4)-44100*I57)/(1.84*29.3*P57+8*0.95*5.67E-8*(BZ57+273)^3))</f>
        <v>0</v>
      </c>
      <c r="U57">
        <f>($C$7*CA57+$D$7*CB57+$E$7*T57)</f>
        <v>0</v>
      </c>
      <c r="V57">
        <f>0.61365*exp(17.502*U57/(240.97+U57))</f>
        <v>0</v>
      </c>
      <c r="W57">
        <f>(X57/Y57*100)</f>
        <v>0</v>
      </c>
      <c r="X57">
        <f>BS57*(BX57+BY57)/1000</f>
        <v>0</v>
      </c>
      <c r="Y57">
        <f>0.61365*exp(17.502*BZ57/(240.97+BZ57))</f>
        <v>0</v>
      </c>
      <c r="Z57">
        <f>(V57-BS57*(BX57+BY57)/1000)</f>
        <v>0</v>
      </c>
      <c r="AA57">
        <f>(-I57*44100)</f>
        <v>0</v>
      </c>
      <c r="AB57">
        <f>2*29.3*P57*0.92*(BZ57-U57)</f>
        <v>0</v>
      </c>
      <c r="AC57">
        <f>2*0.95*5.67E-8*(((BZ57+$B$7)+273)^4-(U57+273)^4)</f>
        <v>0</v>
      </c>
      <c r="AD57">
        <f>S57+AC57+AA57+AB57</f>
        <v>0</v>
      </c>
      <c r="AE57">
        <v>0</v>
      </c>
      <c r="AF57">
        <v>0</v>
      </c>
      <c r="AG57">
        <f>IF(AE57*$H$13&gt;=AI57,1.0,(AI57/(AI57-AE57*$H$13)))</f>
        <v>0</v>
      </c>
      <c r="AH57">
        <f>(AG57-1)*100</f>
        <v>0</v>
      </c>
      <c r="AI57">
        <f>MAX(0,($B$13+$C$13*CE57)/(1+$D$13*CE57)*BX57/(BZ57+273)*$E$13)</f>
        <v>0</v>
      </c>
      <c r="AJ57" t="s">
        <v>287</v>
      </c>
      <c r="AK57">
        <v>715.476923076923</v>
      </c>
      <c r="AL57">
        <v>3262.08</v>
      </c>
      <c r="AM57">
        <f>AL57-AK57</f>
        <v>0</v>
      </c>
      <c r="AN57">
        <f>AM57/AL57</f>
        <v>0</v>
      </c>
      <c r="AO57">
        <v>-0.577747479816223</v>
      </c>
      <c r="AP57" t="s">
        <v>494</v>
      </c>
      <c r="AQ57">
        <v>1302.9716</v>
      </c>
      <c r="AR57">
        <v>1574.42</v>
      </c>
      <c r="AS57">
        <f>1-AQ57/AR57</f>
        <v>0</v>
      </c>
      <c r="AT57">
        <v>0.5</v>
      </c>
      <c r="AU57">
        <f>BI57</f>
        <v>0</v>
      </c>
      <c r="AV57">
        <f>J57</f>
        <v>0</v>
      </c>
      <c r="AW57">
        <f>AS57*AT57*AU57</f>
        <v>0</v>
      </c>
      <c r="AX57">
        <f>BC57/AR57</f>
        <v>0</v>
      </c>
      <c r="AY57">
        <f>(AV57-AO57)/AU57</f>
        <v>0</v>
      </c>
      <c r="AZ57">
        <f>(AL57-AR57)/AR57</f>
        <v>0</v>
      </c>
      <c r="BA57" t="s">
        <v>495</v>
      </c>
      <c r="BB57">
        <v>890.88</v>
      </c>
      <c r="BC57">
        <f>AR57-BB57</f>
        <v>0</v>
      </c>
      <c r="BD57">
        <f>(AR57-AQ57)/(AR57-BB57)</f>
        <v>0</v>
      </c>
      <c r="BE57">
        <f>(AL57-AR57)/(AL57-BB57)</f>
        <v>0</v>
      </c>
      <c r="BF57">
        <f>(AR57-AQ57)/(AR57-AK57)</f>
        <v>0</v>
      </c>
      <c r="BG57">
        <f>(AL57-AR57)/(AL57-AK57)</f>
        <v>0</v>
      </c>
      <c r="BH57">
        <f>$B$11*CF57+$C$11*CG57+$F$11*CH57*(1-CK57)</f>
        <v>0</v>
      </c>
      <c r="BI57">
        <f>BH57*BJ57</f>
        <v>0</v>
      </c>
      <c r="BJ57">
        <f>($B$11*$D$9+$C$11*$D$9+$F$11*((CU57+CM57)/MAX(CU57+CM57+CV57, 0.1)*$I$9+CV57/MAX(CU57+CM57+CV57, 0.1)*$J$9))/($B$11+$C$11+$F$11)</f>
        <v>0</v>
      </c>
      <c r="BK57">
        <f>($B$11*$K$9+$C$11*$K$9+$F$11*((CU57+CM57)/MAX(CU57+CM57+CV57, 0.1)*$P$9+CV57/MAX(CU57+CM57+CV57, 0.1)*$Q$9))/($B$11+$C$11+$F$11)</f>
        <v>0</v>
      </c>
      <c r="BL57">
        <v>6</v>
      </c>
      <c r="BM57">
        <v>0.5</v>
      </c>
      <c r="BN57" t="s">
        <v>290</v>
      </c>
      <c r="BO57">
        <v>2</v>
      </c>
      <c r="BP57">
        <v>1607550066.6</v>
      </c>
      <c r="BQ57">
        <v>391.484096774194</v>
      </c>
      <c r="BR57">
        <v>400.088225806452</v>
      </c>
      <c r="BS57">
        <v>27.0735322580645</v>
      </c>
      <c r="BT57">
        <v>24.9557290322581</v>
      </c>
      <c r="BU57">
        <v>389.044064516129</v>
      </c>
      <c r="BV57">
        <v>26.7377387096774</v>
      </c>
      <c r="BW57">
        <v>500.011096774194</v>
      </c>
      <c r="BX57">
        <v>101.663258064516</v>
      </c>
      <c r="BY57">
        <v>0.0457227096774194</v>
      </c>
      <c r="BZ57">
        <v>36.7958258064516</v>
      </c>
      <c r="CA57">
        <v>36.4195677419355</v>
      </c>
      <c r="CB57">
        <v>999.9</v>
      </c>
      <c r="CC57">
        <v>0</v>
      </c>
      <c r="CD57">
        <v>0</v>
      </c>
      <c r="CE57">
        <v>10003.0529032258</v>
      </c>
      <c r="CF57">
        <v>0</v>
      </c>
      <c r="CG57">
        <v>268.039612903226</v>
      </c>
      <c r="CH57">
        <v>1399.98161290323</v>
      </c>
      <c r="CI57">
        <v>0.899999064516129</v>
      </c>
      <c r="CJ57">
        <v>0.100000932258065</v>
      </c>
      <c r="CK57">
        <v>0</v>
      </c>
      <c r="CL57">
        <v>1312.78161290323</v>
      </c>
      <c r="CM57">
        <v>4.99975</v>
      </c>
      <c r="CN57">
        <v>18355.564516129</v>
      </c>
      <c r="CO57">
        <v>12177.8806451613</v>
      </c>
      <c r="CP57">
        <v>49.054064516129</v>
      </c>
      <c r="CQ57">
        <v>50.3506129032258</v>
      </c>
      <c r="CR57">
        <v>49.7458064516129</v>
      </c>
      <c r="CS57">
        <v>50.3909354838709</v>
      </c>
      <c r="CT57">
        <v>50.804064516129</v>
      </c>
      <c r="CU57">
        <v>1255.48161290323</v>
      </c>
      <c r="CV57">
        <v>139.5</v>
      </c>
      <c r="CW57">
        <v>0</v>
      </c>
      <c r="CX57">
        <v>120.400000095367</v>
      </c>
      <c r="CY57">
        <v>0</v>
      </c>
      <c r="CZ57">
        <v>1302.9716</v>
      </c>
      <c r="DA57">
        <v>-594.414615393908</v>
      </c>
      <c r="DB57">
        <v>-8177.36153843461</v>
      </c>
      <c r="DC57">
        <v>18220.828</v>
      </c>
      <c r="DD57">
        <v>15</v>
      </c>
      <c r="DE57">
        <v>1607549572.1</v>
      </c>
      <c r="DF57" t="s">
        <v>487</v>
      </c>
      <c r="DG57">
        <v>1607549572.1</v>
      </c>
      <c r="DH57">
        <v>1607549570.1</v>
      </c>
      <c r="DI57">
        <v>17</v>
      </c>
      <c r="DJ57">
        <v>0.142</v>
      </c>
      <c r="DK57">
        <v>-0.051</v>
      </c>
      <c r="DL57">
        <v>2.44</v>
      </c>
      <c r="DM57">
        <v>0.336</v>
      </c>
      <c r="DN57">
        <v>403</v>
      </c>
      <c r="DO57">
        <v>25</v>
      </c>
      <c r="DP57">
        <v>0.13</v>
      </c>
      <c r="DQ57">
        <v>0.05</v>
      </c>
      <c r="DR57">
        <v>6.4659350288109</v>
      </c>
      <c r="DS57">
        <v>-1.08335254499536</v>
      </c>
      <c r="DT57">
        <v>0.0970277660182874</v>
      </c>
      <c r="DU57">
        <v>0</v>
      </c>
      <c r="DV57">
        <v>-8.60216533333333</v>
      </c>
      <c r="DW57">
        <v>1.1582474749722</v>
      </c>
      <c r="DX57">
        <v>0.108850499944751</v>
      </c>
      <c r="DY57">
        <v>0</v>
      </c>
      <c r="DZ57">
        <v>2.12077766666667</v>
      </c>
      <c r="EA57">
        <v>0.591564760845393</v>
      </c>
      <c r="EB57">
        <v>0.0430466703074181</v>
      </c>
      <c r="EC57">
        <v>0</v>
      </c>
      <c r="ED57">
        <v>0</v>
      </c>
      <c r="EE57">
        <v>3</v>
      </c>
      <c r="EF57" t="s">
        <v>297</v>
      </c>
      <c r="EG57">
        <v>100</v>
      </c>
      <c r="EH57">
        <v>100</v>
      </c>
      <c r="EI57">
        <v>2.441</v>
      </c>
      <c r="EJ57">
        <v>0.3358</v>
      </c>
      <c r="EK57">
        <v>2.44005000000004</v>
      </c>
      <c r="EL57">
        <v>0</v>
      </c>
      <c r="EM57">
        <v>0</v>
      </c>
      <c r="EN57">
        <v>0</v>
      </c>
      <c r="EO57">
        <v>0.335794999999997</v>
      </c>
      <c r="EP57">
        <v>0</v>
      </c>
      <c r="EQ57">
        <v>0</v>
      </c>
      <c r="ER57">
        <v>0</v>
      </c>
      <c r="ES57">
        <v>-1</v>
      </c>
      <c r="ET57">
        <v>-1</v>
      </c>
      <c r="EU57">
        <v>-1</v>
      </c>
      <c r="EV57">
        <v>-1</v>
      </c>
      <c r="EW57">
        <v>8.4</v>
      </c>
      <c r="EX57">
        <v>8.4</v>
      </c>
      <c r="EY57">
        <v>2</v>
      </c>
      <c r="EZ57">
        <v>514.833</v>
      </c>
      <c r="FA57">
        <v>508.539</v>
      </c>
      <c r="FB57">
        <v>35.4865</v>
      </c>
      <c r="FC57">
        <v>33.2689</v>
      </c>
      <c r="FD57">
        <v>30.0002</v>
      </c>
      <c r="FE57">
        <v>33.0479</v>
      </c>
      <c r="FF57">
        <v>32.9945</v>
      </c>
      <c r="FG57">
        <v>13.3659</v>
      </c>
      <c r="FH57">
        <v>0</v>
      </c>
      <c r="FI57">
        <v>100</v>
      </c>
      <c r="FJ57">
        <v>-999.9</v>
      </c>
      <c r="FK57">
        <v>400</v>
      </c>
      <c r="FL57">
        <v>27.0723</v>
      </c>
      <c r="FM57">
        <v>101.489</v>
      </c>
      <c r="FN57">
        <v>100.831</v>
      </c>
    </row>
    <row r="58" spans="1:170">
      <c r="A58">
        <v>42</v>
      </c>
      <c r="B58">
        <v>1607550180.1</v>
      </c>
      <c r="C58">
        <v>9248.09999990463</v>
      </c>
      <c r="D58" t="s">
        <v>496</v>
      </c>
      <c r="E58" t="s">
        <v>497</v>
      </c>
      <c r="F58" t="s">
        <v>285</v>
      </c>
      <c r="G58" t="s">
        <v>286</v>
      </c>
      <c r="H58">
        <v>1607550172.1</v>
      </c>
      <c r="I58">
        <f>BW58*AG58*(BS58-BT58)/(100*BL58*(1000-AG58*BS58))</f>
        <v>0</v>
      </c>
      <c r="J58">
        <f>BW58*AG58*(BR58-BQ58*(1000-AG58*BT58)/(1000-AG58*BS58))/(100*BL58)</f>
        <v>0</v>
      </c>
      <c r="K58">
        <f>BQ58 - IF(AG58&gt;1, J58*BL58*100.0/(AI58*CE58), 0)</f>
        <v>0</v>
      </c>
      <c r="L58">
        <f>((R58-I58/2)*K58-J58)/(R58+I58/2)</f>
        <v>0</v>
      </c>
      <c r="M58">
        <f>L58*(BX58+BY58)/1000.0</f>
        <v>0</v>
      </c>
      <c r="N58">
        <f>(BQ58 - IF(AG58&gt;1, J58*BL58*100.0/(AI58*CE58), 0))*(BX58+BY58)/1000.0</f>
        <v>0</v>
      </c>
      <c r="O58">
        <f>2.0/((1/Q58-1/P58)+SIGN(Q58)*SQRT((1/Q58-1/P58)*(1/Q58-1/P58) + 4*BM58/((BM58+1)*(BM58+1))*(2*1/Q58*1/P58-1/P58*1/P58)))</f>
        <v>0</v>
      </c>
      <c r="P58">
        <f>IF(LEFT(BN58,1)&lt;&gt;"0",IF(LEFT(BN58,1)="1",3.0,BO58),$D$5+$E$5*(CE58*BX58/($K$5*1000))+$F$5*(CE58*BX58/($K$5*1000))*MAX(MIN(BL58,$J$5),$I$5)*MAX(MIN(BL58,$J$5),$I$5)+$G$5*MAX(MIN(BL58,$J$5),$I$5)*(CE58*BX58/($K$5*1000))+$H$5*(CE58*BX58/($K$5*1000))*(CE58*BX58/($K$5*1000)))</f>
        <v>0</v>
      </c>
      <c r="Q58">
        <f>I58*(1000-(1000*0.61365*exp(17.502*U58/(240.97+U58))/(BX58+BY58)+BS58)/2)/(1000*0.61365*exp(17.502*U58/(240.97+U58))/(BX58+BY58)-BS58)</f>
        <v>0</v>
      </c>
      <c r="R58">
        <f>1/((BM58+1)/(O58/1.6)+1/(P58/1.37)) + BM58/((BM58+1)/(O58/1.6) + BM58/(P58/1.37))</f>
        <v>0</v>
      </c>
      <c r="S58">
        <f>(BI58*BK58)</f>
        <v>0</v>
      </c>
      <c r="T58">
        <f>(BZ58+(S58+2*0.95*5.67E-8*(((BZ58+$B$7)+273)^4-(BZ58+273)^4)-44100*I58)/(1.84*29.3*P58+8*0.95*5.67E-8*(BZ58+273)^3))</f>
        <v>0</v>
      </c>
      <c r="U58">
        <f>($C$7*CA58+$D$7*CB58+$E$7*T58)</f>
        <v>0</v>
      </c>
      <c r="V58">
        <f>0.61365*exp(17.502*U58/(240.97+U58))</f>
        <v>0</v>
      </c>
      <c r="W58">
        <f>(X58/Y58*100)</f>
        <v>0</v>
      </c>
      <c r="X58">
        <f>BS58*(BX58+BY58)/1000</f>
        <v>0</v>
      </c>
      <c r="Y58">
        <f>0.61365*exp(17.502*BZ58/(240.97+BZ58))</f>
        <v>0</v>
      </c>
      <c r="Z58">
        <f>(V58-BS58*(BX58+BY58)/1000)</f>
        <v>0</v>
      </c>
      <c r="AA58">
        <f>(-I58*44100)</f>
        <v>0</v>
      </c>
      <c r="AB58">
        <f>2*29.3*P58*0.92*(BZ58-U58)</f>
        <v>0</v>
      </c>
      <c r="AC58">
        <f>2*0.95*5.67E-8*(((BZ58+$B$7)+273)^4-(U58+273)^4)</f>
        <v>0</v>
      </c>
      <c r="AD58">
        <f>S58+AC58+AA58+AB58</f>
        <v>0</v>
      </c>
      <c r="AE58">
        <v>0</v>
      </c>
      <c r="AF58">
        <v>0</v>
      </c>
      <c r="AG58">
        <f>IF(AE58*$H$13&gt;=AI58,1.0,(AI58/(AI58-AE58*$H$13)))</f>
        <v>0</v>
      </c>
      <c r="AH58">
        <f>(AG58-1)*100</f>
        <v>0</v>
      </c>
      <c r="AI58">
        <f>MAX(0,($B$13+$C$13*CE58)/(1+$D$13*CE58)*BX58/(BZ58+273)*$E$13)</f>
        <v>0</v>
      </c>
      <c r="AJ58" t="s">
        <v>287</v>
      </c>
      <c r="AK58">
        <v>715.476923076923</v>
      </c>
      <c r="AL58">
        <v>3262.08</v>
      </c>
      <c r="AM58">
        <f>AL58-AK58</f>
        <v>0</v>
      </c>
      <c r="AN58">
        <f>AM58/AL58</f>
        <v>0</v>
      </c>
      <c r="AO58">
        <v>-0.577747479816223</v>
      </c>
      <c r="AP58" t="s">
        <v>498</v>
      </c>
      <c r="AQ58">
        <v>2.18441538461538</v>
      </c>
      <c r="AR58">
        <v>0.41</v>
      </c>
      <c r="AS58">
        <f>1-AQ58/AR58</f>
        <v>0</v>
      </c>
      <c r="AT58">
        <v>0.5</v>
      </c>
      <c r="AU58">
        <f>BI58</f>
        <v>0</v>
      </c>
      <c r="AV58">
        <f>J58</f>
        <v>0</v>
      </c>
      <c r="AW58">
        <f>AS58*AT58*AU58</f>
        <v>0</v>
      </c>
      <c r="AX58">
        <f>BC58/AR58</f>
        <v>0</v>
      </c>
      <c r="AY58">
        <f>(AV58-AO58)/AU58</f>
        <v>0</v>
      </c>
      <c r="AZ58">
        <f>(AL58-AR58)/AR58</f>
        <v>0</v>
      </c>
      <c r="BA58" t="s">
        <v>499</v>
      </c>
      <c r="BB58">
        <v>1.79</v>
      </c>
      <c r="BC58">
        <f>AR58-BB58</f>
        <v>0</v>
      </c>
      <c r="BD58">
        <f>(AR58-AQ58)/(AR58-BB58)</f>
        <v>0</v>
      </c>
      <c r="BE58">
        <f>(AL58-AR58)/(AL58-BB58)</f>
        <v>0</v>
      </c>
      <c r="BF58">
        <f>(AR58-AQ58)/(AR58-AK58)</f>
        <v>0</v>
      </c>
      <c r="BG58">
        <f>(AL58-AR58)/(AL58-AK58)</f>
        <v>0</v>
      </c>
      <c r="BH58">
        <f>$B$11*CF58+$C$11*CG58+$F$11*CH58*(1-CK58)</f>
        <v>0</v>
      </c>
      <c r="BI58">
        <f>BH58*BJ58</f>
        <v>0</v>
      </c>
      <c r="BJ58">
        <f>($B$11*$D$9+$C$11*$D$9+$F$11*((CU58+CM58)/MAX(CU58+CM58+CV58, 0.1)*$I$9+CV58/MAX(CU58+CM58+CV58, 0.1)*$J$9))/($B$11+$C$11+$F$11)</f>
        <v>0</v>
      </c>
      <c r="BK58">
        <f>($B$11*$K$9+$C$11*$K$9+$F$11*((CU58+CM58)/MAX(CU58+CM58+CV58, 0.1)*$P$9+CV58/MAX(CU58+CM58+CV58, 0.1)*$Q$9))/($B$11+$C$11+$F$11)</f>
        <v>0</v>
      </c>
      <c r="BL58">
        <v>6</v>
      </c>
      <c r="BM58">
        <v>0.5</v>
      </c>
      <c r="BN58" t="s">
        <v>290</v>
      </c>
      <c r="BO58">
        <v>2</v>
      </c>
      <c r="BP58">
        <v>1607550172.1</v>
      </c>
      <c r="BQ58">
        <v>414.031161290323</v>
      </c>
      <c r="BR58">
        <v>399.869032258065</v>
      </c>
      <c r="BS58">
        <v>15.8887258064516</v>
      </c>
      <c r="BT58">
        <v>24.7785032258064</v>
      </c>
      <c r="BU58">
        <v>411.591161290323</v>
      </c>
      <c r="BV58">
        <v>15.5529341935484</v>
      </c>
      <c r="BW58">
        <v>499.681677419355</v>
      </c>
      <c r="BX58">
        <v>101.657483870968</v>
      </c>
      <c r="BY58">
        <v>0.0449573935483871</v>
      </c>
      <c r="BZ58">
        <v>36.3063580645161</v>
      </c>
      <c r="CA58">
        <v>36.3377741935484</v>
      </c>
      <c r="CB58">
        <v>999.9</v>
      </c>
      <c r="CC58">
        <v>0</v>
      </c>
      <c r="CD58">
        <v>0</v>
      </c>
      <c r="CE58">
        <v>10001.8674193548</v>
      </c>
      <c r="CF58">
        <v>0</v>
      </c>
      <c r="CG58">
        <v>416.798838709677</v>
      </c>
      <c r="CH58">
        <v>1400.00193548387</v>
      </c>
      <c r="CI58">
        <v>0.900013161290322</v>
      </c>
      <c r="CJ58">
        <v>0.0999869774193548</v>
      </c>
      <c r="CK58">
        <v>0</v>
      </c>
      <c r="CL58">
        <v>2.20704838709677</v>
      </c>
      <c r="CM58">
        <v>4.99975</v>
      </c>
      <c r="CN58">
        <v>169.859</v>
      </c>
      <c r="CO58">
        <v>12178.1064516129</v>
      </c>
      <c r="CP58">
        <v>49.3848064516129</v>
      </c>
      <c r="CQ58">
        <v>50.6930967741935</v>
      </c>
      <c r="CR58">
        <v>50.1106774193548</v>
      </c>
      <c r="CS58">
        <v>50.7134838709677</v>
      </c>
      <c r="CT58">
        <v>51.1208709677419</v>
      </c>
      <c r="CU58">
        <v>1255.52161290323</v>
      </c>
      <c r="CV58">
        <v>139.484516129032</v>
      </c>
      <c r="CW58">
        <v>0</v>
      </c>
      <c r="CX58">
        <v>104.299999952316</v>
      </c>
      <c r="CY58">
        <v>0</v>
      </c>
      <c r="CZ58">
        <v>2.18441538461538</v>
      </c>
      <c r="DA58">
        <v>0.2704068408623</v>
      </c>
      <c r="DB58">
        <v>-1.41141881622458</v>
      </c>
      <c r="DC58">
        <v>169.835692307692</v>
      </c>
      <c r="DD58">
        <v>15</v>
      </c>
      <c r="DE58">
        <v>1607549572.1</v>
      </c>
      <c r="DF58" t="s">
        <v>487</v>
      </c>
      <c r="DG58">
        <v>1607549572.1</v>
      </c>
      <c r="DH58">
        <v>1607549570.1</v>
      </c>
      <c r="DI58">
        <v>17</v>
      </c>
      <c r="DJ58">
        <v>0.142</v>
      </c>
      <c r="DK58">
        <v>-0.051</v>
      </c>
      <c r="DL58">
        <v>2.44</v>
      </c>
      <c r="DM58">
        <v>0.336</v>
      </c>
      <c r="DN58">
        <v>403</v>
      </c>
      <c r="DO58">
        <v>25</v>
      </c>
      <c r="DP58">
        <v>0.13</v>
      </c>
      <c r="DQ58">
        <v>0.05</v>
      </c>
      <c r="DR58">
        <v>-9.84953591308217</v>
      </c>
      <c r="DS58">
        <v>76.143393649462</v>
      </c>
      <c r="DT58">
        <v>5.84202561020992</v>
      </c>
      <c r="DU58">
        <v>0</v>
      </c>
      <c r="DV58">
        <v>14.4659393333333</v>
      </c>
      <c r="DW58">
        <v>-102.844622736374</v>
      </c>
      <c r="DX58">
        <v>7.66633031523424</v>
      </c>
      <c r="DY58">
        <v>0</v>
      </c>
      <c r="DZ58">
        <v>-9.02218533333333</v>
      </c>
      <c r="EA58">
        <v>40.796454727475</v>
      </c>
      <c r="EB58">
        <v>3.00271248333096</v>
      </c>
      <c r="EC58">
        <v>0</v>
      </c>
      <c r="ED58">
        <v>0</v>
      </c>
      <c r="EE58">
        <v>3</v>
      </c>
      <c r="EF58" t="s">
        <v>297</v>
      </c>
      <c r="EG58">
        <v>100</v>
      </c>
      <c r="EH58">
        <v>100</v>
      </c>
      <c r="EI58">
        <v>2.44</v>
      </c>
      <c r="EJ58">
        <v>0.3358</v>
      </c>
      <c r="EK58">
        <v>2.44005000000004</v>
      </c>
      <c r="EL58">
        <v>0</v>
      </c>
      <c r="EM58">
        <v>0</v>
      </c>
      <c r="EN58">
        <v>0</v>
      </c>
      <c r="EO58">
        <v>0.335794999999997</v>
      </c>
      <c r="EP58">
        <v>0</v>
      </c>
      <c r="EQ58">
        <v>0</v>
      </c>
      <c r="ER58">
        <v>0</v>
      </c>
      <c r="ES58">
        <v>-1</v>
      </c>
      <c r="ET58">
        <v>-1</v>
      </c>
      <c r="EU58">
        <v>-1</v>
      </c>
      <c r="EV58">
        <v>-1</v>
      </c>
      <c r="EW58">
        <v>10.1</v>
      </c>
      <c r="EX58">
        <v>10.2</v>
      </c>
      <c r="EY58">
        <v>2</v>
      </c>
      <c r="EZ58">
        <v>506.63</v>
      </c>
      <c r="FA58">
        <v>507.926</v>
      </c>
      <c r="FB58">
        <v>35.4232</v>
      </c>
      <c r="FC58">
        <v>33.2727</v>
      </c>
      <c r="FD58">
        <v>29.9999</v>
      </c>
      <c r="FE58">
        <v>33.0611</v>
      </c>
      <c r="FF58">
        <v>32.9857</v>
      </c>
      <c r="FG58">
        <v>13.2543</v>
      </c>
      <c r="FH58">
        <v>0</v>
      </c>
      <c r="FI58">
        <v>100</v>
      </c>
      <c r="FJ58">
        <v>-999.9</v>
      </c>
      <c r="FK58">
        <v>400</v>
      </c>
      <c r="FL58">
        <v>27.0065</v>
      </c>
      <c r="FM58">
        <v>101.494</v>
      </c>
      <c r="FN58">
        <v>100.836</v>
      </c>
    </row>
    <row r="59" spans="1:170">
      <c r="A59">
        <v>43</v>
      </c>
      <c r="B59">
        <v>1607550264.1</v>
      </c>
      <c r="C59">
        <v>9332.09999990463</v>
      </c>
      <c r="D59" t="s">
        <v>502</v>
      </c>
      <c r="E59" t="s">
        <v>503</v>
      </c>
      <c r="F59" t="s">
        <v>285</v>
      </c>
      <c r="G59" t="s">
        <v>286</v>
      </c>
      <c r="H59">
        <v>1607550256.1</v>
      </c>
      <c r="I59">
        <f>BW59*AG59*(BS59-BT59)/(100*BL59*(1000-AG59*BS59))</f>
        <v>0</v>
      </c>
      <c r="J59">
        <f>BW59*AG59*(BR59-BQ59*(1000-AG59*BT59)/(1000-AG59*BS59))/(100*BL59)</f>
        <v>0</v>
      </c>
      <c r="K59">
        <f>BQ59 - IF(AG59&gt;1, J59*BL59*100.0/(AI59*CE59), 0)</f>
        <v>0</v>
      </c>
      <c r="L59">
        <f>((R59-I59/2)*K59-J59)/(R59+I59/2)</f>
        <v>0</v>
      </c>
      <c r="M59">
        <f>L59*(BX59+BY59)/1000.0</f>
        <v>0</v>
      </c>
      <c r="N59">
        <f>(BQ59 - IF(AG59&gt;1, J59*BL59*100.0/(AI59*CE59), 0))*(BX59+BY59)/1000.0</f>
        <v>0</v>
      </c>
      <c r="O59">
        <f>2.0/((1/Q59-1/P59)+SIGN(Q59)*SQRT((1/Q59-1/P59)*(1/Q59-1/P59) + 4*BM59/((BM59+1)*(BM59+1))*(2*1/Q59*1/P59-1/P59*1/P59)))</f>
        <v>0</v>
      </c>
      <c r="P59">
        <f>IF(LEFT(BN59,1)&lt;&gt;"0",IF(LEFT(BN59,1)="1",3.0,BO59),$D$5+$E$5*(CE59*BX59/($K$5*1000))+$F$5*(CE59*BX59/($K$5*1000))*MAX(MIN(BL59,$J$5),$I$5)*MAX(MIN(BL59,$J$5),$I$5)+$G$5*MAX(MIN(BL59,$J$5),$I$5)*(CE59*BX59/($K$5*1000))+$H$5*(CE59*BX59/($K$5*1000))*(CE59*BX59/($K$5*1000)))</f>
        <v>0</v>
      </c>
      <c r="Q59">
        <f>I59*(1000-(1000*0.61365*exp(17.502*U59/(240.97+U59))/(BX59+BY59)+BS59)/2)/(1000*0.61365*exp(17.502*U59/(240.97+U59))/(BX59+BY59)-BS59)</f>
        <v>0</v>
      </c>
      <c r="R59">
        <f>1/((BM59+1)/(O59/1.6)+1/(P59/1.37)) + BM59/((BM59+1)/(O59/1.6) + BM59/(P59/1.37))</f>
        <v>0</v>
      </c>
      <c r="S59">
        <f>(BI59*BK59)</f>
        <v>0</v>
      </c>
      <c r="T59">
        <f>(BZ59+(S59+2*0.95*5.67E-8*(((BZ59+$B$7)+273)^4-(BZ59+273)^4)-44100*I59)/(1.84*29.3*P59+8*0.95*5.67E-8*(BZ59+273)^3))</f>
        <v>0</v>
      </c>
      <c r="U59">
        <f>($C$7*CA59+$D$7*CB59+$E$7*T59)</f>
        <v>0</v>
      </c>
      <c r="V59">
        <f>0.61365*exp(17.502*U59/(240.97+U59))</f>
        <v>0</v>
      </c>
      <c r="W59">
        <f>(X59/Y59*100)</f>
        <v>0</v>
      </c>
      <c r="X59">
        <f>BS59*(BX59+BY59)/1000</f>
        <v>0</v>
      </c>
      <c r="Y59">
        <f>0.61365*exp(17.502*BZ59/(240.97+BZ59))</f>
        <v>0</v>
      </c>
      <c r="Z59">
        <f>(V59-BS59*(BX59+BY59)/1000)</f>
        <v>0</v>
      </c>
      <c r="AA59">
        <f>(-I59*44100)</f>
        <v>0</v>
      </c>
      <c r="AB59">
        <f>2*29.3*P59*0.92*(BZ59-U59)</f>
        <v>0</v>
      </c>
      <c r="AC59">
        <f>2*0.95*5.67E-8*(((BZ59+$B$7)+273)^4-(U59+273)^4)</f>
        <v>0</v>
      </c>
      <c r="AD59">
        <f>S59+AC59+AA59+AB59</f>
        <v>0</v>
      </c>
      <c r="AE59">
        <v>0</v>
      </c>
      <c r="AF59">
        <v>0</v>
      </c>
      <c r="AG59">
        <f>IF(AE59*$H$13&gt;=AI59,1.0,(AI59/(AI59-AE59*$H$13)))</f>
        <v>0</v>
      </c>
      <c r="AH59">
        <f>(AG59-1)*100</f>
        <v>0</v>
      </c>
      <c r="AI59">
        <f>MAX(0,($B$13+$C$13*CE59)/(1+$D$13*CE59)*BX59/(BZ59+273)*$E$13)</f>
        <v>0</v>
      </c>
      <c r="AJ59" t="s">
        <v>287</v>
      </c>
      <c r="AK59">
        <v>715.476923076923</v>
      </c>
      <c r="AL59">
        <v>3262.08</v>
      </c>
      <c r="AM59">
        <f>AL59-AK59</f>
        <v>0</v>
      </c>
      <c r="AN59">
        <f>AM59/AL59</f>
        <v>0</v>
      </c>
      <c r="AO59">
        <v>-0.577747479816223</v>
      </c>
      <c r="AP59" t="s">
        <v>504</v>
      </c>
      <c r="AQ59">
        <v>1441.9496</v>
      </c>
      <c r="AR59">
        <v>1680.81</v>
      </c>
      <c r="AS59">
        <f>1-AQ59/AR59</f>
        <v>0</v>
      </c>
      <c r="AT59">
        <v>0.5</v>
      </c>
      <c r="AU59">
        <f>BI59</f>
        <v>0</v>
      </c>
      <c r="AV59">
        <f>J59</f>
        <v>0</v>
      </c>
      <c r="AW59">
        <f>AS59*AT59*AU59</f>
        <v>0</v>
      </c>
      <c r="AX59">
        <f>BC59/AR59</f>
        <v>0</v>
      </c>
      <c r="AY59">
        <f>(AV59-AO59)/AU59</f>
        <v>0</v>
      </c>
      <c r="AZ59">
        <f>(AL59-AR59)/AR59</f>
        <v>0</v>
      </c>
      <c r="BA59" t="s">
        <v>505</v>
      </c>
      <c r="BB59">
        <v>968.94</v>
      </c>
      <c r="BC59">
        <f>AR59-BB59</f>
        <v>0</v>
      </c>
      <c r="BD59">
        <f>(AR59-AQ59)/(AR59-BB59)</f>
        <v>0</v>
      </c>
      <c r="BE59">
        <f>(AL59-AR59)/(AL59-BB59)</f>
        <v>0</v>
      </c>
      <c r="BF59">
        <f>(AR59-AQ59)/(AR59-AK59)</f>
        <v>0</v>
      </c>
      <c r="BG59">
        <f>(AL59-AR59)/(AL59-AK59)</f>
        <v>0</v>
      </c>
      <c r="BH59">
        <f>$B$11*CF59+$C$11*CG59+$F$11*CH59*(1-CK59)</f>
        <v>0</v>
      </c>
      <c r="BI59">
        <f>BH59*BJ59</f>
        <v>0</v>
      </c>
      <c r="BJ59">
        <f>($B$11*$D$9+$C$11*$D$9+$F$11*((CU59+CM59)/MAX(CU59+CM59+CV59, 0.1)*$I$9+CV59/MAX(CU59+CM59+CV59, 0.1)*$J$9))/($B$11+$C$11+$F$11)</f>
        <v>0</v>
      </c>
      <c r="BK59">
        <f>($B$11*$K$9+$C$11*$K$9+$F$11*((CU59+CM59)/MAX(CU59+CM59+CV59, 0.1)*$P$9+CV59/MAX(CU59+CM59+CV59, 0.1)*$Q$9))/($B$11+$C$11+$F$11)</f>
        <v>0</v>
      </c>
      <c r="BL59">
        <v>6</v>
      </c>
      <c r="BM59">
        <v>0.5</v>
      </c>
      <c r="BN59" t="s">
        <v>290</v>
      </c>
      <c r="BO59">
        <v>2</v>
      </c>
      <c r="BP59">
        <v>1607550256.1</v>
      </c>
      <c r="BQ59">
        <v>393.386451612903</v>
      </c>
      <c r="BR59">
        <v>399.958548387097</v>
      </c>
      <c r="BS59">
        <v>26.0865419354839</v>
      </c>
      <c r="BT59">
        <v>24.6859064516129</v>
      </c>
      <c r="BU59">
        <v>390.946387096774</v>
      </c>
      <c r="BV59">
        <v>25.7507483870968</v>
      </c>
      <c r="BW59">
        <v>500.011516129032</v>
      </c>
      <c r="BX59">
        <v>101.654483870968</v>
      </c>
      <c r="BY59">
        <v>0.0447980967741935</v>
      </c>
      <c r="BZ59">
        <v>36.7698838709677</v>
      </c>
      <c r="CA59">
        <v>36.3533129032258</v>
      </c>
      <c r="CB59">
        <v>999.9</v>
      </c>
      <c r="CC59">
        <v>0</v>
      </c>
      <c r="CD59">
        <v>0</v>
      </c>
      <c r="CE59">
        <v>10004.3348387097</v>
      </c>
      <c r="CF59">
        <v>0</v>
      </c>
      <c r="CG59">
        <v>346.021870967742</v>
      </c>
      <c r="CH59">
        <v>1399.97</v>
      </c>
      <c r="CI59">
        <v>0.899997612903226</v>
      </c>
      <c r="CJ59">
        <v>0.100002387096774</v>
      </c>
      <c r="CK59">
        <v>0</v>
      </c>
      <c r="CL59">
        <v>1455.73612903226</v>
      </c>
      <c r="CM59">
        <v>4.99975</v>
      </c>
      <c r="CN59">
        <v>20420.2935483871</v>
      </c>
      <c r="CO59">
        <v>12177.8</v>
      </c>
      <c r="CP59">
        <v>49.675</v>
      </c>
      <c r="CQ59">
        <v>50.9674838709677</v>
      </c>
      <c r="CR59">
        <v>50.417</v>
      </c>
      <c r="CS59">
        <v>50.937064516129</v>
      </c>
      <c r="CT59">
        <v>51.370935483871</v>
      </c>
      <c r="CU59">
        <v>1255.46967741935</v>
      </c>
      <c r="CV59">
        <v>139.500322580645</v>
      </c>
      <c r="CW59">
        <v>0</v>
      </c>
      <c r="CX59">
        <v>83.2999999523163</v>
      </c>
      <c r="CY59">
        <v>0</v>
      </c>
      <c r="CZ59">
        <v>1441.9496</v>
      </c>
      <c r="DA59">
        <v>-844.250769220865</v>
      </c>
      <c r="DB59">
        <v>-11868.9923077424</v>
      </c>
      <c r="DC59">
        <v>20226.644</v>
      </c>
      <c r="DD59">
        <v>15</v>
      </c>
      <c r="DE59">
        <v>1607549572.1</v>
      </c>
      <c r="DF59" t="s">
        <v>487</v>
      </c>
      <c r="DG59">
        <v>1607549572.1</v>
      </c>
      <c r="DH59">
        <v>1607549570.1</v>
      </c>
      <c r="DI59">
        <v>17</v>
      </c>
      <c r="DJ59">
        <v>0.142</v>
      </c>
      <c r="DK59">
        <v>-0.051</v>
      </c>
      <c r="DL59">
        <v>2.44</v>
      </c>
      <c r="DM59">
        <v>0.336</v>
      </c>
      <c r="DN59">
        <v>403</v>
      </c>
      <c r="DO59">
        <v>25</v>
      </c>
      <c r="DP59">
        <v>0.13</v>
      </c>
      <c r="DQ59">
        <v>0.05</v>
      </c>
      <c r="DR59">
        <v>5.0063532921881</v>
      </c>
      <c r="DS59">
        <v>0.0745234293333484</v>
      </c>
      <c r="DT59">
        <v>0.0320883385877903</v>
      </c>
      <c r="DU59">
        <v>1</v>
      </c>
      <c r="DV59">
        <v>-6.57063866666667</v>
      </c>
      <c r="DW59">
        <v>-0.736487119021131</v>
      </c>
      <c r="DX59">
        <v>0.0667477608979424</v>
      </c>
      <c r="DY59">
        <v>0</v>
      </c>
      <c r="DZ59">
        <v>1.394488</v>
      </c>
      <c r="EA59">
        <v>1.6838544160178</v>
      </c>
      <c r="EB59">
        <v>0.122154178599561</v>
      </c>
      <c r="EC59">
        <v>0</v>
      </c>
      <c r="ED59">
        <v>1</v>
      </c>
      <c r="EE59">
        <v>3</v>
      </c>
      <c r="EF59" t="s">
        <v>321</v>
      </c>
      <c r="EG59">
        <v>100</v>
      </c>
      <c r="EH59">
        <v>100</v>
      </c>
      <c r="EI59">
        <v>2.44</v>
      </c>
      <c r="EJ59">
        <v>0.3358</v>
      </c>
      <c r="EK59">
        <v>2.44005000000004</v>
      </c>
      <c r="EL59">
        <v>0</v>
      </c>
      <c r="EM59">
        <v>0</v>
      </c>
      <c r="EN59">
        <v>0</v>
      </c>
      <c r="EO59">
        <v>0.335794999999997</v>
      </c>
      <c r="EP59">
        <v>0</v>
      </c>
      <c r="EQ59">
        <v>0</v>
      </c>
      <c r="ER59">
        <v>0</v>
      </c>
      <c r="ES59">
        <v>-1</v>
      </c>
      <c r="ET59">
        <v>-1</v>
      </c>
      <c r="EU59">
        <v>-1</v>
      </c>
      <c r="EV59">
        <v>-1</v>
      </c>
      <c r="EW59">
        <v>11.5</v>
      </c>
      <c r="EX59">
        <v>11.6</v>
      </c>
      <c r="EY59">
        <v>2</v>
      </c>
      <c r="EZ59">
        <v>513.555</v>
      </c>
      <c r="FA59">
        <v>507.299</v>
      </c>
      <c r="FB59">
        <v>35.4517</v>
      </c>
      <c r="FC59">
        <v>33.2766</v>
      </c>
      <c r="FD59">
        <v>30.0002</v>
      </c>
      <c r="FE59">
        <v>33.0576</v>
      </c>
      <c r="FF59">
        <v>32.9973</v>
      </c>
      <c r="FG59">
        <v>13.2841</v>
      </c>
      <c r="FH59">
        <v>0</v>
      </c>
      <c r="FI59">
        <v>100</v>
      </c>
      <c r="FJ59">
        <v>-999.9</v>
      </c>
      <c r="FK59">
        <v>400</v>
      </c>
      <c r="FL59">
        <v>35.9213</v>
      </c>
      <c r="FM59">
        <v>101.489</v>
      </c>
      <c r="FN59">
        <v>100.839</v>
      </c>
    </row>
    <row r="60" spans="1:170">
      <c r="A60">
        <v>44</v>
      </c>
      <c r="B60">
        <v>1607550376.1</v>
      </c>
      <c r="C60">
        <v>9444.09999990463</v>
      </c>
      <c r="D60" t="s">
        <v>506</v>
      </c>
      <c r="E60" t="s">
        <v>507</v>
      </c>
      <c r="F60" t="s">
        <v>285</v>
      </c>
      <c r="G60" t="s">
        <v>286</v>
      </c>
      <c r="H60">
        <v>1607550368.1</v>
      </c>
      <c r="I60">
        <f>BW60*AG60*(BS60-BT60)/(100*BL60*(1000-AG60*BS60))</f>
        <v>0</v>
      </c>
      <c r="J60">
        <f>BW60*AG60*(BR60-BQ60*(1000-AG60*BT60)/(1000-AG60*BS60))/(100*BL60)</f>
        <v>0</v>
      </c>
      <c r="K60">
        <f>BQ60 - IF(AG60&gt;1, J60*BL60*100.0/(AI60*CE60), 0)</f>
        <v>0</v>
      </c>
      <c r="L60">
        <f>((R60-I60/2)*K60-J60)/(R60+I60/2)</f>
        <v>0</v>
      </c>
      <c r="M60">
        <f>L60*(BX60+BY60)/1000.0</f>
        <v>0</v>
      </c>
      <c r="N60">
        <f>(BQ60 - IF(AG60&gt;1, J60*BL60*100.0/(AI60*CE60), 0))*(BX60+BY60)/1000.0</f>
        <v>0</v>
      </c>
      <c r="O60">
        <f>2.0/((1/Q60-1/P60)+SIGN(Q60)*SQRT((1/Q60-1/P60)*(1/Q60-1/P60) + 4*BM60/((BM60+1)*(BM60+1))*(2*1/Q60*1/P60-1/P60*1/P60)))</f>
        <v>0</v>
      </c>
      <c r="P60">
        <f>IF(LEFT(BN60,1)&lt;&gt;"0",IF(LEFT(BN60,1)="1",3.0,BO60),$D$5+$E$5*(CE60*BX60/($K$5*1000))+$F$5*(CE60*BX60/($K$5*1000))*MAX(MIN(BL60,$J$5),$I$5)*MAX(MIN(BL60,$J$5),$I$5)+$G$5*MAX(MIN(BL60,$J$5),$I$5)*(CE60*BX60/($K$5*1000))+$H$5*(CE60*BX60/($K$5*1000))*(CE60*BX60/($K$5*1000)))</f>
        <v>0</v>
      </c>
      <c r="Q60">
        <f>I60*(1000-(1000*0.61365*exp(17.502*U60/(240.97+U60))/(BX60+BY60)+BS60)/2)/(1000*0.61365*exp(17.502*U60/(240.97+U60))/(BX60+BY60)-BS60)</f>
        <v>0</v>
      </c>
      <c r="R60">
        <f>1/((BM60+1)/(O60/1.6)+1/(P60/1.37)) + BM60/((BM60+1)/(O60/1.6) + BM60/(P60/1.37))</f>
        <v>0</v>
      </c>
      <c r="S60">
        <f>(BI60*BK60)</f>
        <v>0</v>
      </c>
      <c r="T60">
        <f>(BZ60+(S60+2*0.95*5.67E-8*(((BZ60+$B$7)+273)^4-(BZ60+273)^4)-44100*I60)/(1.84*29.3*P60+8*0.95*5.67E-8*(BZ60+273)^3))</f>
        <v>0</v>
      </c>
      <c r="U60">
        <f>($C$7*CA60+$D$7*CB60+$E$7*T60)</f>
        <v>0</v>
      </c>
      <c r="V60">
        <f>0.61365*exp(17.502*U60/(240.97+U60))</f>
        <v>0</v>
      </c>
      <c r="W60">
        <f>(X60/Y60*100)</f>
        <v>0</v>
      </c>
      <c r="X60">
        <f>BS60*(BX60+BY60)/1000</f>
        <v>0</v>
      </c>
      <c r="Y60">
        <f>0.61365*exp(17.502*BZ60/(240.97+BZ60))</f>
        <v>0</v>
      </c>
      <c r="Z60">
        <f>(V60-BS60*(BX60+BY60)/1000)</f>
        <v>0</v>
      </c>
      <c r="AA60">
        <f>(-I60*44100)</f>
        <v>0</v>
      </c>
      <c r="AB60">
        <f>2*29.3*P60*0.92*(BZ60-U60)</f>
        <v>0</v>
      </c>
      <c r="AC60">
        <f>2*0.95*5.67E-8*(((BZ60+$B$7)+273)^4-(U60+273)^4)</f>
        <v>0</v>
      </c>
      <c r="AD60">
        <f>S60+AC60+AA60+AB60</f>
        <v>0</v>
      </c>
      <c r="AE60">
        <v>0</v>
      </c>
      <c r="AF60">
        <v>0</v>
      </c>
      <c r="AG60">
        <f>IF(AE60*$H$13&gt;=AI60,1.0,(AI60/(AI60-AE60*$H$13)))</f>
        <v>0</v>
      </c>
      <c r="AH60">
        <f>(AG60-1)*100</f>
        <v>0</v>
      </c>
      <c r="AI60">
        <f>MAX(0,($B$13+$C$13*CE60)/(1+$D$13*CE60)*BX60/(BZ60+273)*$E$13)</f>
        <v>0</v>
      </c>
      <c r="AJ60" t="s">
        <v>287</v>
      </c>
      <c r="AK60">
        <v>715.476923076923</v>
      </c>
      <c r="AL60">
        <v>3262.08</v>
      </c>
      <c r="AM60">
        <f>AL60-AK60</f>
        <v>0</v>
      </c>
      <c r="AN60">
        <f>AM60/AL60</f>
        <v>0</v>
      </c>
      <c r="AO60">
        <v>-0.577747479816223</v>
      </c>
      <c r="AP60" t="s">
        <v>508</v>
      </c>
      <c r="AQ60">
        <v>1212.7728</v>
      </c>
      <c r="AR60">
        <v>1428.24</v>
      </c>
      <c r="AS60">
        <f>1-AQ60/AR60</f>
        <v>0</v>
      </c>
      <c r="AT60">
        <v>0.5</v>
      </c>
      <c r="AU60">
        <f>BI60</f>
        <v>0</v>
      </c>
      <c r="AV60">
        <f>J60</f>
        <v>0</v>
      </c>
      <c r="AW60">
        <f>AS60*AT60*AU60</f>
        <v>0</v>
      </c>
      <c r="AX60">
        <f>BC60/AR60</f>
        <v>0</v>
      </c>
      <c r="AY60">
        <f>(AV60-AO60)/AU60</f>
        <v>0</v>
      </c>
      <c r="AZ60">
        <f>(AL60-AR60)/AR60</f>
        <v>0</v>
      </c>
      <c r="BA60" t="s">
        <v>509</v>
      </c>
      <c r="BB60">
        <v>859.01</v>
      </c>
      <c r="BC60">
        <f>AR60-BB60</f>
        <v>0</v>
      </c>
      <c r="BD60">
        <f>(AR60-AQ60)/(AR60-BB60)</f>
        <v>0</v>
      </c>
      <c r="BE60">
        <f>(AL60-AR60)/(AL60-BB60)</f>
        <v>0</v>
      </c>
      <c r="BF60">
        <f>(AR60-AQ60)/(AR60-AK60)</f>
        <v>0</v>
      </c>
      <c r="BG60">
        <f>(AL60-AR60)/(AL60-AK60)</f>
        <v>0</v>
      </c>
      <c r="BH60">
        <f>$B$11*CF60+$C$11*CG60+$F$11*CH60*(1-CK60)</f>
        <v>0</v>
      </c>
      <c r="BI60">
        <f>BH60*BJ60</f>
        <v>0</v>
      </c>
      <c r="BJ60">
        <f>($B$11*$D$9+$C$11*$D$9+$F$11*((CU60+CM60)/MAX(CU60+CM60+CV60, 0.1)*$I$9+CV60/MAX(CU60+CM60+CV60, 0.1)*$J$9))/($B$11+$C$11+$F$11)</f>
        <v>0</v>
      </c>
      <c r="BK60">
        <f>($B$11*$K$9+$C$11*$K$9+$F$11*((CU60+CM60)/MAX(CU60+CM60+CV60, 0.1)*$P$9+CV60/MAX(CU60+CM60+CV60, 0.1)*$Q$9))/($B$11+$C$11+$F$11)</f>
        <v>0</v>
      </c>
      <c r="BL60">
        <v>6</v>
      </c>
      <c r="BM60">
        <v>0.5</v>
      </c>
      <c r="BN60" t="s">
        <v>290</v>
      </c>
      <c r="BO60">
        <v>2</v>
      </c>
      <c r="BP60">
        <v>1607550368.1</v>
      </c>
      <c r="BQ60">
        <v>393.050741935484</v>
      </c>
      <c r="BR60">
        <v>399.837096774194</v>
      </c>
      <c r="BS60">
        <v>26.4700741935484</v>
      </c>
      <c r="BT60">
        <v>24.6180096774194</v>
      </c>
      <c r="BU60">
        <v>390.610741935484</v>
      </c>
      <c r="BV60">
        <v>26.1342806451613</v>
      </c>
      <c r="BW60">
        <v>500.009774193548</v>
      </c>
      <c r="BX60">
        <v>101.652451612903</v>
      </c>
      <c r="BY60">
        <v>0.0449440451612903</v>
      </c>
      <c r="BZ60">
        <v>36.7544387096774</v>
      </c>
      <c r="CA60">
        <v>36.2466064516129</v>
      </c>
      <c r="CB60">
        <v>999.9</v>
      </c>
      <c r="CC60">
        <v>0</v>
      </c>
      <c r="CD60">
        <v>0</v>
      </c>
      <c r="CE60">
        <v>9998.89032258065</v>
      </c>
      <c r="CF60">
        <v>0</v>
      </c>
      <c r="CG60">
        <v>208.897225806452</v>
      </c>
      <c r="CH60">
        <v>1399.99161290323</v>
      </c>
      <c r="CI60">
        <v>0.899998677419355</v>
      </c>
      <c r="CJ60">
        <v>0.100001322580645</v>
      </c>
      <c r="CK60">
        <v>0</v>
      </c>
      <c r="CL60">
        <v>1218.61</v>
      </c>
      <c r="CM60">
        <v>4.99975</v>
      </c>
      <c r="CN60">
        <v>17159.8129032258</v>
      </c>
      <c r="CO60">
        <v>12177.9774193548</v>
      </c>
      <c r="CP60">
        <v>49.937</v>
      </c>
      <c r="CQ60">
        <v>51.258</v>
      </c>
      <c r="CR60">
        <v>50.6951290322581</v>
      </c>
      <c r="CS60">
        <v>51.2031935483871</v>
      </c>
      <c r="CT60">
        <v>51.637</v>
      </c>
      <c r="CU60">
        <v>1255.49096774194</v>
      </c>
      <c r="CV60">
        <v>139.50064516129</v>
      </c>
      <c r="CW60">
        <v>0</v>
      </c>
      <c r="CX60">
        <v>111</v>
      </c>
      <c r="CY60">
        <v>0</v>
      </c>
      <c r="CZ60">
        <v>1212.7728</v>
      </c>
      <c r="DA60">
        <v>-508.974614611601</v>
      </c>
      <c r="DB60">
        <v>-7072.65383523468</v>
      </c>
      <c r="DC60">
        <v>17078.972</v>
      </c>
      <c r="DD60">
        <v>15</v>
      </c>
      <c r="DE60">
        <v>1607549572.1</v>
      </c>
      <c r="DF60" t="s">
        <v>487</v>
      </c>
      <c r="DG60">
        <v>1607549572.1</v>
      </c>
      <c r="DH60">
        <v>1607549570.1</v>
      </c>
      <c r="DI60">
        <v>17</v>
      </c>
      <c r="DJ60">
        <v>0.142</v>
      </c>
      <c r="DK60">
        <v>-0.051</v>
      </c>
      <c r="DL60">
        <v>2.44</v>
      </c>
      <c r="DM60">
        <v>0.336</v>
      </c>
      <c r="DN60">
        <v>403</v>
      </c>
      <c r="DO60">
        <v>25</v>
      </c>
      <c r="DP60">
        <v>0.13</v>
      </c>
      <c r="DQ60">
        <v>0.05</v>
      </c>
      <c r="DR60">
        <v>5.03075839531893</v>
      </c>
      <c r="DS60">
        <v>0.498019864085806</v>
      </c>
      <c r="DT60">
        <v>0.109860501464883</v>
      </c>
      <c r="DU60">
        <v>1</v>
      </c>
      <c r="DV60">
        <v>-6.778392</v>
      </c>
      <c r="DW60">
        <v>-1.45606318131255</v>
      </c>
      <c r="DX60">
        <v>0.142697186129697</v>
      </c>
      <c r="DY60">
        <v>0</v>
      </c>
      <c r="DZ60">
        <v>1.84788066666667</v>
      </c>
      <c r="EA60">
        <v>1.1324561512792</v>
      </c>
      <c r="EB60">
        <v>0.0821302629945598</v>
      </c>
      <c r="EC60">
        <v>0</v>
      </c>
      <c r="ED60">
        <v>1</v>
      </c>
      <c r="EE60">
        <v>3</v>
      </c>
      <c r="EF60" t="s">
        <v>321</v>
      </c>
      <c r="EG60">
        <v>100</v>
      </c>
      <c r="EH60">
        <v>100</v>
      </c>
      <c r="EI60">
        <v>2.44</v>
      </c>
      <c r="EJ60">
        <v>0.3358</v>
      </c>
      <c r="EK60">
        <v>2.44005000000004</v>
      </c>
      <c r="EL60">
        <v>0</v>
      </c>
      <c r="EM60">
        <v>0</v>
      </c>
      <c r="EN60">
        <v>0</v>
      </c>
      <c r="EO60">
        <v>0.335794999999997</v>
      </c>
      <c r="EP60">
        <v>0</v>
      </c>
      <c r="EQ60">
        <v>0</v>
      </c>
      <c r="ER60">
        <v>0</v>
      </c>
      <c r="ES60">
        <v>-1</v>
      </c>
      <c r="ET60">
        <v>-1</v>
      </c>
      <c r="EU60">
        <v>-1</v>
      </c>
      <c r="EV60">
        <v>-1</v>
      </c>
      <c r="EW60">
        <v>13.4</v>
      </c>
      <c r="EX60">
        <v>13.4</v>
      </c>
      <c r="EY60">
        <v>2</v>
      </c>
      <c r="EZ60">
        <v>514.832</v>
      </c>
      <c r="FA60">
        <v>507.144</v>
      </c>
      <c r="FB60">
        <v>35.4766</v>
      </c>
      <c r="FC60">
        <v>33.3008</v>
      </c>
      <c r="FD60">
        <v>29.9997</v>
      </c>
      <c r="FE60">
        <v>33.0694</v>
      </c>
      <c r="FF60">
        <v>33.0032</v>
      </c>
      <c r="FG60">
        <v>13.2841</v>
      </c>
      <c r="FH60">
        <v>0</v>
      </c>
      <c r="FI60">
        <v>100</v>
      </c>
      <c r="FJ60">
        <v>-999.9</v>
      </c>
      <c r="FK60">
        <v>400</v>
      </c>
      <c r="FL60">
        <v>26.0987</v>
      </c>
      <c r="FM60">
        <v>101.489</v>
      </c>
      <c r="FN60">
        <v>100.844</v>
      </c>
    </row>
    <row r="61" spans="1:170">
      <c r="A61">
        <v>45</v>
      </c>
      <c r="B61">
        <v>1607550496.6</v>
      </c>
      <c r="C61">
        <v>9564.59999990463</v>
      </c>
      <c r="D61" t="s">
        <v>510</v>
      </c>
      <c r="E61" t="s">
        <v>511</v>
      </c>
      <c r="F61" t="s">
        <v>512</v>
      </c>
      <c r="G61" t="s">
        <v>313</v>
      </c>
      <c r="H61">
        <v>1607550488.85</v>
      </c>
      <c r="I61">
        <f>BW61*AG61*(BS61-BT61)/(100*BL61*(1000-AG61*BS61))</f>
        <v>0</v>
      </c>
      <c r="J61">
        <f>BW61*AG61*(BR61-BQ61*(1000-AG61*BT61)/(1000-AG61*BS61))/(100*BL61)</f>
        <v>0</v>
      </c>
      <c r="K61">
        <f>BQ61 - IF(AG61&gt;1, J61*BL61*100.0/(AI61*CE61), 0)</f>
        <v>0</v>
      </c>
      <c r="L61">
        <f>((R61-I61/2)*K61-J61)/(R61+I61/2)</f>
        <v>0</v>
      </c>
      <c r="M61">
        <f>L61*(BX61+BY61)/1000.0</f>
        <v>0</v>
      </c>
      <c r="N61">
        <f>(BQ61 - IF(AG61&gt;1, J61*BL61*100.0/(AI61*CE61), 0))*(BX61+BY61)/1000.0</f>
        <v>0</v>
      </c>
      <c r="O61">
        <f>2.0/((1/Q61-1/P61)+SIGN(Q61)*SQRT((1/Q61-1/P61)*(1/Q61-1/P61) + 4*BM61/((BM61+1)*(BM61+1))*(2*1/Q61*1/P61-1/P61*1/P61)))</f>
        <v>0</v>
      </c>
      <c r="P61">
        <f>IF(LEFT(BN61,1)&lt;&gt;"0",IF(LEFT(BN61,1)="1",3.0,BO61),$D$5+$E$5*(CE61*BX61/($K$5*1000))+$F$5*(CE61*BX61/($K$5*1000))*MAX(MIN(BL61,$J$5),$I$5)*MAX(MIN(BL61,$J$5),$I$5)+$G$5*MAX(MIN(BL61,$J$5),$I$5)*(CE61*BX61/($K$5*1000))+$H$5*(CE61*BX61/($K$5*1000))*(CE61*BX61/($K$5*1000)))</f>
        <v>0</v>
      </c>
      <c r="Q61">
        <f>I61*(1000-(1000*0.61365*exp(17.502*U61/(240.97+U61))/(BX61+BY61)+BS61)/2)/(1000*0.61365*exp(17.502*U61/(240.97+U61))/(BX61+BY61)-BS61)</f>
        <v>0</v>
      </c>
      <c r="R61">
        <f>1/((BM61+1)/(O61/1.6)+1/(P61/1.37)) + BM61/((BM61+1)/(O61/1.6) + BM61/(P61/1.37))</f>
        <v>0</v>
      </c>
      <c r="S61">
        <f>(BI61*BK61)</f>
        <v>0</v>
      </c>
      <c r="T61">
        <f>(BZ61+(S61+2*0.95*5.67E-8*(((BZ61+$B$7)+273)^4-(BZ61+273)^4)-44100*I61)/(1.84*29.3*P61+8*0.95*5.67E-8*(BZ61+273)^3))</f>
        <v>0</v>
      </c>
      <c r="U61">
        <f>($C$7*CA61+$D$7*CB61+$E$7*T61)</f>
        <v>0</v>
      </c>
      <c r="V61">
        <f>0.61365*exp(17.502*U61/(240.97+U61))</f>
        <v>0</v>
      </c>
      <c r="W61">
        <f>(X61/Y61*100)</f>
        <v>0</v>
      </c>
      <c r="X61">
        <f>BS61*(BX61+BY61)/1000</f>
        <v>0</v>
      </c>
      <c r="Y61">
        <f>0.61365*exp(17.502*BZ61/(240.97+BZ61))</f>
        <v>0</v>
      </c>
      <c r="Z61">
        <f>(V61-BS61*(BX61+BY61)/1000)</f>
        <v>0</v>
      </c>
      <c r="AA61">
        <f>(-I61*44100)</f>
        <v>0</v>
      </c>
      <c r="AB61">
        <f>2*29.3*P61*0.92*(BZ61-U61)</f>
        <v>0</v>
      </c>
      <c r="AC61">
        <f>2*0.95*5.67E-8*(((BZ61+$B$7)+273)^4-(U61+273)^4)</f>
        <v>0</v>
      </c>
      <c r="AD61">
        <f>S61+AC61+AA61+AB61</f>
        <v>0</v>
      </c>
      <c r="AE61">
        <v>0</v>
      </c>
      <c r="AF61">
        <v>0</v>
      </c>
      <c r="AG61">
        <f>IF(AE61*$H$13&gt;=AI61,1.0,(AI61/(AI61-AE61*$H$13)))</f>
        <v>0</v>
      </c>
      <c r="AH61">
        <f>(AG61-1)*100</f>
        <v>0</v>
      </c>
      <c r="AI61">
        <f>MAX(0,($B$13+$C$13*CE61)/(1+$D$13*CE61)*BX61/(BZ61+273)*$E$13)</f>
        <v>0</v>
      </c>
      <c r="AJ61" t="s">
        <v>287</v>
      </c>
      <c r="AK61">
        <v>715.476923076923</v>
      </c>
      <c r="AL61">
        <v>3262.08</v>
      </c>
      <c r="AM61">
        <f>AL61-AK61</f>
        <v>0</v>
      </c>
      <c r="AN61">
        <f>AM61/AL61</f>
        <v>0</v>
      </c>
      <c r="AO61">
        <v>-0.577747479816223</v>
      </c>
      <c r="AP61" t="s">
        <v>513</v>
      </c>
      <c r="AQ61">
        <v>1454.59615384615</v>
      </c>
      <c r="AR61">
        <v>1722.74</v>
      </c>
      <c r="AS61">
        <f>1-AQ61/AR61</f>
        <v>0</v>
      </c>
      <c r="AT61">
        <v>0.5</v>
      </c>
      <c r="AU61">
        <f>BI61</f>
        <v>0</v>
      </c>
      <c r="AV61">
        <f>J61</f>
        <v>0</v>
      </c>
      <c r="AW61">
        <f>AS61*AT61*AU61</f>
        <v>0</v>
      </c>
      <c r="AX61">
        <f>BC61/AR61</f>
        <v>0</v>
      </c>
      <c r="AY61">
        <f>(AV61-AO61)/AU61</f>
        <v>0</v>
      </c>
      <c r="AZ61">
        <f>(AL61-AR61)/AR61</f>
        <v>0</v>
      </c>
      <c r="BA61" t="s">
        <v>514</v>
      </c>
      <c r="BB61">
        <v>914.57</v>
      </c>
      <c r="BC61">
        <f>AR61-BB61</f>
        <v>0</v>
      </c>
      <c r="BD61">
        <f>(AR61-AQ61)/(AR61-BB61)</f>
        <v>0</v>
      </c>
      <c r="BE61">
        <f>(AL61-AR61)/(AL61-BB61)</f>
        <v>0</v>
      </c>
      <c r="BF61">
        <f>(AR61-AQ61)/(AR61-AK61)</f>
        <v>0</v>
      </c>
      <c r="BG61">
        <f>(AL61-AR61)/(AL61-AK61)</f>
        <v>0</v>
      </c>
      <c r="BH61">
        <f>$B$11*CF61+$C$11*CG61+$F$11*CH61*(1-CK61)</f>
        <v>0</v>
      </c>
      <c r="BI61">
        <f>BH61*BJ61</f>
        <v>0</v>
      </c>
      <c r="BJ61">
        <f>($B$11*$D$9+$C$11*$D$9+$F$11*((CU61+CM61)/MAX(CU61+CM61+CV61, 0.1)*$I$9+CV61/MAX(CU61+CM61+CV61, 0.1)*$J$9))/($B$11+$C$11+$F$11)</f>
        <v>0</v>
      </c>
      <c r="BK61">
        <f>($B$11*$K$9+$C$11*$K$9+$F$11*((CU61+CM61)/MAX(CU61+CM61+CV61, 0.1)*$P$9+CV61/MAX(CU61+CM61+CV61, 0.1)*$Q$9))/($B$11+$C$11+$F$11)</f>
        <v>0</v>
      </c>
      <c r="BL61">
        <v>6</v>
      </c>
      <c r="BM61">
        <v>0.5</v>
      </c>
      <c r="BN61" t="s">
        <v>290</v>
      </c>
      <c r="BO61">
        <v>2</v>
      </c>
      <c r="BP61">
        <v>1607550488.85</v>
      </c>
      <c r="BQ61">
        <v>386.611733333333</v>
      </c>
      <c r="BR61">
        <v>400.148866666667</v>
      </c>
      <c r="BS61">
        <v>28.1442266666667</v>
      </c>
      <c r="BT61">
        <v>24.45852</v>
      </c>
      <c r="BU61">
        <v>384.171666666667</v>
      </c>
      <c r="BV61">
        <v>27.8084266666667</v>
      </c>
      <c r="BW61">
        <v>500.020866666667</v>
      </c>
      <c r="BX61">
        <v>101.6539</v>
      </c>
      <c r="BY61">
        <v>0.0458323233333333</v>
      </c>
      <c r="BZ61">
        <v>36.9341666666667</v>
      </c>
      <c r="CA61">
        <v>36.6308633333333</v>
      </c>
      <c r="CB61">
        <v>999.9</v>
      </c>
      <c r="CC61">
        <v>0</v>
      </c>
      <c r="CD61">
        <v>0</v>
      </c>
      <c r="CE61">
        <v>10000.9526666667</v>
      </c>
      <c r="CF61">
        <v>0</v>
      </c>
      <c r="CG61">
        <v>286.966433333333</v>
      </c>
      <c r="CH61">
        <v>1399.97333333333</v>
      </c>
      <c r="CI61">
        <v>0.900000466666666</v>
      </c>
      <c r="CJ61">
        <v>0.0999993866666667</v>
      </c>
      <c r="CK61">
        <v>0</v>
      </c>
      <c r="CL61">
        <v>1457.22866666667</v>
      </c>
      <c r="CM61">
        <v>4.99975</v>
      </c>
      <c r="CN61">
        <v>20501.8933333333</v>
      </c>
      <c r="CO61">
        <v>12177.8233333333</v>
      </c>
      <c r="CP61">
        <v>50.1207333333333</v>
      </c>
      <c r="CQ61">
        <v>51.5</v>
      </c>
      <c r="CR61">
        <v>50.9412</v>
      </c>
      <c r="CS61">
        <v>51.3309</v>
      </c>
      <c r="CT61">
        <v>51.8162</v>
      </c>
      <c r="CU61">
        <v>1255.47633333333</v>
      </c>
      <c r="CV61">
        <v>139.497</v>
      </c>
      <c r="CW61">
        <v>0</v>
      </c>
      <c r="CX61">
        <v>119.700000047684</v>
      </c>
      <c r="CY61">
        <v>0</v>
      </c>
      <c r="CZ61">
        <v>1454.59615384615</v>
      </c>
      <c r="DA61">
        <v>-825.507691180096</v>
      </c>
      <c r="DB61">
        <v>-11520.4136597032</v>
      </c>
      <c r="DC61">
        <v>20464.7961538462</v>
      </c>
      <c r="DD61">
        <v>15</v>
      </c>
      <c r="DE61">
        <v>1607549572.1</v>
      </c>
      <c r="DF61" t="s">
        <v>487</v>
      </c>
      <c r="DG61">
        <v>1607549572.1</v>
      </c>
      <c r="DH61">
        <v>1607549570.1</v>
      </c>
      <c r="DI61">
        <v>17</v>
      </c>
      <c r="DJ61">
        <v>0.142</v>
      </c>
      <c r="DK61">
        <v>-0.051</v>
      </c>
      <c r="DL61">
        <v>2.44</v>
      </c>
      <c r="DM61">
        <v>0.336</v>
      </c>
      <c r="DN61">
        <v>403</v>
      </c>
      <c r="DO61">
        <v>25</v>
      </c>
      <c r="DP61">
        <v>0.13</v>
      </c>
      <c r="DQ61">
        <v>0.05</v>
      </c>
      <c r="DR61">
        <v>10.0568301999686</v>
      </c>
      <c r="DS61">
        <v>0.172740922765515</v>
      </c>
      <c r="DT61">
        <v>0.0257460089766442</v>
      </c>
      <c r="DU61">
        <v>1</v>
      </c>
      <c r="DV61">
        <v>-13.5370166666667</v>
      </c>
      <c r="DW61">
        <v>-0.359287208008916</v>
      </c>
      <c r="DX61">
        <v>0.0365946269583696</v>
      </c>
      <c r="DY61">
        <v>0</v>
      </c>
      <c r="DZ61">
        <v>3.68571066666667</v>
      </c>
      <c r="EA61">
        <v>0.688526095661844</v>
      </c>
      <c r="EB61">
        <v>0.0497606566096371</v>
      </c>
      <c r="EC61">
        <v>0</v>
      </c>
      <c r="ED61">
        <v>1</v>
      </c>
      <c r="EE61">
        <v>3</v>
      </c>
      <c r="EF61" t="s">
        <v>321</v>
      </c>
      <c r="EG61">
        <v>100</v>
      </c>
      <c r="EH61">
        <v>100</v>
      </c>
      <c r="EI61">
        <v>2.441</v>
      </c>
      <c r="EJ61">
        <v>0.3358</v>
      </c>
      <c r="EK61">
        <v>2.44005000000004</v>
      </c>
      <c r="EL61">
        <v>0</v>
      </c>
      <c r="EM61">
        <v>0</v>
      </c>
      <c r="EN61">
        <v>0</v>
      </c>
      <c r="EO61">
        <v>0.335794999999997</v>
      </c>
      <c r="EP61">
        <v>0</v>
      </c>
      <c r="EQ61">
        <v>0</v>
      </c>
      <c r="ER61">
        <v>0</v>
      </c>
      <c r="ES61">
        <v>-1</v>
      </c>
      <c r="ET61">
        <v>-1</v>
      </c>
      <c r="EU61">
        <v>-1</v>
      </c>
      <c r="EV61">
        <v>-1</v>
      </c>
      <c r="EW61">
        <v>15.4</v>
      </c>
      <c r="EX61">
        <v>15.4</v>
      </c>
      <c r="EY61">
        <v>2</v>
      </c>
      <c r="EZ61">
        <v>516.744</v>
      </c>
      <c r="FA61">
        <v>505.945</v>
      </c>
      <c r="FB61">
        <v>35.5501</v>
      </c>
      <c r="FC61">
        <v>33.277</v>
      </c>
      <c r="FD61">
        <v>30.0003</v>
      </c>
      <c r="FE61">
        <v>33.0635</v>
      </c>
      <c r="FF61">
        <v>33.0061</v>
      </c>
      <c r="FG61">
        <v>13.2097</v>
      </c>
      <c r="FH61">
        <v>0</v>
      </c>
      <c r="FI61">
        <v>100</v>
      </c>
      <c r="FJ61">
        <v>-999.9</v>
      </c>
      <c r="FK61">
        <v>400</v>
      </c>
      <c r="FL61">
        <v>26.4234</v>
      </c>
      <c r="FM61">
        <v>101.492</v>
      </c>
      <c r="FN61">
        <v>100.84</v>
      </c>
    </row>
    <row r="62" spans="1:170">
      <c r="A62">
        <v>46</v>
      </c>
      <c r="B62">
        <v>1607550648.6</v>
      </c>
      <c r="C62">
        <v>9716.59999990463</v>
      </c>
      <c r="D62" t="s">
        <v>515</v>
      </c>
      <c r="E62" t="s">
        <v>516</v>
      </c>
      <c r="F62" t="s">
        <v>512</v>
      </c>
      <c r="G62" t="s">
        <v>313</v>
      </c>
      <c r="H62">
        <v>1607550640.6</v>
      </c>
      <c r="I62">
        <f>BW62*AG62*(BS62-BT62)/(100*BL62*(1000-AG62*BS62))</f>
        <v>0</v>
      </c>
      <c r="J62">
        <f>BW62*AG62*(BR62-BQ62*(1000-AG62*BT62)/(1000-AG62*BS62))/(100*BL62)</f>
        <v>0</v>
      </c>
      <c r="K62">
        <f>BQ62 - IF(AG62&gt;1, J62*BL62*100.0/(AI62*CE62), 0)</f>
        <v>0</v>
      </c>
      <c r="L62">
        <f>((R62-I62/2)*K62-J62)/(R62+I62/2)</f>
        <v>0</v>
      </c>
      <c r="M62">
        <f>L62*(BX62+BY62)/1000.0</f>
        <v>0</v>
      </c>
      <c r="N62">
        <f>(BQ62 - IF(AG62&gt;1, J62*BL62*100.0/(AI62*CE62), 0))*(BX62+BY62)/1000.0</f>
        <v>0</v>
      </c>
      <c r="O62">
        <f>2.0/((1/Q62-1/P62)+SIGN(Q62)*SQRT((1/Q62-1/P62)*(1/Q62-1/P62) + 4*BM62/((BM62+1)*(BM62+1))*(2*1/Q62*1/P62-1/P62*1/P62)))</f>
        <v>0</v>
      </c>
      <c r="P62">
        <f>IF(LEFT(BN62,1)&lt;&gt;"0",IF(LEFT(BN62,1)="1",3.0,BO62),$D$5+$E$5*(CE62*BX62/($K$5*1000))+$F$5*(CE62*BX62/($K$5*1000))*MAX(MIN(BL62,$J$5),$I$5)*MAX(MIN(BL62,$J$5),$I$5)+$G$5*MAX(MIN(BL62,$J$5),$I$5)*(CE62*BX62/($K$5*1000))+$H$5*(CE62*BX62/($K$5*1000))*(CE62*BX62/($K$5*1000)))</f>
        <v>0</v>
      </c>
      <c r="Q62">
        <f>I62*(1000-(1000*0.61365*exp(17.502*U62/(240.97+U62))/(BX62+BY62)+BS62)/2)/(1000*0.61365*exp(17.502*U62/(240.97+U62))/(BX62+BY62)-BS62)</f>
        <v>0</v>
      </c>
      <c r="R62">
        <f>1/((BM62+1)/(O62/1.6)+1/(P62/1.37)) + BM62/((BM62+1)/(O62/1.6) + BM62/(P62/1.37))</f>
        <v>0</v>
      </c>
      <c r="S62">
        <f>(BI62*BK62)</f>
        <v>0</v>
      </c>
      <c r="T62">
        <f>(BZ62+(S62+2*0.95*5.67E-8*(((BZ62+$B$7)+273)^4-(BZ62+273)^4)-44100*I62)/(1.84*29.3*P62+8*0.95*5.67E-8*(BZ62+273)^3))</f>
        <v>0</v>
      </c>
      <c r="U62">
        <f>($C$7*CA62+$D$7*CB62+$E$7*T62)</f>
        <v>0</v>
      </c>
      <c r="V62">
        <f>0.61365*exp(17.502*U62/(240.97+U62))</f>
        <v>0</v>
      </c>
      <c r="W62">
        <f>(X62/Y62*100)</f>
        <v>0</v>
      </c>
      <c r="X62">
        <f>BS62*(BX62+BY62)/1000</f>
        <v>0</v>
      </c>
      <c r="Y62">
        <f>0.61365*exp(17.502*BZ62/(240.97+BZ62))</f>
        <v>0</v>
      </c>
      <c r="Z62">
        <f>(V62-BS62*(BX62+BY62)/1000)</f>
        <v>0</v>
      </c>
      <c r="AA62">
        <f>(-I62*44100)</f>
        <v>0</v>
      </c>
      <c r="AB62">
        <f>2*29.3*P62*0.92*(BZ62-U62)</f>
        <v>0</v>
      </c>
      <c r="AC62">
        <f>2*0.95*5.67E-8*(((BZ62+$B$7)+273)^4-(U62+273)^4)</f>
        <v>0</v>
      </c>
      <c r="AD62">
        <f>S62+AC62+AA62+AB62</f>
        <v>0</v>
      </c>
      <c r="AE62">
        <v>0</v>
      </c>
      <c r="AF62">
        <v>0</v>
      </c>
      <c r="AG62">
        <f>IF(AE62*$H$13&gt;=AI62,1.0,(AI62/(AI62-AE62*$H$13)))</f>
        <v>0</v>
      </c>
      <c r="AH62">
        <f>(AG62-1)*100</f>
        <v>0</v>
      </c>
      <c r="AI62">
        <f>MAX(0,($B$13+$C$13*CE62)/(1+$D$13*CE62)*BX62/(BZ62+273)*$E$13)</f>
        <v>0</v>
      </c>
      <c r="AJ62" t="s">
        <v>287</v>
      </c>
      <c r="AK62">
        <v>715.476923076923</v>
      </c>
      <c r="AL62">
        <v>3262.08</v>
      </c>
      <c r="AM62">
        <f>AL62-AK62</f>
        <v>0</v>
      </c>
      <c r="AN62">
        <f>AM62/AL62</f>
        <v>0</v>
      </c>
      <c r="AO62">
        <v>-0.577747479816223</v>
      </c>
      <c r="AP62" t="s">
        <v>517</v>
      </c>
      <c r="AQ62">
        <v>1097.6856</v>
      </c>
      <c r="AR62">
        <v>1378.65</v>
      </c>
      <c r="AS62">
        <f>1-AQ62/AR62</f>
        <v>0</v>
      </c>
      <c r="AT62">
        <v>0.5</v>
      </c>
      <c r="AU62">
        <f>BI62</f>
        <v>0</v>
      </c>
      <c r="AV62">
        <f>J62</f>
        <v>0</v>
      </c>
      <c r="AW62">
        <f>AS62*AT62*AU62</f>
        <v>0</v>
      </c>
      <c r="AX62">
        <f>BC62/AR62</f>
        <v>0</v>
      </c>
      <c r="AY62">
        <f>(AV62-AO62)/AU62</f>
        <v>0</v>
      </c>
      <c r="AZ62">
        <f>(AL62-AR62)/AR62</f>
        <v>0</v>
      </c>
      <c r="BA62" t="s">
        <v>518</v>
      </c>
      <c r="BB62">
        <v>758.58</v>
      </c>
      <c r="BC62">
        <f>AR62-BB62</f>
        <v>0</v>
      </c>
      <c r="BD62">
        <f>(AR62-AQ62)/(AR62-BB62)</f>
        <v>0</v>
      </c>
      <c r="BE62">
        <f>(AL62-AR62)/(AL62-BB62)</f>
        <v>0</v>
      </c>
      <c r="BF62">
        <f>(AR62-AQ62)/(AR62-AK62)</f>
        <v>0</v>
      </c>
      <c r="BG62">
        <f>(AL62-AR62)/(AL62-AK62)</f>
        <v>0</v>
      </c>
      <c r="BH62">
        <f>$B$11*CF62+$C$11*CG62+$F$11*CH62*(1-CK62)</f>
        <v>0</v>
      </c>
      <c r="BI62">
        <f>BH62*BJ62</f>
        <v>0</v>
      </c>
      <c r="BJ62">
        <f>($B$11*$D$9+$C$11*$D$9+$F$11*((CU62+CM62)/MAX(CU62+CM62+CV62, 0.1)*$I$9+CV62/MAX(CU62+CM62+CV62, 0.1)*$J$9))/($B$11+$C$11+$F$11)</f>
        <v>0</v>
      </c>
      <c r="BK62">
        <f>($B$11*$K$9+$C$11*$K$9+$F$11*((CU62+CM62)/MAX(CU62+CM62+CV62, 0.1)*$P$9+CV62/MAX(CU62+CM62+CV62, 0.1)*$Q$9))/($B$11+$C$11+$F$11)</f>
        <v>0</v>
      </c>
      <c r="BL62">
        <v>6</v>
      </c>
      <c r="BM62">
        <v>0.5</v>
      </c>
      <c r="BN62" t="s">
        <v>290</v>
      </c>
      <c r="BO62">
        <v>2</v>
      </c>
      <c r="BP62">
        <v>1607550640.6</v>
      </c>
      <c r="BQ62">
        <v>385.811483870968</v>
      </c>
      <c r="BR62">
        <v>399.892483870968</v>
      </c>
      <c r="BS62">
        <v>28.0896032258064</v>
      </c>
      <c r="BT62">
        <v>24.2297677419355</v>
      </c>
      <c r="BU62">
        <v>383.371419354839</v>
      </c>
      <c r="BV62">
        <v>27.7538064516129</v>
      </c>
      <c r="BW62">
        <v>500.00564516129</v>
      </c>
      <c r="BX62">
        <v>101.646225806452</v>
      </c>
      <c r="BY62">
        <v>0.042687164516129</v>
      </c>
      <c r="BZ62">
        <v>36.9478290322581</v>
      </c>
      <c r="CA62">
        <v>36.4652870967742</v>
      </c>
      <c r="CB62">
        <v>999.9</v>
      </c>
      <c r="CC62">
        <v>0</v>
      </c>
      <c r="CD62">
        <v>0</v>
      </c>
      <c r="CE62">
        <v>10000.3177419355</v>
      </c>
      <c r="CF62">
        <v>0</v>
      </c>
      <c r="CG62">
        <v>199.402</v>
      </c>
      <c r="CH62">
        <v>1399.9864516129</v>
      </c>
      <c r="CI62">
        <v>0.899998677419355</v>
      </c>
      <c r="CJ62">
        <v>0.100001270967742</v>
      </c>
      <c r="CK62">
        <v>0</v>
      </c>
      <c r="CL62">
        <v>1104.47580645161</v>
      </c>
      <c r="CM62">
        <v>4.99975</v>
      </c>
      <c r="CN62">
        <v>15394.9</v>
      </c>
      <c r="CO62">
        <v>12177.9387096774</v>
      </c>
      <c r="CP62">
        <v>50.308064516129</v>
      </c>
      <c r="CQ62">
        <v>51.7337419354839</v>
      </c>
      <c r="CR62">
        <v>51.1468709677419</v>
      </c>
      <c r="CS62">
        <v>51.4593548387097</v>
      </c>
      <c r="CT62">
        <v>51.9675483870968</v>
      </c>
      <c r="CU62">
        <v>1255.48580645161</v>
      </c>
      <c r="CV62">
        <v>139.50064516129</v>
      </c>
      <c r="CW62">
        <v>0</v>
      </c>
      <c r="CX62">
        <v>151.299999952316</v>
      </c>
      <c r="CY62">
        <v>0</v>
      </c>
      <c r="CZ62">
        <v>1097.6856</v>
      </c>
      <c r="DA62">
        <v>-382.290000013815</v>
      </c>
      <c r="DB62">
        <v>-5247.98461528313</v>
      </c>
      <c r="DC62">
        <v>15301.688</v>
      </c>
      <c r="DD62">
        <v>15</v>
      </c>
      <c r="DE62">
        <v>1607549572.1</v>
      </c>
      <c r="DF62" t="s">
        <v>487</v>
      </c>
      <c r="DG62">
        <v>1607549572.1</v>
      </c>
      <c r="DH62">
        <v>1607549570.1</v>
      </c>
      <c r="DI62">
        <v>17</v>
      </c>
      <c r="DJ62">
        <v>0.142</v>
      </c>
      <c r="DK62">
        <v>-0.051</v>
      </c>
      <c r="DL62">
        <v>2.44</v>
      </c>
      <c r="DM62">
        <v>0.336</v>
      </c>
      <c r="DN62">
        <v>403</v>
      </c>
      <c r="DO62">
        <v>25</v>
      </c>
      <c r="DP62">
        <v>0.13</v>
      </c>
      <c r="DQ62">
        <v>0.05</v>
      </c>
      <c r="DR62">
        <v>10.4593216709988</v>
      </c>
      <c r="DS62">
        <v>-0.277396234123051</v>
      </c>
      <c r="DT62">
        <v>0.0247082509159468</v>
      </c>
      <c r="DU62">
        <v>1</v>
      </c>
      <c r="DV62">
        <v>-14.0809</v>
      </c>
      <c r="DW62">
        <v>0.134154393770872</v>
      </c>
      <c r="DX62">
        <v>0.0196006462478496</v>
      </c>
      <c r="DY62">
        <v>1</v>
      </c>
      <c r="DZ62">
        <v>3.86212266666667</v>
      </c>
      <c r="EA62">
        <v>0.473730634037818</v>
      </c>
      <c r="EB62">
        <v>0.0343636022494085</v>
      </c>
      <c r="EC62">
        <v>0</v>
      </c>
      <c r="ED62">
        <v>2</v>
      </c>
      <c r="EE62">
        <v>3</v>
      </c>
      <c r="EF62" t="s">
        <v>305</v>
      </c>
      <c r="EG62">
        <v>100</v>
      </c>
      <c r="EH62">
        <v>100</v>
      </c>
      <c r="EI62">
        <v>2.44</v>
      </c>
      <c r="EJ62">
        <v>0.3358</v>
      </c>
      <c r="EK62">
        <v>2.44005000000004</v>
      </c>
      <c r="EL62">
        <v>0</v>
      </c>
      <c r="EM62">
        <v>0</v>
      </c>
      <c r="EN62">
        <v>0</v>
      </c>
      <c r="EO62">
        <v>0.335794999999997</v>
      </c>
      <c r="EP62">
        <v>0</v>
      </c>
      <c r="EQ62">
        <v>0</v>
      </c>
      <c r="ER62">
        <v>0</v>
      </c>
      <c r="ES62">
        <v>-1</v>
      </c>
      <c r="ET62">
        <v>-1</v>
      </c>
      <c r="EU62">
        <v>-1</v>
      </c>
      <c r="EV62">
        <v>-1</v>
      </c>
      <c r="EW62">
        <v>17.9</v>
      </c>
      <c r="EX62">
        <v>18</v>
      </c>
      <c r="EY62">
        <v>2</v>
      </c>
      <c r="EZ62">
        <v>515.354</v>
      </c>
      <c r="FA62">
        <v>506.296</v>
      </c>
      <c r="FB62">
        <v>35.6054</v>
      </c>
      <c r="FC62">
        <v>33.305</v>
      </c>
      <c r="FD62">
        <v>29.9998</v>
      </c>
      <c r="FE62">
        <v>33.0782</v>
      </c>
      <c r="FF62">
        <v>33.015</v>
      </c>
      <c r="FG62">
        <v>12.9892</v>
      </c>
      <c r="FH62">
        <v>0</v>
      </c>
      <c r="FI62">
        <v>100</v>
      </c>
      <c r="FJ62">
        <v>-999.9</v>
      </c>
      <c r="FK62">
        <v>400</v>
      </c>
      <c r="FL62">
        <v>27.9601</v>
      </c>
      <c r="FM62">
        <v>101.49</v>
      </c>
      <c r="FN62">
        <v>100.838</v>
      </c>
    </row>
    <row r="63" spans="1:170">
      <c r="A63">
        <v>47</v>
      </c>
      <c r="B63">
        <v>1607550819</v>
      </c>
      <c r="C63">
        <v>9887</v>
      </c>
      <c r="D63" t="s">
        <v>519</v>
      </c>
      <c r="E63" t="s">
        <v>520</v>
      </c>
      <c r="F63" t="s">
        <v>312</v>
      </c>
      <c r="G63" t="s">
        <v>407</v>
      </c>
      <c r="H63">
        <v>1607550811</v>
      </c>
      <c r="I63">
        <f>BW63*AG63*(BS63-BT63)/(100*BL63*(1000-AG63*BS63))</f>
        <v>0</v>
      </c>
      <c r="J63">
        <f>BW63*AG63*(BR63-BQ63*(1000-AG63*BT63)/(1000-AG63*BS63))/(100*BL63)</f>
        <v>0</v>
      </c>
      <c r="K63">
        <f>BQ63 - IF(AG63&gt;1, J63*BL63*100.0/(AI63*CE63), 0)</f>
        <v>0</v>
      </c>
      <c r="L63">
        <f>((R63-I63/2)*K63-J63)/(R63+I63/2)</f>
        <v>0</v>
      </c>
      <c r="M63">
        <f>L63*(BX63+BY63)/1000.0</f>
        <v>0</v>
      </c>
      <c r="N63">
        <f>(BQ63 - IF(AG63&gt;1, J63*BL63*100.0/(AI63*CE63), 0))*(BX63+BY63)/1000.0</f>
        <v>0</v>
      </c>
      <c r="O63">
        <f>2.0/((1/Q63-1/P63)+SIGN(Q63)*SQRT((1/Q63-1/P63)*(1/Q63-1/P63) + 4*BM63/((BM63+1)*(BM63+1))*(2*1/Q63*1/P63-1/P63*1/P63)))</f>
        <v>0</v>
      </c>
      <c r="P63">
        <f>IF(LEFT(BN63,1)&lt;&gt;"0",IF(LEFT(BN63,1)="1",3.0,BO63),$D$5+$E$5*(CE63*BX63/($K$5*1000))+$F$5*(CE63*BX63/($K$5*1000))*MAX(MIN(BL63,$J$5),$I$5)*MAX(MIN(BL63,$J$5),$I$5)+$G$5*MAX(MIN(BL63,$J$5),$I$5)*(CE63*BX63/($K$5*1000))+$H$5*(CE63*BX63/($K$5*1000))*(CE63*BX63/($K$5*1000)))</f>
        <v>0</v>
      </c>
      <c r="Q63">
        <f>I63*(1000-(1000*0.61365*exp(17.502*U63/(240.97+U63))/(BX63+BY63)+BS63)/2)/(1000*0.61365*exp(17.502*U63/(240.97+U63))/(BX63+BY63)-BS63)</f>
        <v>0</v>
      </c>
      <c r="R63">
        <f>1/((BM63+1)/(O63/1.6)+1/(P63/1.37)) + BM63/((BM63+1)/(O63/1.6) + BM63/(P63/1.37))</f>
        <v>0</v>
      </c>
      <c r="S63">
        <f>(BI63*BK63)</f>
        <v>0</v>
      </c>
      <c r="T63">
        <f>(BZ63+(S63+2*0.95*5.67E-8*(((BZ63+$B$7)+273)^4-(BZ63+273)^4)-44100*I63)/(1.84*29.3*P63+8*0.95*5.67E-8*(BZ63+273)^3))</f>
        <v>0</v>
      </c>
      <c r="U63">
        <f>($C$7*CA63+$D$7*CB63+$E$7*T63)</f>
        <v>0</v>
      </c>
      <c r="V63">
        <f>0.61365*exp(17.502*U63/(240.97+U63))</f>
        <v>0</v>
      </c>
      <c r="W63">
        <f>(X63/Y63*100)</f>
        <v>0</v>
      </c>
      <c r="X63">
        <f>BS63*(BX63+BY63)/1000</f>
        <v>0</v>
      </c>
      <c r="Y63">
        <f>0.61365*exp(17.502*BZ63/(240.97+BZ63))</f>
        <v>0</v>
      </c>
      <c r="Z63">
        <f>(V63-BS63*(BX63+BY63)/1000)</f>
        <v>0</v>
      </c>
      <c r="AA63">
        <f>(-I63*44100)</f>
        <v>0</v>
      </c>
      <c r="AB63">
        <f>2*29.3*P63*0.92*(BZ63-U63)</f>
        <v>0</v>
      </c>
      <c r="AC63">
        <f>2*0.95*5.67E-8*(((BZ63+$B$7)+273)^4-(U63+273)^4)</f>
        <v>0</v>
      </c>
      <c r="AD63">
        <f>S63+AC63+AA63+AB63</f>
        <v>0</v>
      </c>
      <c r="AE63">
        <v>0</v>
      </c>
      <c r="AF63">
        <v>0</v>
      </c>
      <c r="AG63">
        <f>IF(AE63*$H$13&gt;=AI63,1.0,(AI63/(AI63-AE63*$H$13)))</f>
        <v>0</v>
      </c>
      <c r="AH63">
        <f>(AG63-1)*100</f>
        <v>0</v>
      </c>
      <c r="AI63">
        <f>MAX(0,($B$13+$C$13*CE63)/(1+$D$13*CE63)*BX63/(BZ63+273)*$E$13)</f>
        <v>0</v>
      </c>
      <c r="AJ63" t="s">
        <v>287</v>
      </c>
      <c r="AK63">
        <v>715.476923076923</v>
      </c>
      <c r="AL63">
        <v>3262.08</v>
      </c>
      <c r="AM63">
        <f>AL63-AK63</f>
        <v>0</v>
      </c>
      <c r="AN63">
        <f>AM63/AL63</f>
        <v>0</v>
      </c>
      <c r="AO63">
        <v>-0.577747479816223</v>
      </c>
      <c r="AP63" t="s">
        <v>521</v>
      </c>
      <c r="AQ63">
        <v>1640.656</v>
      </c>
      <c r="AR63">
        <v>2062.95</v>
      </c>
      <c r="AS63">
        <f>1-AQ63/AR63</f>
        <v>0</v>
      </c>
      <c r="AT63">
        <v>0.5</v>
      </c>
      <c r="AU63">
        <f>BI63</f>
        <v>0</v>
      </c>
      <c r="AV63">
        <f>J63</f>
        <v>0</v>
      </c>
      <c r="AW63">
        <f>AS63*AT63*AU63</f>
        <v>0</v>
      </c>
      <c r="AX63">
        <f>BC63/AR63</f>
        <v>0</v>
      </c>
      <c r="AY63">
        <f>(AV63-AO63)/AU63</f>
        <v>0</v>
      </c>
      <c r="AZ63">
        <f>(AL63-AR63)/AR63</f>
        <v>0</v>
      </c>
      <c r="BA63" t="s">
        <v>522</v>
      </c>
      <c r="BB63">
        <v>1010.41</v>
      </c>
      <c r="BC63">
        <f>AR63-BB63</f>
        <v>0</v>
      </c>
      <c r="BD63">
        <f>(AR63-AQ63)/(AR63-BB63)</f>
        <v>0</v>
      </c>
      <c r="BE63">
        <f>(AL63-AR63)/(AL63-BB63)</f>
        <v>0</v>
      </c>
      <c r="BF63">
        <f>(AR63-AQ63)/(AR63-AK63)</f>
        <v>0</v>
      </c>
      <c r="BG63">
        <f>(AL63-AR63)/(AL63-AK63)</f>
        <v>0</v>
      </c>
      <c r="BH63">
        <f>$B$11*CF63+$C$11*CG63+$F$11*CH63*(1-CK63)</f>
        <v>0</v>
      </c>
      <c r="BI63">
        <f>BH63*BJ63</f>
        <v>0</v>
      </c>
      <c r="BJ63">
        <f>($B$11*$D$9+$C$11*$D$9+$F$11*((CU63+CM63)/MAX(CU63+CM63+CV63, 0.1)*$I$9+CV63/MAX(CU63+CM63+CV63, 0.1)*$J$9))/($B$11+$C$11+$F$11)</f>
        <v>0</v>
      </c>
      <c r="BK63">
        <f>($B$11*$K$9+$C$11*$K$9+$F$11*((CU63+CM63)/MAX(CU63+CM63+CV63, 0.1)*$P$9+CV63/MAX(CU63+CM63+CV63, 0.1)*$Q$9))/($B$11+$C$11+$F$11)</f>
        <v>0</v>
      </c>
      <c r="BL63">
        <v>6</v>
      </c>
      <c r="BM63">
        <v>0.5</v>
      </c>
      <c r="BN63" t="s">
        <v>290</v>
      </c>
      <c r="BO63">
        <v>2</v>
      </c>
      <c r="BP63">
        <v>1607550811</v>
      </c>
      <c r="BQ63">
        <v>376.537225806452</v>
      </c>
      <c r="BR63">
        <v>399.993451612903</v>
      </c>
      <c r="BS63">
        <v>32.2521161290323</v>
      </c>
      <c r="BT63">
        <v>23.9186516129032</v>
      </c>
      <c r="BU63">
        <v>374.182870967742</v>
      </c>
      <c r="BV63">
        <v>31.9465193548387</v>
      </c>
      <c r="BW63">
        <v>500.004612903226</v>
      </c>
      <c r="BX63">
        <v>101.642193548387</v>
      </c>
      <c r="BY63">
        <v>0.0449047</v>
      </c>
      <c r="BZ63">
        <v>36.8724193548387</v>
      </c>
      <c r="CA63">
        <v>36.1514741935484</v>
      </c>
      <c r="CB63">
        <v>999.9</v>
      </c>
      <c r="CC63">
        <v>0</v>
      </c>
      <c r="CD63">
        <v>0</v>
      </c>
      <c r="CE63">
        <v>9991.55677419355</v>
      </c>
      <c r="CF63">
        <v>0</v>
      </c>
      <c r="CG63">
        <v>223.058</v>
      </c>
      <c r="CH63">
        <v>1399.96677419355</v>
      </c>
      <c r="CI63">
        <v>0.900001516129033</v>
      </c>
      <c r="CJ63">
        <v>0.0999984258064517</v>
      </c>
      <c r="CK63">
        <v>0</v>
      </c>
      <c r="CL63">
        <v>1650.81419354839</v>
      </c>
      <c r="CM63">
        <v>4.99975</v>
      </c>
      <c r="CN63">
        <v>23012.4</v>
      </c>
      <c r="CO63">
        <v>12177.764516129</v>
      </c>
      <c r="CP63">
        <v>49.0602258064516</v>
      </c>
      <c r="CQ63">
        <v>50.389</v>
      </c>
      <c r="CR63">
        <v>49.78</v>
      </c>
      <c r="CS63">
        <v>50.009935483871</v>
      </c>
      <c r="CT63">
        <v>50.8182903225806</v>
      </c>
      <c r="CU63">
        <v>1255.47193548387</v>
      </c>
      <c r="CV63">
        <v>139.494838709677</v>
      </c>
      <c r="CW63">
        <v>0</v>
      </c>
      <c r="CX63">
        <v>169.5</v>
      </c>
      <c r="CY63">
        <v>0</v>
      </c>
      <c r="CZ63">
        <v>1640.656</v>
      </c>
      <c r="DA63">
        <v>-901.862306291738</v>
      </c>
      <c r="DB63">
        <v>-12695.2692112633</v>
      </c>
      <c r="DC63">
        <v>22869.164</v>
      </c>
      <c r="DD63">
        <v>15</v>
      </c>
      <c r="DE63">
        <v>1607550696.1</v>
      </c>
      <c r="DF63" t="s">
        <v>523</v>
      </c>
      <c r="DG63">
        <v>1607550694.1</v>
      </c>
      <c r="DH63">
        <v>1607550696.1</v>
      </c>
      <c r="DI63">
        <v>18</v>
      </c>
      <c r="DJ63">
        <v>-0.086</v>
      </c>
      <c r="DK63">
        <v>-0.03</v>
      </c>
      <c r="DL63">
        <v>2.354</v>
      </c>
      <c r="DM63">
        <v>0.306</v>
      </c>
      <c r="DN63">
        <v>400</v>
      </c>
      <c r="DO63">
        <v>24</v>
      </c>
      <c r="DP63">
        <v>0.06</v>
      </c>
      <c r="DQ63">
        <v>0.01</v>
      </c>
      <c r="DR63">
        <v>16.8448571904589</v>
      </c>
      <c r="DS63">
        <v>0.29845720316199</v>
      </c>
      <c r="DT63">
        <v>0.0274553414600838</v>
      </c>
      <c r="DU63">
        <v>1</v>
      </c>
      <c r="DV63">
        <v>-23.4561806451613</v>
      </c>
      <c r="DW63">
        <v>-0.610935483870932</v>
      </c>
      <c r="DX63">
        <v>0.0498989392825063</v>
      </c>
      <c r="DY63">
        <v>0</v>
      </c>
      <c r="DZ63">
        <v>8.33346225806452</v>
      </c>
      <c r="EA63">
        <v>0.728818064516115</v>
      </c>
      <c r="EB63">
        <v>0.0544828184642128</v>
      </c>
      <c r="EC63">
        <v>0</v>
      </c>
      <c r="ED63">
        <v>1</v>
      </c>
      <c r="EE63">
        <v>3</v>
      </c>
      <c r="EF63" t="s">
        <v>321</v>
      </c>
      <c r="EG63">
        <v>100</v>
      </c>
      <c r="EH63">
        <v>100</v>
      </c>
      <c r="EI63">
        <v>2.354</v>
      </c>
      <c r="EJ63">
        <v>0.3056</v>
      </c>
      <c r="EK63">
        <v>2.35445000000004</v>
      </c>
      <c r="EL63">
        <v>0</v>
      </c>
      <c r="EM63">
        <v>0</v>
      </c>
      <c r="EN63">
        <v>0</v>
      </c>
      <c r="EO63">
        <v>0.305590000000006</v>
      </c>
      <c r="EP63">
        <v>0</v>
      </c>
      <c r="EQ63">
        <v>0</v>
      </c>
      <c r="ER63">
        <v>0</v>
      </c>
      <c r="ES63">
        <v>-1</v>
      </c>
      <c r="ET63">
        <v>-1</v>
      </c>
      <c r="EU63">
        <v>-1</v>
      </c>
      <c r="EV63">
        <v>-1</v>
      </c>
      <c r="EW63">
        <v>2.1</v>
      </c>
      <c r="EX63">
        <v>2</v>
      </c>
      <c r="EY63">
        <v>2</v>
      </c>
      <c r="EZ63">
        <v>520.978</v>
      </c>
      <c r="FA63">
        <v>504.982</v>
      </c>
      <c r="FB63">
        <v>35.6241</v>
      </c>
      <c r="FC63">
        <v>33.2573</v>
      </c>
      <c r="FD63">
        <v>30.0003</v>
      </c>
      <c r="FE63">
        <v>33.0546</v>
      </c>
      <c r="FF63">
        <v>32.9952</v>
      </c>
      <c r="FG63">
        <v>13.0803</v>
      </c>
      <c r="FH63">
        <v>0</v>
      </c>
      <c r="FI63">
        <v>100</v>
      </c>
      <c r="FJ63">
        <v>-999.9</v>
      </c>
      <c r="FK63">
        <v>400</v>
      </c>
      <c r="FL63">
        <v>27.9083</v>
      </c>
      <c r="FM63">
        <v>101.497</v>
      </c>
      <c r="FN63">
        <v>100.854</v>
      </c>
    </row>
    <row r="64" spans="1:170">
      <c r="A64">
        <v>48</v>
      </c>
      <c r="B64">
        <v>1607551072.5</v>
      </c>
      <c r="C64">
        <v>10140.5</v>
      </c>
      <c r="D64" t="s">
        <v>524</v>
      </c>
      <c r="E64" t="s">
        <v>525</v>
      </c>
      <c r="F64" t="s">
        <v>312</v>
      </c>
      <c r="G64" t="s">
        <v>407</v>
      </c>
      <c r="H64">
        <v>1607551064.5</v>
      </c>
      <c r="I64">
        <f>BW64*AG64*(BS64-BT64)/(100*BL64*(1000-AG64*BS64))</f>
        <v>0</v>
      </c>
      <c r="J64">
        <f>BW64*AG64*(BR64-BQ64*(1000-AG64*BT64)/(1000-AG64*BS64))/(100*BL64)</f>
        <v>0</v>
      </c>
      <c r="K64">
        <f>BQ64 - IF(AG64&gt;1, J64*BL64*100.0/(AI64*CE64), 0)</f>
        <v>0</v>
      </c>
      <c r="L64">
        <f>((R64-I64/2)*K64-J64)/(R64+I64/2)</f>
        <v>0</v>
      </c>
      <c r="M64">
        <f>L64*(BX64+BY64)/1000.0</f>
        <v>0</v>
      </c>
      <c r="N64">
        <f>(BQ64 - IF(AG64&gt;1, J64*BL64*100.0/(AI64*CE64), 0))*(BX64+BY64)/1000.0</f>
        <v>0</v>
      </c>
      <c r="O64">
        <f>2.0/((1/Q64-1/P64)+SIGN(Q64)*SQRT((1/Q64-1/P64)*(1/Q64-1/P64) + 4*BM64/((BM64+1)*(BM64+1))*(2*1/Q64*1/P64-1/P64*1/P64)))</f>
        <v>0</v>
      </c>
      <c r="P64">
        <f>IF(LEFT(BN64,1)&lt;&gt;"0",IF(LEFT(BN64,1)="1",3.0,BO64),$D$5+$E$5*(CE64*BX64/($K$5*1000))+$F$5*(CE64*BX64/($K$5*1000))*MAX(MIN(BL64,$J$5),$I$5)*MAX(MIN(BL64,$J$5),$I$5)+$G$5*MAX(MIN(BL64,$J$5),$I$5)*(CE64*BX64/($K$5*1000))+$H$5*(CE64*BX64/($K$5*1000))*(CE64*BX64/($K$5*1000)))</f>
        <v>0</v>
      </c>
      <c r="Q64">
        <f>I64*(1000-(1000*0.61365*exp(17.502*U64/(240.97+U64))/(BX64+BY64)+BS64)/2)/(1000*0.61365*exp(17.502*U64/(240.97+U64))/(BX64+BY64)-BS64)</f>
        <v>0</v>
      </c>
      <c r="R64">
        <f>1/((BM64+1)/(O64/1.6)+1/(P64/1.37)) + BM64/((BM64+1)/(O64/1.6) + BM64/(P64/1.37))</f>
        <v>0</v>
      </c>
      <c r="S64">
        <f>(BI64*BK64)</f>
        <v>0</v>
      </c>
      <c r="T64">
        <f>(BZ64+(S64+2*0.95*5.67E-8*(((BZ64+$B$7)+273)^4-(BZ64+273)^4)-44100*I64)/(1.84*29.3*P64+8*0.95*5.67E-8*(BZ64+273)^3))</f>
        <v>0</v>
      </c>
      <c r="U64">
        <f>($C$7*CA64+$D$7*CB64+$E$7*T64)</f>
        <v>0</v>
      </c>
      <c r="V64">
        <f>0.61365*exp(17.502*U64/(240.97+U64))</f>
        <v>0</v>
      </c>
      <c r="W64">
        <f>(X64/Y64*100)</f>
        <v>0</v>
      </c>
      <c r="X64">
        <f>BS64*(BX64+BY64)/1000</f>
        <v>0</v>
      </c>
      <c r="Y64">
        <f>0.61365*exp(17.502*BZ64/(240.97+BZ64))</f>
        <v>0</v>
      </c>
      <c r="Z64">
        <f>(V64-BS64*(BX64+BY64)/1000)</f>
        <v>0</v>
      </c>
      <c r="AA64">
        <f>(-I64*44100)</f>
        <v>0</v>
      </c>
      <c r="AB64">
        <f>2*29.3*P64*0.92*(BZ64-U64)</f>
        <v>0</v>
      </c>
      <c r="AC64">
        <f>2*0.95*5.67E-8*(((BZ64+$B$7)+273)^4-(U64+273)^4)</f>
        <v>0</v>
      </c>
      <c r="AD64">
        <f>S64+AC64+AA64+AB64</f>
        <v>0</v>
      </c>
      <c r="AE64">
        <v>0</v>
      </c>
      <c r="AF64">
        <v>0</v>
      </c>
      <c r="AG64">
        <f>IF(AE64*$H$13&gt;=AI64,1.0,(AI64/(AI64-AE64*$H$13)))</f>
        <v>0</v>
      </c>
      <c r="AH64">
        <f>(AG64-1)*100</f>
        <v>0</v>
      </c>
      <c r="AI64">
        <f>MAX(0,($B$13+$C$13*CE64)/(1+$D$13*CE64)*BX64/(BZ64+273)*$E$13)</f>
        <v>0</v>
      </c>
      <c r="AJ64" t="s">
        <v>287</v>
      </c>
      <c r="AK64">
        <v>715.476923076923</v>
      </c>
      <c r="AL64">
        <v>3262.08</v>
      </c>
      <c r="AM64">
        <f>AL64-AK64</f>
        <v>0</v>
      </c>
      <c r="AN64">
        <f>AM64/AL64</f>
        <v>0</v>
      </c>
      <c r="AO64">
        <v>-0.577747479816223</v>
      </c>
      <c r="AP64" t="s">
        <v>526</v>
      </c>
      <c r="AQ64">
        <v>1170.17884615385</v>
      </c>
      <c r="AR64">
        <v>1561.9</v>
      </c>
      <c r="AS64">
        <f>1-AQ64/AR64</f>
        <v>0</v>
      </c>
      <c r="AT64">
        <v>0.5</v>
      </c>
      <c r="AU64">
        <f>BI64</f>
        <v>0</v>
      </c>
      <c r="AV64">
        <f>J64</f>
        <v>0</v>
      </c>
      <c r="AW64">
        <f>AS64*AT64*AU64</f>
        <v>0</v>
      </c>
      <c r="AX64">
        <f>BC64/AR64</f>
        <v>0</v>
      </c>
      <c r="AY64">
        <f>(AV64-AO64)/AU64</f>
        <v>0</v>
      </c>
      <c r="AZ64">
        <f>(AL64-AR64)/AR64</f>
        <v>0</v>
      </c>
      <c r="BA64" t="s">
        <v>527</v>
      </c>
      <c r="BB64">
        <v>886.45</v>
      </c>
      <c r="BC64">
        <f>AR64-BB64</f>
        <v>0</v>
      </c>
      <c r="BD64">
        <f>(AR64-AQ64)/(AR64-BB64)</f>
        <v>0</v>
      </c>
      <c r="BE64">
        <f>(AL64-AR64)/(AL64-BB64)</f>
        <v>0</v>
      </c>
      <c r="BF64">
        <f>(AR64-AQ64)/(AR64-AK64)</f>
        <v>0</v>
      </c>
      <c r="BG64">
        <f>(AL64-AR64)/(AL64-AK64)</f>
        <v>0</v>
      </c>
      <c r="BH64">
        <f>$B$11*CF64+$C$11*CG64+$F$11*CH64*(1-CK64)</f>
        <v>0</v>
      </c>
      <c r="BI64">
        <f>BH64*BJ64</f>
        <v>0</v>
      </c>
      <c r="BJ64">
        <f>($B$11*$D$9+$C$11*$D$9+$F$11*((CU64+CM64)/MAX(CU64+CM64+CV64, 0.1)*$I$9+CV64/MAX(CU64+CM64+CV64, 0.1)*$J$9))/($B$11+$C$11+$F$11)</f>
        <v>0</v>
      </c>
      <c r="BK64">
        <f>($B$11*$K$9+$C$11*$K$9+$F$11*((CU64+CM64)/MAX(CU64+CM64+CV64, 0.1)*$P$9+CV64/MAX(CU64+CM64+CV64, 0.1)*$Q$9))/($B$11+$C$11+$F$11)</f>
        <v>0</v>
      </c>
      <c r="BL64">
        <v>6</v>
      </c>
      <c r="BM64">
        <v>0.5</v>
      </c>
      <c r="BN64" t="s">
        <v>290</v>
      </c>
      <c r="BO64">
        <v>2</v>
      </c>
      <c r="BP64">
        <v>1607551064.5</v>
      </c>
      <c r="BQ64">
        <v>377.138</v>
      </c>
      <c r="BR64">
        <v>400.193064516129</v>
      </c>
      <c r="BS64">
        <v>31.8484225806452</v>
      </c>
      <c r="BT64">
        <v>23.3274064516129</v>
      </c>
      <c r="BU64">
        <v>374.783451612903</v>
      </c>
      <c r="BV64">
        <v>31.5428419354839</v>
      </c>
      <c r="BW64">
        <v>500.007838709677</v>
      </c>
      <c r="BX64">
        <v>101.630258064516</v>
      </c>
      <c r="BY64">
        <v>0.0471655483870968</v>
      </c>
      <c r="BZ64">
        <v>36.9074419354839</v>
      </c>
      <c r="CA64">
        <v>36.0844193548387</v>
      </c>
      <c r="CB64">
        <v>999.9</v>
      </c>
      <c r="CC64">
        <v>0</v>
      </c>
      <c r="CD64">
        <v>0</v>
      </c>
      <c r="CE64">
        <v>9998.8935483871</v>
      </c>
      <c r="CF64">
        <v>0</v>
      </c>
      <c r="CG64">
        <v>133.301564516129</v>
      </c>
      <c r="CH64">
        <v>1400</v>
      </c>
      <c r="CI64">
        <v>0.900004516129033</v>
      </c>
      <c r="CJ64">
        <v>0.0999954741935483</v>
      </c>
      <c r="CK64">
        <v>0</v>
      </c>
      <c r="CL64">
        <v>1171.60709677419</v>
      </c>
      <c r="CM64">
        <v>4.99975</v>
      </c>
      <c r="CN64">
        <v>16157.5129032258</v>
      </c>
      <c r="CO64">
        <v>12178.064516129</v>
      </c>
      <c r="CP64">
        <v>47.941064516129</v>
      </c>
      <c r="CQ64">
        <v>49.3567096774193</v>
      </c>
      <c r="CR64">
        <v>48.625</v>
      </c>
      <c r="CS64">
        <v>49.062</v>
      </c>
      <c r="CT64">
        <v>49.79</v>
      </c>
      <c r="CU64">
        <v>1255.50774193548</v>
      </c>
      <c r="CV64">
        <v>139.492258064516</v>
      </c>
      <c r="CW64">
        <v>0</v>
      </c>
      <c r="CX64">
        <v>252.699999809265</v>
      </c>
      <c r="CY64">
        <v>0</v>
      </c>
      <c r="CZ64">
        <v>1170.17884615385</v>
      </c>
      <c r="DA64">
        <v>-133.96888890874</v>
      </c>
      <c r="DB64">
        <v>-1814.12991480109</v>
      </c>
      <c r="DC64">
        <v>16137.8038461538</v>
      </c>
      <c r="DD64">
        <v>15</v>
      </c>
      <c r="DE64">
        <v>1607550696.1</v>
      </c>
      <c r="DF64" t="s">
        <v>523</v>
      </c>
      <c r="DG64">
        <v>1607550694.1</v>
      </c>
      <c r="DH64">
        <v>1607550696.1</v>
      </c>
      <c r="DI64">
        <v>18</v>
      </c>
      <c r="DJ64">
        <v>-0.086</v>
      </c>
      <c r="DK64">
        <v>-0.03</v>
      </c>
      <c r="DL64">
        <v>2.354</v>
      </c>
      <c r="DM64">
        <v>0.306</v>
      </c>
      <c r="DN64">
        <v>400</v>
      </c>
      <c r="DO64">
        <v>24</v>
      </c>
      <c r="DP64">
        <v>0.06</v>
      </c>
      <c r="DQ64">
        <v>0.01</v>
      </c>
      <c r="DR64">
        <v>16.4689036828515</v>
      </c>
      <c r="DS64">
        <v>-1.52346159066439</v>
      </c>
      <c r="DT64">
        <v>0.120054143133436</v>
      </c>
      <c r="DU64">
        <v>0</v>
      </c>
      <c r="DV64">
        <v>-23.0704032258065</v>
      </c>
      <c r="DW64">
        <v>2.1232838709678</v>
      </c>
      <c r="DX64">
        <v>0.164365820330201</v>
      </c>
      <c r="DY64">
        <v>0</v>
      </c>
      <c r="DZ64">
        <v>8.52579129032258</v>
      </c>
      <c r="EA64">
        <v>-0.568527580645182</v>
      </c>
      <c r="EB64">
        <v>0.0424445946056539</v>
      </c>
      <c r="EC64">
        <v>0</v>
      </c>
      <c r="ED64">
        <v>0</v>
      </c>
      <c r="EE64">
        <v>3</v>
      </c>
      <c r="EF64" t="s">
        <v>297</v>
      </c>
      <c r="EG64">
        <v>100</v>
      </c>
      <c r="EH64">
        <v>100</v>
      </c>
      <c r="EI64">
        <v>2.354</v>
      </c>
      <c r="EJ64">
        <v>0.3056</v>
      </c>
      <c r="EK64">
        <v>2.35445000000004</v>
      </c>
      <c r="EL64">
        <v>0</v>
      </c>
      <c r="EM64">
        <v>0</v>
      </c>
      <c r="EN64">
        <v>0</v>
      </c>
      <c r="EO64">
        <v>0.305590000000006</v>
      </c>
      <c r="EP64">
        <v>0</v>
      </c>
      <c r="EQ64">
        <v>0</v>
      </c>
      <c r="ER64">
        <v>0</v>
      </c>
      <c r="ES64">
        <v>-1</v>
      </c>
      <c r="ET64">
        <v>-1</v>
      </c>
      <c r="EU64">
        <v>-1</v>
      </c>
      <c r="EV64">
        <v>-1</v>
      </c>
      <c r="EW64">
        <v>6.3</v>
      </c>
      <c r="EX64">
        <v>6.3</v>
      </c>
      <c r="EY64">
        <v>2</v>
      </c>
      <c r="EZ64">
        <v>520.914</v>
      </c>
      <c r="FA64">
        <v>500.727</v>
      </c>
      <c r="FB64">
        <v>35.7003</v>
      </c>
      <c r="FC64">
        <v>33.5129</v>
      </c>
      <c r="FD64">
        <v>30.0006</v>
      </c>
      <c r="FE64">
        <v>33.2644</v>
      </c>
      <c r="FF64">
        <v>33.2048</v>
      </c>
      <c r="FG64">
        <v>12.8215</v>
      </c>
      <c r="FH64">
        <v>0</v>
      </c>
      <c r="FI64">
        <v>100</v>
      </c>
      <c r="FJ64">
        <v>-999.9</v>
      </c>
      <c r="FK64">
        <v>400</v>
      </c>
      <c r="FL64">
        <v>31.8515</v>
      </c>
      <c r="FM64">
        <v>101.435</v>
      </c>
      <c r="FN64">
        <v>100.791</v>
      </c>
    </row>
    <row r="65" spans="1:170">
      <c r="A65">
        <v>49</v>
      </c>
      <c r="B65">
        <v>1607551292</v>
      </c>
      <c r="C65">
        <v>10360</v>
      </c>
      <c r="D65" t="s">
        <v>531</v>
      </c>
      <c r="E65" t="s">
        <v>532</v>
      </c>
      <c r="F65" t="s">
        <v>312</v>
      </c>
      <c r="G65" t="s">
        <v>407</v>
      </c>
      <c r="H65">
        <v>1607551284.25</v>
      </c>
      <c r="I65">
        <f>BW65*AG65*(BS65-BT65)/(100*BL65*(1000-AG65*BS65))</f>
        <v>0</v>
      </c>
      <c r="J65">
        <f>BW65*AG65*(BR65-BQ65*(1000-AG65*BT65)/(1000-AG65*BS65))/(100*BL65)</f>
        <v>0</v>
      </c>
      <c r="K65">
        <f>BQ65 - IF(AG65&gt;1, J65*BL65*100.0/(AI65*CE65), 0)</f>
        <v>0</v>
      </c>
      <c r="L65">
        <f>((R65-I65/2)*K65-J65)/(R65+I65/2)</f>
        <v>0</v>
      </c>
      <c r="M65">
        <f>L65*(BX65+BY65)/1000.0</f>
        <v>0</v>
      </c>
      <c r="N65">
        <f>(BQ65 - IF(AG65&gt;1, J65*BL65*100.0/(AI65*CE65), 0))*(BX65+BY65)/1000.0</f>
        <v>0</v>
      </c>
      <c r="O65">
        <f>2.0/((1/Q65-1/P65)+SIGN(Q65)*SQRT((1/Q65-1/P65)*(1/Q65-1/P65) + 4*BM65/((BM65+1)*(BM65+1))*(2*1/Q65*1/P65-1/P65*1/P65)))</f>
        <v>0</v>
      </c>
      <c r="P65">
        <f>IF(LEFT(BN65,1)&lt;&gt;"0",IF(LEFT(BN65,1)="1",3.0,BO65),$D$5+$E$5*(CE65*BX65/($K$5*1000))+$F$5*(CE65*BX65/($K$5*1000))*MAX(MIN(BL65,$J$5),$I$5)*MAX(MIN(BL65,$J$5),$I$5)+$G$5*MAX(MIN(BL65,$J$5),$I$5)*(CE65*BX65/($K$5*1000))+$H$5*(CE65*BX65/($K$5*1000))*(CE65*BX65/($K$5*1000)))</f>
        <v>0</v>
      </c>
      <c r="Q65">
        <f>I65*(1000-(1000*0.61365*exp(17.502*U65/(240.97+U65))/(BX65+BY65)+BS65)/2)/(1000*0.61365*exp(17.502*U65/(240.97+U65))/(BX65+BY65)-BS65)</f>
        <v>0</v>
      </c>
      <c r="R65">
        <f>1/((BM65+1)/(O65/1.6)+1/(P65/1.37)) + BM65/((BM65+1)/(O65/1.6) + BM65/(P65/1.37))</f>
        <v>0</v>
      </c>
      <c r="S65">
        <f>(BI65*BK65)</f>
        <v>0</v>
      </c>
      <c r="T65">
        <f>(BZ65+(S65+2*0.95*5.67E-8*(((BZ65+$B$7)+273)^4-(BZ65+273)^4)-44100*I65)/(1.84*29.3*P65+8*0.95*5.67E-8*(BZ65+273)^3))</f>
        <v>0</v>
      </c>
      <c r="U65">
        <f>($C$7*CA65+$D$7*CB65+$E$7*T65)</f>
        <v>0</v>
      </c>
      <c r="V65">
        <f>0.61365*exp(17.502*U65/(240.97+U65))</f>
        <v>0</v>
      </c>
      <c r="W65">
        <f>(X65/Y65*100)</f>
        <v>0</v>
      </c>
      <c r="X65">
        <f>BS65*(BX65+BY65)/1000</f>
        <v>0</v>
      </c>
      <c r="Y65">
        <f>0.61365*exp(17.502*BZ65/(240.97+BZ65))</f>
        <v>0</v>
      </c>
      <c r="Z65">
        <f>(V65-BS65*(BX65+BY65)/1000)</f>
        <v>0</v>
      </c>
      <c r="AA65">
        <f>(-I65*44100)</f>
        <v>0</v>
      </c>
      <c r="AB65">
        <f>2*29.3*P65*0.92*(BZ65-U65)</f>
        <v>0</v>
      </c>
      <c r="AC65">
        <f>2*0.95*5.67E-8*(((BZ65+$B$7)+273)^4-(U65+273)^4)</f>
        <v>0</v>
      </c>
      <c r="AD65">
        <f>S65+AC65+AA65+AB65</f>
        <v>0</v>
      </c>
      <c r="AE65">
        <v>0</v>
      </c>
      <c r="AF65">
        <v>0</v>
      </c>
      <c r="AG65">
        <f>IF(AE65*$H$13&gt;=AI65,1.0,(AI65/(AI65-AE65*$H$13)))</f>
        <v>0</v>
      </c>
      <c r="AH65">
        <f>(AG65-1)*100</f>
        <v>0</v>
      </c>
      <c r="AI65">
        <f>MAX(0,($B$13+$C$13*CE65)/(1+$D$13*CE65)*BX65/(BZ65+273)*$E$13)</f>
        <v>0</v>
      </c>
      <c r="AJ65" t="s">
        <v>287</v>
      </c>
      <c r="AK65">
        <v>715.476923076923</v>
      </c>
      <c r="AL65">
        <v>3262.08</v>
      </c>
      <c r="AM65">
        <f>AL65-AK65</f>
        <v>0</v>
      </c>
      <c r="AN65">
        <f>AM65/AL65</f>
        <v>0</v>
      </c>
      <c r="AO65">
        <v>-0.577747479816223</v>
      </c>
      <c r="AP65" t="s">
        <v>533</v>
      </c>
      <c r="AQ65">
        <v>1179.7344</v>
      </c>
      <c r="AR65">
        <v>1641.29</v>
      </c>
      <c r="AS65">
        <f>1-AQ65/AR65</f>
        <v>0</v>
      </c>
      <c r="AT65">
        <v>0.5</v>
      </c>
      <c r="AU65">
        <f>BI65</f>
        <v>0</v>
      </c>
      <c r="AV65">
        <f>J65</f>
        <v>0</v>
      </c>
      <c r="AW65">
        <f>AS65*AT65*AU65</f>
        <v>0</v>
      </c>
      <c r="AX65">
        <f>BC65/AR65</f>
        <v>0</v>
      </c>
      <c r="AY65">
        <f>(AV65-AO65)/AU65</f>
        <v>0</v>
      </c>
      <c r="AZ65">
        <f>(AL65-AR65)/AR65</f>
        <v>0</v>
      </c>
      <c r="BA65" t="s">
        <v>534</v>
      </c>
      <c r="BB65">
        <v>866.93</v>
      </c>
      <c r="BC65">
        <f>AR65-BB65</f>
        <v>0</v>
      </c>
      <c r="BD65">
        <f>(AR65-AQ65)/(AR65-BB65)</f>
        <v>0</v>
      </c>
      <c r="BE65">
        <f>(AL65-AR65)/(AL65-BB65)</f>
        <v>0</v>
      </c>
      <c r="BF65">
        <f>(AR65-AQ65)/(AR65-AK65)</f>
        <v>0</v>
      </c>
      <c r="BG65">
        <f>(AL65-AR65)/(AL65-AK65)</f>
        <v>0</v>
      </c>
      <c r="BH65">
        <f>$B$11*CF65+$C$11*CG65+$F$11*CH65*(1-CK65)</f>
        <v>0</v>
      </c>
      <c r="BI65">
        <f>BH65*BJ65</f>
        <v>0</v>
      </c>
      <c r="BJ65">
        <f>($B$11*$D$9+$C$11*$D$9+$F$11*((CU65+CM65)/MAX(CU65+CM65+CV65, 0.1)*$I$9+CV65/MAX(CU65+CM65+CV65, 0.1)*$J$9))/($B$11+$C$11+$F$11)</f>
        <v>0</v>
      </c>
      <c r="BK65">
        <f>($B$11*$K$9+$C$11*$K$9+$F$11*((CU65+CM65)/MAX(CU65+CM65+CV65, 0.1)*$P$9+CV65/MAX(CU65+CM65+CV65, 0.1)*$Q$9))/($B$11+$C$11+$F$11)</f>
        <v>0</v>
      </c>
      <c r="BL65">
        <v>6</v>
      </c>
      <c r="BM65">
        <v>0.5</v>
      </c>
      <c r="BN65" t="s">
        <v>290</v>
      </c>
      <c r="BO65">
        <v>2</v>
      </c>
      <c r="BP65">
        <v>1607551284.25</v>
      </c>
      <c r="BQ65">
        <v>372.2816</v>
      </c>
      <c r="BR65">
        <v>399.805033333333</v>
      </c>
      <c r="BS65">
        <v>32.4599666666667</v>
      </c>
      <c r="BT65">
        <v>22.73457</v>
      </c>
      <c r="BU65">
        <v>369.927266666667</v>
      </c>
      <c r="BV65">
        <v>32.15437</v>
      </c>
      <c r="BW65">
        <v>500.0056</v>
      </c>
      <c r="BX65">
        <v>101.625633333333</v>
      </c>
      <c r="BY65">
        <v>0.0444830933333333</v>
      </c>
      <c r="BZ65">
        <v>36.7150966666667</v>
      </c>
      <c r="CA65">
        <v>35.5764866666667</v>
      </c>
      <c r="CB65">
        <v>999.9</v>
      </c>
      <c r="CC65">
        <v>0</v>
      </c>
      <c r="CD65">
        <v>0</v>
      </c>
      <c r="CE65">
        <v>9997.10433333333</v>
      </c>
      <c r="CF65">
        <v>0</v>
      </c>
      <c r="CG65">
        <v>141.9041</v>
      </c>
      <c r="CH65">
        <v>1400.005</v>
      </c>
      <c r="CI65">
        <v>0.9000024</v>
      </c>
      <c r="CJ65">
        <v>0.09999746</v>
      </c>
      <c r="CK65">
        <v>0</v>
      </c>
      <c r="CL65">
        <v>1182.639</v>
      </c>
      <c r="CM65">
        <v>4.99975</v>
      </c>
      <c r="CN65">
        <v>16218.48</v>
      </c>
      <c r="CO65">
        <v>12178.1</v>
      </c>
      <c r="CP65">
        <v>47.0308666666666</v>
      </c>
      <c r="CQ65">
        <v>48.4727</v>
      </c>
      <c r="CR65">
        <v>47.7185</v>
      </c>
      <c r="CS65">
        <v>48.1934333333333</v>
      </c>
      <c r="CT65">
        <v>48.9811</v>
      </c>
      <c r="CU65">
        <v>1255.50666666667</v>
      </c>
      <c r="CV65">
        <v>139.499</v>
      </c>
      <c r="CW65">
        <v>0</v>
      </c>
      <c r="CX65">
        <v>219.099999904633</v>
      </c>
      <c r="CY65">
        <v>0</v>
      </c>
      <c r="CZ65">
        <v>1179.7344</v>
      </c>
      <c r="DA65">
        <v>-215.866154157216</v>
      </c>
      <c r="DB65">
        <v>-2940.26923515508</v>
      </c>
      <c r="DC65">
        <v>16179.116</v>
      </c>
      <c r="DD65">
        <v>15</v>
      </c>
      <c r="DE65">
        <v>1607550696.1</v>
      </c>
      <c r="DF65" t="s">
        <v>523</v>
      </c>
      <c r="DG65">
        <v>1607550694.1</v>
      </c>
      <c r="DH65">
        <v>1607550696.1</v>
      </c>
      <c r="DI65">
        <v>18</v>
      </c>
      <c r="DJ65">
        <v>-0.086</v>
      </c>
      <c r="DK65">
        <v>-0.03</v>
      </c>
      <c r="DL65">
        <v>2.354</v>
      </c>
      <c r="DM65">
        <v>0.306</v>
      </c>
      <c r="DN65">
        <v>400</v>
      </c>
      <c r="DO65">
        <v>24</v>
      </c>
      <c r="DP65">
        <v>0.06</v>
      </c>
      <c r="DQ65">
        <v>0.01</v>
      </c>
      <c r="DR65">
        <v>19.8224409268309</v>
      </c>
      <c r="DS65">
        <v>-0.309172305029272</v>
      </c>
      <c r="DT65">
        <v>0.0344547005529434</v>
      </c>
      <c r="DU65">
        <v>1</v>
      </c>
      <c r="DV65">
        <v>-27.5231483870968</v>
      </c>
      <c r="DW65">
        <v>0.337108064516147</v>
      </c>
      <c r="DX65">
        <v>0.0409728302656674</v>
      </c>
      <c r="DY65">
        <v>0</v>
      </c>
      <c r="DZ65">
        <v>9.72425161290323</v>
      </c>
      <c r="EA65">
        <v>0.250764677419334</v>
      </c>
      <c r="EB65">
        <v>0.0188677085633313</v>
      </c>
      <c r="EC65">
        <v>0</v>
      </c>
      <c r="ED65">
        <v>1</v>
      </c>
      <c r="EE65">
        <v>3</v>
      </c>
      <c r="EF65" t="s">
        <v>321</v>
      </c>
      <c r="EG65">
        <v>100</v>
      </c>
      <c r="EH65">
        <v>100</v>
      </c>
      <c r="EI65">
        <v>2.355</v>
      </c>
      <c r="EJ65">
        <v>0.3056</v>
      </c>
      <c r="EK65">
        <v>2.35445000000004</v>
      </c>
      <c r="EL65">
        <v>0</v>
      </c>
      <c r="EM65">
        <v>0</v>
      </c>
      <c r="EN65">
        <v>0</v>
      </c>
      <c r="EO65">
        <v>0.305590000000006</v>
      </c>
      <c r="EP65">
        <v>0</v>
      </c>
      <c r="EQ65">
        <v>0</v>
      </c>
      <c r="ER65">
        <v>0</v>
      </c>
      <c r="ES65">
        <v>-1</v>
      </c>
      <c r="ET65">
        <v>-1</v>
      </c>
      <c r="EU65">
        <v>-1</v>
      </c>
      <c r="EV65">
        <v>-1</v>
      </c>
      <c r="EW65">
        <v>10</v>
      </c>
      <c r="EX65">
        <v>9.9</v>
      </c>
      <c r="EY65">
        <v>2</v>
      </c>
      <c r="EZ65">
        <v>521.444</v>
      </c>
      <c r="FA65">
        <v>501.83</v>
      </c>
      <c r="FB65">
        <v>35.6456</v>
      </c>
      <c r="FC65">
        <v>33.4712</v>
      </c>
      <c r="FD65">
        <v>29.9998</v>
      </c>
      <c r="FE65">
        <v>33.2536</v>
      </c>
      <c r="FF65">
        <v>33.1911</v>
      </c>
      <c r="FG65">
        <v>13.0711</v>
      </c>
      <c r="FH65">
        <v>0</v>
      </c>
      <c r="FI65">
        <v>100</v>
      </c>
      <c r="FJ65">
        <v>-999.9</v>
      </c>
      <c r="FK65">
        <v>400</v>
      </c>
      <c r="FL65">
        <v>31.5379</v>
      </c>
      <c r="FM65">
        <v>101.457</v>
      </c>
      <c r="FN65">
        <v>100.819</v>
      </c>
    </row>
    <row r="66" spans="1:170">
      <c r="A66">
        <v>50</v>
      </c>
      <c r="B66">
        <v>1607551501.5</v>
      </c>
      <c r="C66">
        <v>10569.5</v>
      </c>
      <c r="D66" t="s">
        <v>535</v>
      </c>
      <c r="E66" t="s">
        <v>536</v>
      </c>
      <c r="F66" t="s">
        <v>537</v>
      </c>
      <c r="G66" t="s">
        <v>286</v>
      </c>
      <c r="H66">
        <v>1607551493.5</v>
      </c>
      <c r="I66">
        <f>BW66*AG66*(BS66-BT66)/(100*BL66*(1000-AG66*BS66))</f>
        <v>0</v>
      </c>
      <c r="J66">
        <f>BW66*AG66*(BR66-BQ66*(1000-AG66*BT66)/(1000-AG66*BS66))/(100*BL66)</f>
        <v>0</v>
      </c>
      <c r="K66">
        <f>BQ66 - IF(AG66&gt;1, J66*BL66*100.0/(AI66*CE66), 0)</f>
        <v>0</v>
      </c>
      <c r="L66">
        <f>((R66-I66/2)*K66-J66)/(R66+I66/2)</f>
        <v>0</v>
      </c>
      <c r="M66">
        <f>L66*(BX66+BY66)/1000.0</f>
        <v>0</v>
      </c>
      <c r="N66">
        <f>(BQ66 - IF(AG66&gt;1, J66*BL66*100.0/(AI66*CE66), 0))*(BX66+BY66)/1000.0</f>
        <v>0</v>
      </c>
      <c r="O66">
        <f>2.0/((1/Q66-1/P66)+SIGN(Q66)*SQRT((1/Q66-1/P66)*(1/Q66-1/P66) + 4*BM66/((BM66+1)*(BM66+1))*(2*1/Q66*1/P66-1/P66*1/P66)))</f>
        <v>0</v>
      </c>
      <c r="P66">
        <f>IF(LEFT(BN66,1)&lt;&gt;"0",IF(LEFT(BN66,1)="1",3.0,BO66),$D$5+$E$5*(CE66*BX66/($K$5*1000))+$F$5*(CE66*BX66/($K$5*1000))*MAX(MIN(BL66,$J$5),$I$5)*MAX(MIN(BL66,$J$5),$I$5)+$G$5*MAX(MIN(BL66,$J$5),$I$5)*(CE66*BX66/($K$5*1000))+$H$5*(CE66*BX66/($K$5*1000))*(CE66*BX66/($K$5*1000)))</f>
        <v>0</v>
      </c>
      <c r="Q66">
        <f>I66*(1000-(1000*0.61365*exp(17.502*U66/(240.97+U66))/(BX66+BY66)+BS66)/2)/(1000*0.61365*exp(17.502*U66/(240.97+U66))/(BX66+BY66)-BS66)</f>
        <v>0</v>
      </c>
      <c r="R66">
        <f>1/((BM66+1)/(O66/1.6)+1/(P66/1.37)) + BM66/((BM66+1)/(O66/1.6) + BM66/(P66/1.37))</f>
        <v>0</v>
      </c>
      <c r="S66">
        <f>(BI66*BK66)</f>
        <v>0</v>
      </c>
      <c r="T66">
        <f>(BZ66+(S66+2*0.95*5.67E-8*(((BZ66+$B$7)+273)^4-(BZ66+273)^4)-44100*I66)/(1.84*29.3*P66+8*0.95*5.67E-8*(BZ66+273)^3))</f>
        <v>0</v>
      </c>
      <c r="U66">
        <f>($C$7*CA66+$D$7*CB66+$E$7*T66)</f>
        <v>0</v>
      </c>
      <c r="V66">
        <f>0.61365*exp(17.502*U66/(240.97+U66))</f>
        <v>0</v>
      </c>
      <c r="W66">
        <f>(X66/Y66*100)</f>
        <v>0</v>
      </c>
      <c r="X66">
        <f>BS66*(BX66+BY66)/1000</f>
        <v>0</v>
      </c>
      <c r="Y66">
        <f>0.61365*exp(17.502*BZ66/(240.97+BZ66))</f>
        <v>0</v>
      </c>
      <c r="Z66">
        <f>(V66-BS66*(BX66+BY66)/1000)</f>
        <v>0</v>
      </c>
      <c r="AA66">
        <f>(-I66*44100)</f>
        <v>0</v>
      </c>
      <c r="AB66">
        <f>2*29.3*P66*0.92*(BZ66-U66)</f>
        <v>0</v>
      </c>
      <c r="AC66">
        <f>2*0.95*5.67E-8*(((BZ66+$B$7)+273)^4-(U66+273)^4)</f>
        <v>0</v>
      </c>
      <c r="AD66">
        <f>S66+AC66+AA66+AB66</f>
        <v>0</v>
      </c>
      <c r="AE66">
        <v>0</v>
      </c>
      <c r="AF66">
        <v>0</v>
      </c>
      <c r="AG66">
        <f>IF(AE66*$H$13&gt;=AI66,1.0,(AI66/(AI66-AE66*$H$13)))</f>
        <v>0</v>
      </c>
      <c r="AH66">
        <f>(AG66-1)*100</f>
        <v>0</v>
      </c>
      <c r="AI66">
        <f>MAX(0,($B$13+$C$13*CE66)/(1+$D$13*CE66)*BX66/(BZ66+273)*$E$13)</f>
        <v>0</v>
      </c>
      <c r="AJ66" t="s">
        <v>287</v>
      </c>
      <c r="AK66">
        <v>715.476923076923</v>
      </c>
      <c r="AL66">
        <v>3262.08</v>
      </c>
      <c r="AM66">
        <f>AL66-AK66</f>
        <v>0</v>
      </c>
      <c r="AN66">
        <f>AM66/AL66</f>
        <v>0</v>
      </c>
      <c r="AO66">
        <v>-0.577747479816223</v>
      </c>
      <c r="AP66" t="s">
        <v>538</v>
      </c>
      <c r="AQ66">
        <v>1289.83846153846</v>
      </c>
      <c r="AR66">
        <v>1411.71</v>
      </c>
      <c r="AS66">
        <f>1-AQ66/AR66</f>
        <v>0</v>
      </c>
      <c r="AT66">
        <v>0.5</v>
      </c>
      <c r="AU66">
        <f>BI66</f>
        <v>0</v>
      </c>
      <c r="AV66">
        <f>J66</f>
        <v>0</v>
      </c>
      <c r="AW66">
        <f>AS66*AT66*AU66</f>
        <v>0</v>
      </c>
      <c r="AX66">
        <f>BC66/AR66</f>
        <v>0</v>
      </c>
      <c r="AY66">
        <f>(AV66-AO66)/AU66</f>
        <v>0</v>
      </c>
      <c r="AZ66">
        <f>(AL66-AR66)/AR66</f>
        <v>0</v>
      </c>
      <c r="BA66" t="s">
        <v>539</v>
      </c>
      <c r="BB66">
        <v>792.39</v>
      </c>
      <c r="BC66">
        <f>AR66-BB66</f>
        <v>0</v>
      </c>
      <c r="BD66">
        <f>(AR66-AQ66)/(AR66-BB66)</f>
        <v>0</v>
      </c>
      <c r="BE66">
        <f>(AL66-AR66)/(AL66-BB66)</f>
        <v>0</v>
      </c>
      <c r="BF66">
        <f>(AR66-AQ66)/(AR66-AK66)</f>
        <v>0</v>
      </c>
      <c r="BG66">
        <f>(AL66-AR66)/(AL66-AK66)</f>
        <v>0</v>
      </c>
      <c r="BH66">
        <f>$B$11*CF66+$C$11*CG66+$F$11*CH66*(1-CK66)</f>
        <v>0</v>
      </c>
      <c r="BI66">
        <f>BH66*BJ66</f>
        <v>0</v>
      </c>
      <c r="BJ66">
        <f>($B$11*$D$9+$C$11*$D$9+$F$11*((CU66+CM66)/MAX(CU66+CM66+CV66, 0.1)*$I$9+CV66/MAX(CU66+CM66+CV66, 0.1)*$J$9))/($B$11+$C$11+$F$11)</f>
        <v>0</v>
      </c>
      <c r="BK66">
        <f>($B$11*$K$9+$C$11*$K$9+$F$11*((CU66+CM66)/MAX(CU66+CM66+CV66, 0.1)*$P$9+CV66/MAX(CU66+CM66+CV66, 0.1)*$Q$9))/($B$11+$C$11+$F$11)</f>
        <v>0</v>
      </c>
      <c r="BL66">
        <v>6</v>
      </c>
      <c r="BM66">
        <v>0.5</v>
      </c>
      <c r="BN66" t="s">
        <v>290</v>
      </c>
      <c r="BO66">
        <v>2</v>
      </c>
      <c r="BP66">
        <v>1607551493.5</v>
      </c>
      <c r="BQ66">
        <v>397.40364516129</v>
      </c>
      <c r="BR66">
        <v>400.213903225806</v>
      </c>
      <c r="BS66">
        <v>23.0141967741936</v>
      </c>
      <c r="BT66">
        <v>22.1660612903226</v>
      </c>
      <c r="BU66">
        <v>394.966</v>
      </c>
      <c r="BV66">
        <v>22.7743225806452</v>
      </c>
      <c r="BW66">
        <v>499.995903225806</v>
      </c>
      <c r="BX66">
        <v>101.617774193548</v>
      </c>
      <c r="BY66">
        <v>0.0441493064516129</v>
      </c>
      <c r="BZ66">
        <v>36.8606516129032</v>
      </c>
      <c r="CA66">
        <v>36.7200451612903</v>
      </c>
      <c r="CB66">
        <v>999.9</v>
      </c>
      <c r="CC66">
        <v>0</v>
      </c>
      <c r="CD66">
        <v>0</v>
      </c>
      <c r="CE66">
        <v>9994.09225806452</v>
      </c>
      <c r="CF66">
        <v>0</v>
      </c>
      <c r="CG66">
        <v>248.437032258065</v>
      </c>
      <c r="CH66">
        <v>1400.01870967742</v>
      </c>
      <c r="CI66">
        <v>0.900006774193548</v>
      </c>
      <c r="CJ66">
        <v>0.0999933483870968</v>
      </c>
      <c r="CK66">
        <v>0</v>
      </c>
      <c r="CL66">
        <v>1291.99193548387</v>
      </c>
      <c r="CM66">
        <v>4.99975</v>
      </c>
      <c r="CN66">
        <v>17822.3870967742</v>
      </c>
      <c r="CO66">
        <v>12178.2322580645</v>
      </c>
      <c r="CP66">
        <v>46.562064516129</v>
      </c>
      <c r="CQ66">
        <v>47.941064516129</v>
      </c>
      <c r="CR66">
        <v>47.191064516129</v>
      </c>
      <c r="CS66">
        <v>47.754</v>
      </c>
      <c r="CT66">
        <v>48.5</v>
      </c>
      <c r="CU66">
        <v>1255.5264516129</v>
      </c>
      <c r="CV66">
        <v>139.492258064516</v>
      </c>
      <c r="CW66">
        <v>0</v>
      </c>
      <c r="CX66">
        <v>208.899999856949</v>
      </c>
      <c r="CY66">
        <v>0</v>
      </c>
      <c r="CZ66">
        <v>1289.83846153846</v>
      </c>
      <c r="DA66">
        <v>-171.488547134589</v>
      </c>
      <c r="DB66">
        <v>-2358.11282214519</v>
      </c>
      <c r="DC66">
        <v>17792.9461538462</v>
      </c>
      <c r="DD66">
        <v>15</v>
      </c>
      <c r="DE66">
        <v>1607551377</v>
      </c>
      <c r="DF66" t="s">
        <v>540</v>
      </c>
      <c r="DG66">
        <v>1607551374</v>
      </c>
      <c r="DH66">
        <v>1607551377</v>
      </c>
      <c r="DI66">
        <v>19</v>
      </c>
      <c r="DJ66">
        <v>0.083</v>
      </c>
      <c r="DK66">
        <v>-0.066</v>
      </c>
      <c r="DL66">
        <v>2.438</v>
      </c>
      <c r="DM66">
        <v>0.24</v>
      </c>
      <c r="DN66">
        <v>399</v>
      </c>
      <c r="DO66">
        <v>22</v>
      </c>
      <c r="DP66">
        <v>0.42</v>
      </c>
      <c r="DQ66">
        <v>0.02</v>
      </c>
      <c r="DR66">
        <v>2.05963352705411</v>
      </c>
      <c r="DS66">
        <v>-0.269490752490964</v>
      </c>
      <c r="DT66">
        <v>0.0340749003609084</v>
      </c>
      <c r="DU66">
        <v>1</v>
      </c>
      <c r="DV66">
        <v>-2.81189322580645</v>
      </c>
      <c r="DW66">
        <v>0.199425967741953</v>
      </c>
      <c r="DX66">
        <v>0.0378937693735541</v>
      </c>
      <c r="DY66">
        <v>1</v>
      </c>
      <c r="DZ66">
        <v>0.844157258064516</v>
      </c>
      <c r="EA66">
        <v>0.462820741935481</v>
      </c>
      <c r="EB66">
        <v>0.0349222058858458</v>
      </c>
      <c r="EC66">
        <v>0</v>
      </c>
      <c r="ED66">
        <v>2</v>
      </c>
      <c r="EE66">
        <v>3</v>
      </c>
      <c r="EF66" t="s">
        <v>305</v>
      </c>
      <c r="EG66">
        <v>100</v>
      </c>
      <c r="EH66">
        <v>100</v>
      </c>
      <c r="EI66">
        <v>2.438</v>
      </c>
      <c r="EJ66">
        <v>0.2399</v>
      </c>
      <c r="EK66">
        <v>2.43775000000005</v>
      </c>
      <c r="EL66">
        <v>0</v>
      </c>
      <c r="EM66">
        <v>0</v>
      </c>
      <c r="EN66">
        <v>0</v>
      </c>
      <c r="EO66">
        <v>0.23987</v>
      </c>
      <c r="EP66">
        <v>0</v>
      </c>
      <c r="EQ66">
        <v>0</v>
      </c>
      <c r="ER66">
        <v>0</v>
      </c>
      <c r="ES66">
        <v>-1</v>
      </c>
      <c r="ET66">
        <v>-1</v>
      </c>
      <c r="EU66">
        <v>-1</v>
      </c>
      <c r="EV66">
        <v>-1</v>
      </c>
      <c r="EW66">
        <v>2.1</v>
      </c>
      <c r="EX66">
        <v>2.1</v>
      </c>
      <c r="EY66">
        <v>2</v>
      </c>
      <c r="EZ66">
        <v>513.487</v>
      </c>
      <c r="FA66">
        <v>500.776</v>
      </c>
      <c r="FB66">
        <v>35.6009</v>
      </c>
      <c r="FC66">
        <v>33.419</v>
      </c>
      <c r="FD66">
        <v>30.0003</v>
      </c>
      <c r="FE66">
        <v>33.2078</v>
      </c>
      <c r="FF66">
        <v>33.1617</v>
      </c>
      <c r="FG66">
        <v>13.1484</v>
      </c>
      <c r="FH66">
        <v>0</v>
      </c>
      <c r="FI66">
        <v>100</v>
      </c>
      <c r="FJ66">
        <v>-999.9</v>
      </c>
      <c r="FK66">
        <v>400</v>
      </c>
      <c r="FL66">
        <v>31.9808</v>
      </c>
      <c r="FM66">
        <v>101.463</v>
      </c>
      <c r="FN66">
        <v>100.821</v>
      </c>
    </row>
    <row r="67" spans="1:170">
      <c r="A67">
        <v>51</v>
      </c>
      <c r="B67">
        <v>1607551658.5</v>
      </c>
      <c r="C67">
        <v>10726.5</v>
      </c>
      <c r="D67" t="s">
        <v>541</v>
      </c>
      <c r="E67" t="s">
        <v>542</v>
      </c>
      <c r="F67" t="s">
        <v>537</v>
      </c>
      <c r="G67" t="s">
        <v>286</v>
      </c>
      <c r="H67">
        <v>1607551650.5</v>
      </c>
      <c r="I67">
        <f>BW67*AG67*(BS67-BT67)/(100*BL67*(1000-AG67*BS67))</f>
        <v>0</v>
      </c>
      <c r="J67">
        <f>BW67*AG67*(BR67-BQ67*(1000-AG67*BT67)/(1000-AG67*BS67))/(100*BL67)</f>
        <v>0</v>
      </c>
      <c r="K67">
        <f>BQ67 - IF(AG67&gt;1, J67*BL67*100.0/(AI67*CE67), 0)</f>
        <v>0</v>
      </c>
      <c r="L67">
        <f>((R67-I67/2)*K67-J67)/(R67+I67/2)</f>
        <v>0</v>
      </c>
      <c r="M67">
        <f>L67*(BX67+BY67)/1000.0</f>
        <v>0</v>
      </c>
      <c r="N67">
        <f>(BQ67 - IF(AG67&gt;1, J67*BL67*100.0/(AI67*CE67), 0))*(BX67+BY67)/1000.0</f>
        <v>0</v>
      </c>
      <c r="O67">
        <f>2.0/((1/Q67-1/P67)+SIGN(Q67)*SQRT((1/Q67-1/P67)*(1/Q67-1/P67) + 4*BM67/((BM67+1)*(BM67+1))*(2*1/Q67*1/P67-1/P67*1/P67)))</f>
        <v>0</v>
      </c>
      <c r="P67">
        <f>IF(LEFT(BN67,1)&lt;&gt;"0",IF(LEFT(BN67,1)="1",3.0,BO67),$D$5+$E$5*(CE67*BX67/($K$5*1000))+$F$5*(CE67*BX67/($K$5*1000))*MAX(MIN(BL67,$J$5),$I$5)*MAX(MIN(BL67,$J$5),$I$5)+$G$5*MAX(MIN(BL67,$J$5),$I$5)*(CE67*BX67/($K$5*1000))+$H$5*(CE67*BX67/($K$5*1000))*(CE67*BX67/($K$5*1000)))</f>
        <v>0</v>
      </c>
      <c r="Q67">
        <f>I67*(1000-(1000*0.61365*exp(17.502*U67/(240.97+U67))/(BX67+BY67)+BS67)/2)/(1000*0.61365*exp(17.502*U67/(240.97+U67))/(BX67+BY67)-BS67)</f>
        <v>0</v>
      </c>
      <c r="R67">
        <f>1/((BM67+1)/(O67/1.6)+1/(P67/1.37)) + BM67/((BM67+1)/(O67/1.6) + BM67/(P67/1.37))</f>
        <v>0</v>
      </c>
      <c r="S67">
        <f>(BI67*BK67)</f>
        <v>0</v>
      </c>
      <c r="T67">
        <f>(BZ67+(S67+2*0.95*5.67E-8*(((BZ67+$B$7)+273)^4-(BZ67+273)^4)-44100*I67)/(1.84*29.3*P67+8*0.95*5.67E-8*(BZ67+273)^3))</f>
        <v>0</v>
      </c>
      <c r="U67">
        <f>($C$7*CA67+$D$7*CB67+$E$7*T67)</f>
        <v>0</v>
      </c>
      <c r="V67">
        <f>0.61365*exp(17.502*U67/(240.97+U67))</f>
        <v>0</v>
      </c>
      <c r="W67">
        <f>(X67/Y67*100)</f>
        <v>0</v>
      </c>
      <c r="X67">
        <f>BS67*(BX67+BY67)/1000</f>
        <v>0</v>
      </c>
      <c r="Y67">
        <f>0.61365*exp(17.502*BZ67/(240.97+BZ67))</f>
        <v>0</v>
      </c>
      <c r="Z67">
        <f>(V67-BS67*(BX67+BY67)/1000)</f>
        <v>0</v>
      </c>
      <c r="AA67">
        <f>(-I67*44100)</f>
        <v>0</v>
      </c>
      <c r="AB67">
        <f>2*29.3*P67*0.92*(BZ67-U67)</f>
        <v>0</v>
      </c>
      <c r="AC67">
        <f>2*0.95*5.67E-8*(((BZ67+$B$7)+273)^4-(U67+273)^4)</f>
        <v>0</v>
      </c>
      <c r="AD67">
        <f>S67+AC67+AA67+AB67</f>
        <v>0</v>
      </c>
      <c r="AE67">
        <v>0</v>
      </c>
      <c r="AF67">
        <v>0</v>
      </c>
      <c r="AG67">
        <f>IF(AE67*$H$13&gt;=AI67,1.0,(AI67/(AI67-AE67*$H$13)))</f>
        <v>0</v>
      </c>
      <c r="AH67">
        <f>(AG67-1)*100</f>
        <v>0</v>
      </c>
      <c r="AI67">
        <f>MAX(0,($B$13+$C$13*CE67)/(1+$D$13*CE67)*BX67/(BZ67+273)*$E$13)</f>
        <v>0</v>
      </c>
      <c r="AJ67" t="s">
        <v>287</v>
      </c>
      <c r="AK67">
        <v>715.476923076923</v>
      </c>
      <c r="AL67">
        <v>3262.08</v>
      </c>
      <c r="AM67">
        <f>AL67-AK67</f>
        <v>0</v>
      </c>
      <c r="AN67">
        <f>AM67/AL67</f>
        <v>0</v>
      </c>
      <c r="AO67">
        <v>-0.577747479816223</v>
      </c>
      <c r="AP67" t="s">
        <v>543</v>
      </c>
      <c r="AQ67">
        <v>1122.234</v>
      </c>
      <c r="AR67">
        <v>1182.5</v>
      </c>
      <c r="AS67">
        <f>1-AQ67/AR67</f>
        <v>0</v>
      </c>
      <c r="AT67">
        <v>0.5</v>
      </c>
      <c r="AU67">
        <f>BI67</f>
        <v>0</v>
      </c>
      <c r="AV67">
        <f>J67</f>
        <v>0</v>
      </c>
      <c r="AW67">
        <f>AS67*AT67*AU67</f>
        <v>0</v>
      </c>
      <c r="AX67">
        <f>BC67/AR67</f>
        <v>0</v>
      </c>
      <c r="AY67">
        <f>(AV67-AO67)/AU67</f>
        <v>0</v>
      </c>
      <c r="AZ67">
        <f>(AL67-AR67)/AR67</f>
        <v>0</v>
      </c>
      <c r="BA67" t="s">
        <v>544</v>
      </c>
      <c r="BB67">
        <v>754.27</v>
      </c>
      <c r="BC67">
        <f>AR67-BB67</f>
        <v>0</v>
      </c>
      <c r="BD67">
        <f>(AR67-AQ67)/(AR67-BB67)</f>
        <v>0</v>
      </c>
      <c r="BE67">
        <f>(AL67-AR67)/(AL67-BB67)</f>
        <v>0</v>
      </c>
      <c r="BF67">
        <f>(AR67-AQ67)/(AR67-AK67)</f>
        <v>0</v>
      </c>
      <c r="BG67">
        <f>(AL67-AR67)/(AL67-AK67)</f>
        <v>0</v>
      </c>
      <c r="BH67">
        <f>$B$11*CF67+$C$11*CG67+$F$11*CH67*(1-CK67)</f>
        <v>0</v>
      </c>
      <c r="BI67">
        <f>BH67*BJ67</f>
        <v>0</v>
      </c>
      <c r="BJ67">
        <f>($B$11*$D$9+$C$11*$D$9+$F$11*((CU67+CM67)/MAX(CU67+CM67+CV67, 0.1)*$I$9+CV67/MAX(CU67+CM67+CV67, 0.1)*$J$9))/($B$11+$C$11+$F$11)</f>
        <v>0</v>
      </c>
      <c r="BK67">
        <f>($B$11*$K$9+$C$11*$K$9+$F$11*((CU67+CM67)/MAX(CU67+CM67+CV67, 0.1)*$P$9+CV67/MAX(CU67+CM67+CV67, 0.1)*$Q$9))/($B$11+$C$11+$F$11)</f>
        <v>0</v>
      </c>
      <c r="BL67">
        <v>6</v>
      </c>
      <c r="BM67">
        <v>0.5</v>
      </c>
      <c r="BN67" t="s">
        <v>290</v>
      </c>
      <c r="BO67">
        <v>2</v>
      </c>
      <c r="BP67">
        <v>1607551650.5</v>
      </c>
      <c r="BQ67">
        <v>399.701935483871</v>
      </c>
      <c r="BR67">
        <v>400.358580645161</v>
      </c>
      <c r="BS67">
        <v>22.0552935483871</v>
      </c>
      <c r="BT67">
        <v>21.6931806451613</v>
      </c>
      <c r="BU67">
        <v>397.26435483871</v>
      </c>
      <c r="BV67">
        <v>21.8154225806452</v>
      </c>
      <c r="BW67">
        <v>500.004870967742</v>
      </c>
      <c r="BX67">
        <v>101.614387096774</v>
      </c>
      <c r="BY67">
        <v>0.0425063838709677</v>
      </c>
      <c r="BZ67">
        <v>36.9283129032258</v>
      </c>
      <c r="CA67">
        <v>37.1375741935484</v>
      </c>
      <c r="CB67">
        <v>999.9</v>
      </c>
      <c r="CC67">
        <v>0</v>
      </c>
      <c r="CD67">
        <v>0</v>
      </c>
      <c r="CE67">
        <v>9995.52709677419</v>
      </c>
      <c r="CF67">
        <v>0</v>
      </c>
      <c r="CG67">
        <v>194.09264516129</v>
      </c>
      <c r="CH67">
        <v>1399.98967741935</v>
      </c>
      <c r="CI67">
        <v>0.900009387096774</v>
      </c>
      <c r="CJ67">
        <v>0.0999909612903225</v>
      </c>
      <c r="CK67">
        <v>0</v>
      </c>
      <c r="CL67">
        <v>1123.70258064516</v>
      </c>
      <c r="CM67">
        <v>4.99975</v>
      </c>
      <c r="CN67">
        <v>15517.1483870968</v>
      </c>
      <c r="CO67">
        <v>12177.9741935484</v>
      </c>
      <c r="CP67">
        <v>46.558</v>
      </c>
      <c r="CQ67">
        <v>47.921</v>
      </c>
      <c r="CR67">
        <v>47.125</v>
      </c>
      <c r="CS67">
        <v>47.75</v>
      </c>
      <c r="CT67">
        <v>48.441064516129</v>
      </c>
      <c r="CU67">
        <v>1255.50612903226</v>
      </c>
      <c r="CV67">
        <v>139.483548387097</v>
      </c>
      <c r="CW67">
        <v>0</v>
      </c>
      <c r="CX67">
        <v>156.199999809265</v>
      </c>
      <c r="CY67">
        <v>0</v>
      </c>
      <c r="CZ67">
        <v>1122.234</v>
      </c>
      <c r="DA67">
        <v>-90.4892309050962</v>
      </c>
      <c r="DB67">
        <v>-1263.89230966107</v>
      </c>
      <c r="DC67">
        <v>15497.084</v>
      </c>
      <c r="DD67">
        <v>15</v>
      </c>
      <c r="DE67">
        <v>1607551377</v>
      </c>
      <c r="DF67" t="s">
        <v>540</v>
      </c>
      <c r="DG67">
        <v>1607551374</v>
      </c>
      <c r="DH67">
        <v>1607551377</v>
      </c>
      <c r="DI67">
        <v>19</v>
      </c>
      <c r="DJ67">
        <v>0.083</v>
      </c>
      <c r="DK67">
        <v>-0.066</v>
      </c>
      <c r="DL67">
        <v>2.438</v>
      </c>
      <c r="DM67">
        <v>0.24</v>
      </c>
      <c r="DN67">
        <v>399</v>
      </c>
      <c r="DO67">
        <v>22</v>
      </c>
      <c r="DP67">
        <v>0.42</v>
      </c>
      <c r="DQ67">
        <v>0.02</v>
      </c>
      <c r="DR67">
        <v>0.430971315722255</v>
      </c>
      <c r="DS67">
        <v>-0.48671463828386</v>
      </c>
      <c r="DT67">
        <v>0.0377020786157804</v>
      </c>
      <c r="DU67">
        <v>1</v>
      </c>
      <c r="DV67">
        <v>-0.660048967741936</v>
      </c>
      <c r="DW67">
        <v>0.481883467741937</v>
      </c>
      <c r="DX67">
        <v>0.0380244202386155</v>
      </c>
      <c r="DY67">
        <v>0</v>
      </c>
      <c r="DZ67">
        <v>0.36047735483871</v>
      </c>
      <c r="EA67">
        <v>0.200783806451612</v>
      </c>
      <c r="EB67">
        <v>0.0150211915157057</v>
      </c>
      <c r="EC67">
        <v>0</v>
      </c>
      <c r="ED67">
        <v>1</v>
      </c>
      <c r="EE67">
        <v>3</v>
      </c>
      <c r="EF67" t="s">
        <v>321</v>
      </c>
      <c r="EG67">
        <v>100</v>
      </c>
      <c r="EH67">
        <v>100</v>
      </c>
      <c r="EI67">
        <v>2.437</v>
      </c>
      <c r="EJ67">
        <v>0.2399</v>
      </c>
      <c r="EK67">
        <v>2.43775000000005</v>
      </c>
      <c r="EL67">
        <v>0</v>
      </c>
      <c r="EM67">
        <v>0</v>
      </c>
      <c r="EN67">
        <v>0</v>
      </c>
      <c r="EO67">
        <v>0.23987</v>
      </c>
      <c r="EP67">
        <v>0</v>
      </c>
      <c r="EQ67">
        <v>0</v>
      </c>
      <c r="ER67">
        <v>0</v>
      </c>
      <c r="ES67">
        <v>-1</v>
      </c>
      <c r="ET67">
        <v>-1</v>
      </c>
      <c r="EU67">
        <v>-1</v>
      </c>
      <c r="EV67">
        <v>-1</v>
      </c>
      <c r="EW67">
        <v>4.7</v>
      </c>
      <c r="EX67">
        <v>4.7</v>
      </c>
      <c r="EY67">
        <v>2</v>
      </c>
      <c r="EZ67">
        <v>504.693</v>
      </c>
      <c r="FA67">
        <v>500.087</v>
      </c>
      <c r="FB67">
        <v>35.6394</v>
      </c>
      <c r="FC67">
        <v>33.5086</v>
      </c>
      <c r="FD67">
        <v>30.0004</v>
      </c>
      <c r="FE67">
        <v>33.2819</v>
      </c>
      <c r="FF67">
        <v>33.2298</v>
      </c>
      <c r="FG67">
        <v>12.8304</v>
      </c>
      <c r="FH67">
        <v>0</v>
      </c>
      <c r="FI67">
        <v>100</v>
      </c>
      <c r="FJ67">
        <v>-999.9</v>
      </c>
      <c r="FK67">
        <v>400</v>
      </c>
      <c r="FL67">
        <v>23.0321</v>
      </c>
      <c r="FM67">
        <v>101.448</v>
      </c>
      <c r="FN67">
        <v>100.802</v>
      </c>
    </row>
    <row r="68" spans="1:170">
      <c r="A68">
        <v>52</v>
      </c>
      <c r="B68">
        <v>1607551861</v>
      </c>
      <c r="C68">
        <v>10929</v>
      </c>
      <c r="D68" t="s">
        <v>545</v>
      </c>
      <c r="E68" t="s">
        <v>546</v>
      </c>
      <c r="F68" t="s">
        <v>465</v>
      </c>
      <c r="G68" t="s">
        <v>325</v>
      </c>
      <c r="H68">
        <v>1607551853</v>
      </c>
      <c r="I68">
        <f>BW68*AG68*(BS68-BT68)/(100*BL68*(1000-AG68*BS68))</f>
        <v>0</v>
      </c>
      <c r="J68">
        <f>BW68*AG68*(BR68-BQ68*(1000-AG68*BT68)/(1000-AG68*BS68))/(100*BL68)</f>
        <v>0</v>
      </c>
      <c r="K68">
        <f>BQ68 - IF(AG68&gt;1, J68*BL68*100.0/(AI68*CE68), 0)</f>
        <v>0</v>
      </c>
      <c r="L68">
        <f>((R68-I68/2)*K68-J68)/(R68+I68/2)</f>
        <v>0</v>
      </c>
      <c r="M68">
        <f>L68*(BX68+BY68)/1000.0</f>
        <v>0</v>
      </c>
      <c r="N68">
        <f>(BQ68 - IF(AG68&gt;1, J68*BL68*100.0/(AI68*CE68), 0))*(BX68+BY68)/1000.0</f>
        <v>0</v>
      </c>
      <c r="O68">
        <f>2.0/((1/Q68-1/P68)+SIGN(Q68)*SQRT((1/Q68-1/P68)*(1/Q68-1/P68) + 4*BM68/((BM68+1)*(BM68+1))*(2*1/Q68*1/P68-1/P68*1/P68)))</f>
        <v>0</v>
      </c>
      <c r="P68">
        <f>IF(LEFT(BN68,1)&lt;&gt;"0",IF(LEFT(BN68,1)="1",3.0,BO68),$D$5+$E$5*(CE68*BX68/($K$5*1000))+$F$5*(CE68*BX68/($K$5*1000))*MAX(MIN(BL68,$J$5),$I$5)*MAX(MIN(BL68,$J$5),$I$5)+$G$5*MAX(MIN(BL68,$J$5),$I$5)*(CE68*BX68/($K$5*1000))+$H$5*(CE68*BX68/($K$5*1000))*(CE68*BX68/($K$5*1000)))</f>
        <v>0</v>
      </c>
      <c r="Q68">
        <f>I68*(1000-(1000*0.61365*exp(17.502*U68/(240.97+U68))/(BX68+BY68)+BS68)/2)/(1000*0.61365*exp(17.502*U68/(240.97+U68))/(BX68+BY68)-BS68)</f>
        <v>0</v>
      </c>
      <c r="R68">
        <f>1/((BM68+1)/(O68/1.6)+1/(P68/1.37)) + BM68/((BM68+1)/(O68/1.6) + BM68/(P68/1.37))</f>
        <v>0</v>
      </c>
      <c r="S68">
        <f>(BI68*BK68)</f>
        <v>0</v>
      </c>
      <c r="T68">
        <f>(BZ68+(S68+2*0.95*5.67E-8*(((BZ68+$B$7)+273)^4-(BZ68+273)^4)-44100*I68)/(1.84*29.3*P68+8*0.95*5.67E-8*(BZ68+273)^3))</f>
        <v>0</v>
      </c>
      <c r="U68">
        <f>($C$7*CA68+$D$7*CB68+$E$7*T68)</f>
        <v>0</v>
      </c>
      <c r="V68">
        <f>0.61365*exp(17.502*U68/(240.97+U68))</f>
        <v>0</v>
      </c>
      <c r="W68">
        <f>(X68/Y68*100)</f>
        <v>0</v>
      </c>
      <c r="X68">
        <f>BS68*(BX68+BY68)/1000</f>
        <v>0</v>
      </c>
      <c r="Y68">
        <f>0.61365*exp(17.502*BZ68/(240.97+BZ68))</f>
        <v>0</v>
      </c>
      <c r="Z68">
        <f>(V68-BS68*(BX68+BY68)/1000)</f>
        <v>0</v>
      </c>
      <c r="AA68">
        <f>(-I68*44100)</f>
        <v>0</v>
      </c>
      <c r="AB68">
        <f>2*29.3*P68*0.92*(BZ68-U68)</f>
        <v>0</v>
      </c>
      <c r="AC68">
        <f>2*0.95*5.67E-8*(((BZ68+$B$7)+273)^4-(U68+273)^4)</f>
        <v>0</v>
      </c>
      <c r="AD68">
        <f>S68+AC68+AA68+AB68</f>
        <v>0</v>
      </c>
      <c r="AE68">
        <v>0</v>
      </c>
      <c r="AF68">
        <v>0</v>
      </c>
      <c r="AG68">
        <f>IF(AE68*$H$13&gt;=AI68,1.0,(AI68/(AI68-AE68*$H$13)))</f>
        <v>0</v>
      </c>
      <c r="AH68">
        <f>(AG68-1)*100</f>
        <v>0</v>
      </c>
      <c r="AI68">
        <f>MAX(0,($B$13+$C$13*CE68)/(1+$D$13*CE68)*BX68/(BZ68+273)*$E$13)</f>
        <v>0</v>
      </c>
      <c r="AJ68" t="s">
        <v>287</v>
      </c>
      <c r="AK68">
        <v>715.476923076923</v>
      </c>
      <c r="AL68">
        <v>3262.08</v>
      </c>
      <c r="AM68">
        <f>AL68-AK68</f>
        <v>0</v>
      </c>
      <c r="AN68">
        <f>AM68/AL68</f>
        <v>0</v>
      </c>
      <c r="AO68">
        <v>-0.577747479816223</v>
      </c>
      <c r="AP68" t="s">
        <v>547</v>
      </c>
      <c r="AQ68">
        <v>1209.696</v>
      </c>
      <c r="AR68">
        <v>1544.31</v>
      </c>
      <c r="AS68">
        <f>1-AQ68/AR68</f>
        <v>0</v>
      </c>
      <c r="AT68">
        <v>0.5</v>
      </c>
      <c r="AU68">
        <f>BI68</f>
        <v>0</v>
      </c>
      <c r="AV68">
        <f>J68</f>
        <v>0</v>
      </c>
      <c r="AW68">
        <f>AS68*AT68*AU68</f>
        <v>0</v>
      </c>
      <c r="AX68">
        <f>BC68/AR68</f>
        <v>0</v>
      </c>
      <c r="AY68">
        <f>(AV68-AO68)/AU68</f>
        <v>0</v>
      </c>
      <c r="AZ68">
        <f>(AL68-AR68)/AR68</f>
        <v>0</v>
      </c>
      <c r="BA68" t="s">
        <v>548</v>
      </c>
      <c r="BB68">
        <v>825.31</v>
      </c>
      <c r="BC68">
        <f>AR68-BB68</f>
        <v>0</v>
      </c>
      <c r="BD68">
        <f>(AR68-AQ68)/(AR68-BB68)</f>
        <v>0</v>
      </c>
      <c r="BE68">
        <f>(AL68-AR68)/(AL68-BB68)</f>
        <v>0</v>
      </c>
      <c r="BF68">
        <f>(AR68-AQ68)/(AR68-AK68)</f>
        <v>0</v>
      </c>
      <c r="BG68">
        <f>(AL68-AR68)/(AL68-AK68)</f>
        <v>0</v>
      </c>
      <c r="BH68">
        <f>$B$11*CF68+$C$11*CG68+$F$11*CH68*(1-CK68)</f>
        <v>0</v>
      </c>
      <c r="BI68">
        <f>BH68*BJ68</f>
        <v>0</v>
      </c>
      <c r="BJ68">
        <f>($B$11*$D$9+$C$11*$D$9+$F$11*((CU68+CM68)/MAX(CU68+CM68+CV68, 0.1)*$I$9+CV68/MAX(CU68+CM68+CV68, 0.1)*$J$9))/($B$11+$C$11+$F$11)</f>
        <v>0</v>
      </c>
      <c r="BK68">
        <f>($B$11*$K$9+$C$11*$K$9+$F$11*((CU68+CM68)/MAX(CU68+CM68+CV68, 0.1)*$P$9+CV68/MAX(CU68+CM68+CV68, 0.1)*$Q$9))/($B$11+$C$11+$F$11)</f>
        <v>0</v>
      </c>
      <c r="BL68">
        <v>6</v>
      </c>
      <c r="BM68">
        <v>0.5</v>
      </c>
      <c r="BN68" t="s">
        <v>290</v>
      </c>
      <c r="BO68">
        <v>2</v>
      </c>
      <c r="BP68">
        <v>1607551853</v>
      </c>
      <c r="BQ68">
        <v>381.208580645161</v>
      </c>
      <c r="BR68">
        <v>400.268161290323</v>
      </c>
      <c r="BS68">
        <v>27.969335483871</v>
      </c>
      <c r="BT68">
        <v>20.9980451612903</v>
      </c>
      <c r="BU68">
        <v>378.884161290323</v>
      </c>
      <c r="BV68">
        <v>27.7487451612903</v>
      </c>
      <c r="BW68">
        <v>500.016483870968</v>
      </c>
      <c r="BX68">
        <v>101.611903225806</v>
      </c>
      <c r="BY68">
        <v>0.0424088032258065</v>
      </c>
      <c r="BZ68">
        <v>36.7062483870968</v>
      </c>
      <c r="CA68">
        <v>35.8483838709678</v>
      </c>
      <c r="CB68">
        <v>999.9</v>
      </c>
      <c r="CC68">
        <v>0</v>
      </c>
      <c r="CD68">
        <v>0</v>
      </c>
      <c r="CE68">
        <v>10000.9490322581</v>
      </c>
      <c r="CF68">
        <v>0</v>
      </c>
      <c r="CG68">
        <v>104.182</v>
      </c>
      <c r="CH68">
        <v>1399.9735483871</v>
      </c>
      <c r="CI68">
        <v>0.899995677419355</v>
      </c>
      <c r="CJ68">
        <v>0.100004270967742</v>
      </c>
      <c r="CK68">
        <v>0</v>
      </c>
      <c r="CL68">
        <v>1214.76580645161</v>
      </c>
      <c r="CM68">
        <v>4.99975</v>
      </c>
      <c r="CN68">
        <v>16715.6451612903</v>
      </c>
      <c r="CO68">
        <v>12177.8</v>
      </c>
      <c r="CP68">
        <v>46.375</v>
      </c>
      <c r="CQ68">
        <v>47.788</v>
      </c>
      <c r="CR68">
        <v>46.9756129032258</v>
      </c>
      <c r="CS68">
        <v>47.625</v>
      </c>
      <c r="CT68">
        <v>48.312</v>
      </c>
      <c r="CU68">
        <v>1255.47064516129</v>
      </c>
      <c r="CV68">
        <v>139.502903225806</v>
      </c>
      <c r="CW68">
        <v>0</v>
      </c>
      <c r="CX68">
        <v>201.799999952316</v>
      </c>
      <c r="CY68">
        <v>0</v>
      </c>
      <c r="CZ68">
        <v>1209.696</v>
      </c>
      <c r="DA68">
        <v>-283.223846158917</v>
      </c>
      <c r="DB68">
        <v>-3849.62307702572</v>
      </c>
      <c r="DC68">
        <v>16646.304</v>
      </c>
      <c r="DD68">
        <v>15</v>
      </c>
      <c r="DE68">
        <v>1607551726.5</v>
      </c>
      <c r="DF68" t="s">
        <v>549</v>
      </c>
      <c r="DG68">
        <v>1607551721.5</v>
      </c>
      <c r="DH68">
        <v>1607551726.5</v>
      </c>
      <c r="DI68">
        <v>20</v>
      </c>
      <c r="DJ68">
        <v>-0.113</v>
      </c>
      <c r="DK68">
        <v>-0.019</v>
      </c>
      <c r="DL68">
        <v>2.324</v>
      </c>
      <c r="DM68">
        <v>0.221</v>
      </c>
      <c r="DN68">
        <v>402</v>
      </c>
      <c r="DO68">
        <v>21</v>
      </c>
      <c r="DP68">
        <v>0.02</v>
      </c>
      <c r="DQ68">
        <v>0.01</v>
      </c>
      <c r="DR68">
        <v>13.6092120489587</v>
      </c>
      <c r="DS68">
        <v>-0.808226795184161</v>
      </c>
      <c r="DT68">
        <v>0.0612158932684423</v>
      </c>
      <c r="DU68">
        <v>0</v>
      </c>
      <c r="DV68">
        <v>-19.0595741935484</v>
      </c>
      <c r="DW68">
        <v>0.880737096774209</v>
      </c>
      <c r="DX68">
        <v>0.0695245603748585</v>
      </c>
      <c r="DY68">
        <v>0</v>
      </c>
      <c r="DZ68">
        <v>6.97129064516129</v>
      </c>
      <c r="EA68">
        <v>0.261173709677416</v>
      </c>
      <c r="EB68">
        <v>0.0196309431412763</v>
      </c>
      <c r="EC68">
        <v>0</v>
      </c>
      <c r="ED68">
        <v>0</v>
      </c>
      <c r="EE68">
        <v>3</v>
      </c>
      <c r="EF68" t="s">
        <v>297</v>
      </c>
      <c r="EG68">
        <v>100</v>
      </c>
      <c r="EH68">
        <v>100</v>
      </c>
      <c r="EI68">
        <v>2.325</v>
      </c>
      <c r="EJ68">
        <v>0.2206</v>
      </c>
      <c r="EK68">
        <v>2.32439999999997</v>
      </c>
      <c r="EL68">
        <v>0</v>
      </c>
      <c r="EM68">
        <v>0</v>
      </c>
      <c r="EN68">
        <v>0</v>
      </c>
      <c r="EO68">
        <v>0.220590000000001</v>
      </c>
      <c r="EP68">
        <v>0</v>
      </c>
      <c r="EQ68">
        <v>0</v>
      </c>
      <c r="ER68">
        <v>0</v>
      </c>
      <c r="ES68">
        <v>-1</v>
      </c>
      <c r="ET68">
        <v>-1</v>
      </c>
      <c r="EU68">
        <v>-1</v>
      </c>
      <c r="EV68">
        <v>-1</v>
      </c>
      <c r="EW68">
        <v>2.3</v>
      </c>
      <c r="EX68">
        <v>2.2</v>
      </c>
      <c r="EY68">
        <v>2</v>
      </c>
      <c r="EZ68">
        <v>516.138</v>
      </c>
      <c r="FA68">
        <v>499.376</v>
      </c>
      <c r="FB68">
        <v>35.6288</v>
      </c>
      <c r="FC68">
        <v>33.6053</v>
      </c>
      <c r="FD68">
        <v>30.0001</v>
      </c>
      <c r="FE68">
        <v>33.3799</v>
      </c>
      <c r="FF68">
        <v>33.3153</v>
      </c>
      <c r="FG68">
        <v>12.1982</v>
      </c>
      <c r="FH68">
        <v>0</v>
      </c>
      <c r="FI68">
        <v>100</v>
      </c>
      <c r="FJ68">
        <v>-999.9</v>
      </c>
      <c r="FK68">
        <v>400</v>
      </c>
      <c r="FL68">
        <v>22.0417</v>
      </c>
      <c r="FM68">
        <v>101.434</v>
      </c>
      <c r="FN68">
        <v>100.786</v>
      </c>
    </row>
    <row r="69" spans="1:170">
      <c r="A69">
        <v>53</v>
      </c>
      <c r="B69">
        <v>1607552083</v>
      </c>
      <c r="C69">
        <v>11151</v>
      </c>
      <c r="D69" t="s">
        <v>550</v>
      </c>
      <c r="E69" t="s">
        <v>551</v>
      </c>
      <c r="F69" t="s">
        <v>465</v>
      </c>
      <c r="G69" t="s">
        <v>325</v>
      </c>
      <c r="H69">
        <v>1607552075.25</v>
      </c>
      <c r="I69">
        <f>BW69*AG69*(BS69-BT69)/(100*BL69*(1000-AG69*BS69))</f>
        <v>0</v>
      </c>
      <c r="J69">
        <f>BW69*AG69*(BR69-BQ69*(1000-AG69*BT69)/(1000-AG69*BS69))/(100*BL69)</f>
        <v>0</v>
      </c>
      <c r="K69">
        <f>BQ69 - IF(AG69&gt;1, J69*BL69*100.0/(AI69*CE69), 0)</f>
        <v>0</v>
      </c>
      <c r="L69">
        <f>((R69-I69/2)*K69-J69)/(R69+I69/2)</f>
        <v>0</v>
      </c>
      <c r="M69">
        <f>L69*(BX69+BY69)/1000.0</f>
        <v>0</v>
      </c>
      <c r="N69">
        <f>(BQ69 - IF(AG69&gt;1, J69*BL69*100.0/(AI69*CE69), 0))*(BX69+BY69)/1000.0</f>
        <v>0</v>
      </c>
      <c r="O69">
        <f>2.0/((1/Q69-1/P69)+SIGN(Q69)*SQRT((1/Q69-1/P69)*(1/Q69-1/P69) + 4*BM69/((BM69+1)*(BM69+1))*(2*1/Q69*1/P69-1/P69*1/P69)))</f>
        <v>0</v>
      </c>
      <c r="P69">
        <f>IF(LEFT(BN69,1)&lt;&gt;"0",IF(LEFT(BN69,1)="1",3.0,BO69),$D$5+$E$5*(CE69*BX69/($K$5*1000))+$F$5*(CE69*BX69/($K$5*1000))*MAX(MIN(BL69,$J$5),$I$5)*MAX(MIN(BL69,$J$5),$I$5)+$G$5*MAX(MIN(BL69,$J$5),$I$5)*(CE69*BX69/($K$5*1000))+$H$5*(CE69*BX69/($K$5*1000))*(CE69*BX69/($K$5*1000)))</f>
        <v>0</v>
      </c>
      <c r="Q69">
        <f>I69*(1000-(1000*0.61365*exp(17.502*U69/(240.97+U69))/(BX69+BY69)+BS69)/2)/(1000*0.61365*exp(17.502*U69/(240.97+U69))/(BX69+BY69)-BS69)</f>
        <v>0</v>
      </c>
      <c r="R69">
        <f>1/((BM69+1)/(O69/1.6)+1/(P69/1.37)) + BM69/((BM69+1)/(O69/1.6) + BM69/(P69/1.37))</f>
        <v>0</v>
      </c>
      <c r="S69">
        <f>(BI69*BK69)</f>
        <v>0</v>
      </c>
      <c r="T69">
        <f>(BZ69+(S69+2*0.95*5.67E-8*(((BZ69+$B$7)+273)^4-(BZ69+273)^4)-44100*I69)/(1.84*29.3*P69+8*0.95*5.67E-8*(BZ69+273)^3))</f>
        <v>0</v>
      </c>
      <c r="U69">
        <f>($C$7*CA69+$D$7*CB69+$E$7*T69)</f>
        <v>0</v>
      </c>
      <c r="V69">
        <f>0.61365*exp(17.502*U69/(240.97+U69))</f>
        <v>0</v>
      </c>
      <c r="W69">
        <f>(X69/Y69*100)</f>
        <v>0</v>
      </c>
      <c r="X69">
        <f>BS69*(BX69+BY69)/1000</f>
        <v>0</v>
      </c>
      <c r="Y69">
        <f>0.61365*exp(17.502*BZ69/(240.97+BZ69))</f>
        <v>0</v>
      </c>
      <c r="Z69">
        <f>(V69-BS69*(BX69+BY69)/1000)</f>
        <v>0</v>
      </c>
      <c r="AA69">
        <f>(-I69*44100)</f>
        <v>0</v>
      </c>
      <c r="AB69">
        <f>2*29.3*P69*0.92*(BZ69-U69)</f>
        <v>0</v>
      </c>
      <c r="AC69">
        <f>2*0.95*5.67E-8*(((BZ69+$B$7)+273)^4-(U69+273)^4)</f>
        <v>0</v>
      </c>
      <c r="AD69">
        <f>S69+AC69+AA69+AB69</f>
        <v>0</v>
      </c>
      <c r="AE69">
        <v>0</v>
      </c>
      <c r="AF69">
        <v>0</v>
      </c>
      <c r="AG69">
        <f>IF(AE69*$H$13&gt;=AI69,1.0,(AI69/(AI69-AE69*$H$13)))</f>
        <v>0</v>
      </c>
      <c r="AH69">
        <f>(AG69-1)*100</f>
        <v>0</v>
      </c>
      <c r="AI69">
        <f>MAX(0,($B$13+$C$13*CE69)/(1+$D$13*CE69)*BX69/(BZ69+273)*$E$13)</f>
        <v>0</v>
      </c>
      <c r="AJ69" t="s">
        <v>287</v>
      </c>
      <c r="AK69">
        <v>715.476923076923</v>
      </c>
      <c r="AL69">
        <v>3262.08</v>
      </c>
      <c r="AM69">
        <f>AL69-AK69</f>
        <v>0</v>
      </c>
      <c r="AN69">
        <f>AM69/AL69</f>
        <v>0</v>
      </c>
      <c r="AO69">
        <v>-0.577747479816223</v>
      </c>
      <c r="AP69" t="s">
        <v>552</v>
      </c>
      <c r="AQ69">
        <v>1034.9392</v>
      </c>
      <c r="AR69">
        <v>1338.07</v>
      </c>
      <c r="AS69">
        <f>1-AQ69/AR69</f>
        <v>0</v>
      </c>
      <c r="AT69">
        <v>0.5</v>
      </c>
      <c r="AU69">
        <f>BI69</f>
        <v>0</v>
      </c>
      <c r="AV69">
        <f>J69</f>
        <v>0</v>
      </c>
      <c r="AW69">
        <f>AS69*AT69*AU69</f>
        <v>0</v>
      </c>
      <c r="AX69">
        <f>BC69/AR69</f>
        <v>0</v>
      </c>
      <c r="AY69">
        <f>(AV69-AO69)/AU69</f>
        <v>0</v>
      </c>
      <c r="AZ69">
        <f>(AL69-AR69)/AR69</f>
        <v>0</v>
      </c>
      <c r="BA69" t="s">
        <v>553</v>
      </c>
      <c r="BB69">
        <v>772.87</v>
      </c>
      <c r="BC69">
        <f>AR69-BB69</f>
        <v>0</v>
      </c>
      <c r="BD69">
        <f>(AR69-AQ69)/(AR69-BB69)</f>
        <v>0</v>
      </c>
      <c r="BE69">
        <f>(AL69-AR69)/(AL69-BB69)</f>
        <v>0</v>
      </c>
      <c r="BF69">
        <f>(AR69-AQ69)/(AR69-AK69)</f>
        <v>0</v>
      </c>
      <c r="BG69">
        <f>(AL69-AR69)/(AL69-AK69)</f>
        <v>0</v>
      </c>
      <c r="BH69">
        <f>$B$11*CF69+$C$11*CG69+$F$11*CH69*(1-CK69)</f>
        <v>0</v>
      </c>
      <c r="BI69">
        <f>BH69*BJ69</f>
        <v>0</v>
      </c>
      <c r="BJ69">
        <f>($B$11*$D$9+$C$11*$D$9+$F$11*((CU69+CM69)/MAX(CU69+CM69+CV69, 0.1)*$I$9+CV69/MAX(CU69+CM69+CV69, 0.1)*$J$9))/($B$11+$C$11+$F$11)</f>
        <v>0</v>
      </c>
      <c r="BK69">
        <f>($B$11*$K$9+$C$11*$K$9+$F$11*((CU69+CM69)/MAX(CU69+CM69+CV69, 0.1)*$P$9+CV69/MAX(CU69+CM69+CV69, 0.1)*$Q$9))/($B$11+$C$11+$F$11)</f>
        <v>0</v>
      </c>
      <c r="BL69">
        <v>6</v>
      </c>
      <c r="BM69">
        <v>0.5</v>
      </c>
      <c r="BN69" t="s">
        <v>290</v>
      </c>
      <c r="BO69">
        <v>2</v>
      </c>
      <c r="BP69">
        <v>1607552075.25</v>
      </c>
      <c r="BQ69">
        <v>382.28</v>
      </c>
      <c r="BR69">
        <v>399.977066666667</v>
      </c>
      <c r="BS69">
        <v>26.6890366666667</v>
      </c>
      <c r="BT69">
        <v>20.3004966666667</v>
      </c>
      <c r="BU69">
        <v>379.955633333333</v>
      </c>
      <c r="BV69">
        <v>26.46845</v>
      </c>
      <c r="BW69">
        <v>500.023</v>
      </c>
      <c r="BX69">
        <v>101.6141</v>
      </c>
      <c r="BY69">
        <v>0.04251284</v>
      </c>
      <c r="BZ69">
        <v>36.5901133333333</v>
      </c>
      <c r="CA69">
        <v>35.5048766666667</v>
      </c>
      <c r="CB69">
        <v>999.9</v>
      </c>
      <c r="CC69">
        <v>0</v>
      </c>
      <c r="CD69">
        <v>0</v>
      </c>
      <c r="CE69">
        <v>10006.271</v>
      </c>
      <c r="CF69">
        <v>0</v>
      </c>
      <c r="CG69">
        <v>127.139666666667</v>
      </c>
      <c r="CH69">
        <v>1399.98066666667</v>
      </c>
      <c r="CI69">
        <v>0.9000055</v>
      </c>
      <c r="CJ69">
        <v>0.0999943533333334</v>
      </c>
      <c r="CK69">
        <v>0</v>
      </c>
      <c r="CL69">
        <v>1035.07033333333</v>
      </c>
      <c r="CM69">
        <v>4.99975</v>
      </c>
      <c r="CN69">
        <v>14217.2733333333</v>
      </c>
      <c r="CO69">
        <v>12177.9033333333</v>
      </c>
      <c r="CP69">
        <v>46.062</v>
      </c>
      <c r="CQ69">
        <v>47.4328666666666</v>
      </c>
      <c r="CR69">
        <v>46.6684</v>
      </c>
      <c r="CS69">
        <v>47.3561</v>
      </c>
      <c r="CT69">
        <v>48.0496</v>
      </c>
      <c r="CU69">
        <v>1255.48766666667</v>
      </c>
      <c r="CV69">
        <v>139.493</v>
      </c>
      <c r="CW69">
        <v>0</v>
      </c>
      <c r="CX69">
        <v>220.900000095367</v>
      </c>
      <c r="CY69">
        <v>0</v>
      </c>
      <c r="CZ69">
        <v>1034.9392</v>
      </c>
      <c r="DA69">
        <v>-25.2784615467744</v>
      </c>
      <c r="DB69">
        <v>-360.815384629461</v>
      </c>
      <c r="DC69">
        <v>14215.592</v>
      </c>
      <c r="DD69">
        <v>15</v>
      </c>
      <c r="DE69">
        <v>1607551726.5</v>
      </c>
      <c r="DF69" t="s">
        <v>549</v>
      </c>
      <c r="DG69">
        <v>1607551721.5</v>
      </c>
      <c r="DH69">
        <v>1607551726.5</v>
      </c>
      <c r="DI69">
        <v>20</v>
      </c>
      <c r="DJ69">
        <v>-0.113</v>
      </c>
      <c r="DK69">
        <v>-0.019</v>
      </c>
      <c r="DL69">
        <v>2.324</v>
      </c>
      <c r="DM69">
        <v>0.221</v>
      </c>
      <c r="DN69">
        <v>402</v>
      </c>
      <c r="DO69">
        <v>21</v>
      </c>
      <c r="DP69">
        <v>0.02</v>
      </c>
      <c r="DQ69">
        <v>0.01</v>
      </c>
      <c r="DR69">
        <v>12.65108940086</v>
      </c>
      <c r="DS69">
        <v>0.481510151388627</v>
      </c>
      <c r="DT69">
        <v>0.0388448089525095</v>
      </c>
      <c r="DU69">
        <v>1</v>
      </c>
      <c r="DV69">
        <v>-17.695064516129</v>
      </c>
      <c r="DW69">
        <v>-0.565398387096744</v>
      </c>
      <c r="DX69">
        <v>0.0454841946911381</v>
      </c>
      <c r="DY69">
        <v>0</v>
      </c>
      <c r="DZ69">
        <v>6.38858838709677</v>
      </c>
      <c r="EA69">
        <v>-0.00389564516129865</v>
      </c>
      <c r="EB69">
        <v>0.00162691692746305</v>
      </c>
      <c r="EC69">
        <v>1</v>
      </c>
      <c r="ED69">
        <v>2</v>
      </c>
      <c r="EE69">
        <v>3</v>
      </c>
      <c r="EF69" t="s">
        <v>305</v>
      </c>
      <c r="EG69">
        <v>100</v>
      </c>
      <c r="EH69">
        <v>100</v>
      </c>
      <c r="EI69">
        <v>2.324</v>
      </c>
      <c r="EJ69">
        <v>0.2206</v>
      </c>
      <c r="EK69">
        <v>2.32439999999997</v>
      </c>
      <c r="EL69">
        <v>0</v>
      </c>
      <c r="EM69">
        <v>0</v>
      </c>
      <c r="EN69">
        <v>0</v>
      </c>
      <c r="EO69">
        <v>0.220590000000001</v>
      </c>
      <c r="EP69">
        <v>0</v>
      </c>
      <c r="EQ69">
        <v>0</v>
      </c>
      <c r="ER69">
        <v>0</v>
      </c>
      <c r="ES69">
        <v>-1</v>
      </c>
      <c r="ET69">
        <v>-1</v>
      </c>
      <c r="EU69">
        <v>-1</v>
      </c>
      <c r="EV69">
        <v>-1</v>
      </c>
      <c r="EW69">
        <v>6</v>
      </c>
      <c r="EX69">
        <v>5.9</v>
      </c>
      <c r="EY69">
        <v>2</v>
      </c>
      <c r="EZ69">
        <v>516.288</v>
      </c>
      <c r="FA69">
        <v>498.971</v>
      </c>
      <c r="FB69">
        <v>35.5236</v>
      </c>
      <c r="FC69">
        <v>33.5932</v>
      </c>
      <c r="FD69">
        <v>30.0001</v>
      </c>
      <c r="FE69">
        <v>33.3799</v>
      </c>
      <c r="FF69">
        <v>33.3241</v>
      </c>
      <c r="FG69">
        <v>12.1787</v>
      </c>
      <c r="FH69">
        <v>0</v>
      </c>
      <c r="FI69">
        <v>100</v>
      </c>
      <c r="FJ69">
        <v>-999.9</v>
      </c>
      <c r="FK69">
        <v>400</v>
      </c>
      <c r="FL69">
        <v>27.6915</v>
      </c>
      <c r="FM69">
        <v>101.434</v>
      </c>
      <c r="FN69">
        <v>100.794</v>
      </c>
    </row>
    <row r="70" spans="1:170">
      <c r="A70">
        <v>54</v>
      </c>
      <c r="B70">
        <v>1607552382</v>
      </c>
      <c r="C70">
        <v>11450</v>
      </c>
      <c r="D70" t="s">
        <v>554</v>
      </c>
      <c r="E70" t="s">
        <v>555</v>
      </c>
      <c r="F70" t="s">
        <v>345</v>
      </c>
      <c r="G70" t="s">
        <v>556</v>
      </c>
      <c r="H70">
        <v>1607552374.25</v>
      </c>
      <c r="I70">
        <f>BW70*AG70*(BS70-BT70)/(100*BL70*(1000-AG70*BS70))</f>
        <v>0</v>
      </c>
      <c r="J70">
        <f>BW70*AG70*(BR70-BQ70*(1000-AG70*BT70)/(1000-AG70*BS70))/(100*BL70)</f>
        <v>0</v>
      </c>
      <c r="K70">
        <f>BQ70 - IF(AG70&gt;1, J70*BL70*100.0/(AI70*CE70), 0)</f>
        <v>0</v>
      </c>
      <c r="L70">
        <f>((R70-I70/2)*K70-J70)/(R70+I70/2)</f>
        <v>0</v>
      </c>
      <c r="M70">
        <f>L70*(BX70+BY70)/1000.0</f>
        <v>0</v>
      </c>
      <c r="N70">
        <f>(BQ70 - IF(AG70&gt;1, J70*BL70*100.0/(AI70*CE70), 0))*(BX70+BY70)/1000.0</f>
        <v>0</v>
      </c>
      <c r="O70">
        <f>2.0/((1/Q70-1/P70)+SIGN(Q70)*SQRT((1/Q70-1/P70)*(1/Q70-1/P70) + 4*BM70/((BM70+1)*(BM70+1))*(2*1/Q70*1/P70-1/P70*1/P70)))</f>
        <v>0</v>
      </c>
      <c r="P70">
        <f>IF(LEFT(BN70,1)&lt;&gt;"0",IF(LEFT(BN70,1)="1",3.0,BO70),$D$5+$E$5*(CE70*BX70/($K$5*1000))+$F$5*(CE70*BX70/($K$5*1000))*MAX(MIN(BL70,$J$5),$I$5)*MAX(MIN(BL70,$J$5),$I$5)+$G$5*MAX(MIN(BL70,$J$5),$I$5)*(CE70*BX70/($K$5*1000))+$H$5*(CE70*BX70/($K$5*1000))*(CE70*BX70/($K$5*1000)))</f>
        <v>0</v>
      </c>
      <c r="Q70">
        <f>I70*(1000-(1000*0.61365*exp(17.502*U70/(240.97+U70))/(BX70+BY70)+BS70)/2)/(1000*0.61365*exp(17.502*U70/(240.97+U70))/(BX70+BY70)-BS70)</f>
        <v>0</v>
      </c>
      <c r="R70">
        <f>1/((BM70+1)/(O70/1.6)+1/(P70/1.37)) + BM70/((BM70+1)/(O70/1.6) + BM70/(P70/1.37))</f>
        <v>0</v>
      </c>
      <c r="S70">
        <f>(BI70*BK70)</f>
        <v>0</v>
      </c>
      <c r="T70">
        <f>(BZ70+(S70+2*0.95*5.67E-8*(((BZ70+$B$7)+273)^4-(BZ70+273)^4)-44100*I70)/(1.84*29.3*P70+8*0.95*5.67E-8*(BZ70+273)^3))</f>
        <v>0</v>
      </c>
      <c r="U70">
        <f>($C$7*CA70+$D$7*CB70+$E$7*T70)</f>
        <v>0</v>
      </c>
      <c r="V70">
        <f>0.61365*exp(17.502*U70/(240.97+U70))</f>
        <v>0</v>
      </c>
      <c r="W70">
        <f>(X70/Y70*100)</f>
        <v>0</v>
      </c>
      <c r="X70">
        <f>BS70*(BX70+BY70)/1000</f>
        <v>0</v>
      </c>
      <c r="Y70">
        <f>0.61365*exp(17.502*BZ70/(240.97+BZ70))</f>
        <v>0</v>
      </c>
      <c r="Z70">
        <f>(V70-BS70*(BX70+BY70)/1000)</f>
        <v>0</v>
      </c>
      <c r="AA70">
        <f>(-I70*44100)</f>
        <v>0</v>
      </c>
      <c r="AB70">
        <f>2*29.3*P70*0.92*(BZ70-U70)</f>
        <v>0</v>
      </c>
      <c r="AC70">
        <f>2*0.95*5.67E-8*(((BZ70+$B$7)+273)^4-(U70+273)^4)</f>
        <v>0</v>
      </c>
      <c r="AD70">
        <f>S70+AC70+AA70+AB70</f>
        <v>0</v>
      </c>
      <c r="AE70">
        <v>0</v>
      </c>
      <c r="AF70">
        <v>0</v>
      </c>
      <c r="AG70">
        <f>IF(AE70*$H$13&gt;=AI70,1.0,(AI70/(AI70-AE70*$H$13)))</f>
        <v>0</v>
      </c>
      <c r="AH70">
        <f>(AG70-1)*100</f>
        <v>0</v>
      </c>
      <c r="AI70">
        <f>MAX(0,($B$13+$C$13*CE70)/(1+$D$13*CE70)*BX70/(BZ70+273)*$E$13)</f>
        <v>0</v>
      </c>
      <c r="AJ70" t="s">
        <v>287</v>
      </c>
      <c r="AK70">
        <v>715.476923076923</v>
      </c>
      <c r="AL70">
        <v>3262.08</v>
      </c>
      <c r="AM70">
        <f>AL70-AK70</f>
        <v>0</v>
      </c>
      <c r="AN70">
        <f>AM70/AL70</f>
        <v>0</v>
      </c>
      <c r="AO70">
        <v>-0.577747479816223</v>
      </c>
      <c r="AP70" t="s">
        <v>557</v>
      </c>
      <c r="AQ70">
        <v>878.003653846154</v>
      </c>
      <c r="AR70">
        <v>1117.97</v>
      </c>
      <c r="AS70">
        <f>1-AQ70/AR70</f>
        <v>0</v>
      </c>
      <c r="AT70">
        <v>0.5</v>
      </c>
      <c r="AU70">
        <f>BI70</f>
        <v>0</v>
      </c>
      <c r="AV70">
        <f>J70</f>
        <v>0</v>
      </c>
      <c r="AW70">
        <f>AS70*AT70*AU70</f>
        <v>0</v>
      </c>
      <c r="AX70">
        <f>BC70/AR70</f>
        <v>0</v>
      </c>
      <c r="AY70">
        <f>(AV70-AO70)/AU70</f>
        <v>0</v>
      </c>
      <c r="AZ70">
        <f>(AL70-AR70)/AR70</f>
        <v>0</v>
      </c>
      <c r="BA70" t="s">
        <v>558</v>
      </c>
      <c r="BB70">
        <v>717.81</v>
      </c>
      <c r="BC70">
        <f>AR70-BB70</f>
        <v>0</v>
      </c>
      <c r="BD70">
        <f>(AR70-AQ70)/(AR70-BB70)</f>
        <v>0</v>
      </c>
      <c r="BE70">
        <f>(AL70-AR70)/(AL70-BB70)</f>
        <v>0</v>
      </c>
      <c r="BF70">
        <f>(AR70-AQ70)/(AR70-AK70)</f>
        <v>0</v>
      </c>
      <c r="BG70">
        <f>(AL70-AR70)/(AL70-AK70)</f>
        <v>0</v>
      </c>
      <c r="BH70">
        <f>$B$11*CF70+$C$11*CG70+$F$11*CH70*(1-CK70)</f>
        <v>0</v>
      </c>
      <c r="BI70">
        <f>BH70*BJ70</f>
        <v>0</v>
      </c>
      <c r="BJ70">
        <f>($B$11*$D$9+$C$11*$D$9+$F$11*((CU70+CM70)/MAX(CU70+CM70+CV70, 0.1)*$I$9+CV70/MAX(CU70+CM70+CV70, 0.1)*$J$9))/($B$11+$C$11+$F$11)</f>
        <v>0</v>
      </c>
      <c r="BK70">
        <f>($B$11*$K$9+$C$11*$K$9+$F$11*((CU70+CM70)/MAX(CU70+CM70+CV70, 0.1)*$P$9+CV70/MAX(CU70+CM70+CV70, 0.1)*$Q$9))/($B$11+$C$11+$F$11)</f>
        <v>0</v>
      </c>
      <c r="BL70">
        <v>6</v>
      </c>
      <c r="BM70">
        <v>0.5</v>
      </c>
      <c r="BN70" t="s">
        <v>290</v>
      </c>
      <c r="BO70">
        <v>2</v>
      </c>
      <c r="BP70">
        <v>1607552374.25</v>
      </c>
      <c r="BQ70">
        <v>385.097833333333</v>
      </c>
      <c r="BR70">
        <v>399.942733333333</v>
      </c>
      <c r="BS70">
        <v>25.0314966666667</v>
      </c>
      <c r="BT70">
        <v>19.38818</v>
      </c>
      <c r="BU70">
        <v>382.798366666667</v>
      </c>
      <c r="BV70">
        <v>24.8593833333333</v>
      </c>
      <c r="BW70">
        <v>500.0174</v>
      </c>
      <c r="BX70">
        <v>101.609033333333</v>
      </c>
      <c r="BY70">
        <v>0.045731</v>
      </c>
      <c r="BZ70">
        <v>36.5986166666667</v>
      </c>
      <c r="CA70">
        <v>35.5966866666667</v>
      </c>
      <c r="CB70">
        <v>999.9</v>
      </c>
      <c r="CC70">
        <v>0</v>
      </c>
      <c r="CD70">
        <v>0</v>
      </c>
      <c r="CE70">
        <v>10007.7683333333</v>
      </c>
      <c r="CF70">
        <v>0</v>
      </c>
      <c r="CG70">
        <v>191.813466666667</v>
      </c>
      <c r="CH70">
        <v>1400.017</v>
      </c>
      <c r="CI70">
        <v>0.8999974</v>
      </c>
      <c r="CJ70">
        <v>0.10000239</v>
      </c>
      <c r="CK70">
        <v>0</v>
      </c>
      <c r="CL70">
        <v>878.178166666667</v>
      </c>
      <c r="CM70">
        <v>4.99975</v>
      </c>
      <c r="CN70">
        <v>12074.6233333333</v>
      </c>
      <c r="CO70">
        <v>12178.1966666667</v>
      </c>
      <c r="CP70">
        <v>47.2038</v>
      </c>
      <c r="CQ70">
        <v>48.6746</v>
      </c>
      <c r="CR70">
        <v>47.9205333333333</v>
      </c>
      <c r="CS70">
        <v>48.6954666666667</v>
      </c>
      <c r="CT70">
        <v>49.1248666666667</v>
      </c>
      <c r="CU70">
        <v>1255.51333333333</v>
      </c>
      <c r="CV70">
        <v>139.504</v>
      </c>
      <c r="CW70">
        <v>0</v>
      </c>
      <c r="CX70">
        <v>298.199999809265</v>
      </c>
      <c r="CY70">
        <v>0</v>
      </c>
      <c r="CZ70">
        <v>878.003653846154</v>
      </c>
      <c r="DA70">
        <v>-37.4973333256231</v>
      </c>
      <c r="DB70">
        <v>-495.418803419246</v>
      </c>
      <c r="DC70">
        <v>12072.3615384615</v>
      </c>
      <c r="DD70">
        <v>15</v>
      </c>
      <c r="DE70">
        <v>1607552183</v>
      </c>
      <c r="DF70" t="s">
        <v>559</v>
      </c>
      <c r="DG70">
        <v>1607552183</v>
      </c>
      <c r="DH70">
        <v>1607552180</v>
      </c>
      <c r="DI70">
        <v>21</v>
      </c>
      <c r="DJ70">
        <v>-0.025</v>
      </c>
      <c r="DK70">
        <v>-0.048</v>
      </c>
      <c r="DL70">
        <v>2.299</v>
      </c>
      <c r="DM70">
        <v>0.172</v>
      </c>
      <c r="DN70">
        <v>400</v>
      </c>
      <c r="DO70">
        <v>20</v>
      </c>
      <c r="DP70">
        <v>0.28</v>
      </c>
      <c r="DQ70">
        <v>0.1</v>
      </c>
      <c r="DR70">
        <v>10.5025129282015</v>
      </c>
      <c r="DS70">
        <v>0.84156692019578</v>
      </c>
      <c r="DT70">
        <v>0.0684636759899684</v>
      </c>
      <c r="DU70">
        <v>0</v>
      </c>
      <c r="DV70">
        <v>-14.8413677419355</v>
      </c>
      <c r="DW70">
        <v>-1.15325322580639</v>
      </c>
      <c r="DX70">
        <v>0.0927309301745116</v>
      </c>
      <c r="DY70">
        <v>0</v>
      </c>
      <c r="DZ70">
        <v>5.64280548387097</v>
      </c>
      <c r="EA70">
        <v>0.134285322580643</v>
      </c>
      <c r="EB70">
        <v>0.0100312565831423</v>
      </c>
      <c r="EC70">
        <v>1</v>
      </c>
      <c r="ED70">
        <v>1</v>
      </c>
      <c r="EE70">
        <v>3</v>
      </c>
      <c r="EF70" t="s">
        <v>321</v>
      </c>
      <c r="EG70">
        <v>100</v>
      </c>
      <c r="EH70">
        <v>100</v>
      </c>
      <c r="EI70">
        <v>2.299</v>
      </c>
      <c r="EJ70">
        <v>0.1721</v>
      </c>
      <c r="EK70">
        <v>2.29939999999999</v>
      </c>
      <c r="EL70">
        <v>0</v>
      </c>
      <c r="EM70">
        <v>0</v>
      </c>
      <c r="EN70">
        <v>0</v>
      </c>
      <c r="EO70">
        <v>0.172115000000002</v>
      </c>
      <c r="EP70">
        <v>0</v>
      </c>
      <c r="EQ70">
        <v>0</v>
      </c>
      <c r="ER70">
        <v>0</v>
      </c>
      <c r="ES70">
        <v>-1</v>
      </c>
      <c r="ET70">
        <v>-1</v>
      </c>
      <c r="EU70">
        <v>-1</v>
      </c>
      <c r="EV70">
        <v>-1</v>
      </c>
      <c r="EW70">
        <v>3.3</v>
      </c>
      <c r="EX70">
        <v>3.4</v>
      </c>
      <c r="EY70">
        <v>2</v>
      </c>
      <c r="EZ70">
        <v>515.192</v>
      </c>
      <c r="FA70">
        <v>496.661</v>
      </c>
      <c r="FB70">
        <v>35.4266</v>
      </c>
      <c r="FC70">
        <v>33.4939</v>
      </c>
      <c r="FD70">
        <v>30</v>
      </c>
      <c r="FE70">
        <v>33.3026</v>
      </c>
      <c r="FF70">
        <v>33.2502</v>
      </c>
      <c r="FG70">
        <v>12.1044</v>
      </c>
      <c r="FH70">
        <v>0</v>
      </c>
      <c r="FI70">
        <v>100</v>
      </c>
      <c r="FJ70">
        <v>-999.9</v>
      </c>
      <c r="FK70">
        <v>400</v>
      </c>
      <c r="FL70">
        <v>26.4186</v>
      </c>
      <c r="FM70">
        <v>101.458</v>
      </c>
      <c r="FN70">
        <v>100.814</v>
      </c>
    </row>
    <row r="71" spans="1:170">
      <c r="A71">
        <v>55</v>
      </c>
      <c r="B71">
        <v>1607552539.1</v>
      </c>
      <c r="C71">
        <v>11607.0999999046</v>
      </c>
      <c r="D71" t="s">
        <v>560</v>
      </c>
      <c r="E71" t="s">
        <v>561</v>
      </c>
      <c r="F71" t="s">
        <v>345</v>
      </c>
      <c r="G71" t="s">
        <v>556</v>
      </c>
      <c r="H71">
        <v>1607552531.1</v>
      </c>
      <c r="I71">
        <f>BW71*AG71*(BS71-BT71)/(100*BL71*(1000-AG71*BS71))</f>
        <v>0</v>
      </c>
      <c r="J71">
        <f>BW71*AG71*(BR71-BQ71*(1000-AG71*BT71)/(1000-AG71*BS71))/(100*BL71)</f>
        <v>0</v>
      </c>
      <c r="K71">
        <f>BQ71 - IF(AG71&gt;1, J71*BL71*100.0/(AI71*CE71), 0)</f>
        <v>0</v>
      </c>
      <c r="L71">
        <f>((R71-I71/2)*K71-J71)/(R71+I71/2)</f>
        <v>0</v>
      </c>
      <c r="M71">
        <f>L71*(BX71+BY71)/1000.0</f>
        <v>0</v>
      </c>
      <c r="N71">
        <f>(BQ71 - IF(AG71&gt;1, J71*BL71*100.0/(AI71*CE71), 0))*(BX71+BY71)/1000.0</f>
        <v>0</v>
      </c>
      <c r="O71">
        <f>2.0/((1/Q71-1/P71)+SIGN(Q71)*SQRT((1/Q71-1/P71)*(1/Q71-1/P71) + 4*BM71/((BM71+1)*(BM71+1))*(2*1/Q71*1/P71-1/P71*1/P71)))</f>
        <v>0</v>
      </c>
      <c r="P71">
        <f>IF(LEFT(BN71,1)&lt;&gt;"0",IF(LEFT(BN71,1)="1",3.0,BO71),$D$5+$E$5*(CE71*BX71/($K$5*1000))+$F$5*(CE71*BX71/($K$5*1000))*MAX(MIN(BL71,$J$5),$I$5)*MAX(MIN(BL71,$J$5),$I$5)+$G$5*MAX(MIN(BL71,$J$5),$I$5)*(CE71*BX71/($K$5*1000))+$H$5*(CE71*BX71/($K$5*1000))*(CE71*BX71/($K$5*1000)))</f>
        <v>0</v>
      </c>
      <c r="Q71">
        <f>I71*(1000-(1000*0.61365*exp(17.502*U71/(240.97+U71))/(BX71+BY71)+BS71)/2)/(1000*0.61365*exp(17.502*U71/(240.97+U71))/(BX71+BY71)-BS71)</f>
        <v>0</v>
      </c>
      <c r="R71">
        <f>1/((BM71+1)/(O71/1.6)+1/(P71/1.37)) + BM71/((BM71+1)/(O71/1.6) + BM71/(P71/1.37))</f>
        <v>0</v>
      </c>
      <c r="S71">
        <f>(BI71*BK71)</f>
        <v>0</v>
      </c>
      <c r="T71">
        <f>(BZ71+(S71+2*0.95*5.67E-8*(((BZ71+$B$7)+273)^4-(BZ71+273)^4)-44100*I71)/(1.84*29.3*P71+8*0.95*5.67E-8*(BZ71+273)^3))</f>
        <v>0</v>
      </c>
      <c r="U71">
        <f>($C$7*CA71+$D$7*CB71+$E$7*T71)</f>
        <v>0</v>
      </c>
      <c r="V71">
        <f>0.61365*exp(17.502*U71/(240.97+U71))</f>
        <v>0</v>
      </c>
      <c r="W71">
        <f>(X71/Y71*100)</f>
        <v>0</v>
      </c>
      <c r="X71">
        <f>BS71*(BX71+BY71)/1000</f>
        <v>0</v>
      </c>
      <c r="Y71">
        <f>0.61365*exp(17.502*BZ71/(240.97+BZ71))</f>
        <v>0</v>
      </c>
      <c r="Z71">
        <f>(V71-BS71*(BX71+BY71)/1000)</f>
        <v>0</v>
      </c>
      <c r="AA71">
        <f>(-I71*44100)</f>
        <v>0</v>
      </c>
      <c r="AB71">
        <f>2*29.3*P71*0.92*(BZ71-U71)</f>
        <v>0</v>
      </c>
      <c r="AC71">
        <f>2*0.95*5.67E-8*(((BZ71+$B$7)+273)^4-(U71+273)^4)</f>
        <v>0</v>
      </c>
      <c r="AD71">
        <f>S71+AC71+AA71+AB71</f>
        <v>0</v>
      </c>
      <c r="AE71">
        <v>0</v>
      </c>
      <c r="AF71">
        <v>0</v>
      </c>
      <c r="AG71">
        <f>IF(AE71*$H$13&gt;=AI71,1.0,(AI71/(AI71-AE71*$H$13)))</f>
        <v>0</v>
      </c>
      <c r="AH71">
        <f>(AG71-1)*100</f>
        <v>0</v>
      </c>
      <c r="AI71">
        <f>MAX(0,($B$13+$C$13*CE71)/(1+$D$13*CE71)*BX71/(BZ71+273)*$E$13)</f>
        <v>0</v>
      </c>
      <c r="AJ71" t="s">
        <v>287</v>
      </c>
      <c r="AK71">
        <v>715.476923076923</v>
      </c>
      <c r="AL71">
        <v>3262.08</v>
      </c>
      <c r="AM71">
        <f>AL71-AK71</f>
        <v>0</v>
      </c>
      <c r="AN71">
        <f>AM71/AL71</f>
        <v>0</v>
      </c>
      <c r="AO71">
        <v>-0.577747479816223</v>
      </c>
      <c r="AP71" t="s">
        <v>562</v>
      </c>
      <c r="AQ71">
        <v>1096.6432</v>
      </c>
      <c r="AR71">
        <v>1358.34</v>
      </c>
      <c r="AS71">
        <f>1-AQ71/AR71</f>
        <v>0</v>
      </c>
      <c r="AT71">
        <v>0.5</v>
      </c>
      <c r="AU71">
        <f>BI71</f>
        <v>0</v>
      </c>
      <c r="AV71">
        <f>J71</f>
        <v>0</v>
      </c>
      <c r="AW71">
        <f>AS71*AT71*AU71</f>
        <v>0</v>
      </c>
      <c r="AX71">
        <f>BC71/AR71</f>
        <v>0</v>
      </c>
      <c r="AY71">
        <f>(AV71-AO71)/AU71</f>
        <v>0</v>
      </c>
      <c r="AZ71">
        <f>(AL71-AR71)/AR71</f>
        <v>0</v>
      </c>
      <c r="BA71" t="s">
        <v>563</v>
      </c>
      <c r="BB71">
        <v>855.77</v>
      </c>
      <c r="BC71">
        <f>AR71-BB71</f>
        <v>0</v>
      </c>
      <c r="BD71">
        <f>(AR71-AQ71)/(AR71-BB71)</f>
        <v>0</v>
      </c>
      <c r="BE71">
        <f>(AL71-AR71)/(AL71-BB71)</f>
        <v>0</v>
      </c>
      <c r="BF71">
        <f>(AR71-AQ71)/(AR71-AK71)</f>
        <v>0</v>
      </c>
      <c r="BG71">
        <f>(AL71-AR71)/(AL71-AK71)</f>
        <v>0</v>
      </c>
      <c r="BH71">
        <f>$B$11*CF71+$C$11*CG71+$F$11*CH71*(1-CK71)</f>
        <v>0</v>
      </c>
      <c r="BI71">
        <f>BH71*BJ71</f>
        <v>0</v>
      </c>
      <c r="BJ71">
        <f>($B$11*$D$9+$C$11*$D$9+$F$11*((CU71+CM71)/MAX(CU71+CM71+CV71, 0.1)*$I$9+CV71/MAX(CU71+CM71+CV71, 0.1)*$J$9))/($B$11+$C$11+$F$11)</f>
        <v>0</v>
      </c>
      <c r="BK71">
        <f>($B$11*$K$9+$C$11*$K$9+$F$11*((CU71+CM71)/MAX(CU71+CM71+CV71, 0.1)*$P$9+CV71/MAX(CU71+CM71+CV71, 0.1)*$Q$9))/($B$11+$C$11+$F$11)</f>
        <v>0</v>
      </c>
      <c r="BL71">
        <v>6</v>
      </c>
      <c r="BM71">
        <v>0.5</v>
      </c>
      <c r="BN71" t="s">
        <v>290</v>
      </c>
      <c r="BO71">
        <v>2</v>
      </c>
      <c r="BP71">
        <v>1607552531.1</v>
      </c>
      <c r="BQ71">
        <v>389.931032258065</v>
      </c>
      <c r="BR71">
        <v>400.384225806452</v>
      </c>
      <c r="BS71">
        <v>22.3148838709677</v>
      </c>
      <c r="BT71">
        <v>19.014535483871</v>
      </c>
      <c r="BU71">
        <v>387.631677419355</v>
      </c>
      <c r="BV71">
        <v>22.1427612903226</v>
      </c>
      <c r="BW71">
        <v>500.008225806452</v>
      </c>
      <c r="BX71">
        <v>101.611258064516</v>
      </c>
      <c r="BY71">
        <v>0.0458166161290323</v>
      </c>
      <c r="BZ71">
        <v>36.6681612903226</v>
      </c>
      <c r="CA71">
        <v>36.6111516129032</v>
      </c>
      <c r="CB71">
        <v>999.9</v>
      </c>
      <c r="CC71">
        <v>0</v>
      </c>
      <c r="CD71">
        <v>0</v>
      </c>
      <c r="CE71">
        <v>9998.53612903226</v>
      </c>
      <c r="CF71">
        <v>0</v>
      </c>
      <c r="CG71">
        <v>156.750419354839</v>
      </c>
      <c r="CH71">
        <v>1399.98677419355</v>
      </c>
      <c r="CI71">
        <v>0.900000516129032</v>
      </c>
      <c r="CJ71">
        <v>0.0999994193548387</v>
      </c>
      <c r="CK71">
        <v>0</v>
      </c>
      <c r="CL71">
        <v>1101.7764516129</v>
      </c>
      <c r="CM71">
        <v>4.99975</v>
      </c>
      <c r="CN71">
        <v>15174.2935483871</v>
      </c>
      <c r="CO71">
        <v>12177.9290322581</v>
      </c>
      <c r="CP71">
        <v>47.9857096774194</v>
      </c>
      <c r="CQ71">
        <v>49.375</v>
      </c>
      <c r="CR71">
        <v>48.6912580645161</v>
      </c>
      <c r="CS71">
        <v>49.3162580645161</v>
      </c>
      <c r="CT71">
        <v>49.782</v>
      </c>
      <c r="CU71">
        <v>1255.48903225806</v>
      </c>
      <c r="CV71">
        <v>139.497741935484</v>
      </c>
      <c r="CW71">
        <v>0</v>
      </c>
      <c r="CX71">
        <v>156.099999904633</v>
      </c>
      <c r="CY71">
        <v>0</v>
      </c>
      <c r="CZ71">
        <v>1096.6432</v>
      </c>
      <c r="DA71">
        <v>-392.937691696251</v>
      </c>
      <c r="DB71">
        <v>-5358.66922269955</v>
      </c>
      <c r="DC71">
        <v>15103.348</v>
      </c>
      <c r="DD71">
        <v>15</v>
      </c>
      <c r="DE71">
        <v>1607552183</v>
      </c>
      <c r="DF71" t="s">
        <v>559</v>
      </c>
      <c r="DG71">
        <v>1607552183</v>
      </c>
      <c r="DH71">
        <v>1607552180</v>
      </c>
      <c r="DI71">
        <v>21</v>
      </c>
      <c r="DJ71">
        <v>-0.025</v>
      </c>
      <c r="DK71">
        <v>-0.048</v>
      </c>
      <c r="DL71">
        <v>2.299</v>
      </c>
      <c r="DM71">
        <v>0.172</v>
      </c>
      <c r="DN71">
        <v>400</v>
      </c>
      <c r="DO71">
        <v>20</v>
      </c>
      <c r="DP71">
        <v>0.28</v>
      </c>
      <c r="DQ71">
        <v>0.1</v>
      </c>
      <c r="DR71">
        <v>7.62250181255984</v>
      </c>
      <c r="DS71">
        <v>0.659987207171604</v>
      </c>
      <c r="DT71">
        <v>0.118050302515743</v>
      </c>
      <c r="DU71">
        <v>0</v>
      </c>
      <c r="DV71">
        <v>-10.4531903225806</v>
      </c>
      <c r="DW71">
        <v>-0.750832258064513</v>
      </c>
      <c r="DX71">
        <v>0.156943884269421</v>
      </c>
      <c r="DY71">
        <v>0</v>
      </c>
      <c r="DZ71">
        <v>3.30033806451613</v>
      </c>
      <c r="EA71">
        <v>0.640873548387088</v>
      </c>
      <c r="EB71">
        <v>0.0479855950441148</v>
      </c>
      <c r="EC71">
        <v>0</v>
      </c>
      <c r="ED71">
        <v>0</v>
      </c>
      <c r="EE71">
        <v>3</v>
      </c>
      <c r="EF71" t="s">
        <v>297</v>
      </c>
      <c r="EG71">
        <v>100</v>
      </c>
      <c r="EH71">
        <v>100</v>
      </c>
      <c r="EI71">
        <v>2.3</v>
      </c>
      <c r="EJ71">
        <v>0.1721</v>
      </c>
      <c r="EK71">
        <v>2.29939999999999</v>
      </c>
      <c r="EL71">
        <v>0</v>
      </c>
      <c r="EM71">
        <v>0</v>
      </c>
      <c r="EN71">
        <v>0</v>
      </c>
      <c r="EO71">
        <v>0.172115000000002</v>
      </c>
      <c r="EP71">
        <v>0</v>
      </c>
      <c r="EQ71">
        <v>0</v>
      </c>
      <c r="ER71">
        <v>0</v>
      </c>
      <c r="ES71">
        <v>-1</v>
      </c>
      <c r="ET71">
        <v>-1</v>
      </c>
      <c r="EU71">
        <v>-1</v>
      </c>
      <c r="EV71">
        <v>-1</v>
      </c>
      <c r="EW71">
        <v>5.9</v>
      </c>
      <c r="EX71">
        <v>6</v>
      </c>
      <c r="EY71">
        <v>2</v>
      </c>
      <c r="EZ71">
        <v>512.554</v>
      </c>
      <c r="FA71">
        <v>496.041</v>
      </c>
      <c r="FB71">
        <v>35.4169</v>
      </c>
      <c r="FC71">
        <v>33.481</v>
      </c>
      <c r="FD71">
        <v>30.0001</v>
      </c>
      <c r="FE71">
        <v>33.2848</v>
      </c>
      <c r="FF71">
        <v>33.2324</v>
      </c>
      <c r="FG71">
        <v>12.0121</v>
      </c>
      <c r="FH71">
        <v>0</v>
      </c>
      <c r="FI71">
        <v>100</v>
      </c>
      <c r="FJ71">
        <v>-999.9</v>
      </c>
      <c r="FK71">
        <v>400</v>
      </c>
      <c r="FL71">
        <v>24.7195</v>
      </c>
      <c r="FM71">
        <v>101.454</v>
      </c>
      <c r="FN71">
        <v>100.811</v>
      </c>
    </row>
    <row r="72" spans="1:170">
      <c r="A72">
        <v>56</v>
      </c>
      <c r="B72">
        <v>1607552778.1</v>
      </c>
      <c r="C72">
        <v>11846.0999999046</v>
      </c>
      <c r="D72" t="s">
        <v>564</v>
      </c>
      <c r="E72" t="s">
        <v>565</v>
      </c>
      <c r="F72" t="s">
        <v>446</v>
      </c>
      <c r="G72" t="s">
        <v>325</v>
      </c>
      <c r="H72">
        <v>1607552770.1</v>
      </c>
      <c r="I72">
        <f>BW72*AG72*(BS72-BT72)/(100*BL72*(1000-AG72*BS72))</f>
        <v>0</v>
      </c>
      <c r="J72">
        <f>BW72*AG72*(BR72-BQ72*(1000-AG72*BT72)/(1000-AG72*BS72))/(100*BL72)</f>
        <v>0</v>
      </c>
      <c r="K72">
        <f>BQ72 - IF(AG72&gt;1, J72*BL72*100.0/(AI72*CE72), 0)</f>
        <v>0</v>
      </c>
      <c r="L72">
        <f>((R72-I72/2)*K72-J72)/(R72+I72/2)</f>
        <v>0</v>
      </c>
      <c r="M72">
        <f>L72*(BX72+BY72)/1000.0</f>
        <v>0</v>
      </c>
      <c r="N72">
        <f>(BQ72 - IF(AG72&gt;1, J72*BL72*100.0/(AI72*CE72), 0))*(BX72+BY72)/1000.0</f>
        <v>0</v>
      </c>
      <c r="O72">
        <f>2.0/((1/Q72-1/P72)+SIGN(Q72)*SQRT((1/Q72-1/P72)*(1/Q72-1/P72) + 4*BM72/((BM72+1)*(BM72+1))*(2*1/Q72*1/P72-1/P72*1/P72)))</f>
        <v>0</v>
      </c>
      <c r="P72">
        <f>IF(LEFT(BN72,1)&lt;&gt;"0",IF(LEFT(BN72,1)="1",3.0,BO72),$D$5+$E$5*(CE72*BX72/($K$5*1000))+$F$5*(CE72*BX72/($K$5*1000))*MAX(MIN(BL72,$J$5),$I$5)*MAX(MIN(BL72,$J$5),$I$5)+$G$5*MAX(MIN(BL72,$J$5),$I$5)*(CE72*BX72/($K$5*1000))+$H$5*(CE72*BX72/($K$5*1000))*(CE72*BX72/($K$5*1000)))</f>
        <v>0</v>
      </c>
      <c r="Q72">
        <f>I72*(1000-(1000*0.61365*exp(17.502*U72/(240.97+U72))/(BX72+BY72)+BS72)/2)/(1000*0.61365*exp(17.502*U72/(240.97+U72))/(BX72+BY72)-BS72)</f>
        <v>0</v>
      </c>
      <c r="R72">
        <f>1/((BM72+1)/(O72/1.6)+1/(P72/1.37)) + BM72/((BM72+1)/(O72/1.6) + BM72/(P72/1.37))</f>
        <v>0</v>
      </c>
      <c r="S72">
        <f>(BI72*BK72)</f>
        <v>0</v>
      </c>
      <c r="T72">
        <f>(BZ72+(S72+2*0.95*5.67E-8*(((BZ72+$B$7)+273)^4-(BZ72+273)^4)-44100*I72)/(1.84*29.3*P72+8*0.95*5.67E-8*(BZ72+273)^3))</f>
        <v>0</v>
      </c>
      <c r="U72">
        <f>($C$7*CA72+$D$7*CB72+$E$7*T72)</f>
        <v>0</v>
      </c>
      <c r="V72">
        <f>0.61365*exp(17.502*U72/(240.97+U72))</f>
        <v>0</v>
      </c>
      <c r="W72">
        <f>(X72/Y72*100)</f>
        <v>0</v>
      </c>
      <c r="X72">
        <f>BS72*(BX72+BY72)/1000</f>
        <v>0</v>
      </c>
      <c r="Y72">
        <f>0.61365*exp(17.502*BZ72/(240.97+BZ72))</f>
        <v>0</v>
      </c>
      <c r="Z72">
        <f>(V72-BS72*(BX72+BY72)/1000)</f>
        <v>0</v>
      </c>
      <c r="AA72">
        <f>(-I72*44100)</f>
        <v>0</v>
      </c>
      <c r="AB72">
        <f>2*29.3*P72*0.92*(BZ72-U72)</f>
        <v>0</v>
      </c>
      <c r="AC72">
        <f>2*0.95*5.67E-8*(((BZ72+$B$7)+273)^4-(U72+273)^4)</f>
        <v>0</v>
      </c>
      <c r="AD72">
        <f>S72+AC72+AA72+AB72</f>
        <v>0</v>
      </c>
      <c r="AE72">
        <v>0</v>
      </c>
      <c r="AF72">
        <v>0</v>
      </c>
      <c r="AG72">
        <f>IF(AE72*$H$13&gt;=AI72,1.0,(AI72/(AI72-AE72*$H$13)))</f>
        <v>0</v>
      </c>
      <c r="AH72">
        <f>(AG72-1)*100</f>
        <v>0</v>
      </c>
      <c r="AI72">
        <f>MAX(0,($B$13+$C$13*CE72)/(1+$D$13*CE72)*BX72/(BZ72+273)*$E$13)</f>
        <v>0</v>
      </c>
      <c r="AJ72" t="s">
        <v>287</v>
      </c>
      <c r="AK72">
        <v>715.476923076923</v>
      </c>
      <c r="AL72">
        <v>3262.08</v>
      </c>
      <c r="AM72">
        <f>AL72-AK72</f>
        <v>0</v>
      </c>
      <c r="AN72">
        <f>AM72/AL72</f>
        <v>0</v>
      </c>
      <c r="AO72">
        <v>-0.577747479816223</v>
      </c>
      <c r="AP72" t="s">
        <v>566</v>
      </c>
      <c r="AQ72">
        <v>1249.2388</v>
      </c>
      <c r="AR72">
        <v>1585.15</v>
      </c>
      <c r="AS72">
        <f>1-AQ72/AR72</f>
        <v>0</v>
      </c>
      <c r="AT72">
        <v>0.5</v>
      </c>
      <c r="AU72">
        <f>BI72</f>
        <v>0</v>
      </c>
      <c r="AV72">
        <f>J72</f>
        <v>0</v>
      </c>
      <c r="AW72">
        <f>AS72*AT72*AU72</f>
        <v>0</v>
      </c>
      <c r="AX72">
        <f>BC72/AR72</f>
        <v>0</v>
      </c>
      <c r="AY72">
        <f>(AV72-AO72)/AU72</f>
        <v>0</v>
      </c>
      <c r="AZ72">
        <f>(AL72-AR72)/AR72</f>
        <v>0</v>
      </c>
      <c r="BA72" t="s">
        <v>567</v>
      </c>
      <c r="BB72">
        <v>846.89</v>
      </c>
      <c r="BC72">
        <f>AR72-BB72</f>
        <v>0</v>
      </c>
      <c r="BD72">
        <f>(AR72-AQ72)/(AR72-BB72)</f>
        <v>0</v>
      </c>
      <c r="BE72">
        <f>(AL72-AR72)/(AL72-BB72)</f>
        <v>0</v>
      </c>
      <c r="BF72">
        <f>(AR72-AQ72)/(AR72-AK72)</f>
        <v>0</v>
      </c>
      <c r="BG72">
        <f>(AL72-AR72)/(AL72-AK72)</f>
        <v>0</v>
      </c>
      <c r="BH72">
        <f>$B$11*CF72+$C$11*CG72+$F$11*CH72*(1-CK72)</f>
        <v>0</v>
      </c>
      <c r="BI72">
        <f>BH72*BJ72</f>
        <v>0</v>
      </c>
      <c r="BJ72">
        <f>($B$11*$D$9+$C$11*$D$9+$F$11*((CU72+CM72)/MAX(CU72+CM72+CV72, 0.1)*$I$9+CV72/MAX(CU72+CM72+CV72, 0.1)*$J$9))/($B$11+$C$11+$F$11)</f>
        <v>0</v>
      </c>
      <c r="BK72">
        <f>($B$11*$K$9+$C$11*$K$9+$F$11*((CU72+CM72)/MAX(CU72+CM72+CV72, 0.1)*$P$9+CV72/MAX(CU72+CM72+CV72, 0.1)*$Q$9))/($B$11+$C$11+$F$11)</f>
        <v>0</v>
      </c>
      <c r="BL72">
        <v>6</v>
      </c>
      <c r="BM72">
        <v>0.5</v>
      </c>
      <c r="BN72" t="s">
        <v>290</v>
      </c>
      <c r="BO72">
        <v>2</v>
      </c>
      <c r="BP72">
        <v>1607552770.1</v>
      </c>
      <c r="BQ72">
        <v>385.837870967742</v>
      </c>
      <c r="BR72">
        <v>399.600096774194</v>
      </c>
      <c r="BS72">
        <v>22.7275774193548</v>
      </c>
      <c r="BT72">
        <v>18.4319</v>
      </c>
      <c r="BU72">
        <v>383.439806451613</v>
      </c>
      <c r="BV72">
        <v>22.5788483870968</v>
      </c>
      <c r="BW72">
        <v>500.017548387097</v>
      </c>
      <c r="BX72">
        <v>101.609612903226</v>
      </c>
      <c r="BY72">
        <v>0.0455384032258065</v>
      </c>
      <c r="BZ72">
        <v>36.7946903225806</v>
      </c>
      <c r="CA72">
        <v>35.5270032258065</v>
      </c>
      <c r="CB72">
        <v>999.9</v>
      </c>
      <c r="CC72">
        <v>0</v>
      </c>
      <c r="CD72">
        <v>0</v>
      </c>
      <c r="CE72">
        <v>10002.6219354839</v>
      </c>
      <c r="CF72">
        <v>0</v>
      </c>
      <c r="CG72">
        <v>197.859322580645</v>
      </c>
      <c r="CH72">
        <v>1399.96903225806</v>
      </c>
      <c r="CI72">
        <v>0.9</v>
      </c>
      <c r="CJ72">
        <v>0.0999998516129032</v>
      </c>
      <c r="CK72">
        <v>0</v>
      </c>
      <c r="CL72">
        <v>1254.34064516129</v>
      </c>
      <c r="CM72">
        <v>4.99975</v>
      </c>
      <c r="CN72">
        <v>17492.1967741935</v>
      </c>
      <c r="CO72">
        <v>12177.764516129</v>
      </c>
      <c r="CP72">
        <v>48.8587419354839</v>
      </c>
      <c r="CQ72">
        <v>50.187</v>
      </c>
      <c r="CR72">
        <v>49.633</v>
      </c>
      <c r="CS72">
        <v>50.0741935483871</v>
      </c>
      <c r="CT72">
        <v>50.625</v>
      </c>
      <c r="CU72">
        <v>1255.47290322581</v>
      </c>
      <c r="CV72">
        <v>139.496129032258</v>
      </c>
      <c r="CW72">
        <v>0</v>
      </c>
      <c r="CX72">
        <v>238</v>
      </c>
      <c r="CY72">
        <v>0</v>
      </c>
      <c r="CZ72">
        <v>1249.2388</v>
      </c>
      <c r="DA72">
        <v>-547.629229924711</v>
      </c>
      <c r="DB72">
        <v>-7552.27691145279</v>
      </c>
      <c r="DC72">
        <v>17421.984</v>
      </c>
      <c r="DD72">
        <v>15</v>
      </c>
      <c r="DE72">
        <v>1607552607.6</v>
      </c>
      <c r="DF72" t="s">
        <v>568</v>
      </c>
      <c r="DG72">
        <v>1607552607.6</v>
      </c>
      <c r="DH72">
        <v>1607552601.6</v>
      </c>
      <c r="DI72">
        <v>22</v>
      </c>
      <c r="DJ72">
        <v>0.099</v>
      </c>
      <c r="DK72">
        <v>-0.023</v>
      </c>
      <c r="DL72">
        <v>2.398</v>
      </c>
      <c r="DM72">
        <v>0.149</v>
      </c>
      <c r="DN72">
        <v>402</v>
      </c>
      <c r="DO72">
        <v>19</v>
      </c>
      <c r="DP72">
        <v>0.49</v>
      </c>
      <c r="DQ72">
        <v>0.1</v>
      </c>
      <c r="DR72">
        <v>10.0570471519219</v>
      </c>
      <c r="DS72">
        <v>-0.629891736682521</v>
      </c>
      <c r="DT72">
        <v>0.0486854932017662</v>
      </c>
      <c r="DU72">
        <v>0</v>
      </c>
      <c r="DV72">
        <v>-13.7622387096774</v>
      </c>
      <c r="DW72">
        <v>0.528991935483872</v>
      </c>
      <c r="DX72">
        <v>0.0451817382279922</v>
      </c>
      <c r="DY72">
        <v>0</v>
      </c>
      <c r="DZ72">
        <v>4.29567935483871</v>
      </c>
      <c r="EA72">
        <v>0.484099838709666</v>
      </c>
      <c r="EB72">
        <v>0.0365787410439172</v>
      </c>
      <c r="EC72">
        <v>0</v>
      </c>
      <c r="ED72">
        <v>0</v>
      </c>
      <c r="EE72">
        <v>3</v>
      </c>
      <c r="EF72" t="s">
        <v>297</v>
      </c>
      <c r="EG72">
        <v>100</v>
      </c>
      <c r="EH72">
        <v>100</v>
      </c>
      <c r="EI72">
        <v>2.398</v>
      </c>
      <c r="EJ72">
        <v>0.1487</v>
      </c>
      <c r="EK72">
        <v>2.39814999999999</v>
      </c>
      <c r="EL72">
        <v>0</v>
      </c>
      <c r="EM72">
        <v>0</v>
      </c>
      <c r="EN72">
        <v>0</v>
      </c>
      <c r="EO72">
        <v>0.14874</v>
      </c>
      <c r="EP72">
        <v>0</v>
      </c>
      <c r="EQ72">
        <v>0</v>
      </c>
      <c r="ER72">
        <v>0</v>
      </c>
      <c r="ES72">
        <v>-1</v>
      </c>
      <c r="ET72">
        <v>-1</v>
      </c>
      <c r="EU72">
        <v>-1</v>
      </c>
      <c r="EV72">
        <v>-1</v>
      </c>
      <c r="EW72">
        <v>2.8</v>
      </c>
      <c r="EX72">
        <v>2.9</v>
      </c>
      <c r="EY72">
        <v>2</v>
      </c>
      <c r="EZ72">
        <v>515.597</v>
      </c>
      <c r="FA72">
        <v>495.783</v>
      </c>
      <c r="FB72">
        <v>35.4602</v>
      </c>
      <c r="FC72">
        <v>33.5269</v>
      </c>
      <c r="FD72">
        <v>30.0001</v>
      </c>
      <c r="FE72">
        <v>33.3213</v>
      </c>
      <c r="FF72">
        <v>33.2679</v>
      </c>
      <c r="FG72">
        <v>11.5805</v>
      </c>
      <c r="FH72">
        <v>0</v>
      </c>
      <c r="FI72">
        <v>100</v>
      </c>
      <c r="FJ72">
        <v>-999.9</v>
      </c>
      <c r="FK72">
        <v>400</v>
      </c>
      <c r="FL72">
        <v>22.1806</v>
      </c>
      <c r="FM72">
        <v>101.445</v>
      </c>
      <c r="FN72">
        <v>100.809</v>
      </c>
    </row>
    <row r="73" spans="1:170">
      <c r="A73">
        <v>57</v>
      </c>
      <c r="B73">
        <v>1607552994.1</v>
      </c>
      <c r="C73">
        <v>12062.0999999046</v>
      </c>
      <c r="D73" t="s">
        <v>569</v>
      </c>
      <c r="E73" t="s">
        <v>570</v>
      </c>
      <c r="F73" t="s">
        <v>446</v>
      </c>
      <c r="G73" t="s">
        <v>325</v>
      </c>
      <c r="H73">
        <v>1607552986.35</v>
      </c>
      <c r="I73">
        <f>BW73*AG73*(BS73-BT73)/(100*BL73*(1000-AG73*BS73))</f>
        <v>0</v>
      </c>
      <c r="J73">
        <f>BW73*AG73*(BR73-BQ73*(1000-AG73*BT73)/(1000-AG73*BS73))/(100*BL73)</f>
        <v>0</v>
      </c>
      <c r="K73">
        <f>BQ73 - IF(AG73&gt;1, J73*BL73*100.0/(AI73*CE73), 0)</f>
        <v>0</v>
      </c>
      <c r="L73">
        <f>((R73-I73/2)*K73-J73)/(R73+I73/2)</f>
        <v>0</v>
      </c>
      <c r="M73">
        <f>L73*(BX73+BY73)/1000.0</f>
        <v>0</v>
      </c>
      <c r="N73">
        <f>(BQ73 - IF(AG73&gt;1, J73*BL73*100.0/(AI73*CE73), 0))*(BX73+BY73)/1000.0</f>
        <v>0</v>
      </c>
      <c r="O73">
        <f>2.0/((1/Q73-1/P73)+SIGN(Q73)*SQRT((1/Q73-1/P73)*(1/Q73-1/P73) + 4*BM73/((BM73+1)*(BM73+1))*(2*1/Q73*1/P73-1/P73*1/P73)))</f>
        <v>0</v>
      </c>
      <c r="P73">
        <f>IF(LEFT(BN73,1)&lt;&gt;"0",IF(LEFT(BN73,1)="1",3.0,BO73),$D$5+$E$5*(CE73*BX73/($K$5*1000))+$F$5*(CE73*BX73/($K$5*1000))*MAX(MIN(BL73,$J$5),$I$5)*MAX(MIN(BL73,$J$5),$I$5)+$G$5*MAX(MIN(BL73,$J$5),$I$5)*(CE73*BX73/($K$5*1000))+$H$5*(CE73*BX73/($K$5*1000))*(CE73*BX73/($K$5*1000)))</f>
        <v>0</v>
      </c>
      <c r="Q73">
        <f>I73*(1000-(1000*0.61365*exp(17.502*U73/(240.97+U73))/(BX73+BY73)+BS73)/2)/(1000*0.61365*exp(17.502*U73/(240.97+U73))/(BX73+BY73)-BS73)</f>
        <v>0</v>
      </c>
      <c r="R73">
        <f>1/((BM73+1)/(O73/1.6)+1/(P73/1.37)) + BM73/((BM73+1)/(O73/1.6) + BM73/(P73/1.37))</f>
        <v>0</v>
      </c>
      <c r="S73">
        <f>(BI73*BK73)</f>
        <v>0</v>
      </c>
      <c r="T73">
        <f>(BZ73+(S73+2*0.95*5.67E-8*(((BZ73+$B$7)+273)^4-(BZ73+273)^4)-44100*I73)/(1.84*29.3*P73+8*0.95*5.67E-8*(BZ73+273)^3))</f>
        <v>0</v>
      </c>
      <c r="U73">
        <f>($C$7*CA73+$D$7*CB73+$E$7*T73)</f>
        <v>0</v>
      </c>
      <c r="V73">
        <f>0.61365*exp(17.502*U73/(240.97+U73))</f>
        <v>0</v>
      </c>
      <c r="W73">
        <f>(X73/Y73*100)</f>
        <v>0</v>
      </c>
      <c r="X73">
        <f>BS73*(BX73+BY73)/1000</f>
        <v>0</v>
      </c>
      <c r="Y73">
        <f>0.61365*exp(17.502*BZ73/(240.97+BZ73))</f>
        <v>0</v>
      </c>
      <c r="Z73">
        <f>(V73-BS73*(BX73+BY73)/1000)</f>
        <v>0</v>
      </c>
      <c r="AA73">
        <f>(-I73*44100)</f>
        <v>0</v>
      </c>
      <c r="AB73">
        <f>2*29.3*P73*0.92*(BZ73-U73)</f>
        <v>0</v>
      </c>
      <c r="AC73">
        <f>2*0.95*5.67E-8*(((BZ73+$B$7)+273)^4-(U73+273)^4)</f>
        <v>0</v>
      </c>
      <c r="AD73">
        <f>S73+AC73+AA73+AB73</f>
        <v>0</v>
      </c>
      <c r="AE73">
        <v>0</v>
      </c>
      <c r="AF73">
        <v>0</v>
      </c>
      <c r="AG73">
        <f>IF(AE73*$H$13&gt;=AI73,1.0,(AI73/(AI73-AE73*$H$13)))</f>
        <v>0</v>
      </c>
      <c r="AH73">
        <f>(AG73-1)*100</f>
        <v>0</v>
      </c>
      <c r="AI73">
        <f>MAX(0,($B$13+$C$13*CE73)/(1+$D$13*CE73)*BX73/(BZ73+273)*$E$13)</f>
        <v>0</v>
      </c>
      <c r="AJ73" t="s">
        <v>287</v>
      </c>
      <c r="AK73">
        <v>715.476923076923</v>
      </c>
      <c r="AL73">
        <v>3262.08</v>
      </c>
      <c r="AM73">
        <f>AL73-AK73</f>
        <v>0</v>
      </c>
      <c r="AN73">
        <f>AM73/AL73</f>
        <v>0</v>
      </c>
      <c r="AO73">
        <v>-0.577747479816223</v>
      </c>
      <c r="AP73" t="s">
        <v>571</v>
      </c>
      <c r="AQ73">
        <v>803.05592</v>
      </c>
      <c r="AR73">
        <v>933.68</v>
      </c>
      <c r="AS73">
        <f>1-AQ73/AR73</f>
        <v>0</v>
      </c>
      <c r="AT73">
        <v>0.5</v>
      </c>
      <c r="AU73">
        <f>BI73</f>
        <v>0</v>
      </c>
      <c r="AV73">
        <f>J73</f>
        <v>0</v>
      </c>
      <c r="AW73">
        <f>AS73*AT73*AU73</f>
        <v>0</v>
      </c>
      <c r="AX73">
        <f>BC73/AR73</f>
        <v>0</v>
      </c>
      <c r="AY73">
        <f>(AV73-AO73)/AU73</f>
        <v>0</v>
      </c>
      <c r="AZ73">
        <f>(AL73-AR73)/AR73</f>
        <v>0</v>
      </c>
      <c r="BA73" t="s">
        <v>572</v>
      </c>
      <c r="BB73">
        <v>-59.7</v>
      </c>
      <c r="BC73">
        <f>AR73-BB73</f>
        <v>0</v>
      </c>
      <c r="BD73">
        <f>(AR73-AQ73)/(AR73-BB73)</f>
        <v>0</v>
      </c>
      <c r="BE73">
        <f>(AL73-AR73)/(AL73-BB73)</f>
        <v>0</v>
      </c>
      <c r="BF73">
        <f>(AR73-AQ73)/(AR73-AK73)</f>
        <v>0</v>
      </c>
      <c r="BG73">
        <f>(AL73-AR73)/(AL73-AK73)</f>
        <v>0</v>
      </c>
      <c r="BH73">
        <f>$B$11*CF73+$C$11*CG73+$F$11*CH73*(1-CK73)</f>
        <v>0</v>
      </c>
      <c r="BI73">
        <f>BH73*BJ73</f>
        <v>0</v>
      </c>
      <c r="BJ73">
        <f>($B$11*$D$9+$C$11*$D$9+$F$11*((CU73+CM73)/MAX(CU73+CM73+CV73, 0.1)*$I$9+CV73/MAX(CU73+CM73+CV73, 0.1)*$J$9))/($B$11+$C$11+$F$11)</f>
        <v>0</v>
      </c>
      <c r="BK73">
        <f>($B$11*$K$9+$C$11*$K$9+$F$11*((CU73+CM73)/MAX(CU73+CM73+CV73, 0.1)*$P$9+CV73/MAX(CU73+CM73+CV73, 0.1)*$Q$9))/($B$11+$C$11+$F$11)</f>
        <v>0</v>
      </c>
      <c r="BL73">
        <v>6</v>
      </c>
      <c r="BM73">
        <v>0.5</v>
      </c>
      <c r="BN73" t="s">
        <v>290</v>
      </c>
      <c r="BO73">
        <v>2</v>
      </c>
      <c r="BP73">
        <v>1607552986.35</v>
      </c>
      <c r="BQ73">
        <v>398.203733333333</v>
      </c>
      <c r="BR73">
        <v>399.962666666667</v>
      </c>
      <c r="BS73">
        <v>18.7469466666667</v>
      </c>
      <c r="BT73">
        <v>17.7764466666667</v>
      </c>
      <c r="BU73">
        <v>395.805533333333</v>
      </c>
      <c r="BV73">
        <v>18.5982133333333</v>
      </c>
      <c r="BW73">
        <v>500.006433333333</v>
      </c>
      <c r="BX73">
        <v>101.6063</v>
      </c>
      <c r="BY73">
        <v>0.0447944033333333</v>
      </c>
      <c r="BZ73">
        <v>36.9901466666667</v>
      </c>
      <c r="CA73">
        <v>37.1917033333333</v>
      </c>
      <c r="CB73">
        <v>999.9</v>
      </c>
      <c r="CC73">
        <v>0</v>
      </c>
      <c r="CD73">
        <v>0</v>
      </c>
      <c r="CE73">
        <v>9995.014</v>
      </c>
      <c r="CF73">
        <v>0</v>
      </c>
      <c r="CG73">
        <v>185.638433333333</v>
      </c>
      <c r="CH73">
        <v>1400.00233333333</v>
      </c>
      <c r="CI73">
        <v>0.900008266666667</v>
      </c>
      <c r="CJ73">
        <v>0.09999154</v>
      </c>
      <c r="CK73">
        <v>0</v>
      </c>
      <c r="CL73">
        <v>803.394166666667</v>
      </c>
      <c r="CM73">
        <v>4.99975</v>
      </c>
      <c r="CN73">
        <v>11232.6866666667</v>
      </c>
      <c r="CO73">
        <v>12178.1066666667</v>
      </c>
      <c r="CP73">
        <v>49.3832666666666</v>
      </c>
      <c r="CQ73">
        <v>50.7541333333333</v>
      </c>
      <c r="CR73">
        <v>50.1996</v>
      </c>
      <c r="CS73">
        <v>50.5788</v>
      </c>
      <c r="CT73">
        <v>51.1415333333333</v>
      </c>
      <c r="CU73">
        <v>1255.51233333333</v>
      </c>
      <c r="CV73">
        <v>139.49</v>
      </c>
      <c r="CW73">
        <v>0</v>
      </c>
      <c r="CX73">
        <v>215.5</v>
      </c>
      <c r="CY73">
        <v>0</v>
      </c>
      <c r="CZ73">
        <v>803.05592</v>
      </c>
      <c r="DA73">
        <v>-25.3152307399961</v>
      </c>
      <c r="DB73">
        <v>-354.376922537755</v>
      </c>
      <c r="DC73">
        <v>11227.908</v>
      </c>
      <c r="DD73">
        <v>15</v>
      </c>
      <c r="DE73">
        <v>1607552607.6</v>
      </c>
      <c r="DF73" t="s">
        <v>568</v>
      </c>
      <c r="DG73">
        <v>1607552607.6</v>
      </c>
      <c r="DH73">
        <v>1607552601.6</v>
      </c>
      <c r="DI73">
        <v>22</v>
      </c>
      <c r="DJ73">
        <v>0.099</v>
      </c>
      <c r="DK73">
        <v>-0.023</v>
      </c>
      <c r="DL73">
        <v>2.398</v>
      </c>
      <c r="DM73">
        <v>0.149</v>
      </c>
      <c r="DN73">
        <v>402</v>
      </c>
      <c r="DO73">
        <v>19</v>
      </c>
      <c r="DP73">
        <v>0.49</v>
      </c>
      <c r="DQ73">
        <v>0.1</v>
      </c>
      <c r="DR73">
        <v>1.14073798163213</v>
      </c>
      <c r="DS73">
        <v>-0.334075488091221</v>
      </c>
      <c r="DT73">
        <v>0.030028173042066</v>
      </c>
      <c r="DU73">
        <v>1</v>
      </c>
      <c r="DV73">
        <v>-1.76019096774194</v>
      </c>
      <c r="DW73">
        <v>0.478484032258066</v>
      </c>
      <c r="DX73">
        <v>0.0406471582433142</v>
      </c>
      <c r="DY73">
        <v>0</v>
      </c>
      <c r="DZ73">
        <v>0.971027870967742</v>
      </c>
      <c r="EA73">
        <v>-0.136018209677422</v>
      </c>
      <c r="EB73">
        <v>0.010188632228765</v>
      </c>
      <c r="EC73">
        <v>1</v>
      </c>
      <c r="ED73">
        <v>2</v>
      </c>
      <c r="EE73">
        <v>3</v>
      </c>
      <c r="EF73" t="s">
        <v>305</v>
      </c>
      <c r="EG73">
        <v>100</v>
      </c>
      <c r="EH73">
        <v>100</v>
      </c>
      <c r="EI73">
        <v>2.398</v>
      </c>
      <c r="EJ73">
        <v>0.1487</v>
      </c>
      <c r="EK73">
        <v>2.39814999999999</v>
      </c>
      <c r="EL73">
        <v>0</v>
      </c>
      <c r="EM73">
        <v>0</v>
      </c>
      <c r="EN73">
        <v>0</v>
      </c>
      <c r="EO73">
        <v>0.14874</v>
      </c>
      <c r="EP73">
        <v>0</v>
      </c>
      <c r="EQ73">
        <v>0</v>
      </c>
      <c r="ER73">
        <v>0</v>
      </c>
      <c r="ES73">
        <v>-1</v>
      </c>
      <c r="ET73">
        <v>-1</v>
      </c>
      <c r="EU73">
        <v>-1</v>
      </c>
      <c r="EV73">
        <v>-1</v>
      </c>
      <c r="EW73">
        <v>6.4</v>
      </c>
      <c r="EX73">
        <v>6.5</v>
      </c>
      <c r="EY73">
        <v>2</v>
      </c>
      <c r="EZ73">
        <v>512.245</v>
      </c>
      <c r="FA73">
        <v>495.004</v>
      </c>
      <c r="FB73">
        <v>35.5085</v>
      </c>
      <c r="FC73">
        <v>33.5299</v>
      </c>
      <c r="FD73">
        <v>29.9999</v>
      </c>
      <c r="FE73">
        <v>33.3234</v>
      </c>
      <c r="FF73">
        <v>33.2708</v>
      </c>
      <c r="FG73">
        <v>11.8703</v>
      </c>
      <c r="FH73">
        <v>0</v>
      </c>
      <c r="FI73">
        <v>100</v>
      </c>
      <c r="FJ73">
        <v>-999.9</v>
      </c>
      <c r="FK73">
        <v>400</v>
      </c>
      <c r="FL73">
        <v>22.6229</v>
      </c>
      <c r="FM73">
        <v>101.463</v>
      </c>
      <c r="FN73">
        <v>100.814</v>
      </c>
    </row>
    <row r="74" spans="1:170">
      <c r="A74">
        <v>58</v>
      </c>
      <c r="B74">
        <v>1607553207.1</v>
      </c>
      <c r="C74">
        <v>12275.0999999046</v>
      </c>
      <c r="D74" t="s">
        <v>573</v>
      </c>
      <c r="E74" t="s">
        <v>574</v>
      </c>
      <c r="F74" t="s">
        <v>575</v>
      </c>
      <c r="G74" t="s">
        <v>396</v>
      </c>
      <c r="H74">
        <v>1607553199.1</v>
      </c>
      <c r="I74">
        <f>BW74*AG74*(BS74-BT74)/(100*BL74*(1000-AG74*BS74))</f>
        <v>0</v>
      </c>
      <c r="J74">
        <f>BW74*AG74*(BR74-BQ74*(1000-AG74*BT74)/(1000-AG74*BS74))/(100*BL74)</f>
        <v>0</v>
      </c>
      <c r="K74">
        <f>BQ74 - IF(AG74&gt;1, J74*BL74*100.0/(AI74*CE74), 0)</f>
        <v>0</v>
      </c>
      <c r="L74">
        <f>((R74-I74/2)*K74-J74)/(R74+I74/2)</f>
        <v>0</v>
      </c>
      <c r="M74">
        <f>L74*(BX74+BY74)/1000.0</f>
        <v>0</v>
      </c>
      <c r="N74">
        <f>(BQ74 - IF(AG74&gt;1, J74*BL74*100.0/(AI74*CE74), 0))*(BX74+BY74)/1000.0</f>
        <v>0</v>
      </c>
      <c r="O74">
        <f>2.0/((1/Q74-1/P74)+SIGN(Q74)*SQRT((1/Q74-1/P74)*(1/Q74-1/P74) + 4*BM74/((BM74+1)*(BM74+1))*(2*1/Q74*1/P74-1/P74*1/P74)))</f>
        <v>0</v>
      </c>
      <c r="P74">
        <f>IF(LEFT(BN74,1)&lt;&gt;"0",IF(LEFT(BN74,1)="1",3.0,BO74),$D$5+$E$5*(CE74*BX74/($K$5*1000))+$F$5*(CE74*BX74/($K$5*1000))*MAX(MIN(BL74,$J$5),$I$5)*MAX(MIN(BL74,$J$5),$I$5)+$G$5*MAX(MIN(BL74,$J$5),$I$5)*(CE74*BX74/($K$5*1000))+$H$5*(CE74*BX74/($K$5*1000))*(CE74*BX74/($K$5*1000)))</f>
        <v>0</v>
      </c>
      <c r="Q74">
        <f>I74*(1000-(1000*0.61365*exp(17.502*U74/(240.97+U74))/(BX74+BY74)+BS74)/2)/(1000*0.61365*exp(17.502*U74/(240.97+U74))/(BX74+BY74)-BS74)</f>
        <v>0</v>
      </c>
      <c r="R74">
        <f>1/((BM74+1)/(O74/1.6)+1/(P74/1.37)) + BM74/((BM74+1)/(O74/1.6) + BM74/(P74/1.37))</f>
        <v>0</v>
      </c>
      <c r="S74">
        <f>(BI74*BK74)</f>
        <v>0</v>
      </c>
      <c r="T74">
        <f>(BZ74+(S74+2*0.95*5.67E-8*(((BZ74+$B$7)+273)^4-(BZ74+273)^4)-44100*I74)/(1.84*29.3*P74+8*0.95*5.67E-8*(BZ74+273)^3))</f>
        <v>0</v>
      </c>
      <c r="U74">
        <f>($C$7*CA74+$D$7*CB74+$E$7*T74)</f>
        <v>0</v>
      </c>
      <c r="V74">
        <f>0.61365*exp(17.502*U74/(240.97+U74))</f>
        <v>0</v>
      </c>
      <c r="W74">
        <f>(X74/Y74*100)</f>
        <v>0</v>
      </c>
      <c r="X74">
        <f>BS74*(BX74+BY74)/1000</f>
        <v>0</v>
      </c>
      <c r="Y74">
        <f>0.61365*exp(17.502*BZ74/(240.97+BZ74))</f>
        <v>0</v>
      </c>
      <c r="Z74">
        <f>(V74-BS74*(BX74+BY74)/1000)</f>
        <v>0</v>
      </c>
      <c r="AA74">
        <f>(-I74*44100)</f>
        <v>0</v>
      </c>
      <c r="AB74">
        <f>2*29.3*P74*0.92*(BZ74-U74)</f>
        <v>0</v>
      </c>
      <c r="AC74">
        <f>2*0.95*5.67E-8*(((BZ74+$B$7)+273)^4-(U74+273)^4)</f>
        <v>0</v>
      </c>
      <c r="AD74">
        <f>S74+AC74+AA74+AB74</f>
        <v>0</v>
      </c>
      <c r="AE74">
        <v>0</v>
      </c>
      <c r="AF74">
        <v>0</v>
      </c>
      <c r="AG74">
        <f>IF(AE74*$H$13&gt;=AI74,1.0,(AI74/(AI74-AE74*$H$13)))</f>
        <v>0</v>
      </c>
      <c r="AH74">
        <f>(AG74-1)*100</f>
        <v>0</v>
      </c>
      <c r="AI74">
        <f>MAX(0,($B$13+$C$13*CE74)/(1+$D$13*CE74)*BX74/(BZ74+273)*$E$13)</f>
        <v>0</v>
      </c>
      <c r="AJ74" t="s">
        <v>287</v>
      </c>
      <c r="AK74">
        <v>715.476923076923</v>
      </c>
      <c r="AL74">
        <v>3262.08</v>
      </c>
      <c r="AM74">
        <f>AL74-AK74</f>
        <v>0</v>
      </c>
      <c r="AN74">
        <f>AM74/AL74</f>
        <v>0</v>
      </c>
      <c r="AO74">
        <v>-0.577747479816223</v>
      </c>
      <c r="AP74" t="s">
        <v>576</v>
      </c>
      <c r="AQ74">
        <v>944.19896</v>
      </c>
      <c r="AR74">
        <v>1172.27</v>
      </c>
      <c r="AS74">
        <f>1-AQ74/AR74</f>
        <v>0</v>
      </c>
      <c r="AT74">
        <v>0.5</v>
      </c>
      <c r="AU74">
        <f>BI74</f>
        <v>0</v>
      </c>
      <c r="AV74">
        <f>J74</f>
        <v>0</v>
      </c>
      <c r="AW74">
        <f>AS74*AT74*AU74</f>
        <v>0</v>
      </c>
      <c r="AX74">
        <f>BC74/AR74</f>
        <v>0</v>
      </c>
      <c r="AY74">
        <f>(AV74-AO74)/AU74</f>
        <v>0</v>
      </c>
      <c r="AZ74">
        <f>(AL74-AR74)/AR74</f>
        <v>0</v>
      </c>
      <c r="BA74" t="s">
        <v>577</v>
      </c>
      <c r="BB74">
        <v>719.59</v>
      </c>
      <c r="BC74">
        <f>AR74-BB74</f>
        <v>0</v>
      </c>
      <c r="BD74">
        <f>(AR74-AQ74)/(AR74-BB74)</f>
        <v>0</v>
      </c>
      <c r="BE74">
        <f>(AL74-AR74)/(AL74-BB74)</f>
        <v>0</v>
      </c>
      <c r="BF74">
        <f>(AR74-AQ74)/(AR74-AK74)</f>
        <v>0</v>
      </c>
      <c r="BG74">
        <f>(AL74-AR74)/(AL74-AK74)</f>
        <v>0</v>
      </c>
      <c r="BH74">
        <f>$B$11*CF74+$C$11*CG74+$F$11*CH74*(1-CK74)</f>
        <v>0</v>
      </c>
      <c r="BI74">
        <f>BH74*BJ74</f>
        <v>0</v>
      </c>
      <c r="BJ74">
        <f>($B$11*$D$9+$C$11*$D$9+$F$11*((CU74+CM74)/MAX(CU74+CM74+CV74, 0.1)*$I$9+CV74/MAX(CU74+CM74+CV74, 0.1)*$J$9))/($B$11+$C$11+$F$11)</f>
        <v>0</v>
      </c>
      <c r="BK74">
        <f>($B$11*$K$9+$C$11*$K$9+$F$11*((CU74+CM74)/MAX(CU74+CM74+CV74, 0.1)*$P$9+CV74/MAX(CU74+CM74+CV74, 0.1)*$Q$9))/($B$11+$C$11+$F$11)</f>
        <v>0</v>
      </c>
      <c r="BL74">
        <v>6</v>
      </c>
      <c r="BM74">
        <v>0.5</v>
      </c>
      <c r="BN74" t="s">
        <v>290</v>
      </c>
      <c r="BO74">
        <v>2</v>
      </c>
      <c r="BP74">
        <v>1607553199.1</v>
      </c>
      <c r="BQ74">
        <v>389.233741935484</v>
      </c>
      <c r="BR74">
        <v>399.852677419355</v>
      </c>
      <c r="BS74">
        <v>20.9572322580645</v>
      </c>
      <c r="BT74">
        <v>17.1476741935484</v>
      </c>
      <c r="BU74">
        <v>386.835612903226</v>
      </c>
      <c r="BV74">
        <v>20.8084870967742</v>
      </c>
      <c r="BW74">
        <v>500.011806451613</v>
      </c>
      <c r="BX74">
        <v>101.601451612903</v>
      </c>
      <c r="BY74">
        <v>0.0452929548387097</v>
      </c>
      <c r="BZ74">
        <v>36.8145870967742</v>
      </c>
      <c r="CA74">
        <v>35.8484064516129</v>
      </c>
      <c r="CB74">
        <v>999.9</v>
      </c>
      <c r="CC74">
        <v>0</v>
      </c>
      <c r="CD74">
        <v>0</v>
      </c>
      <c r="CE74">
        <v>10003.5941935484</v>
      </c>
      <c r="CF74">
        <v>0</v>
      </c>
      <c r="CG74">
        <v>183.561580645161</v>
      </c>
      <c r="CH74">
        <v>1399.96903225806</v>
      </c>
      <c r="CI74">
        <v>0.899993225806452</v>
      </c>
      <c r="CJ74">
        <v>0.10000675483871</v>
      </c>
      <c r="CK74">
        <v>0</v>
      </c>
      <c r="CL74">
        <v>944.817580645161</v>
      </c>
      <c r="CM74">
        <v>4.99975</v>
      </c>
      <c r="CN74">
        <v>13137.864516129</v>
      </c>
      <c r="CO74">
        <v>12177.7483870968</v>
      </c>
      <c r="CP74">
        <v>49.8060967741935</v>
      </c>
      <c r="CQ74">
        <v>51.187</v>
      </c>
      <c r="CR74">
        <v>50.6308709677419</v>
      </c>
      <c r="CS74">
        <v>50.9593548387097</v>
      </c>
      <c r="CT74">
        <v>51.5018709677419</v>
      </c>
      <c r="CU74">
        <v>1255.46387096774</v>
      </c>
      <c r="CV74">
        <v>139.505161290323</v>
      </c>
      <c r="CW74">
        <v>0</v>
      </c>
      <c r="CX74">
        <v>211.900000095367</v>
      </c>
      <c r="CY74">
        <v>0</v>
      </c>
      <c r="CZ74">
        <v>944.19896</v>
      </c>
      <c r="DA74">
        <v>-63.0968460653509</v>
      </c>
      <c r="DB74">
        <v>-875.446152455232</v>
      </c>
      <c r="DC74">
        <v>13129.848</v>
      </c>
      <c r="DD74">
        <v>15</v>
      </c>
      <c r="DE74">
        <v>1607552607.6</v>
      </c>
      <c r="DF74" t="s">
        <v>568</v>
      </c>
      <c r="DG74">
        <v>1607552607.6</v>
      </c>
      <c r="DH74">
        <v>1607552601.6</v>
      </c>
      <c r="DI74">
        <v>22</v>
      </c>
      <c r="DJ74">
        <v>0.099</v>
      </c>
      <c r="DK74">
        <v>-0.023</v>
      </c>
      <c r="DL74">
        <v>2.398</v>
      </c>
      <c r="DM74">
        <v>0.149</v>
      </c>
      <c r="DN74">
        <v>402</v>
      </c>
      <c r="DO74">
        <v>19</v>
      </c>
      <c r="DP74">
        <v>0.49</v>
      </c>
      <c r="DQ74">
        <v>0.1</v>
      </c>
      <c r="DR74">
        <v>7.58682869197142</v>
      </c>
      <c r="DS74">
        <v>-0.0368519605565604</v>
      </c>
      <c r="DT74">
        <v>0.0202144613308146</v>
      </c>
      <c r="DU74">
        <v>1</v>
      </c>
      <c r="DV74">
        <v>-10.6188516129032</v>
      </c>
      <c r="DW74">
        <v>0.0478499999999887</v>
      </c>
      <c r="DX74">
        <v>0.0239289926855882</v>
      </c>
      <c r="DY74">
        <v>1</v>
      </c>
      <c r="DZ74">
        <v>3.80955548387097</v>
      </c>
      <c r="EA74">
        <v>-0.0376524193548461</v>
      </c>
      <c r="EB74">
        <v>0.00324956258963163</v>
      </c>
      <c r="EC74">
        <v>1</v>
      </c>
      <c r="ED74">
        <v>3</v>
      </c>
      <c r="EE74">
        <v>3</v>
      </c>
      <c r="EF74" t="s">
        <v>292</v>
      </c>
      <c r="EG74">
        <v>100</v>
      </c>
      <c r="EH74">
        <v>100</v>
      </c>
      <c r="EI74">
        <v>2.398</v>
      </c>
      <c r="EJ74">
        <v>0.1488</v>
      </c>
      <c r="EK74">
        <v>2.39814999999999</v>
      </c>
      <c r="EL74">
        <v>0</v>
      </c>
      <c r="EM74">
        <v>0</v>
      </c>
      <c r="EN74">
        <v>0</v>
      </c>
      <c r="EO74">
        <v>0.14874</v>
      </c>
      <c r="EP74">
        <v>0</v>
      </c>
      <c r="EQ74">
        <v>0</v>
      </c>
      <c r="ER74">
        <v>0</v>
      </c>
      <c r="ES74">
        <v>-1</v>
      </c>
      <c r="ET74">
        <v>-1</v>
      </c>
      <c r="EU74">
        <v>-1</v>
      </c>
      <c r="EV74">
        <v>-1</v>
      </c>
      <c r="EW74">
        <v>10</v>
      </c>
      <c r="EX74">
        <v>10.1</v>
      </c>
      <c r="EY74">
        <v>2</v>
      </c>
      <c r="EZ74">
        <v>511.781</v>
      </c>
      <c r="FA74">
        <v>494.612</v>
      </c>
      <c r="FB74">
        <v>35.4376</v>
      </c>
      <c r="FC74">
        <v>33.4909</v>
      </c>
      <c r="FD74">
        <v>29.9999</v>
      </c>
      <c r="FE74">
        <v>33.2914</v>
      </c>
      <c r="FF74">
        <v>33.2384</v>
      </c>
      <c r="FG74">
        <v>11.7718</v>
      </c>
      <c r="FH74">
        <v>0</v>
      </c>
      <c r="FI74">
        <v>100</v>
      </c>
      <c r="FJ74">
        <v>-999.9</v>
      </c>
      <c r="FK74">
        <v>400</v>
      </c>
      <c r="FL74">
        <v>18.6879</v>
      </c>
      <c r="FM74">
        <v>101.469</v>
      </c>
      <c r="FN74">
        <v>100.828</v>
      </c>
    </row>
    <row r="75" spans="1:170">
      <c r="A75">
        <v>59</v>
      </c>
      <c r="B75">
        <v>1607553388.1</v>
      </c>
      <c r="C75">
        <v>12456.0999999046</v>
      </c>
      <c r="D75" t="s">
        <v>578</v>
      </c>
      <c r="E75" t="s">
        <v>579</v>
      </c>
      <c r="F75" t="s">
        <v>575</v>
      </c>
      <c r="G75" t="s">
        <v>396</v>
      </c>
      <c r="H75">
        <v>1607553380.1</v>
      </c>
      <c r="I75">
        <f>BW75*AG75*(BS75-BT75)/(100*BL75*(1000-AG75*BS75))</f>
        <v>0</v>
      </c>
      <c r="J75">
        <f>BW75*AG75*(BR75-BQ75*(1000-AG75*BT75)/(1000-AG75*BS75))/(100*BL75)</f>
        <v>0</v>
      </c>
      <c r="K75">
        <f>BQ75 - IF(AG75&gt;1, J75*BL75*100.0/(AI75*CE75), 0)</f>
        <v>0</v>
      </c>
      <c r="L75">
        <f>((R75-I75/2)*K75-J75)/(R75+I75/2)</f>
        <v>0</v>
      </c>
      <c r="M75">
        <f>L75*(BX75+BY75)/1000.0</f>
        <v>0</v>
      </c>
      <c r="N75">
        <f>(BQ75 - IF(AG75&gt;1, J75*BL75*100.0/(AI75*CE75), 0))*(BX75+BY75)/1000.0</f>
        <v>0</v>
      </c>
      <c r="O75">
        <f>2.0/((1/Q75-1/P75)+SIGN(Q75)*SQRT((1/Q75-1/P75)*(1/Q75-1/P75) + 4*BM75/((BM75+1)*(BM75+1))*(2*1/Q75*1/P75-1/P75*1/P75)))</f>
        <v>0</v>
      </c>
      <c r="P75">
        <f>IF(LEFT(BN75,1)&lt;&gt;"0",IF(LEFT(BN75,1)="1",3.0,BO75),$D$5+$E$5*(CE75*BX75/($K$5*1000))+$F$5*(CE75*BX75/($K$5*1000))*MAX(MIN(BL75,$J$5),$I$5)*MAX(MIN(BL75,$J$5),$I$5)+$G$5*MAX(MIN(BL75,$J$5),$I$5)*(CE75*BX75/($K$5*1000))+$H$5*(CE75*BX75/($K$5*1000))*(CE75*BX75/($K$5*1000)))</f>
        <v>0</v>
      </c>
      <c r="Q75">
        <f>I75*(1000-(1000*0.61365*exp(17.502*U75/(240.97+U75))/(BX75+BY75)+BS75)/2)/(1000*0.61365*exp(17.502*U75/(240.97+U75))/(BX75+BY75)-BS75)</f>
        <v>0</v>
      </c>
      <c r="R75">
        <f>1/((BM75+1)/(O75/1.6)+1/(P75/1.37)) + BM75/((BM75+1)/(O75/1.6) + BM75/(P75/1.37))</f>
        <v>0</v>
      </c>
      <c r="S75">
        <f>(BI75*BK75)</f>
        <v>0</v>
      </c>
      <c r="T75">
        <f>(BZ75+(S75+2*0.95*5.67E-8*(((BZ75+$B$7)+273)^4-(BZ75+273)^4)-44100*I75)/(1.84*29.3*P75+8*0.95*5.67E-8*(BZ75+273)^3))</f>
        <v>0</v>
      </c>
      <c r="U75">
        <f>($C$7*CA75+$D$7*CB75+$E$7*T75)</f>
        <v>0</v>
      </c>
      <c r="V75">
        <f>0.61365*exp(17.502*U75/(240.97+U75))</f>
        <v>0</v>
      </c>
      <c r="W75">
        <f>(X75/Y75*100)</f>
        <v>0</v>
      </c>
      <c r="X75">
        <f>BS75*(BX75+BY75)/1000</f>
        <v>0</v>
      </c>
      <c r="Y75">
        <f>0.61365*exp(17.502*BZ75/(240.97+BZ75))</f>
        <v>0</v>
      </c>
      <c r="Z75">
        <f>(V75-BS75*(BX75+BY75)/1000)</f>
        <v>0</v>
      </c>
      <c r="AA75">
        <f>(-I75*44100)</f>
        <v>0</v>
      </c>
      <c r="AB75">
        <f>2*29.3*P75*0.92*(BZ75-U75)</f>
        <v>0</v>
      </c>
      <c r="AC75">
        <f>2*0.95*5.67E-8*(((BZ75+$B$7)+273)^4-(U75+273)^4)</f>
        <v>0</v>
      </c>
      <c r="AD75">
        <f>S75+AC75+AA75+AB75</f>
        <v>0</v>
      </c>
      <c r="AE75">
        <v>0</v>
      </c>
      <c r="AF75">
        <v>0</v>
      </c>
      <c r="AG75">
        <f>IF(AE75*$H$13&gt;=AI75,1.0,(AI75/(AI75-AE75*$H$13)))</f>
        <v>0</v>
      </c>
      <c r="AH75">
        <f>(AG75-1)*100</f>
        <v>0</v>
      </c>
      <c r="AI75">
        <f>MAX(0,($B$13+$C$13*CE75)/(1+$D$13*CE75)*BX75/(BZ75+273)*$E$13)</f>
        <v>0</v>
      </c>
      <c r="AJ75" t="s">
        <v>287</v>
      </c>
      <c r="AK75">
        <v>715.476923076923</v>
      </c>
      <c r="AL75">
        <v>3262.08</v>
      </c>
      <c r="AM75">
        <f>AL75-AK75</f>
        <v>0</v>
      </c>
      <c r="AN75">
        <f>AM75/AL75</f>
        <v>0</v>
      </c>
      <c r="AO75">
        <v>-0.577747479816223</v>
      </c>
      <c r="AP75" t="s">
        <v>580</v>
      </c>
      <c r="AQ75">
        <v>1113.9176</v>
      </c>
      <c r="AR75">
        <v>1375.72</v>
      </c>
      <c r="AS75">
        <f>1-AQ75/AR75</f>
        <v>0</v>
      </c>
      <c r="AT75">
        <v>0.5</v>
      </c>
      <c r="AU75">
        <f>BI75</f>
        <v>0</v>
      </c>
      <c r="AV75">
        <f>J75</f>
        <v>0</v>
      </c>
      <c r="AW75">
        <f>AS75*AT75*AU75</f>
        <v>0</v>
      </c>
      <c r="AX75">
        <f>BC75/AR75</f>
        <v>0</v>
      </c>
      <c r="AY75">
        <f>(AV75-AO75)/AU75</f>
        <v>0</v>
      </c>
      <c r="AZ75">
        <f>(AL75-AR75)/AR75</f>
        <v>0</v>
      </c>
      <c r="BA75" t="s">
        <v>581</v>
      </c>
      <c r="BB75">
        <v>783.41</v>
      </c>
      <c r="BC75">
        <f>AR75-BB75</f>
        <v>0</v>
      </c>
      <c r="BD75">
        <f>(AR75-AQ75)/(AR75-BB75)</f>
        <v>0</v>
      </c>
      <c r="BE75">
        <f>(AL75-AR75)/(AL75-BB75)</f>
        <v>0</v>
      </c>
      <c r="BF75">
        <f>(AR75-AQ75)/(AR75-AK75)</f>
        <v>0</v>
      </c>
      <c r="BG75">
        <f>(AL75-AR75)/(AL75-AK75)</f>
        <v>0</v>
      </c>
      <c r="BH75">
        <f>$B$11*CF75+$C$11*CG75+$F$11*CH75*(1-CK75)</f>
        <v>0</v>
      </c>
      <c r="BI75">
        <f>BH75*BJ75</f>
        <v>0</v>
      </c>
      <c r="BJ75">
        <f>($B$11*$D$9+$C$11*$D$9+$F$11*((CU75+CM75)/MAX(CU75+CM75+CV75, 0.1)*$I$9+CV75/MAX(CU75+CM75+CV75, 0.1)*$J$9))/($B$11+$C$11+$F$11)</f>
        <v>0</v>
      </c>
      <c r="BK75">
        <f>($B$11*$K$9+$C$11*$K$9+$F$11*((CU75+CM75)/MAX(CU75+CM75+CV75, 0.1)*$P$9+CV75/MAX(CU75+CM75+CV75, 0.1)*$Q$9))/($B$11+$C$11+$F$11)</f>
        <v>0</v>
      </c>
      <c r="BL75">
        <v>6</v>
      </c>
      <c r="BM75">
        <v>0.5</v>
      </c>
      <c r="BN75" t="s">
        <v>290</v>
      </c>
      <c r="BO75">
        <v>2</v>
      </c>
      <c r="BP75">
        <v>1607553380.1</v>
      </c>
      <c r="BQ75">
        <v>384.415516129032</v>
      </c>
      <c r="BR75">
        <v>399.747548387097</v>
      </c>
      <c r="BS75">
        <v>22.5641838709677</v>
      </c>
      <c r="BT75">
        <v>16.5734096774194</v>
      </c>
      <c r="BU75">
        <v>382.017419354839</v>
      </c>
      <c r="BV75">
        <v>22.4154612903226</v>
      </c>
      <c r="BW75">
        <v>500.010290322581</v>
      </c>
      <c r="BX75">
        <v>101.595612903226</v>
      </c>
      <c r="BY75">
        <v>0.0451548516129032</v>
      </c>
      <c r="BZ75">
        <v>36.7987677419355</v>
      </c>
      <c r="CA75">
        <v>35.8962451612903</v>
      </c>
      <c r="CB75">
        <v>999.9</v>
      </c>
      <c r="CC75">
        <v>0</v>
      </c>
      <c r="CD75">
        <v>0</v>
      </c>
      <c r="CE75">
        <v>9995.1435483871</v>
      </c>
      <c r="CF75">
        <v>0</v>
      </c>
      <c r="CG75">
        <v>154.315741935484</v>
      </c>
      <c r="CH75">
        <v>1399.99935483871</v>
      </c>
      <c r="CI75">
        <v>0.900005580645161</v>
      </c>
      <c r="CJ75">
        <v>0.0999941387096774</v>
      </c>
      <c r="CK75">
        <v>0</v>
      </c>
      <c r="CL75">
        <v>1116.58096774194</v>
      </c>
      <c r="CM75">
        <v>4.99975</v>
      </c>
      <c r="CN75">
        <v>15586.8161290323</v>
      </c>
      <c r="CO75">
        <v>12178.0580645161</v>
      </c>
      <c r="CP75">
        <v>50.1168709677419</v>
      </c>
      <c r="CQ75">
        <v>51.4674838709677</v>
      </c>
      <c r="CR75">
        <v>50.937</v>
      </c>
      <c r="CS75">
        <v>51.254</v>
      </c>
      <c r="CT75">
        <v>51.804</v>
      </c>
      <c r="CU75">
        <v>1255.50709677419</v>
      </c>
      <c r="CV75">
        <v>139.490322580645</v>
      </c>
      <c r="CW75">
        <v>0</v>
      </c>
      <c r="CX75">
        <v>180.099999904633</v>
      </c>
      <c r="CY75">
        <v>0</v>
      </c>
      <c r="CZ75">
        <v>1113.9176</v>
      </c>
      <c r="DA75">
        <v>-205.639231094884</v>
      </c>
      <c r="DB75">
        <v>-2849.07692742065</v>
      </c>
      <c r="DC75">
        <v>15549.8</v>
      </c>
      <c r="DD75">
        <v>15</v>
      </c>
      <c r="DE75">
        <v>1607552607.6</v>
      </c>
      <c r="DF75" t="s">
        <v>568</v>
      </c>
      <c r="DG75">
        <v>1607552607.6</v>
      </c>
      <c r="DH75">
        <v>1607552601.6</v>
      </c>
      <c r="DI75">
        <v>22</v>
      </c>
      <c r="DJ75">
        <v>0.099</v>
      </c>
      <c r="DK75">
        <v>-0.023</v>
      </c>
      <c r="DL75">
        <v>2.398</v>
      </c>
      <c r="DM75">
        <v>0.149</v>
      </c>
      <c r="DN75">
        <v>402</v>
      </c>
      <c r="DO75">
        <v>19</v>
      </c>
      <c r="DP75">
        <v>0.49</v>
      </c>
      <c r="DQ75">
        <v>0.1</v>
      </c>
      <c r="DR75">
        <v>10.8159317789064</v>
      </c>
      <c r="DS75">
        <v>-0.642356373911518</v>
      </c>
      <c r="DT75">
        <v>0.0532769456107959</v>
      </c>
      <c r="DU75">
        <v>0</v>
      </c>
      <c r="DV75">
        <v>-15.3320516129032</v>
      </c>
      <c r="DW75">
        <v>0.865577419354883</v>
      </c>
      <c r="DX75">
        <v>0.071489935546868</v>
      </c>
      <c r="DY75">
        <v>0</v>
      </c>
      <c r="DZ75">
        <v>5.99078709677419</v>
      </c>
      <c r="EA75">
        <v>-0.272325000000011</v>
      </c>
      <c r="EB75">
        <v>0.0204022114856886</v>
      </c>
      <c r="EC75">
        <v>0</v>
      </c>
      <c r="ED75">
        <v>0</v>
      </c>
      <c r="EE75">
        <v>3</v>
      </c>
      <c r="EF75" t="s">
        <v>297</v>
      </c>
      <c r="EG75">
        <v>100</v>
      </c>
      <c r="EH75">
        <v>100</v>
      </c>
      <c r="EI75">
        <v>2.398</v>
      </c>
      <c r="EJ75">
        <v>0.1487</v>
      </c>
      <c r="EK75">
        <v>2.39814999999999</v>
      </c>
      <c r="EL75">
        <v>0</v>
      </c>
      <c r="EM75">
        <v>0</v>
      </c>
      <c r="EN75">
        <v>0</v>
      </c>
      <c r="EO75">
        <v>0.14874</v>
      </c>
      <c r="EP75">
        <v>0</v>
      </c>
      <c r="EQ75">
        <v>0</v>
      </c>
      <c r="ER75">
        <v>0</v>
      </c>
      <c r="ES75">
        <v>-1</v>
      </c>
      <c r="ET75">
        <v>-1</v>
      </c>
      <c r="EU75">
        <v>-1</v>
      </c>
      <c r="EV75">
        <v>-1</v>
      </c>
      <c r="EW75">
        <v>13</v>
      </c>
      <c r="EX75">
        <v>13.1</v>
      </c>
      <c r="EY75">
        <v>2</v>
      </c>
      <c r="EZ75">
        <v>515.901</v>
      </c>
      <c r="FA75">
        <v>494.223</v>
      </c>
      <c r="FB75">
        <v>35.4413</v>
      </c>
      <c r="FC75">
        <v>33.4263</v>
      </c>
      <c r="FD75">
        <v>29.9999</v>
      </c>
      <c r="FE75">
        <v>33.2345</v>
      </c>
      <c r="FF75">
        <v>33.1816</v>
      </c>
      <c r="FG75">
        <v>11.7514</v>
      </c>
      <c r="FH75">
        <v>0</v>
      </c>
      <c r="FI75">
        <v>100</v>
      </c>
      <c r="FJ75">
        <v>-999.9</v>
      </c>
      <c r="FK75">
        <v>400</v>
      </c>
      <c r="FL75">
        <v>20.8115</v>
      </c>
      <c r="FM75">
        <v>101.478</v>
      </c>
      <c r="FN75">
        <v>100.838</v>
      </c>
    </row>
    <row r="76" spans="1:170">
      <c r="A76">
        <v>60</v>
      </c>
      <c r="B76">
        <v>1607553524.1</v>
      </c>
      <c r="C76">
        <v>12592.0999999046</v>
      </c>
      <c r="D76" t="s">
        <v>582</v>
      </c>
      <c r="E76" t="s">
        <v>583</v>
      </c>
      <c r="F76" t="s">
        <v>584</v>
      </c>
      <c r="G76" t="s">
        <v>556</v>
      </c>
      <c r="H76">
        <v>1607553516.1</v>
      </c>
      <c r="I76">
        <f>BW76*AG76*(BS76-BT76)/(100*BL76*(1000-AG76*BS76))</f>
        <v>0</v>
      </c>
      <c r="J76">
        <f>BW76*AG76*(BR76-BQ76*(1000-AG76*BT76)/(1000-AG76*BS76))/(100*BL76)</f>
        <v>0</v>
      </c>
      <c r="K76">
        <f>BQ76 - IF(AG76&gt;1, J76*BL76*100.0/(AI76*CE76), 0)</f>
        <v>0</v>
      </c>
      <c r="L76">
        <f>((R76-I76/2)*K76-J76)/(R76+I76/2)</f>
        <v>0</v>
      </c>
      <c r="M76">
        <f>L76*(BX76+BY76)/1000.0</f>
        <v>0</v>
      </c>
      <c r="N76">
        <f>(BQ76 - IF(AG76&gt;1, J76*BL76*100.0/(AI76*CE76), 0))*(BX76+BY76)/1000.0</f>
        <v>0</v>
      </c>
      <c r="O76">
        <f>2.0/((1/Q76-1/P76)+SIGN(Q76)*SQRT((1/Q76-1/P76)*(1/Q76-1/P76) + 4*BM76/((BM76+1)*(BM76+1))*(2*1/Q76*1/P76-1/P76*1/P76)))</f>
        <v>0</v>
      </c>
      <c r="P76">
        <f>IF(LEFT(BN76,1)&lt;&gt;"0",IF(LEFT(BN76,1)="1",3.0,BO76),$D$5+$E$5*(CE76*BX76/($K$5*1000))+$F$5*(CE76*BX76/($K$5*1000))*MAX(MIN(BL76,$J$5),$I$5)*MAX(MIN(BL76,$J$5),$I$5)+$G$5*MAX(MIN(BL76,$J$5),$I$5)*(CE76*BX76/($K$5*1000))+$H$5*(CE76*BX76/($K$5*1000))*(CE76*BX76/($K$5*1000)))</f>
        <v>0</v>
      </c>
      <c r="Q76">
        <f>I76*(1000-(1000*0.61365*exp(17.502*U76/(240.97+U76))/(BX76+BY76)+BS76)/2)/(1000*0.61365*exp(17.502*U76/(240.97+U76))/(BX76+BY76)-BS76)</f>
        <v>0</v>
      </c>
      <c r="R76">
        <f>1/((BM76+1)/(O76/1.6)+1/(P76/1.37)) + BM76/((BM76+1)/(O76/1.6) + BM76/(P76/1.37))</f>
        <v>0</v>
      </c>
      <c r="S76">
        <f>(BI76*BK76)</f>
        <v>0</v>
      </c>
      <c r="T76">
        <f>(BZ76+(S76+2*0.95*5.67E-8*(((BZ76+$B$7)+273)^4-(BZ76+273)^4)-44100*I76)/(1.84*29.3*P76+8*0.95*5.67E-8*(BZ76+273)^3))</f>
        <v>0</v>
      </c>
      <c r="U76">
        <f>($C$7*CA76+$D$7*CB76+$E$7*T76)</f>
        <v>0</v>
      </c>
      <c r="V76">
        <f>0.61365*exp(17.502*U76/(240.97+U76))</f>
        <v>0</v>
      </c>
      <c r="W76">
        <f>(X76/Y76*100)</f>
        <v>0</v>
      </c>
      <c r="X76">
        <f>BS76*(BX76+BY76)/1000</f>
        <v>0</v>
      </c>
      <c r="Y76">
        <f>0.61365*exp(17.502*BZ76/(240.97+BZ76))</f>
        <v>0</v>
      </c>
      <c r="Z76">
        <f>(V76-BS76*(BX76+BY76)/1000)</f>
        <v>0</v>
      </c>
      <c r="AA76">
        <f>(-I76*44100)</f>
        <v>0</v>
      </c>
      <c r="AB76">
        <f>2*29.3*P76*0.92*(BZ76-U76)</f>
        <v>0</v>
      </c>
      <c r="AC76">
        <f>2*0.95*5.67E-8*(((BZ76+$B$7)+273)^4-(U76+273)^4)</f>
        <v>0</v>
      </c>
      <c r="AD76">
        <f>S76+AC76+AA76+AB76</f>
        <v>0</v>
      </c>
      <c r="AE76">
        <v>5</v>
      </c>
      <c r="AF76">
        <v>1</v>
      </c>
      <c r="AG76">
        <f>IF(AE76*$H$13&gt;=AI76,1.0,(AI76/(AI76-AE76*$H$13)))</f>
        <v>0</v>
      </c>
      <c r="AH76">
        <f>(AG76-1)*100</f>
        <v>0</v>
      </c>
      <c r="AI76">
        <f>MAX(0,($B$13+$C$13*CE76)/(1+$D$13*CE76)*BX76/(BZ76+273)*$E$13)</f>
        <v>0</v>
      </c>
      <c r="AJ76" t="s">
        <v>287</v>
      </c>
      <c r="AK76">
        <v>715.476923076923</v>
      </c>
      <c r="AL76">
        <v>3262.08</v>
      </c>
      <c r="AM76">
        <f>AL76-AK76</f>
        <v>0</v>
      </c>
      <c r="AN76">
        <f>AM76/AL76</f>
        <v>0</v>
      </c>
      <c r="AO76">
        <v>-0.577747479816223</v>
      </c>
      <c r="AP76" t="s">
        <v>585</v>
      </c>
      <c r="AQ76">
        <v>1173.14384615385</v>
      </c>
      <c r="AR76">
        <v>1524.48</v>
      </c>
      <c r="AS76">
        <f>1-AQ76/AR76</f>
        <v>0</v>
      </c>
      <c r="AT76">
        <v>0.5</v>
      </c>
      <c r="AU76">
        <f>BI76</f>
        <v>0</v>
      </c>
      <c r="AV76">
        <f>J76</f>
        <v>0</v>
      </c>
      <c r="AW76">
        <f>AS76*AT76*AU76</f>
        <v>0</v>
      </c>
      <c r="AX76">
        <f>BC76/AR76</f>
        <v>0</v>
      </c>
      <c r="AY76">
        <f>(AV76-AO76)/AU76</f>
        <v>0</v>
      </c>
      <c r="AZ76">
        <f>(AL76-AR76)/AR76</f>
        <v>0</v>
      </c>
      <c r="BA76" t="s">
        <v>586</v>
      </c>
      <c r="BB76">
        <v>862.19</v>
      </c>
      <c r="BC76">
        <f>AR76-BB76</f>
        <v>0</v>
      </c>
      <c r="BD76">
        <f>(AR76-AQ76)/(AR76-BB76)</f>
        <v>0</v>
      </c>
      <c r="BE76">
        <f>(AL76-AR76)/(AL76-BB76)</f>
        <v>0</v>
      </c>
      <c r="BF76">
        <f>(AR76-AQ76)/(AR76-AK76)</f>
        <v>0</v>
      </c>
      <c r="BG76">
        <f>(AL76-AR76)/(AL76-AK76)</f>
        <v>0</v>
      </c>
      <c r="BH76">
        <f>$B$11*CF76+$C$11*CG76+$F$11*CH76*(1-CK76)</f>
        <v>0</v>
      </c>
      <c r="BI76">
        <f>BH76*BJ76</f>
        <v>0</v>
      </c>
      <c r="BJ76">
        <f>($B$11*$D$9+$C$11*$D$9+$F$11*((CU76+CM76)/MAX(CU76+CM76+CV76, 0.1)*$I$9+CV76/MAX(CU76+CM76+CV76, 0.1)*$J$9))/($B$11+$C$11+$F$11)</f>
        <v>0</v>
      </c>
      <c r="BK76">
        <f>($B$11*$K$9+$C$11*$K$9+$F$11*((CU76+CM76)/MAX(CU76+CM76+CV76, 0.1)*$P$9+CV76/MAX(CU76+CM76+CV76, 0.1)*$Q$9))/($B$11+$C$11+$F$11)</f>
        <v>0</v>
      </c>
      <c r="BL76">
        <v>6</v>
      </c>
      <c r="BM76">
        <v>0.5</v>
      </c>
      <c r="BN76" t="s">
        <v>290</v>
      </c>
      <c r="BO76">
        <v>2</v>
      </c>
      <c r="BP76">
        <v>1607553516.1</v>
      </c>
      <c r="BQ76">
        <v>379.803870967742</v>
      </c>
      <c r="BR76">
        <v>399.732709677419</v>
      </c>
      <c r="BS76">
        <v>23.8431935483871</v>
      </c>
      <c r="BT76">
        <v>16.2331741935484</v>
      </c>
      <c r="BU76">
        <v>377.40564516129</v>
      </c>
      <c r="BV76">
        <v>23.6944516129032</v>
      </c>
      <c r="BW76">
        <v>499.996806451613</v>
      </c>
      <c r="BX76">
        <v>101.593193548387</v>
      </c>
      <c r="BY76">
        <v>0.0455985870967742</v>
      </c>
      <c r="BZ76">
        <v>36.7581451612903</v>
      </c>
      <c r="CA76">
        <v>35.2852322580645</v>
      </c>
      <c r="CB76">
        <v>999.9</v>
      </c>
      <c r="CC76">
        <v>0</v>
      </c>
      <c r="CD76">
        <v>0</v>
      </c>
      <c r="CE76">
        <v>9991.93</v>
      </c>
      <c r="CF76">
        <v>0</v>
      </c>
      <c r="CG76">
        <v>152.154032258065</v>
      </c>
      <c r="CH76">
        <v>1400.01161290323</v>
      </c>
      <c r="CI76">
        <v>0.900001096774193</v>
      </c>
      <c r="CJ76">
        <v>0.0999988387096774</v>
      </c>
      <c r="CK76">
        <v>0</v>
      </c>
      <c r="CL76">
        <v>1177.87548387097</v>
      </c>
      <c r="CM76">
        <v>4.99975</v>
      </c>
      <c r="CN76">
        <v>16465.6129032258</v>
      </c>
      <c r="CO76">
        <v>12178.1483870968</v>
      </c>
      <c r="CP76">
        <v>50.25</v>
      </c>
      <c r="CQ76">
        <v>51.562</v>
      </c>
      <c r="CR76">
        <v>51.0782580645161</v>
      </c>
      <c r="CS76">
        <v>51.316064516129</v>
      </c>
      <c r="CT76">
        <v>51.937064516129</v>
      </c>
      <c r="CU76">
        <v>1255.51258064516</v>
      </c>
      <c r="CV76">
        <v>139.499032258064</v>
      </c>
      <c r="CW76">
        <v>0</v>
      </c>
      <c r="CX76">
        <v>135.299999952316</v>
      </c>
      <c r="CY76">
        <v>0</v>
      </c>
      <c r="CZ76">
        <v>1173.14384615385</v>
      </c>
      <c r="DA76">
        <v>-378.491624180718</v>
      </c>
      <c r="DB76">
        <v>-5342.17436289749</v>
      </c>
      <c r="DC76">
        <v>16398.8</v>
      </c>
      <c r="DD76">
        <v>15</v>
      </c>
      <c r="DE76">
        <v>1607552607.6</v>
      </c>
      <c r="DF76" t="s">
        <v>568</v>
      </c>
      <c r="DG76">
        <v>1607552607.6</v>
      </c>
      <c r="DH76">
        <v>1607552601.6</v>
      </c>
      <c r="DI76">
        <v>22</v>
      </c>
      <c r="DJ76">
        <v>0.099</v>
      </c>
      <c r="DK76">
        <v>-0.023</v>
      </c>
      <c r="DL76">
        <v>2.398</v>
      </c>
      <c r="DM76">
        <v>0.149</v>
      </c>
      <c r="DN76">
        <v>402</v>
      </c>
      <c r="DO76">
        <v>19</v>
      </c>
      <c r="DP76">
        <v>0.49</v>
      </c>
      <c r="DQ76">
        <v>0.1</v>
      </c>
      <c r="DR76">
        <v>14.1332488961825</v>
      </c>
      <c r="DS76">
        <v>3.12386410320001</v>
      </c>
      <c r="DT76">
        <v>0.249947899489382</v>
      </c>
      <c r="DU76">
        <v>0</v>
      </c>
      <c r="DV76">
        <v>-19.9288290322581</v>
      </c>
      <c r="DW76">
        <v>-3.71502580645158</v>
      </c>
      <c r="DX76">
        <v>0.30761073347768</v>
      </c>
      <c r="DY76">
        <v>0</v>
      </c>
      <c r="DZ76">
        <v>7.61001548387097</v>
      </c>
      <c r="EA76">
        <v>0.368993709677416</v>
      </c>
      <c r="EB76">
        <v>0.02765957406883</v>
      </c>
      <c r="EC76">
        <v>0</v>
      </c>
      <c r="ED76">
        <v>0</v>
      </c>
      <c r="EE76">
        <v>3</v>
      </c>
      <c r="EF76" t="s">
        <v>297</v>
      </c>
      <c r="EG76">
        <v>100</v>
      </c>
      <c r="EH76">
        <v>100</v>
      </c>
      <c r="EI76">
        <v>2.398</v>
      </c>
      <c r="EJ76">
        <v>0.1488</v>
      </c>
      <c r="EK76">
        <v>2.39814999999999</v>
      </c>
      <c r="EL76">
        <v>0</v>
      </c>
      <c r="EM76">
        <v>0</v>
      </c>
      <c r="EN76">
        <v>0</v>
      </c>
      <c r="EO76">
        <v>0.14874</v>
      </c>
      <c r="EP76">
        <v>0</v>
      </c>
      <c r="EQ76">
        <v>0</v>
      </c>
      <c r="ER76">
        <v>0</v>
      </c>
      <c r="ES76">
        <v>-1</v>
      </c>
      <c r="ET76">
        <v>-1</v>
      </c>
      <c r="EU76">
        <v>-1</v>
      </c>
      <c r="EV76">
        <v>-1</v>
      </c>
      <c r="EW76">
        <v>15.3</v>
      </c>
      <c r="EX76">
        <v>15.4</v>
      </c>
      <c r="EY76">
        <v>2</v>
      </c>
      <c r="EZ76">
        <v>482.646</v>
      </c>
      <c r="FA76">
        <v>493.24</v>
      </c>
      <c r="FB76">
        <v>35.4439</v>
      </c>
      <c r="FC76">
        <v>33.3642</v>
      </c>
      <c r="FD76">
        <v>29.9999</v>
      </c>
      <c r="FE76">
        <v>33.1813</v>
      </c>
      <c r="FF76">
        <v>33.1234</v>
      </c>
      <c r="FG76">
        <v>11.7374</v>
      </c>
      <c r="FH76">
        <v>0</v>
      </c>
      <c r="FI76">
        <v>100</v>
      </c>
      <c r="FJ76">
        <v>-999.9</v>
      </c>
      <c r="FK76">
        <v>400</v>
      </c>
      <c r="FL76">
        <v>22.4119</v>
      </c>
      <c r="FM76">
        <v>101.49</v>
      </c>
      <c r="FN76">
        <v>100.852</v>
      </c>
    </row>
    <row r="77" spans="1:170">
      <c r="A77">
        <v>61</v>
      </c>
      <c r="B77">
        <v>1607553675.1</v>
      </c>
      <c r="C77">
        <v>12743.0999999046</v>
      </c>
      <c r="D77" t="s">
        <v>587</v>
      </c>
      <c r="E77" t="s">
        <v>588</v>
      </c>
      <c r="F77" t="s">
        <v>584</v>
      </c>
      <c r="G77" t="s">
        <v>556</v>
      </c>
      <c r="H77">
        <v>1607553667.35</v>
      </c>
      <c r="I77">
        <f>BW77*AG77*(BS77-BT77)/(100*BL77*(1000-AG77*BS77))</f>
        <v>0</v>
      </c>
      <c r="J77">
        <f>BW77*AG77*(BR77-BQ77*(1000-AG77*BT77)/(1000-AG77*BS77))/(100*BL77)</f>
        <v>0</v>
      </c>
      <c r="K77">
        <f>BQ77 - IF(AG77&gt;1, J77*BL77*100.0/(AI77*CE77), 0)</f>
        <v>0</v>
      </c>
      <c r="L77">
        <f>((R77-I77/2)*K77-J77)/(R77+I77/2)</f>
        <v>0</v>
      </c>
      <c r="M77">
        <f>L77*(BX77+BY77)/1000.0</f>
        <v>0</v>
      </c>
      <c r="N77">
        <f>(BQ77 - IF(AG77&gt;1, J77*BL77*100.0/(AI77*CE77), 0))*(BX77+BY77)/1000.0</f>
        <v>0</v>
      </c>
      <c r="O77">
        <f>2.0/((1/Q77-1/P77)+SIGN(Q77)*SQRT((1/Q77-1/P77)*(1/Q77-1/P77) + 4*BM77/((BM77+1)*(BM77+1))*(2*1/Q77*1/P77-1/P77*1/P77)))</f>
        <v>0</v>
      </c>
      <c r="P77">
        <f>IF(LEFT(BN77,1)&lt;&gt;"0",IF(LEFT(BN77,1)="1",3.0,BO77),$D$5+$E$5*(CE77*BX77/($K$5*1000))+$F$5*(CE77*BX77/($K$5*1000))*MAX(MIN(BL77,$J$5),$I$5)*MAX(MIN(BL77,$J$5),$I$5)+$G$5*MAX(MIN(BL77,$J$5),$I$5)*(CE77*BX77/($K$5*1000))+$H$5*(CE77*BX77/($K$5*1000))*(CE77*BX77/($K$5*1000)))</f>
        <v>0</v>
      </c>
      <c r="Q77">
        <f>I77*(1000-(1000*0.61365*exp(17.502*U77/(240.97+U77))/(BX77+BY77)+BS77)/2)/(1000*0.61365*exp(17.502*U77/(240.97+U77))/(BX77+BY77)-BS77)</f>
        <v>0</v>
      </c>
      <c r="R77">
        <f>1/((BM77+1)/(O77/1.6)+1/(P77/1.37)) + BM77/((BM77+1)/(O77/1.6) + BM77/(P77/1.37))</f>
        <v>0</v>
      </c>
      <c r="S77">
        <f>(BI77*BK77)</f>
        <v>0</v>
      </c>
      <c r="T77">
        <f>(BZ77+(S77+2*0.95*5.67E-8*(((BZ77+$B$7)+273)^4-(BZ77+273)^4)-44100*I77)/(1.84*29.3*P77+8*0.95*5.67E-8*(BZ77+273)^3))</f>
        <v>0</v>
      </c>
      <c r="U77">
        <f>($C$7*CA77+$D$7*CB77+$E$7*T77)</f>
        <v>0</v>
      </c>
      <c r="V77">
        <f>0.61365*exp(17.502*U77/(240.97+U77))</f>
        <v>0</v>
      </c>
      <c r="W77">
        <f>(X77/Y77*100)</f>
        <v>0</v>
      </c>
      <c r="X77">
        <f>BS77*(BX77+BY77)/1000</f>
        <v>0</v>
      </c>
      <c r="Y77">
        <f>0.61365*exp(17.502*BZ77/(240.97+BZ77))</f>
        <v>0</v>
      </c>
      <c r="Z77">
        <f>(V77-BS77*(BX77+BY77)/1000)</f>
        <v>0</v>
      </c>
      <c r="AA77">
        <f>(-I77*44100)</f>
        <v>0</v>
      </c>
      <c r="AB77">
        <f>2*29.3*P77*0.92*(BZ77-U77)</f>
        <v>0</v>
      </c>
      <c r="AC77">
        <f>2*0.95*5.67E-8*(((BZ77+$B$7)+273)^4-(U77+273)^4)</f>
        <v>0</v>
      </c>
      <c r="AD77">
        <f>S77+AC77+AA77+AB77</f>
        <v>0</v>
      </c>
      <c r="AE77">
        <v>0</v>
      </c>
      <c r="AF77">
        <v>0</v>
      </c>
      <c r="AG77">
        <f>IF(AE77*$H$13&gt;=AI77,1.0,(AI77/(AI77-AE77*$H$13)))</f>
        <v>0</v>
      </c>
      <c r="AH77">
        <f>(AG77-1)*100</f>
        <v>0</v>
      </c>
      <c r="AI77">
        <f>MAX(0,($B$13+$C$13*CE77)/(1+$D$13*CE77)*BX77/(BZ77+273)*$E$13)</f>
        <v>0</v>
      </c>
      <c r="AJ77" t="s">
        <v>287</v>
      </c>
      <c r="AK77">
        <v>715.476923076923</v>
      </c>
      <c r="AL77">
        <v>3262.08</v>
      </c>
      <c r="AM77">
        <f>AL77-AK77</f>
        <v>0</v>
      </c>
      <c r="AN77">
        <f>AM77/AL77</f>
        <v>0</v>
      </c>
      <c r="AO77">
        <v>-0.577747479816223</v>
      </c>
      <c r="AP77" t="s">
        <v>589</v>
      </c>
      <c r="AQ77">
        <v>1224.5916</v>
      </c>
      <c r="AR77">
        <v>1425.41</v>
      </c>
      <c r="AS77">
        <f>1-AQ77/AR77</f>
        <v>0</v>
      </c>
      <c r="AT77">
        <v>0.5</v>
      </c>
      <c r="AU77">
        <f>BI77</f>
        <v>0</v>
      </c>
      <c r="AV77">
        <f>J77</f>
        <v>0</v>
      </c>
      <c r="AW77">
        <f>AS77*AT77*AU77</f>
        <v>0</v>
      </c>
      <c r="AX77">
        <f>BC77/AR77</f>
        <v>0</v>
      </c>
      <c r="AY77">
        <f>(AV77-AO77)/AU77</f>
        <v>0</v>
      </c>
      <c r="AZ77">
        <f>(AL77-AR77)/AR77</f>
        <v>0</v>
      </c>
      <c r="BA77" t="s">
        <v>590</v>
      </c>
      <c r="BB77">
        <v>895.51</v>
      </c>
      <c r="BC77">
        <f>AR77-BB77</f>
        <v>0</v>
      </c>
      <c r="BD77">
        <f>(AR77-AQ77)/(AR77-BB77)</f>
        <v>0</v>
      </c>
      <c r="BE77">
        <f>(AL77-AR77)/(AL77-BB77)</f>
        <v>0</v>
      </c>
      <c r="BF77">
        <f>(AR77-AQ77)/(AR77-AK77)</f>
        <v>0</v>
      </c>
      <c r="BG77">
        <f>(AL77-AR77)/(AL77-AK77)</f>
        <v>0</v>
      </c>
      <c r="BH77">
        <f>$B$11*CF77+$C$11*CG77+$F$11*CH77*(1-CK77)</f>
        <v>0</v>
      </c>
      <c r="BI77">
        <f>BH77*BJ77</f>
        <v>0</v>
      </c>
      <c r="BJ77">
        <f>($B$11*$D$9+$C$11*$D$9+$F$11*((CU77+CM77)/MAX(CU77+CM77+CV77, 0.1)*$I$9+CV77/MAX(CU77+CM77+CV77, 0.1)*$J$9))/($B$11+$C$11+$F$11)</f>
        <v>0</v>
      </c>
      <c r="BK77">
        <f>($B$11*$K$9+$C$11*$K$9+$F$11*((CU77+CM77)/MAX(CU77+CM77+CV77, 0.1)*$P$9+CV77/MAX(CU77+CM77+CV77, 0.1)*$Q$9))/($B$11+$C$11+$F$11)</f>
        <v>0</v>
      </c>
      <c r="BL77">
        <v>6</v>
      </c>
      <c r="BM77">
        <v>0.5</v>
      </c>
      <c r="BN77" t="s">
        <v>290</v>
      </c>
      <c r="BO77">
        <v>2</v>
      </c>
      <c r="BP77">
        <v>1607553667.35</v>
      </c>
      <c r="BQ77">
        <v>390.907966666667</v>
      </c>
      <c r="BR77">
        <v>400.100666666667</v>
      </c>
      <c r="BS77">
        <v>19.19538</v>
      </c>
      <c r="BT77">
        <v>15.8679433333333</v>
      </c>
      <c r="BU77">
        <v>388.509766666667</v>
      </c>
      <c r="BV77">
        <v>19.0466433333333</v>
      </c>
      <c r="BW77">
        <v>500.012266666667</v>
      </c>
      <c r="BX77">
        <v>101.5912</v>
      </c>
      <c r="BY77">
        <v>0.0450515833333333</v>
      </c>
      <c r="BZ77">
        <v>36.9018</v>
      </c>
      <c r="CA77">
        <v>36.5749966666667</v>
      </c>
      <c r="CB77">
        <v>999.9</v>
      </c>
      <c r="CC77">
        <v>0</v>
      </c>
      <c r="CD77">
        <v>0</v>
      </c>
      <c r="CE77">
        <v>9999.728</v>
      </c>
      <c r="CF77">
        <v>0</v>
      </c>
      <c r="CG77">
        <v>162.2184</v>
      </c>
      <c r="CH77">
        <v>1399.974</v>
      </c>
      <c r="CI77">
        <v>0.899995833333333</v>
      </c>
      <c r="CJ77">
        <v>0.10000414</v>
      </c>
      <c r="CK77">
        <v>0</v>
      </c>
      <c r="CL77">
        <v>1229.97866666667</v>
      </c>
      <c r="CM77">
        <v>4.99975</v>
      </c>
      <c r="CN77">
        <v>17273.7766666667</v>
      </c>
      <c r="CO77">
        <v>12177.82</v>
      </c>
      <c r="CP77">
        <v>49.5456333333333</v>
      </c>
      <c r="CQ77">
        <v>50.7623</v>
      </c>
      <c r="CR77">
        <v>50.3019333333333</v>
      </c>
      <c r="CS77">
        <v>50.281</v>
      </c>
      <c r="CT77">
        <v>51.2498333333333</v>
      </c>
      <c r="CU77">
        <v>1255.47</v>
      </c>
      <c r="CV77">
        <v>139.504</v>
      </c>
      <c r="CW77">
        <v>0</v>
      </c>
      <c r="CX77">
        <v>150.400000095367</v>
      </c>
      <c r="CY77">
        <v>0</v>
      </c>
      <c r="CZ77">
        <v>1224.5916</v>
      </c>
      <c r="DA77">
        <v>-394.034614762235</v>
      </c>
      <c r="DB77">
        <v>-5602.07691455843</v>
      </c>
      <c r="DC77">
        <v>17197.836</v>
      </c>
      <c r="DD77">
        <v>15</v>
      </c>
      <c r="DE77">
        <v>1607552607.6</v>
      </c>
      <c r="DF77" t="s">
        <v>568</v>
      </c>
      <c r="DG77">
        <v>1607552607.6</v>
      </c>
      <c r="DH77">
        <v>1607552601.6</v>
      </c>
      <c r="DI77">
        <v>22</v>
      </c>
      <c r="DJ77">
        <v>0.099</v>
      </c>
      <c r="DK77">
        <v>-0.023</v>
      </c>
      <c r="DL77">
        <v>2.398</v>
      </c>
      <c r="DM77">
        <v>0.149</v>
      </c>
      <c r="DN77">
        <v>402</v>
      </c>
      <c r="DO77">
        <v>19</v>
      </c>
      <c r="DP77">
        <v>0.49</v>
      </c>
      <c r="DQ77">
        <v>0.1</v>
      </c>
      <c r="DR77">
        <v>6.56287178350348</v>
      </c>
      <c r="DS77">
        <v>-0.846709535005633</v>
      </c>
      <c r="DT77">
        <v>0.0680187424143045</v>
      </c>
      <c r="DU77">
        <v>0</v>
      </c>
      <c r="DV77">
        <v>-9.19544870967742</v>
      </c>
      <c r="DW77">
        <v>1.03013032258069</v>
      </c>
      <c r="DX77">
        <v>0.0820277745543243</v>
      </c>
      <c r="DY77">
        <v>0</v>
      </c>
      <c r="DZ77">
        <v>3.32712516129032</v>
      </c>
      <c r="EA77">
        <v>0.0373587096774112</v>
      </c>
      <c r="EB77">
        <v>0.00390077070215101</v>
      </c>
      <c r="EC77">
        <v>1</v>
      </c>
      <c r="ED77">
        <v>1</v>
      </c>
      <c r="EE77">
        <v>3</v>
      </c>
      <c r="EF77" t="s">
        <v>321</v>
      </c>
      <c r="EG77">
        <v>100</v>
      </c>
      <c r="EH77">
        <v>100</v>
      </c>
      <c r="EI77">
        <v>2.398</v>
      </c>
      <c r="EJ77">
        <v>0.1487</v>
      </c>
      <c r="EK77">
        <v>2.39814999999999</v>
      </c>
      <c r="EL77">
        <v>0</v>
      </c>
      <c r="EM77">
        <v>0</v>
      </c>
      <c r="EN77">
        <v>0</v>
      </c>
      <c r="EO77">
        <v>0.14874</v>
      </c>
      <c r="EP77">
        <v>0</v>
      </c>
      <c r="EQ77">
        <v>0</v>
      </c>
      <c r="ER77">
        <v>0</v>
      </c>
      <c r="ES77">
        <v>-1</v>
      </c>
      <c r="ET77">
        <v>-1</v>
      </c>
      <c r="EU77">
        <v>-1</v>
      </c>
      <c r="EV77">
        <v>-1</v>
      </c>
      <c r="EW77">
        <v>17.8</v>
      </c>
      <c r="EX77">
        <v>17.9</v>
      </c>
      <c r="EY77">
        <v>2</v>
      </c>
      <c r="EZ77">
        <v>500.533</v>
      </c>
      <c r="FA77">
        <v>493.836</v>
      </c>
      <c r="FB77">
        <v>35.4513</v>
      </c>
      <c r="FC77">
        <v>33.2919</v>
      </c>
      <c r="FD77">
        <v>30</v>
      </c>
      <c r="FE77">
        <v>33.1038</v>
      </c>
      <c r="FF77">
        <v>33.0537</v>
      </c>
      <c r="FG77">
        <v>11.6428</v>
      </c>
      <c r="FH77">
        <v>0</v>
      </c>
      <c r="FI77">
        <v>100</v>
      </c>
      <c r="FJ77">
        <v>-999.9</v>
      </c>
      <c r="FK77">
        <v>400</v>
      </c>
      <c r="FL77">
        <v>23.5741</v>
      </c>
      <c r="FM77">
        <v>101.506</v>
      </c>
      <c r="FN77">
        <v>100.874</v>
      </c>
    </row>
    <row r="78" spans="1:170">
      <c r="A78">
        <v>62</v>
      </c>
      <c r="B78">
        <v>1607554007.6</v>
      </c>
      <c r="C78">
        <v>13075.5999999046</v>
      </c>
      <c r="D78" t="s">
        <v>591</v>
      </c>
      <c r="E78" t="s">
        <v>592</v>
      </c>
      <c r="F78" t="s">
        <v>593</v>
      </c>
      <c r="G78" t="s">
        <v>301</v>
      </c>
      <c r="H78">
        <v>1607553999.6</v>
      </c>
      <c r="I78">
        <f>BW78*AG78*(BS78-BT78)/(100*BL78*(1000-AG78*BS78))</f>
        <v>0</v>
      </c>
      <c r="J78">
        <f>BW78*AG78*(BR78-BQ78*(1000-AG78*BT78)/(1000-AG78*BS78))/(100*BL78)</f>
        <v>0</v>
      </c>
      <c r="K78">
        <f>BQ78 - IF(AG78&gt;1, J78*BL78*100.0/(AI78*CE78), 0)</f>
        <v>0</v>
      </c>
      <c r="L78">
        <f>((R78-I78/2)*K78-J78)/(R78+I78/2)</f>
        <v>0</v>
      </c>
      <c r="M78">
        <f>L78*(BX78+BY78)/1000.0</f>
        <v>0</v>
      </c>
      <c r="N78">
        <f>(BQ78 - IF(AG78&gt;1, J78*BL78*100.0/(AI78*CE78), 0))*(BX78+BY78)/1000.0</f>
        <v>0</v>
      </c>
      <c r="O78">
        <f>2.0/((1/Q78-1/P78)+SIGN(Q78)*SQRT((1/Q78-1/P78)*(1/Q78-1/P78) + 4*BM78/((BM78+1)*(BM78+1))*(2*1/Q78*1/P78-1/P78*1/P78)))</f>
        <v>0</v>
      </c>
      <c r="P78">
        <f>IF(LEFT(BN78,1)&lt;&gt;"0",IF(LEFT(BN78,1)="1",3.0,BO78),$D$5+$E$5*(CE78*BX78/($K$5*1000))+$F$5*(CE78*BX78/($K$5*1000))*MAX(MIN(BL78,$J$5),$I$5)*MAX(MIN(BL78,$J$5),$I$5)+$G$5*MAX(MIN(BL78,$J$5),$I$5)*(CE78*BX78/($K$5*1000))+$H$5*(CE78*BX78/($K$5*1000))*(CE78*BX78/($K$5*1000)))</f>
        <v>0</v>
      </c>
      <c r="Q78">
        <f>I78*(1000-(1000*0.61365*exp(17.502*U78/(240.97+U78))/(BX78+BY78)+BS78)/2)/(1000*0.61365*exp(17.502*U78/(240.97+U78))/(BX78+BY78)-BS78)</f>
        <v>0</v>
      </c>
      <c r="R78">
        <f>1/((BM78+1)/(O78/1.6)+1/(P78/1.37)) + BM78/((BM78+1)/(O78/1.6) + BM78/(P78/1.37))</f>
        <v>0</v>
      </c>
      <c r="S78">
        <f>(BI78*BK78)</f>
        <v>0</v>
      </c>
      <c r="T78">
        <f>(BZ78+(S78+2*0.95*5.67E-8*(((BZ78+$B$7)+273)^4-(BZ78+273)^4)-44100*I78)/(1.84*29.3*P78+8*0.95*5.67E-8*(BZ78+273)^3))</f>
        <v>0</v>
      </c>
      <c r="U78">
        <f>($C$7*CA78+$D$7*CB78+$E$7*T78)</f>
        <v>0</v>
      </c>
      <c r="V78">
        <f>0.61365*exp(17.502*U78/(240.97+U78))</f>
        <v>0</v>
      </c>
      <c r="W78">
        <f>(X78/Y78*100)</f>
        <v>0</v>
      </c>
      <c r="X78">
        <f>BS78*(BX78+BY78)/1000</f>
        <v>0</v>
      </c>
      <c r="Y78">
        <f>0.61365*exp(17.502*BZ78/(240.97+BZ78))</f>
        <v>0</v>
      </c>
      <c r="Z78">
        <f>(V78-BS78*(BX78+BY78)/1000)</f>
        <v>0</v>
      </c>
      <c r="AA78">
        <f>(-I78*44100)</f>
        <v>0</v>
      </c>
      <c r="AB78">
        <f>2*29.3*P78*0.92*(BZ78-U78)</f>
        <v>0</v>
      </c>
      <c r="AC78">
        <f>2*0.95*5.67E-8*(((BZ78+$B$7)+273)^4-(U78+273)^4)</f>
        <v>0</v>
      </c>
      <c r="AD78">
        <f>S78+AC78+AA78+AB78</f>
        <v>0</v>
      </c>
      <c r="AE78">
        <v>0</v>
      </c>
      <c r="AF78">
        <v>0</v>
      </c>
      <c r="AG78">
        <f>IF(AE78*$H$13&gt;=AI78,1.0,(AI78/(AI78-AE78*$H$13)))</f>
        <v>0</v>
      </c>
      <c r="AH78">
        <f>(AG78-1)*100</f>
        <v>0</v>
      </c>
      <c r="AI78">
        <f>MAX(0,($B$13+$C$13*CE78)/(1+$D$13*CE78)*BX78/(BZ78+273)*$E$13)</f>
        <v>0</v>
      </c>
      <c r="AJ78" t="s">
        <v>287</v>
      </c>
      <c r="AK78">
        <v>715.476923076923</v>
      </c>
      <c r="AL78">
        <v>3262.08</v>
      </c>
      <c r="AM78">
        <f>AL78-AK78</f>
        <v>0</v>
      </c>
      <c r="AN78">
        <f>AM78/AL78</f>
        <v>0</v>
      </c>
      <c r="AO78">
        <v>-0.577747479816223</v>
      </c>
      <c r="AP78" t="s">
        <v>594</v>
      </c>
      <c r="AQ78">
        <v>1132.2568</v>
      </c>
      <c r="AR78">
        <v>1243.88</v>
      </c>
      <c r="AS78">
        <f>1-AQ78/AR78</f>
        <v>0</v>
      </c>
      <c r="AT78">
        <v>0.5</v>
      </c>
      <c r="AU78">
        <f>BI78</f>
        <v>0</v>
      </c>
      <c r="AV78">
        <f>J78</f>
        <v>0</v>
      </c>
      <c r="AW78">
        <f>AS78*AT78*AU78</f>
        <v>0</v>
      </c>
      <c r="AX78">
        <f>BC78/AR78</f>
        <v>0</v>
      </c>
      <c r="AY78">
        <f>(AV78-AO78)/AU78</f>
        <v>0</v>
      </c>
      <c r="AZ78">
        <f>(AL78-AR78)/AR78</f>
        <v>0</v>
      </c>
      <c r="BA78" t="s">
        <v>595</v>
      </c>
      <c r="BB78">
        <v>846.83</v>
      </c>
      <c r="BC78">
        <f>AR78-BB78</f>
        <v>0</v>
      </c>
      <c r="BD78">
        <f>(AR78-AQ78)/(AR78-BB78)</f>
        <v>0</v>
      </c>
      <c r="BE78">
        <f>(AL78-AR78)/(AL78-BB78)</f>
        <v>0</v>
      </c>
      <c r="BF78">
        <f>(AR78-AQ78)/(AR78-AK78)</f>
        <v>0</v>
      </c>
      <c r="BG78">
        <f>(AL78-AR78)/(AL78-AK78)</f>
        <v>0</v>
      </c>
      <c r="BH78">
        <f>$B$11*CF78+$C$11*CG78+$F$11*CH78*(1-CK78)</f>
        <v>0</v>
      </c>
      <c r="BI78">
        <f>BH78*BJ78</f>
        <v>0</v>
      </c>
      <c r="BJ78">
        <f>($B$11*$D$9+$C$11*$D$9+$F$11*((CU78+CM78)/MAX(CU78+CM78+CV78, 0.1)*$I$9+CV78/MAX(CU78+CM78+CV78, 0.1)*$J$9))/($B$11+$C$11+$F$11)</f>
        <v>0</v>
      </c>
      <c r="BK78">
        <f>($B$11*$K$9+$C$11*$K$9+$F$11*((CU78+CM78)/MAX(CU78+CM78+CV78, 0.1)*$P$9+CV78/MAX(CU78+CM78+CV78, 0.1)*$Q$9))/($B$11+$C$11+$F$11)</f>
        <v>0</v>
      </c>
      <c r="BL78">
        <v>6</v>
      </c>
      <c r="BM78">
        <v>0.5</v>
      </c>
      <c r="BN78" t="s">
        <v>290</v>
      </c>
      <c r="BO78">
        <v>2</v>
      </c>
      <c r="BP78">
        <v>1607553999.6</v>
      </c>
      <c r="BQ78">
        <v>398.348032258065</v>
      </c>
      <c r="BR78">
        <v>400.253774193548</v>
      </c>
      <c r="BS78">
        <v>16.1156806451613</v>
      </c>
      <c r="BT78">
        <v>15.4079903225806</v>
      </c>
      <c r="BU78">
        <v>395.835935483871</v>
      </c>
      <c r="BV78">
        <v>16.0401580645161</v>
      </c>
      <c r="BW78">
        <v>500.002612903226</v>
      </c>
      <c r="BX78">
        <v>101.586806451613</v>
      </c>
      <c r="BY78">
        <v>0.045315235483871</v>
      </c>
      <c r="BZ78">
        <v>36.7781387096774</v>
      </c>
      <c r="CA78">
        <v>37.316835483871</v>
      </c>
      <c r="CB78">
        <v>999.9</v>
      </c>
      <c r="CC78">
        <v>0</v>
      </c>
      <c r="CD78">
        <v>0</v>
      </c>
      <c r="CE78">
        <v>9996.83193548387</v>
      </c>
      <c r="CF78">
        <v>0</v>
      </c>
      <c r="CG78">
        <v>291.073548387097</v>
      </c>
      <c r="CH78">
        <v>1400.00322580645</v>
      </c>
      <c r="CI78">
        <v>0.899996225806452</v>
      </c>
      <c r="CJ78">
        <v>0.100003625806452</v>
      </c>
      <c r="CK78">
        <v>0</v>
      </c>
      <c r="CL78">
        <v>1132.29129032258</v>
      </c>
      <c r="CM78">
        <v>4.99975</v>
      </c>
      <c r="CN78">
        <v>15474.6129032258</v>
      </c>
      <c r="CO78">
        <v>12178.064516129</v>
      </c>
      <c r="CP78">
        <v>47.7215483870968</v>
      </c>
      <c r="CQ78">
        <v>49.0802903225806</v>
      </c>
      <c r="CR78">
        <v>48.397</v>
      </c>
      <c r="CS78">
        <v>48.762</v>
      </c>
      <c r="CT78">
        <v>49.546064516129</v>
      </c>
      <c r="CU78">
        <v>1255.49741935484</v>
      </c>
      <c r="CV78">
        <v>139.505806451613</v>
      </c>
      <c r="CW78">
        <v>0</v>
      </c>
      <c r="CX78">
        <v>331.400000095367</v>
      </c>
      <c r="CY78">
        <v>0</v>
      </c>
      <c r="CZ78">
        <v>1132.2568</v>
      </c>
      <c r="DA78">
        <v>-1.88076921511643</v>
      </c>
      <c r="DB78">
        <v>-56.2230769413224</v>
      </c>
      <c r="DC78">
        <v>15474.044</v>
      </c>
      <c r="DD78">
        <v>15</v>
      </c>
      <c r="DE78">
        <v>1607553836.1</v>
      </c>
      <c r="DF78" t="s">
        <v>596</v>
      </c>
      <c r="DG78">
        <v>1607553836.1</v>
      </c>
      <c r="DH78">
        <v>1607553835.6</v>
      </c>
      <c r="DI78">
        <v>23</v>
      </c>
      <c r="DJ78">
        <v>0.114</v>
      </c>
      <c r="DK78">
        <v>-0.073</v>
      </c>
      <c r="DL78">
        <v>2.512</v>
      </c>
      <c r="DM78">
        <v>0.076</v>
      </c>
      <c r="DN78">
        <v>399</v>
      </c>
      <c r="DO78">
        <v>16</v>
      </c>
      <c r="DP78">
        <v>0.35</v>
      </c>
      <c r="DQ78">
        <v>0.1</v>
      </c>
      <c r="DR78">
        <v>1.3647547089994</v>
      </c>
      <c r="DS78">
        <v>-0.200532937325229</v>
      </c>
      <c r="DT78">
        <v>0.0413541555375586</v>
      </c>
      <c r="DU78">
        <v>1</v>
      </c>
      <c r="DV78">
        <v>-1.91619387096774</v>
      </c>
      <c r="DW78">
        <v>0.182894516129034</v>
      </c>
      <c r="DX78">
        <v>0.0559632980926134</v>
      </c>
      <c r="DY78">
        <v>1</v>
      </c>
      <c r="DZ78">
        <v>0.703965258064516</v>
      </c>
      <c r="EA78">
        <v>0.457600209677418</v>
      </c>
      <c r="EB78">
        <v>0.0342532475625095</v>
      </c>
      <c r="EC78">
        <v>0</v>
      </c>
      <c r="ED78">
        <v>2</v>
      </c>
      <c r="EE78">
        <v>3</v>
      </c>
      <c r="EF78" t="s">
        <v>305</v>
      </c>
      <c r="EG78">
        <v>100</v>
      </c>
      <c r="EH78">
        <v>100</v>
      </c>
      <c r="EI78">
        <v>2.512</v>
      </c>
      <c r="EJ78">
        <v>0.0755</v>
      </c>
      <c r="EK78">
        <v>2.51209999999992</v>
      </c>
      <c r="EL78">
        <v>0</v>
      </c>
      <c r="EM78">
        <v>0</v>
      </c>
      <c r="EN78">
        <v>0</v>
      </c>
      <c r="EO78">
        <v>0.0755142857142861</v>
      </c>
      <c r="EP78">
        <v>0</v>
      </c>
      <c r="EQ78">
        <v>0</v>
      </c>
      <c r="ER78">
        <v>0</v>
      </c>
      <c r="ES78">
        <v>-1</v>
      </c>
      <c r="ET78">
        <v>-1</v>
      </c>
      <c r="EU78">
        <v>-1</v>
      </c>
      <c r="EV78">
        <v>-1</v>
      </c>
      <c r="EW78">
        <v>2.9</v>
      </c>
      <c r="EX78">
        <v>2.9</v>
      </c>
      <c r="EY78">
        <v>2</v>
      </c>
      <c r="EZ78">
        <v>503.692</v>
      </c>
      <c r="FA78">
        <v>493.231</v>
      </c>
      <c r="FB78">
        <v>35.3798</v>
      </c>
      <c r="FC78">
        <v>33.2538</v>
      </c>
      <c r="FD78">
        <v>30.0004</v>
      </c>
      <c r="FE78">
        <v>33.058</v>
      </c>
      <c r="FF78">
        <v>33.013</v>
      </c>
      <c r="FG78">
        <v>11.8346</v>
      </c>
      <c r="FH78">
        <v>0</v>
      </c>
      <c r="FI78">
        <v>100</v>
      </c>
      <c r="FJ78">
        <v>-999.9</v>
      </c>
      <c r="FK78">
        <v>400</v>
      </c>
      <c r="FL78">
        <v>19.1411</v>
      </c>
      <c r="FM78">
        <v>101.508</v>
      </c>
      <c r="FN78">
        <v>100.871</v>
      </c>
    </row>
    <row r="79" spans="1:170">
      <c r="A79">
        <v>63</v>
      </c>
      <c r="B79">
        <v>1607554267</v>
      </c>
      <c r="C79">
        <v>13335</v>
      </c>
      <c r="D79" t="s">
        <v>597</v>
      </c>
      <c r="E79" t="s">
        <v>598</v>
      </c>
      <c r="F79" t="s">
        <v>593</v>
      </c>
      <c r="G79" t="s">
        <v>301</v>
      </c>
      <c r="H79">
        <v>1607554259.25</v>
      </c>
      <c r="I79">
        <f>BW79*AG79*(BS79-BT79)/(100*BL79*(1000-AG79*BS79))</f>
        <v>0</v>
      </c>
      <c r="J79">
        <f>BW79*AG79*(BR79-BQ79*(1000-AG79*BT79)/(1000-AG79*BS79))/(100*BL79)</f>
        <v>0</v>
      </c>
      <c r="K79">
        <f>BQ79 - IF(AG79&gt;1, J79*BL79*100.0/(AI79*CE79), 0)</f>
        <v>0</v>
      </c>
      <c r="L79">
        <f>((R79-I79/2)*K79-J79)/(R79+I79/2)</f>
        <v>0</v>
      </c>
      <c r="M79">
        <f>L79*(BX79+BY79)/1000.0</f>
        <v>0</v>
      </c>
      <c r="N79">
        <f>(BQ79 - IF(AG79&gt;1, J79*BL79*100.0/(AI79*CE79), 0))*(BX79+BY79)/1000.0</f>
        <v>0</v>
      </c>
      <c r="O79">
        <f>2.0/((1/Q79-1/P79)+SIGN(Q79)*SQRT((1/Q79-1/P79)*(1/Q79-1/P79) + 4*BM79/((BM79+1)*(BM79+1))*(2*1/Q79*1/P79-1/P79*1/P79)))</f>
        <v>0</v>
      </c>
      <c r="P79">
        <f>IF(LEFT(BN79,1)&lt;&gt;"0",IF(LEFT(BN79,1)="1",3.0,BO79),$D$5+$E$5*(CE79*BX79/($K$5*1000))+$F$5*(CE79*BX79/($K$5*1000))*MAX(MIN(BL79,$J$5),$I$5)*MAX(MIN(BL79,$J$5),$I$5)+$G$5*MAX(MIN(BL79,$J$5),$I$5)*(CE79*BX79/($K$5*1000))+$H$5*(CE79*BX79/($K$5*1000))*(CE79*BX79/($K$5*1000)))</f>
        <v>0</v>
      </c>
      <c r="Q79">
        <f>I79*(1000-(1000*0.61365*exp(17.502*U79/(240.97+U79))/(BX79+BY79)+BS79)/2)/(1000*0.61365*exp(17.502*U79/(240.97+U79))/(BX79+BY79)-BS79)</f>
        <v>0</v>
      </c>
      <c r="R79">
        <f>1/((BM79+1)/(O79/1.6)+1/(P79/1.37)) + BM79/((BM79+1)/(O79/1.6) + BM79/(P79/1.37))</f>
        <v>0</v>
      </c>
      <c r="S79">
        <f>(BI79*BK79)</f>
        <v>0</v>
      </c>
      <c r="T79">
        <f>(BZ79+(S79+2*0.95*5.67E-8*(((BZ79+$B$7)+273)^4-(BZ79+273)^4)-44100*I79)/(1.84*29.3*P79+8*0.95*5.67E-8*(BZ79+273)^3))</f>
        <v>0</v>
      </c>
      <c r="U79">
        <f>($C$7*CA79+$D$7*CB79+$E$7*T79)</f>
        <v>0</v>
      </c>
      <c r="V79">
        <f>0.61365*exp(17.502*U79/(240.97+U79))</f>
        <v>0</v>
      </c>
      <c r="W79">
        <f>(X79/Y79*100)</f>
        <v>0</v>
      </c>
      <c r="X79">
        <f>BS79*(BX79+BY79)/1000</f>
        <v>0</v>
      </c>
      <c r="Y79">
        <f>0.61365*exp(17.502*BZ79/(240.97+BZ79))</f>
        <v>0</v>
      </c>
      <c r="Z79">
        <f>(V79-BS79*(BX79+BY79)/1000)</f>
        <v>0</v>
      </c>
      <c r="AA79">
        <f>(-I79*44100)</f>
        <v>0</v>
      </c>
      <c r="AB79">
        <f>2*29.3*P79*0.92*(BZ79-U79)</f>
        <v>0</v>
      </c>
      <c r="AC79">
        <f>2*0.95*5.67E-8*(((BZ79+$B$7)+273)^4-(U79+273)^4)</f>
        <v>0</v>
      </c>
      <c r="AD79">
        <f>S79+AC79+AA79+AB79</f>
        <v>0</v>
      </c>
      <c r="AE79">
        <v>0</v>
      </c>
      <c r="AF79">
        <v>0</v>
      </c>
      <c r="AG79">
        <f>IF(AE79*$H$13&gt;=AI79,1.0,(AI79/(AI79-AE79*$H$13)))</f>
        <v>0</v>
      </c>
      <c r="AH79">
        <f>(AG79-1)*100</f>
        <v>0</v>
      </c>
      <c r="AI79">
        <f>MAX(0,($B$13+$C$13*CE79)/(1+$D$13*CE79)*BX79/(BZ79+273)*$E$13)</f>
        <v>0</v>
      </c>
      <c r="AJ79" t="s">
        <v>287</v>
      </c>
      <c r="AK79">
        <v>715.476923076923</v>
      </c>
      <c r="AL79">
        <v>3262.08</v>
      </c>
      <c r="AM79">
        <f>AL79-AK79</f>
        <v>0</v>
      </c>
      <c r="AN79">
        <f>AM79/AL79</f>
        <v>0</v>
      </c>
      <c r="AO79">
        <v>-0.577747479816223</v>
      </c>
      <c r="AP79" t="s">
        <v>599</v>
      </c>
      <c r="AQ79">
        <v>700.88148</v>
      </c>
      <c r="AR79">
        <v>732.42</v>
      </c>
      <c r="AS79">
        <f>1-AQ79/AR79</f>
        <v>0</v>
      </c>
      <c r="AT79">
        <v>0.5</v>
      </c>
      <c r="AU79">
        <f>BI79</f>
        <v>0</v>
      </c>
      <c r="AV79">
        <f>J79</f>
        <v>0</v>
      </c>
      <c r="AW79">
        <f>AS79*AT79*AU79</f>
        <v>0</v>
      </c>
      <c r="AX79">
        <f>BC79/AR79</f>
        <v>0</v>
      </c>
      <c r="AY79">
        <f>(AV79-AO79)/AU79</f>
        <v>0</v>
      </c>
      <c r="AZ79">
        <f>(AL79-AR79)/AR79</f>
        <v>0</v>
      </c>
      <c r="BA79" t="s">
        <v>600</v>
      </c>
      <c r="BB79">
        <v>592.66</v>
      </c>
      <c r="BC79">
        <f>AR79-BB79</f>
        <v>0</v>
      </c>
      <c r="BD79">
        <f>(AR79-AQ79)/(AR79-BB79)</f>
        <v>0</v>
      </c>
      <c r="BE79">
        <f>(AL79-AR79)/(AL79-BB79)</f>
        <v>0</v>
      </c>
      <c r="BF79">
        <f>(AR79-AQ79)/(AR79-AK79)</f>
        <v>0</v>
      </c>
      <c r="BG79">
        <f>(AL79-AR79)/(AL79-AK79)</f>
        <v>0</v>
      </c>
      <c r="BH79">
        <f>$B$11*CF79+$C$11*CG79+$F$11*CH79*(1-CK79)</f>
        <v>0</v>
      </c>
      <c r="BI79">
        <f>BH79*BJ79</f>
        <v>0</v>
      </c>
      <c r="BJ79">
        <f>($B$11*$D$9+$C$11*$D$9+$F$11*((CU79+CM79)/MAX(CU79+CM79+CV79, 0.1)*$I$9+CV79/MAX(CU79+CM79+CV79, 0.1)*$J$9))/($B$11+$C$11+$F$11)</f>
        <v>0</v>
      </c>
      <c r="BK79">
        <f>($B$11*$K$9+$C$11*$K$9+$F$11*((CU79+CM79)/MAX(CU79+CM79+CV79, 0.1)*$P$9+CV79/MAX(CU79+CM79+CV79, 0.1)*$Q$9))/($B$11+$C$11+$F$11)</f>
        <v>0</v>
      </c>
      <c r="BL79">
        <v>6</v>
      </c>
      <c r="BM79">
        <v>0.5</v>
      </c>
      <c r="BN79" t="s">
        <v>290</v>
      </c>
      <c r="BO79">
        <v>2</v>
      </c>
      <c r="BP79">
        <v>1607554259.25</v>
      </c>
      <c r="BQ79">
        <v>399.413366666667</v>
      </c>
      <c r="BR79">
        <v>400.007166666667</v>
      </c>
      <c r="BS79">
        <v>15.1501733333333</v>
      </c>
      <c r="BT79">
        <v>14.7135066666667</v>
      </c>
      <c r="BU79">
        <v>396.9013</v>
      </c>
      <c r="BV79">
        <v>15.0746533333333</v>
      </c>
      <c r="BW79">
        <v>500.0269</v>
      </c>
      <c r="BX79">
        <v>101.587566666667</v>
      </c>
      <c r="BY79">
        <v>0.04641278</v>
      </c>
      <c r="BZ79">
        <v>36.93274</v>
      </c>
      <c r="CA79">
        <v>37.08831</v>
      </c>
      <c r="CB79">
        <v>999.9</v>
      </c>
      <c r="CC79">
        <v>0</v>
      </c>
      <c r="CD79">
        <v>0</v>
      </c>
      <c r="CE79">
        <v>10002.4776666667</v>
      </c>
      <c r="CF79">
        <v>0</v>
      </c>
      <c r="CG79">
        <v>286.1954</v>
      </c>
      <c r="CH79">
        <v>1399.989</v>
      </c>
      <c r="CI79">
        <v>0.900000333333333</v>
      </c>
      <c r="CJ79">
        <v>0.0999997166666666</v>
      </c>
      <c r="CK79">
        <v>0</v>
      </c>
      <c r="CL79">
        <v>700.892966666667</v>
      </c>
      <c r="CM79">
        <v>4.99975</v>
      </c>
      <c r="CN79">
        <v>9584.39033333333</v>
      </c>
      <c r="CO79">
        <v>12177.9666666667</v>
      </c>
      <c r="CP79">
        <v>47.2954666666667</v>
      </c>
      <c r="CQ79">
        <v>48.708</v>
      </c>
      <c r="CR79">
        <v>47.9328666666666</v>
      </c>
      <c r="CS79">
        <v>48.4874</v>
      </c>
      <c r="CT79">
        <v>49.1332666666667</v>
      </c>
      <c r="CU79">
        <v>1255.488</v>
      </c>
      <c r="CV79">
        <v>139.501</v>
      </c>
      <c r="CW79">
        <v>0</v>
      </c>
      <c r="CX79">
        <v>258.699999809265</v>
      </c>
      <c r="CY79">
        <v>0</v>
      </c>
      <c r="CZ79">
        <v>700.88148</v>
      </c>
      <c r="DA79">
        <v>-0.883461548778145</v>
      </c>
      <c r="DB79">
        <v>-33.777692386928</v>
      </c>
      <c r="DC79">
        <v>9584.0832</v>
      </c>
      <c r="DD79">
        <v>15</v>
      </c>
      <c r="DE79">
        <v>1607553836.1</v>
      </c>
      <c r="DF79" t="s">
        <v>596</v>
      </c>
      <c r="DG79">
        <v>1607553836.1</v>
      </c>
      <c r="DH79">
        <v>1607553835.6</v>
      </c>
      <c r="DI79">
        <v>23</v>
      </c>
      <c r="DJ79">
        <v>0.114</v>
      </c>
      <c r="DK79">
        <v>-0.073</v>
      </c>
      <c r="DL79">
        <v>2.512</v>
      </c>
      <c r="DM79">
        <v>0.076</v>
      </c>
      <c r="DN79">
        <v>399</v>
      </c>
      <c r="DO79">
        <v>16</v>
      </c>
      <c r="DP79">
        <v>0.35</v>
      </c>
      <c r="DQ79">
        <v>0.1</v>
      </c>
      <c r="DR79">
        <v>0.346045895145308</v>
      </c>
      <c r="DS79">
        <v>0.180326328258446</v>
      </c>
      <c r="DT79">
        <v>0.0178778039369449</v>
      </c>
      <c r="DU79">
        <v>1</v>
      </c>
      <c r="DV79">
        <v>-0.593806</v>
      </c>
      <c r="DW79">
        <v>-0.26057053615128</v>
      </c>
      <c r="DX79">
        <v>0.0237280132951188</v>
      </c>
      <c r="DY79">
        <v>0</v>
      </c>
      <c r="DZ79">
        <v>0.4366725</v>
      </c>
      <c r="EA79">
        <v>0.0856809343715237</v>
      </c>
      <c r="EB79">
        <v>0.00621915946491164</v>
      </c>
      <c r="EC79">
        <v>1</v>
      </c>
      <c r="ED79">
        <v>2</v>
      </c>
      <c r="EE79">
        <v>3</v>
      </c>
      <c r="EF79" t="s">
        <v>305</v>
      </c>
      <c r="EG79">
        <v>100</v>
      </c>
      <c r="EH79">
        <v>100</v>
      </c>
      <c r="EI79">
        <v>2.512</v>
      </c>
      <c r="EJ79">
        <v>0.0755</v>
      </c>
      <c r="EK79">
        <v>2.51209999999992</v>
      </c>
      <c r="EL79">
        <v>0</v>
      </c>
      <c r="EM79">
        <v>0</v>
      </c>
      <c r="EN79">
        <v>0</v>
      </c>
      <c r="EO79">
        <v>0.0755142857142861</v>
      </c>
      <c r="EP79">
        <v>0</v>
      </c>
      <c r="EQ79">
        <v>0</v>
      </c>
      <c r="ER79">
        <v>0</v>
      </c>
      <c r="ES79">
        <v>-1</v>
      </c>
      <c r="ET79">
        <v>-1</v>
      </c>
      <c r="EU79">
        <v>-1</v>
      </c>
      <c r="EV79">
        <v>-1</v>
      </c>
      <c r="EW79">
        <v>7.2</v>
      </c>
      <c r="EX79">
        <v>7.2</v>
      </c>
      <c r="EY79">
        <v>2</v>
      </c>
      <c r="EZ79">
        <v>503.17</v>
      </c>
      <c r="FA79">
        <v>490.565</v>
      </c>
      <c r="FB79">
        <v>35.5164</v>
      </c>
      <c r="FC79">
        <v>33.5181</v>
      </c>
      <c r="FD79">
        <v>30.0006</v>
      </c>
      <c r="FE79">
        <v>33.2856</v>
      </c>
      <c r="FF79">
        <v>33.2346</v>
      </c>
      <c r="FG79">
        <v>11.8615</v>
      </c>
      <c r="FH79">
        <v>0</v>
      </c>
      <c r="FI79">
        <v>100</v>
      </c>
      <c r="FJ79">
        <v>-999.9</v>
      </c>
      <c r="FK79">
        <v>400</v>
      </c>
      <c r="FL79">
        <v>16.1396</v>
      </c>
      <c r="FM79">
        <v>101.463</v>
      </c>
      <c r="FN79">
        <v>100.814</v>
      </c>
    </row>
    <row r="80" spans="1:170">
      <c r="A80">
        <v>64</v>
      </c>
      <c r="B80">
        <v>1607554590</v>
      </c>
      <c r="C80">
        <v>13658</v>
      </c>
      <c r="D80" t="s">
        <v>601</v>
      </c>
      <c r="E80" t="s">
        <v>602</v>
      </c>
      <c r="F80" t="s">
        <v>603</v>
      </c>
      <c r="G80" t="s">
        <v>313</v>
      </c>
      <c r="H80">
        <v>1607554582</v>
      </c>
      <c r="I80">
        <f>BW80*AG80*(BS80-BT80)/(100*BL80*(1000-AG80*BS80))</f>
        <v>0</v>
      </c>
      <c r="J80">
        <f>BW80*AG80*(BR80-BQ80*(1000-AG80*BT80)/(1000-AG80*BS80))/(100*BL80)</f>
        <v>0</v>
      </c>
      <c r="K80">
        <f>BQ80 - IF(AG80&gt;1, J80*BL80*100.0/(AI80*CE80), 0)</f>
        <v>0</v>
      </c>
      <c r="L80">
        <f>((R80-I80/2)*K80-J80)/(R80+I80/2)</f>
        <v>0</v>
      </c>
      <c r="M80">
        <f>L80*(BX80+BY80)/1000.0</f>
        <v>0</v>
      </c>
      <c r="N80">
        <f>(BQ80 - IF(AG80&gt;1, J80*BL80*100.0/(AI80*CE80), 0))*(BX80+BY80)/1000.0</f>
        <v>0</v>
      </c>
      <c r="O80">
        <f>2.0/((1/Q80-1/P80)+SIGN(Q80)*SQRT((1/Q80-1/P80)*(1/Q80-1/P80) + 4*BM80/((BM80+1)*(BM80+1))*(2*1/Q80*1/P80-1/P80*1/P80)))</f>
        <v>0</v>
      </c>
      <c r="P80">
        <f>IF(LEFT(BN80,1)&lt;&gt;"0",IF(LEFT(BN80,1)="1",3.0,BO80),$D$5+$E$5*(CE80*BX80/($K$5*1000))+$F$5*(CE80*BX80/($K$5*1000))*MAX(MIN(BL80,$J$5),$I$5)*MAX(MIN(BL80,$J$5),$I$5)+$G$5*MAX(MIN(BL80,$J$5),$I$5)*(CE80*BX80/($K$5*1000))+$H$5*(CE80*BX80/($K$5*1000))*(CE80*BX80/($K$5*1000)))</f>
        <v>0</v>
      </c>
      <c r="Q80">
        <f>I80*(1000-(1000*0.61365*exp(17.502*U80/(240.97+U80))/(BX80+BY80)+BS80)/2)/(1000*0.61365*exp(17.502*U80/(240.97+U80))/(BX80+BY80)-BS80)</f>
        <v>0</v>
      </c>
      <c r="R80">
        <f>1/((BM80+1)/(O80/1.6)+1/(P80/1.37)) + BM80/((BM80+1)/(O80/1.6) + BM80/(P80/1.37))</f>
        <v>0</v>
      </c>
      <c r="S80">
        <f>(BI80*BK80)</f>
        <v>0</v>
      </c>
      <c r="T80">
        <f>(BZ80+(S80+2*0.95*5.67E-8*(((BZ80+$B$7)+273)^4-(BZ80+273)^4)-44100*I80)/(1.84*29.3*P80+8*0.95*5.67E-8*(BZ80+273)^3))</f>
        <v>0</v>
      </c>
      <c r="U80">
        <f>($C$7*CA80+$D$7*CB80+$E$7*T80)</f>
        <v>0</v>
      </c>
      <c r="V80">
        <f>0.61365*exp(17.502*U80/(240.97+U80))</f>
        <v>0</v>
      </c>
      <c r="W80">
        <f>(X80/Y80*100)</f>
        <v>0</v>
      </c>
      <c r="X80">
        <f>BS80*(BX80+BY80)/1000</f>
        <v>0</v>
      </c>
      <c r="Y80">
        <f>0.61365*exp(17.502*BZ80/(240.97+BZ80))</f>
        <v>0</v>
      </c>
      <c r="Z80">
        <f>(V80-BS80*(BX80+BY80)/1000)</f>
        <v>0</v>
      </c>
      <c r="AA80">
        <f>(-I80*44100)</f>
        <v>0</v>
      </c>
      <c r="AB80">
        <f>2*29.3*P80*0.92*(BZ80-U80)</f>
        <v>0</v>
      </c>
      <c r="AC80">
        <f>2*0.95*5.67E-8*(((BZ80+$B$7)+273)^4-(U80+273)^4)</f>
        <v>0</v>
      </c>
      <c r="AD80">
        <f>S80+AC80+AA80+AB80</f>
        <v>0</v>
      </c>
      <c r="AE80">
        <v>0</v>
      </c>
      <c r="AF80">
        <v>0</v>
      </c>
      <c r="AG80">
        <f>IF(AE80*$H$13&gt;=AI80,1.0,(AI80/(AI80-AE80*$H$13)))</f>
        <v>0</v>
      </c>
      <c r="AH80">
        <f>(AG80-1)*100</f>
        <v>0</v>
      </c>
      <c r="AI80">
        <f>MAX(0,($B$13+$C$13*CE80)/(1+$D$13*CE80)*BX80/(BZ80+273)*$E$13)</f>
        <v>0</v>
      </c>
      <c r="AJ80" t="s">
        <v>287</v>
      </c>
      <c r="AK80">
        <v>715.476923076923</v>
      </c>
      <c r="AL80">
        <v>3262.08</v>
      </c>
      <c r="AM80">
        <f>AL80-AK80</f>
        <v>0</v>
      </c>
      <c r="AN80">
        <f>AM80/AL80</f>
        <v>0</v>
      </c>
      <c r="AO80">
        <v>-0.577747479816223</v>
      </c>
      <c r="AP80" t="s">
        <v>604</v>
      </c>
      <c r="AQ80">
        <v>1320.98269230769</v>
      </c>
      <c r="AR80">
        <v>1416.73</v>
      </c>
      <c r="AS80">
        <f>1-AQ80/AR80</f>
        <v>0</v>
      </c>
      <c r="AT80">
        <v>0.5</v>
      </c>
      <c r="AU80">
        <f>BI80</f>
        <v>0</v>
      </c>
      <c r="AV80">
        <f>J80</f>
        <v>0</v>
      </c>
      <c r="AW80">
        <f>AS80*AT80*AU80</f>
        <v>0</v>
      </c>
      <c r="AX80">
        <f>BC80/AR80</f>
        <v>0</v>
      </c>
      <c r="AY80">
        <f>(AV80-AO80)/AU80</f>
        <v>0</v>
      </c>
      <c r="AZ80">
        <f>(AL80-AR80)/AR80</f>
        <v>0</v>
      </c>
      <c r="BA80" t="s">
        <v>605</v>
      </c>
      <c r="BB80">
        <v>997.74</v>
      </c>
      <c r="BC80">
        <f>AR80-BB80</f>
        <v>0</v>
      </c>
      <c r="BD80">
        <f>(AR80-AQ80)/(AR80-BB80)</f>
        <v>0</v>
      </c>
      <c r="BE80">
        <f>(AL80-AR80)/(AL80-BB80)</f>
        <v>0</v>
      </c>
      <c r="BF80">
        <f>(AR80-AQ80)/(AR80-AK80)</f>
        <v>0</v>
      </c>
      <c r="BG80">
        <f>(AL80-AR80)/(AL80-AK80)</f>
        <v>0</v>
      </c>
      <c r="BH80">
        <f>$B$11*CF80+$C$11*CG80+$F$11*CH80*(1-CK80)</f>
        <v>0</v>
      </c>
      <c r="BI80">
        <f>BH80*BJ80</f>
        <v>0</v>
      </c>
      <c r="BJ80">
        <f>($B$11*$D$9+$C$11*$D$9+$F$11*((CU80+CM80)/MAX(CU80+CM80+CV80, 0.1)*$I$9+CV80/MAX(CU80+CM80+CV80, 0.1)*$J$9))/($B$11+$C$11+$F$11)</f>
        <v>0</v>
      </c>
      <c r="BK80">
        <f>($B$11*$K$9+$C$11*$K$9+$F$11*((CU80+CM80)/MAX(CU80+CM80+CV80, 0.1)*$P$9+CV80/MAX(CU80+CM80+CV80, 0.1)*$Q$9))/($B$11+$C$11+$F$11)</f>
        <v>0</v>
      </c>
      <c r="BL80">
        <v>6</v>
      </c>
      <c r="BM80">
        <v>0.5</v>
      </c>
      <c r="BN80" t="s">
        <v>290</v>
      </c>
      <c r="BO80">
        <v>2</v>
      </c>
      <c r="BP80">
        <v>1607554582</v>
      </c>
      <c r="BQ80">
        <v>400.023</v>
      </c>
      <c r="BR80">
        <v>399.998129032258</v>
      </c>
      <c r="BS80">
        <v>14.1543096774194</v>
      </c>
      <c r="BT80">
        <v>13.9300193548387</v>
      </c>
      <c r="BU80">
        <v>397.530387096774</v>
      </c>
      <c r="BV80">
        <v>14.0974290322581</v>
      </c>
      <c r="BW80">
        <v>500.012612903226</v>
      </c>
      <c r="BX80">
        <v>101.589096774194</v>
      </c>
      <c r="BY80">
        <v>0.0460086774193548</v>
      </c>
      <c r="BZ80">
        <v>37.1554064516129</v>
      </c>
      <c r="CA80">
        <v>38.0852838709677</v>
      </c>
      <c r="CB80">
        <v>999.9</v>
      </c>
      <c r="CC80">
        <v>0</v>
      </c>
      <c r="CD80">
        <v>0</v>
      </c>
      <c r="CE80">
        <v>9999.75451612903</v>
      </c>
      <c r="CF80">
        <v>0</v>
      </c>
      <c r="CG80">
        <v>264.606870967742</v>
      </c>
      <c r="CH80">
        <v>1399.98419354839</v>
      </c>
      <c r="CI80">
        <v>0.899993483870968</v>
      </c>
      <c r="CJ80">
        <v>0.100006541935484</v>
      </c>
      <c r="CK80">
        <v>0</v>
      </c>
      <c r="CL80">
        <v>1321.34612903226</v>
      </c>
      <c r="CM80">
        <v>4.99975</v>
      </c>
      <c r="CN80">
        <v>18091.9290322581</v>
      </c>
      <c r="CO80">
        <v>12177.8838709677</v>
      </c>
      <c r="CP80">
        <v>47.008064516129</v>
      </c>
      <c r="CQ80">
        <v>48.4918709677419</v>
      </c>
      <c r="CR80">
        <v>47.625</v>
      </c>
      <c r="CS80">
        <v>48.258</v>
      </c>
      <c r="CT80">
        <v>48.891064516129</v>
      </c>
      <c r="CU80">
        <v>1255.4735483871</v>
      </c>
      <c r="CV80">
        <v>139.510967741936</v>
      </c>
      <c r="CW80">
        <v>0</v>
      </c>
      <c r="CX80">
        <v>322.299999952316</v>
      </c>
      <c r="CY80">
        <v>0</v>
      </c>
      <c r="CZ80">
        <v>1320.98269230769</v>
      </c>
      <c r="DA80">
        <v>-35.3678632750338</v>
      </c>
      <c r="DB80">
        <v>-501.750427762258</v>
      </c>
      <c r="DC80">
        <v>18086.6615384615</v>
      </c>
      <c r="DD80">
        <v>15</v>
      </c>
      <c r="DE80">
        <v>1607554317.5</v>
      </c>
      <c r="DF80" t="s">
        <v>606</v>
      </c>
      <c r="DG80">
        <v>1607554315</v>
      </c>
      <c r="DH80">
        <v>1607554317.5</v>
      </c>
      <c r="DI80">
        <v>24</v>
      </c>
      <c r="DJ80">
        <v>-0.02</v>
      </c>
      <c r="DK80">
        <v>-0.019</v>
      </c>
      <c r="DL80">
        <v>2.493</v>
      </c>
      <c r="DM80">
        <v>0.057</v>
      </c>
      <c r="DN80">
        <v>400</v>
      </c>
      <c r="DO80">
        <v>15</v>
      </c>
      <c r="DP80">
        <v>0.1</v>
      </c>
      <c r="DQ80">
        <v>0.08</v>
      </c>
      <c r="DR80">
        <v>-0.0962388829706312</v>
      </c>
      <c r="DS80">
        <v>-0.00957677109907079</v>
      </c>
      <c r="DT80">
        <v>0.0151531325223104</v>
      </c>
      <c r="DU80">
        <v>1</v>
      </c>
      <c r="DV80">
        <v>0.0255513546666667</v>
      </c>
      <c r="DW80">
        <v>0.00620159999999985</v>
      </c>
      <c r="DX80">
        <v>0.0178143244019337</v>
      </c>
      <c r="DY80">
        <v>1</v>
      </c>
      <c r="DZ80">
        <v>0.224263266666667</v>
      </c>
      <c r="EA80">
        <v>-0.00314269187986623</v>
      </c>
      <c r="EB80">
        <v>0.000560807152434974</v>
      </c>
      <c r="EC80">
        <v>1</v>
      </c>
      <c r="ED80">
        <v>3</v>
      </c>
      <c r="EE80">
        <v>3</v>
      </c>
      <c r="EF80" t="s">
        <v>292</v>
      </c>
      <c r="EG80">
        <v>100</v>
      </c>
      <c r="EH80">
        <v>100</v>
      </c>
      <c r="EI80">
        <v>2.493</v>
      </c>
      <c r="EJ80">
        <v>0.0569</v>
      </c>
      <c r="EK80">
        <v>2.49265000000008</v>
      </c>
      <c r="EL80">
        <v>0</v>
      </c>
      <c r="EM80">
        <v>0</v>
      </c>
      <c r="EN80">
        <v>0</v>
      </c>
      <c r="EO80">
        <v>0.0568761904761921</v>
      </c>
      <c r="EP80">
        <v>0</v>
      </c>
      <c r="EQ80">
        <v>0</v>
      </c>
      <c r="ER80">
        <v>0</v>
      </c>
      <c r="ES80">
        <v>-1</v>
      </c>
      <c r="ET80">
        <v>-1</v>
      </c>
      <c r="EU80">
        <v>-1</v>
      </c>
      <c r="EV80">
        <v>-1</v>
      </c>
      <c r="EW80">
        <v>4.6</v>
      </c>
      <c r="EX80">
        <v>4.5</v>
      </c>
      <c r="EY80">
        <v>2</v>
      </c>
      <c r="EZ80">
        <v>508.691</v>
      </c>
      <c r="FA80">
        <v>489.054</v>
      </c>
      <c r="FB80">
        <v>35.7444</v>
      </c>
      <c r="FC80">
        <v>33.944</v>
      </c>
      <c r="FD80">
        <v>30.0006</v>
      </c>
      <c r="FE80">
        <v>33.694</v>
      </c>
      <c r="FF80">
        <v>33.6373</v>
      </c>
      <c r="FG80">
        <v>11.8741</v>
      </c>
      <c r="FH80">
        <v>0</v>
      </c>
      <c r="FI80">
        <v>100</v>
      </c>
      <c r="FJ80">
        <v>-999.9</v>
      </c>
      <c r="FK80">
        <v>400</v>
      </c>
      <c r="FL80">
        <v>15.1429</v>
      </c>
      <c r="FM80">
        <v>101.388</v>
      </c>
      <c r="FN80">
        <v>100.733</v>
      </c>
    </row>
    <row r="81" spans="1:170">
      <c r="A81">
        <v>65</v>
      </c>
      <c r="B81">
        <v>1607554738.5</v>
      </c>
      <c r="C81">
        <v>13806.5</v>
      </c>
      <c r="D81" t="s">
        <v>607</v>
      </c>
      <c r="E81" t="s">
        <v>608</v>
      </c>
      <c r="F81" t="s">
        <v>603</v>
      </c>
      <c r="G81" t="s">
        <v>313</v>
      </c>
      <c r="H81">
        <v>1607554730.75</v>
      </c>
      <c r="I81">
        <f>BW81*AG81*(BS81-BT81)/(100*BL81*(1000-AG81*BS81))</f>
        <v>0</v>
      </c>
      <c r="J81">
        <f>BW81*AG81*(BR81-BQ81*(1000-AG81*BT81)/(1000-AG81*BS81))/(100*BL81)</f>
        <v>0</v>
      </c>
      <c r="K81">
        <f>BQ81 - IF(AG81&gt;1, J81*BL81*100.0/(AI81*CE81), 0)</f>
        <v>0</v>
      </c>
      <c r="L81">
        <f>((R81-I81/2)*K81-J81)/(R81+I81/2)</f>
        <v>0</v>
      </c>
      <c r="M81">
        <f>L81*(BX81+BY81)/1000.0</f>
        <v>0</v>
      </c>
      <c r="N81">
        <f>(BQ81 - IF(AG81&gt;1, J81*BL81*100.0/(AI81*CE81), 0))*(BX81+BY81)/1000.0</f>
        <v>0</v>
      </c>
      <c r="O81">
        <f>2.0/((1/Q81-1/P81)+SIGN(Q81)*SQRT((1/Q81-1/P81)*(1/Q81-1/P81) + 4*BM81/((BM81+1)*(BM81+1))*(2*1/Q81*1/P81-1/P81*1/P81)))</f>
        <v>0</v>
      </c>
      <c r="P81">
        <f>IF(LEFT(BN81,1)&lt;&gt;"0",IF(LEFT(BN81,1)="1",3.0,BO81),$D$5+$E$5*(CE81*BX81/($K$5*1000))+$F$5*(CE81*BX81/($K$5*1000))*MAX(MIN(BL81,$J$5),$I$5)*MAX(MIN(BL81,$J$5),$I$5)+$G$5*MAX(MIN(BL81,$J$5),$I$5)*(CE81*BX81/($K$5*1000))+$H$5*(CE81*BX81/($K$5*1000))*(CE81*BX81/($K$5*1000)))</f>
        <v>0</v>
      </c>
      <c r="Q81">
        <f>I81*(1000-(1000*0.61365*exp(17.502*U81/(240.97+U81))/(BX81+BY81)+BS81)/2)/(1000*0.61365*exp(17.502*U81/(240.97+U81))/(BX81+BY81)-BS81)</f>
        <v>0</v>
      </c>
      <c r="R81">
        <f>1/((BM81+1)/(O81/1.6)+1/(P81/1.37)) + BM81/((BM81+1)/(O81/1.6) + BM81/(P81/1.37))</f>
        <v>0</v>
      </c>
      <c r="S81">
        <f>(BI81*BK81)</f>
        <v>0</v>
      </c>
      <c r="T81">
        <f>(BZ81+(S81+2*0.95*5.67E-8*(((BZ81+$B$7)+273)^4-(BZ81+273)^4)-44100*I81)/(1.84*29.3*P81+8*0.95*5.67E-8*(BZ81+273)^3))</f>
        <v>0</v>
      </c>
      <c r="U81">
        <f>($C$7*CA81+$D$7*CB81+$E$7*T81)</f>
        <v>0</v>
      </c>
      <c r="V81">
        <f>0.61365*exp(17.502*U81/(240.97+U81))</f>
        <v>0</v>
      </c>
      <c r="W81">
        <f>(X81/Y81*100)</f>
        <v>0</v>
      </c>
      <c r="X81">
        <f>BS81*(BX81+BY81)/1000</f>
        <v>0</v>
      </c>
      <c r="Y81">
        <f>0.61365*exp(17.502*BZ81/(240.97+BZ81))</f>
        <v>0</v>
      </c>
      <c r="Z81">
        <f>(V81-BS81*(BX81+BY81)/1000)</f>
        <v>0</v>
      </c>
      <c r="AA81">
        <f>(-I81*44100)</f>
        <v>0</v>
      </c>
      <c r="AB81">
        <f>2*29.3*P81*0.92*(BZ81-U81)</f>
        <v>0</v>
      </c>
      <c r="AC81">
        <f>2*0.95*5.67E-8*(((BZ81+$B$7)+273)^4-(U81+273)^4)</f>
        <v>0</v>
      </c>
      <c r="AD81">
        <f>S81+AC81+AA81+AB81</f>
        <v>0</v>
      </c>
      <c r="AE81">
        <v>0</v>
      </c>
      <c r="AF81">
        <v>0</v>
      </c>
      <c r="AG81">
        <f>IF(AE81*$H$13&gt;=AI81,1.0,(AI81/(AI81-AE81*$H$13)))</f>
        <v>0</v>
      </c>
      <c r="AH81">
        <f>(AG81-1)*100</f>
        <v>0</v>
      </c>
      <c r="AI81">
        <f>MAX(0,($B$13+$C$13*CE81)/(1+$D$13*CE81)*BX81/(BZ81+273)*$E$13)</f>
        <v>0</v>
      </c>
      <c r="AJ81" t="s">
        <v>287</v>
      </c>
      <c r="AK81">
        <v>715.476923076923</v>
      </c>
      <c r="AL81">
        <v>3262.08</v>
      </c>
      <c r="AM81">
        <f>AL81-AK81</f>
        <v>0</v>
      </c>
      <c r="AN81">
        <f>AM81/AL81</f>
        <v>0</v>
      </c>
      <c r="AO81">
        <v>-0.577747479816223</v>
      </c>
      <c r="AP81" t="s">
        <v>609</v>
      </c>
      <c r="AQ81">
        <v>1475.0292</v>
      </c>
      <c r="AR81">
        <v>1614.95</v>
      </c>
      <c r="AS81">
        <f>1-AQ81/AR81</f>
        <v>0</v>
      </c>
      <c r="AT81">
        <v>0.5</v>
      </c>
      <c r="AU81">
        <f>BI81</f>
        <v>0</v>
      </c>
      <c r="AV81">
        <f>J81</f>
        <v>0</v>
      </c>
      <c r="AW81">
        <f>AS81*AT81*AU81</f>
        <v>0</v>
      </c>
      <c r="AX81">
        <f>BC81/AR81</f>
        <v>0</v>
      </c>
      <c r="AY81">
        <f>(AV81-AO81)/AU81</f>
        <v>0</v>
      </c>
      <c r="AZ81">
        <f>(AL81-AR81)/AR81</f>
        <v>0</v>
      </c>
      <c r="BA81" t="s">
        <v>610</v>
      </c>
      <c r="BB81">
        <v>1026.13</v>
      </c>
      <c r="BC81">
        <f>AR81-BB81</f>
        <v>0</v>
      </c>
      <c r="BD81">
        <f>(AR81-AQ81)/(AR81-BB81)</f>
        <v>0</v>
      </c>
      <c r="BE81">
        <f>(AL81-AR81)/(AL81-BB81)</f>
        <v>0</v>
      </c>
      <c r="BF81">
        <f>(AR81-AQ81)/(AR81-AK81)</f>
        <v>0</v>
      </c>
      <c r="BG81">
        <f>(AL81-AR81)/(AL81-AK81)</f>
        <v>0</v>
      </c>
      <c r="BH81">
        <f>$B$11*CF81+$C$11*CG81+$F$11*CH81*(1-CK81)</f>
        <v>0</v>
      </c>
      <c r="BI81">
        <f>BH81*BJ81</f>
        <v>0</v>
      </c>
      <c r="BJ81">
        <f>($B$11*$D$9+$C$11*$D$9+$F$11*((CU81+CM81)/MAX(CU81+CM81+CV81, 0.1)*$I$9+CV81/MAX(CU81+CM81+CV81, 0.1)*$J$9))/($B$11+$C$11+$F$11)</f>
        <v>0</v>
      </c>
      <c r="BK81">
        <f>($B$11*$K$9+$C$11*$K$9+$F$11*((CU81+CM81)/MAX(CU81+CM81+CV81, 0.1)*$P$9+CV81/MAX(CU81+CM81+CV81, 0.1)*$Q$9))/($B$11+$C$11+$F$11)</f>
        <v>0</v>
      </c>
      <c r="BL81">
        <v>6</v>
      </c>
      <c r="BM81">
        <v>0.5</v>
      </c>
      <c r="BN81" t="s">
        <v>290</v>
      </c>
      <c r="BO81">
        <v>2</v>
      </c>
      <c r="BP81">
        <v>1607554730.75</v>
      </c>
      <c r="BQ81">
        <v>400.331466666667</v>
      </c>
      <c r="BR81">
        <v>400.284966666667</v>
      </c>
      <c r="BS81">
        <v>13.70562</v>
      </c>
      <c r="BT81">
        <v>13.5707</v>
      </c>
      <c r="BU81">
        <v>397.8389</v>
      </c>
      <c r="BV81">
        <v>13.6487366666667</v>
      </c>
      <c r="BW81">
        <v>500.013133333333</v>
      </c>
      <c r="BX81">
        <v>101.585766666667</v>
      </c>
      <c r="BY81">
        <v>0.0446150333333333</v>
      </c>
      <c r="BZ81">
        <v>37.0945</v>
      </c>
      <c r="CA81">
        <v>37.90762</v>
      </c>
      <c r="CB81">
        <v>999.9</v>
      </c>
      <c r="CC81">
        <v>0</v>
      </c>
      <c r="CD81">
        <v>0</v>
      </c>
      <c r="CE81">
        <v>9999.95</v>
      </c>
      <c r="CF81">
        <v>0</v>
      </c>
      <c r="CG81">
        <v>265.1496</v>
      </c>
      <c r="CH81">
        <v>1399.99533333333</v>
      </c>
      <c r="CI81">
        <v>0.899995833333333</v>
      </c>
      <c r="CJ81">
        <v>0.100004233333333</v>
      </c>
      <c r="CK81">
        <v>0</v>
      </c>
      <c r="CL81">
        <v>1474.32566666667</v>
      </c>
      <c r="CM81">
        <v>4.99975</v>
      </c>
      <c r="CN81">
        <v>20209.4966666667</v>
      </c>
      <c r="CO81">
        <v>12177.99</v>
      </c>
      <c r="CP81">
        <v>47.0124</v>
      </c>
      <c r="CQ81">
        <v>48.5</v>
      </c>
      <c r="CR81">
        <v>47.6332666666666</v>
      </c>
      <c r="CS81">
        <v>48.2541333333333</v>
      </c>
      <c r="CT81">
        <v>48.9287333333333</v>
      </c>
      <c r="CU81">
        <v>1255.49333333333</v>
      </c>
      <c r="CV81">
        <v>139.502333333333</v>
      </c>
      <c r="CW81">
        <v>0</v>
      </c>
      <c r="CX81">
        <v>147.799999952316</v>
      </c>
      <c r="CY81">
        <v>0</v>
      </c>
      <c r="CZ81">
        <v>1475.0292</v>
      </c>
      <c r="DA81">
        <v>58.6207692928846</v>
      </c>
      <c r="DB81">
        <v>785.046154853199</v>
      </c>
      <c r="DC81">
        <v>20218.972</v>
      </c>
      <c r="DD81">
        <v>15</v>
      </c>
      <c r="DE81">
        <v>1607554317.5</v>
      </c>
      <c r="DF81" t="s">
        <v>606</v>
      </c>
      <c r="DG81">
        <v>1607554315</v>
      </c>
      <c r="DH81">
        <v>1607554317.5</v>
      </c>
      <c r="DI81">
        <v>24</v>
      </c>
      <c r="DJ81">
        <v>-0.02</v>
      </c>
      <c r="DK81">
        <v>-0.019</v>
      </c>
      <c r="DL81">
        <v>2.493</v>
      </c>
      <c r="DM81">
        <v>0.057</v>
      </c>
      <c r="DN81">
        <v>400</v>
      </c>
      <c r="DO81">
        <v>15</v>
      </c>
      <c r="DP81">
        <v>0.1</v>
      </c>
      <c r="DQ81">
        <v>0.08</v>
      </c>
      <c r="DR81">
        <v>-0.0917222757665532</v>
      </c>
      <c r="DS81">
        <v>0.783853345387333</v>
      </c>
      <c r="DT81">
        <v>0.0709651428226571</v>
      </c>
      <c r="DU81">
        <v>0</v>
      </c>
      <c r="DV81">
        <v>0.0514617828666667</v>
      </c>
      <c r="DW81">
        <v>-0.872456088614015</v>
      </c>
      <c r="DX81">
        <v>0.0849678080787662</v>
      </c>
      <c r="DY81">
        <v>0</v>
      </c>
      <c r="DZ81">
        <v>0.132303463333333</v>
      </c>
      <c r="EA81">
        <v>0.310619033592881</v>
      </c>
      <c r="EB81">
        <v>0.0225335705458098</v>
      </c>
      <c r="EC81">
        <v>0</v>
      </c>
      <c r="ED81">
        <v>0</v>
      </c>
      <c r="EE81">
        <v>3</v>
      </c>
      <c r="EF81" t="s">
        <v>297</v>
      </c>
      <c r="EG81">
        <v>100</v>
      </c>
      <c r="EH81">
        <v>100</v>
      </c>
      <c r="EI81">
        <v>2.493</v>
      </c>
      <c r="EJ81">
        <v>0.0569</v>
      </c>
      <c r="EK81">
        <v>2.49265000000008</v>
      </c>
      <c r="EL81">
        <v>0</v>
      </c>
      <c r="EM81">
        <v>0</v>
      </c>
      <c r="EN81">
        <v>0</v>
      </c>
      <c r="EO81">
        <v>0.0568761904761921</v>
      </c>
      <c r="EP81">
        <v>0</v>
      </c>
      <c r="EQ81">
        <v>0</v>
      </c>
      <c r="ER81">
        <v>0</v>
      </c>
      <c r="ES81">
        <v>-1</v>
      </c>
      <c r="ET81">
        <v>-1</v>
      </c>
      <c r="EU81">
        <v>-1</v>
      </c>
      <c r="EV81">
        <v>-1</v>
      </c>
      <c r="EW81">
        <v>7.1</v>
      </c>
      <c r="EX81">
        <v>7</v>
      </c>
      <c r="EY81">
        <v>2</v>
      </c>
      <c r="EZ81">
        <v>504.483</v>
      </c>
      <c r="FA81">
        <v>489.088</v>
      </c>
      <c r="FB81">
        <v>35.8073</v>
      </c>
      <c r="FC81">
        <v>34.0987</v>
      </c>
      <c r="FD81">
        <v>30.0003</v>
      </c>
      <c r="FE81">
        <v>33.854</v>
      </c>
      <c r="FF81">
        <v>33.7937</v>
      </c>
      <c r="FG81">
        <v>11.7385</v>
      </c>
      <c r="FH81">
        <v>0</v>
      </c>
      <c r="FI81">
        <v>100</v>
      </c>
      <c r="FJ81">
        <v>-999.9</v>
      </c>
      <c r="FK81">
        <v>400</v>
      </c>
      <c r="FL81">
        <v>14.1319</v>
      </c>
      <c r="FM81">
        <v>101.363</v>
      </c>
      <c r="FN81">
        <v>100.708</v>
      </c>
    </row>
    <row r="82" spans="1:170">
      <c r="A82">
        <v>66</v>
      </c>
      <c r="B82">
        <v>1607554937</v>
      </c>
      <c r="C82">
        <v>14005</v>
      </c>
      <c r="D82" t="s">
        <v>611</v>
      </c>
      <c r="E82" t="s">
        <v>612</v>
      </c>
      <c r="F82" t="s">
        <v>613</v>
      </c>
      <c r="G82" t="s">
        <v>325</v>
      </c>
      <c r="H82">
        <v>1607554929.25</v>
      </c>
      <c r="I82">
        <f>BW82*AG82*(BS82-BT82)/(100*BL82*(1000-AG82*BS82))</f>
        <v>0</v>
      </c>
      <c r="J82">
        <f>BW82*AG82*(BR82-BQ82*(1000-AG82*BT82)/(1000-AG82*BS82))/(100*BL82)</f>
        <v>0</v>
      </c>
      <c r="K82">
        <f>BQ82 - IF(AG82&gt;1, J82*BL82*100.0/(AI82*CE82), 0)</f>
        <v>0</v>
      </c>
      <c r="L82">
        <f>((R82-I82/2)*K82-J82)/(R82+I82/2)</f>
        <v>0</v>
      </c>
      <c r="M82">
        <f>L82*(BX82+BY82)/1000.0</f>
        <v>0</v>
      </c>
      <c r="N82">
        <f>(BQ82 - IF(AG82&gt;1, J82*BL82*100.0/(AI82*CE82), 0))*(BX82+BY82)/1000.0</f>
        <v>0</v>
      </c>
      <c r="O82">
        <f>2.0/((1/Q82-1/P82)+SIGN(Q82)*SQRT((1/Q82-1/P82)*(1/Q82-1/P82) + 4*BM82/((BM82+1)*(BM82+1))*(2*1/Q82*1/P82-1/P82*1/P82)))</f>
        <v>0</v>
      </c>
      <c r="P82">
        <f>IF(LEFT(BN82,1)&lt;&gt;"0",IF(LEFT(BN82,1)="1",3.0,BO82),$D$5+$E$5*(CE82*BX82/($K$5*1000))+$F$5*(CE82*BX82/($K$5*1000))*MAX(MIN(BL82,$J$5),$I$5)*MAX(MIN(BL82,$J$5),$I$5)+$G$5*MAX(MIN(BL82,$J$5),$I$5)*(CE82*BX82/($K$5*1000))+$H$5*(CE82*BX82/($K$5*1000))*(CE82*BX82/($K$5*1000)))</f>
        <v>0</v>
      </c>
      <c r="Q82">
        <f>I82*(1000-(1000*0.61365*exp(17.502*U82/(240.97+U82))/(BX82+BY82)+BS82)/2)/(1000*0.61365*exp(17.502*U82/(240.97+U82))/(BX82+BY82)-BS82)</f>
        <v>0</v>
      </c>
      <c r="R82">
        <f>1/((BM82+1)/(O82/1.6)+1/(P82/1.37)) + BM82/((BM82+1)/(O82/1.6) + BM82/(P82/1.37))</f>
        <v>0</v>
      </c>
      <c r="S82">
        <f>(BI82*BK82)</f>
        <v>0</v>
      </c>
      <c r="T82">
        <f>(BZ82+(S82+2*0.95*5.67E-8*(((BZ82+$B$7)+273)^4-(BZ82+273)^4)-44100*I82)/(1.84*29.3*P82+8*0.95*5.67E-8*(BZ82+273)^3))</f>
        <v>0</v>
      </c>
      <c r="U82">
        <f>($C$7*CA82+$D$7*CB82+$E$7*T82)</f>
        <v>0</v>
      </c>
      <c r="V82">
        <f>0.61365*exp(17.502*U82/(240.97+U82))</f>
        <v>0</v>
      </c>
      <c r="W82">
        <f>(X82/Y82*100)</f>
        <v>0</v>
      </c>
      <c r="X82">
        <f>BS82*(BX82+BY82)/1000</f>
        <v>0</v>
      </c>
      <c r="Y82">
        <f>0.61365*exp(17.502*BZ82/(240.97+BZ82))</f>
        <v>0</v>
      </c>
      <c r="Z82">
        <f>(V82-BS82*(BX82+BY82)/1000)</f>
        <v>0</v>
      </c>
      <c r="AA82">
        <f>(-I82*44100)</f>
        <v>0</v>
      </c>
      <c r="AB82">
        <f>2*29.3*P82*0.92*(BZ82-U82)</f>
        <v>0</v>
      </c>
      <c r="AC82">
        <f>2*0.95*5.67E-8*(((BZ82+$B$7)+273)^4-(U82+273)^4)</f>
        <v>0</v>
      </c>
      <c r="AD82">
        <f>S82+AC82+AA82+AB82</f>
        <v>0</v>
      </c>
      <c r="AE82">
        <v>0</v>
      </c>
      <c r="AF82">
        <v>0</v>
      </c>
      <c r="AG82">
        <f>IF(AE82*$H$13&gt;=AI82,1.0,(AI82/(AI82-AE82*$H$13)))</f>
        <v>0</v>
      </c>
      <c r="AH82">
        <f>(AG82-1)*100</f>
        <v>0</v>
      </c>
      <c r="AI82">
        <f>MAX(0,($B$13+$C$13*CE82)/(1+$D$13*CE82)*BX82/(BZ82+273)*$E$13)</f>
        <v>0</v>
      </c>
      <c r="AJ82" t="s">
        <v>287</v>
      </c>
      <c r="AK82">
        <v>715.476923076923</v>
      </c>
      <c r="AL82">
        <v>3262.08</v>
      </c>
      <c r="AM82">
        <f>AL82-AK82</f>
        <v>0</v>
      </c>
      <c r="AN82">
        <f>AM82/AL82</f>
        <v>0</v>
      </c>
      <c r="AO82">
        <v>-0.577747479816223</v>
      </c>
      <c r="AP82" t="s">
        <v>614</v>
      </c>
      <c r="AQ82">
        <v>1077.51423076923</v>
      </c>
      <c r="AR82">
        <v>1330.14</v>
      </c>
      <c r="AS82">
        <f>1-AQ82/AR82</f>
        <v>0</v>
      </c>
      <c r="AT82">
        <v>0.5</v>
      </c>
      <c r="AU82">
        <f>BI82</f>
        <v>0</v>
      </c>
      <c r="AV82">
        <f>J82</f>
        <v>0</v>
      </c>
      <c r="AW82">
        <f>AS82*AT82*AU82</f>
        <v>0</v>
      </c>
      <c r="AX82">
        <f>BC82/AR82</f>
        <v>0</v>
      </c>
      <c r="AY82">
        <f>(AV82-AO82)/AU82</f>
        <v>0</v>
      </c>
      <c r="AZ82">
        <f>(AL82-AR82)/AR82</f>
        <v>0</v>
      </c>
      <c r="BA82" t="s">
        <v>615</v>
      </c>
      <c r="BB82">
        <v>761.95</v>
      </c>
      <c r="BC82">
        <f>AR82-BB82</f>
        <v>0</v>
      </c>
      <c r="BD82">
        <f>(AR82-AQ82)/(AR82-BB82)</f>
        <v>0</v>
      </c>
      <c r="BE82">
        <f>(AL82-AR82)/(AL82-BB82)</f>
        <v>0</v>
      </c>
      <c r="BF82">
        <f>(AR82-AQ82)/(AR82-AK82)</f>
        <v>0</v>
      </c>
      <c r="BG82">
        <f>(AL82-AR82)/(AL82-AK82)</f>
        <v>0</v>
      </c>
      <c r="BH82">
        <f>$B$11*CF82+$C$11*CG82+$F$11*CH82*(1-CK82)</f>
        <v>0</v>
      </c>
      <c r="BI82">
        <f>BH82*BJ82</f>
        <v>0</v>
      </c>
      <c r="BJ82">
        <f>($B$11*$D$9+$C$11*$D$9+$F$11*((CU82+CM82)/MAX(CU82+CM82+CV82, 0.1)*$I$9+CV82/MAX(CU82+CM82+CV82, 0.1)*$J$9))/($B$11+$C$11+$F$11)</f>
        <v>0</v>
      </c>
      <c r="BK82">
        <f>($B$11*$K$9+$C$11*$K$9+$F$11*((CU82+CM82)/MAX(CU82+CM82+CV82, 0.1)*$P$9+CV82/MAX(CU82+CM82+CV82, 0.1)*$Q$9))/($B$11+$C$11+$F$11)</f>
        <v>0</v>
      </c>
      <c r="BL82">
        <v>6</v>
      </c>
      <c r="BM82">
        <v>0.5</v>
      </c>
      <c r="BN82" t="s">
        <v>290</v>
      </c>
      <c r="BO82">
        <v>2</v>
      </c>
      <c r="BP82">
        <v>1607554929.25</v>
      </c>
      <c r="BQ82">
        <v>389.301566666667</v>
      </c>
      <c r="BR82">
        <v>399.9585</v>
      </c>
      <c r="BS82">
        <v>17.0342566666667</v>
      </c>
      <c r="BT82">
        <v>12.8211933333333</v>
      </c>
      <c r="BU82">
        <v>386.735633333333</v>
      </c>
      <c r="BV82">
        <v>16.99984</v>
      </c>
      <c r="BW82">
        <v>499.9975</v>
      </c>
      <c r="BX82">
        <v>101.576233333333</v>
      </c>
      <c r="BY82">
        <v>0.0453186033333333</v>
      </c>
      <c r="BZ82">
        <v>37.12318</v>
      </c>
      <c r="CA82">
        <v>36.8331766666667</v>
      </c>
      <c r="CB82">
        <v>999.9</v>
      </c>
      <c r="CC82">
        <v>0</v>
      </c>
      <c r="CD82">
        <v>0</v>
      </c>
      <c r="CE82">
        <v>9993.64966666667</v>
      </c>
      <c r="CF82">
        <v>0</v>
      </c>
      <c r="CG82">
        <v>313.339833333333</v>
      </c>
      <c r="CH82">
        <v>1400.00266666667</v>
      </c>
      <c r="CI82">
        <v>0.9000009</v>
      </c>
      <c r="CJ82">
        <v>0.0999988</v>
      </c>
      <c r="CK82">
        <v>0</v>
      </c>
      <c r="CL82">
        <v>1078.60733333333</v>
      </c>
      <c r="CM82">
        <v>4.99975</v>
      </c>
      <c r="CN82">
        <v>14955.42</v>
      </c>
      <c r="CO82">
        <v>12178.0766666667</v>
      </c>
      <c r="CP82">
        <v>47</v>
      </c>
      <c r="CQ82">
        <v>48.4496</v>
      </c>
      <c r="CR82">
        <v>47.625</v>
      </c>
      <c r="CS82">
        <v>48.25</v>
      </c>
      <c r="CT82">
        <v>48.9039333333333</v>
      </c>
      <c r="CU82">
        <v>1255.505</v>
      </c>
      <c r="CV82">
        <v>139.497666666667</v>
      </c>
      <c r="CW82">
        <v>0</v>
      </c>
      <c r="CX82">
        <v>197.700000047684</v>
      </c>
      <c r="CY82">
        <v>0</v>
      </c>
      <c r="CZ82">
        <v>1077.51423076923</v>
      </c>
      <c r="DA82">
        <v>-234.682735194049</v>
      </c>
      <c r="DB82">
        <v>-3254.27350635792</v>
      </c>
      <c r="DC82">
        <v>14940.6192307692</v>
      </c>
      <c r="DD82">
        <v>15</v>
      </c>
      <c r="DE82">
        <v>1607554795</v>
      </c>
      <c r="DF82" t="s">
        <v>616</v>
      </c>
      <c r="DG82">
        <v>1607554795</v>
      </c>
      <c r="DH82">
        <v>1607554786.5</v>
      </c>
      <c r="DI82">
        <v>25</v>
      </c>
      <c r="DJ82">
        <v>0.073</v>
      </c>
      <c r="DK82">
        <v>-0.022</v>
      </c>
      <c r="DL82">
        <v>2.566</v>
      </c>
      <c r="DM82">
        <v>0.034</v>
      </c>
      <c r="DN82">
        <v>401</v>
      </c>
      <c r="DO82">
        <v>13</v>
      </c>
      <c r="DP82">
        <v>0.07</v>
      </c>
      <c r="DQ82">
        <v>0.17</v>
      </c>
      <c r="DR82">
        <v>7.50504039877884</v>
      </c>
      <c r="DS82">
        <v>-0.972205985506293</v>
      </c>
      <c r="DT82">
        <v>0.080394559542743</v>
      </c>
      <c r="DU82">
        <v>0</v>
      </c>
      <c r="DV82">
        <v>-10.6569533333333</v>
      </c>
      <c r="DW82">
        <v>1.43687652947719</v>
      </c>
      <c r="DX82">
        <v>0.114640492361508</v>
      </c>
      <c r="DY82">
        <v>0</v>
      </c>
      <c r="DZ82">
        <v>4.213076</v>
      </c>
      <c r="EA82">
        <v>-0.322272213570627</v>
      </c>
      <c r="EB82">
        <v>0.0235682695730227</v>
      </c>
      <c r="EC82">
        <v>0</v>
      </c>
      <c r="ED82">
        <v>0</v>
      </c>
      <c r="EE82">
        <v>3</v>
      </c>
      <c r="EF82" t="s">
        <v>297</v>
      </c>
      <c r="EG82">
        <v>100</v>
      </c>
      <c r="EH82">
        <v>100</v>
      </c>
      <c r="EI82">
        <v>2.566</v>
      </c>
      <c r="EJ82">
        <v>0.0344</v>
      </c>
      <c r="EK82">
        <v>2.56595238095235</v>
      </c>
      <c r="EL82">
        <v>0</v>
      </c>
      <c r="EM82">
        <v>0</v>
      </c>
      <c r="EN82">
        <v>0</v>
      </c>
      <c r="EO82">
        <v>0.0344249999999988</v>
      </c>
      <c r="EP82">
        <v>0</v>
      </c>
      <c r="EQ82">
        <v>0</v>
      </c>
      <c r="ER82">
        <v>0</v>
      </c>
      <c r="ES82">
        <v>-1</v>
      </c>
      <c r="ET82">
        <v>-1</v>
      </c>
      <c r="EU82">
        <v>-1</v>
      </c>
      <c r="EV82">
        <v>-1</v>
      </c>
      <c r="EW82">
        <v>2.4</v>
      </c>
      <c r="EX82">
        <v>2.5</v>
      </c>
      <c r="EY82">
        <v>2</v>
      </c>
      <c r="EZ82">
        <v>514.172</v>
      </c>
      <c r="FA82">
        <v>488.026</v>
      </c>
      <c r="FB82">
        <v>35.9013</v>
      </c>
      <c r="FC82">
        <v>34.2149</v>
      </c>
      <c r="FD82">
        <v>30.0004</v>
      </c>
      <c r="FE82">
        <v>33.9914</v>
      </c>
      <c r="FF82">
        <v>33.9335</v>
      </c>
      <c r="FG82">
        <v>11.6321</v>
      </c>
      <c r="FH82">
        <v>0</v>
      </c>
      <c r="FI82">
        <v>100</v>
      </c>
      <c r="FJ82">
        <v>-999.9</v>
      </c>
      <c r="FK82">
        <v>400</v>
      </c>
      <c r="FL82">
        <v>13.7137</v>
      </c>
      <c r="FM82">
        <v>101.345</v>
      </c>
      <c r="FN82">
        <v>100.691</v>
      </c>
    </row>
    <row r="83" spans="1:170">
      <c r="A83">
        <v>67</v>
      </c>
      <c r="B83">
        <v>1607555056</v>
      </c>
      <c r="C83">
        <v>14124</v>
      </c>
      <c r="D83" t="s">
        <v>617</v>
      </c>
      <c r="E83" t="s">
        <v>618</v>
      </c>
      <c r="F83" t="s">
        <v>613</v>
      </c>
      <c r="G83" t="s">
        <v>325</v>
      </c>
      <c r="H83">
        <v>1607555048.25</v>
      </c>
      <c r="I83">
        <f>BW83*AG83*(BS83-BT83)/(100*BL83*(1000-AG83*BS83))</f>
        <v>0</v>
      </c>
      <c r="J83">
        <f>BW83*AG83*(BR83-BQ83*(1000-AG83*BT83)/(1000-AG83*BS83))/(100*BL83)</f>
        <v>0</v>
      </c>
      <c r="K83">
        <f>BQ83 - IF(AG83&gt;1, J83*BL83*100.0/(AI83*CE83), 0)</f>
        <v>0</v>
      </c>
      <c r="L83">
        <f>((R83-I83/2)*K83-J83)/(R83+I83/2)</f>
        <v>0</v>
      </c>
      <c r="M83">
        <f>L83*(BX83+BY83)/1000.0</f>
        <v>0</v>
      </c>
      <c r="N83">
        <f>(BQ83 - IF(AG83&gt;1, J83*BL83*100.0/(AI83*CE83), 0))*(BX83+BY83)/1000.0</f>
        <v>0</v>
      </c>
      <c r="O83">
        <f>2.0/((1/Q83-1/P83)+SIGN(Q83)*SQRT((1/Q83-1/P83)*(1/Q83-1/P83) + 4*BM83/((BM83+1)*(BM83+1))*(2*1/Q83*1/P83-1/P83*1/P83)))</f>
        <v>0</v>
      </c>
      <c r="P83">
        <f>IF(LEFT(BN83,1)&lt;&gt;"0",IF(LEFT(BN83,1)="1",3.0,BO83),$D$5+$E$5*(CE83*BX83/($K$5*1000))+$F$5*(CE83*BX83/($K$5*1000))*MAX(MIN(BL83,$J$5),$I$5)*MAX(MIN(BL83,$J$5),$I$5)+$G$5*MAX(MIN(BL83,$J$5),$I$5)*(CE83*BX83/($K$5*1000))+$H$5*(CE83*BX83/($K$5*1000))*(CE83*BX83/($K$5*1000)))</f>
        <v>0</v>
      </c>
      <c r="Q83">
        <f>I83*(1000-(1000*0.61365*exp(17.502*U83/(240.97+U83))/(BX83+BY83)+BS83)/2)/(1000*0.61365*exp(17.502*U83/(240.97+U83))/(BX83+BY83)-BS83)</f>
        <v>0</v>
      </c>
      <c r="R83">
        <f>1/((BM83+1)/(O83/1.6)+1/(P83/1.37)) + BM83/((BM83+1)/(O83/1.6) + BM83/(P83/1.37))</f>
        <v>0</v>
      </c>
      <c r="S83">
        <f>(BI83*BK83)</f>
        <v>0</v>
      </c>
      <c r="T83">
        <f>(BZ83+(S83+2*0.95*5.67E-8*(((BZ83+$B$7)+273)^4-(BZ83+273)^4)-44100*I83)/(1.84*29.3*P83+8*0.95*5.67E-8*(BZ83+273)^3))</f>
        <v>0</v>
      </c>
      <c r="U83">
        <f>($C$7*CA83+$D$7*CB83+$E$7*T83)</f>
        <v>0</v>
      </c>
      <c r="V83">
        <f>0.61365*exp(17.502*U83/(240.97+U83))</f>
        <v>0</v>
      </c>
      <c r="W83">
        <f>(X83/Y83*100)</f>
        <v>0</v>
      </c>
      <c r="X83">
        <f>BS83*(BX83+BY83)/1000</f>
        <v>0</v>
      </c>
      <c r="Y83">
        <f>0.61365*exp(17.502*BZ83/(240.97+BZ83))</f>
        <v>0</v>
      </c>
      <c r="Z83">
        <f>(V83-BS83*(BX83+BY83)/1000)</f>
        <v>0</v>
      </c>
      <c r="AA83">
        <f>(-I83*44100)</f>
        <v>0</v>
      </c>
      <c r="AB83">
        <f>2*29.3*P83*0.92*(BZ83-U83)</f>
        <v>0</v>
      </c>
      <c r="AC83">
        <f>2*0.95*5.67E-8*(((BZ83+$B$7)+273)^4-(U83+273)^4)</f>
        <v>0</v>
      </c>
      <c r="AD83">
        <f>S83+AC83+AA83+AB83</f>
        <v>0</v>
      </c>
      <c r="AE83">
        <v>0</v>
      </c>
      <c r="AF83">
        <v>0</v>
      </c>
      <c r="AG83">
        <f>IF(AE83*$H$13&gt;=AI83,1.0,(AI83/(AI83-AE83*$H$13)))</f>
        <v>0</v>
      </c>
      <c r="AH83">
        <f>(AG83-1)*100</f>
        <v>0</v>
      </c>
      <c r="AI83">
        <f>MAX(0,($B$13+$C$13*CE83)/(1+$D$13*CE83)*BX83/(BZ83+273)*$E$13)</f>
        <v>0</v>
      </c>
      <c r="AJ83" t="s">
        <v>287</v>
      </c>
      <c r="AK83">
        <v>715.476923076923</v>
      </c>
      <c r="AL83">
        <v>3262.08</v>
      </c>
      <c r="AM83">
        <f>AL83-AK83</f>
        <v>0</v>
      </c>
      <c r="AN83">
        <f>AM83/AL83</f>
        <v>0</v>
      </c>
      <c r="AO83">
        <v>-0.577747479816223</v>
      </c>
      <c r="AP83" t="s">
        <v>619</v>
      </c>
      <c r="AQ83">
        <v>1296.36</v>
      </c>
      <c r="AR83">
        <v>1575.67</v>
      </c>
      <c r="AS83">
        <f>1-AQ83/AR83</f>
        <v>0</v>
      </c>
      <c r="AT83">
        <v>0.5</v>
      </c>
      <c r="AU83">
        <f>BI83</f>
        <v>0</v>
      </c>
      <c r="AV83">
        <f>J83</f>
        <v>0</v>
      </c>
      <c r="AW83">
        <f>AS83*AT83*AU83</f>
        <v>0</v>
      </c>
      <c r="AX83">
        <f>BC83/AR83</f>
        <v>0</v>
      </c>
      <c r="AY83">
        <f>(AV83-AO83)/AU83</f>
        <v>0</v>
      </c>
      <c r="AZ83">
        <f>(AL83-AR83)/AR83</f>
        <v>0</v>
      </c>
      <c r="BA83" t="s">
        <v>620</v>
      </c>
      <c r="BB83">
        <v>926.77</v>
      </c>
      <c r="BC83">
        <f>AR83-BB83</f>
        <v>0</v>
      </c>
      <c r="BD83">
        <f>(AR83-AQ83)/(AR83-BB83)</f>
        <v>0</v>
      </c>
      <c r="BE83">
        <f>(AL83-AR83)/(AL83-BB83)</f>
        <v>0</v>
      </c>
      <c r="BF83">
        <f>(AR83-AQ83)/(AR83-AK83)</f>
        <v>0</v>
      </c>
      <c r="BG83">
        <f>(AL83-AR83)/(AL83-AK83)</f>
        <v>0</v>
      </c>
      <c r="BH83">
        <f>$B$11*CF83+$C$11*CG83+$F$11*CH83*(1-CK83)</f>
        <v>0</v>
      </c>
      <c r="BI83">
        <f>BH83*BJ83</f>
        <v>0</v>
      </c>
      <c r="BJ83">
        <f>($B$11*$D$9+$C$11*$D$9+$F$11*((CU83+CM83)/MAX(CU83+CM83+CV83, 0.1)*$I$9+CV83/MAX(CU83+CM83+CV83, 0.1)*$J$9))/($B$11+$C$11+$F$11)</f>
        <v>0</v>
      </c>
      <c r="BK83">
        <f>($B$11*$K$9+$C$11*$K$9+$F$11*((CU83+CM83)/MAX(CU83+CM83+CV83, 0.1)*$P$9+CV83/MAX(CU83+CM83+CV83, 0.1)*$Q$9))/($B$11+$C$11+$F$11)</f>
        <v>0</v>
      </c>
      <c r="BL83">
        <v>6</v>
      </c>
      <c r="BM83">
        <v>0.5</v>
      </c>
      <c r="BN83" t="s">
        <v>290</v>
      </c>
      <c r="BO83">
        <v>2</v>
      </c>
      <c r="BP83">
        <v>1607555048.25</v>
      </c>
      <c r="BQ83">
        <v>388.407866666667</v>
      </c>
      <c r="BR83">
        <v>400.044633333333</v>
      </c>
      <c r="BS83">
        <v>16.8838366666667</v>
      </c>
      <c r="BT83">
        <v>12.3458066666667</v>
      </c>
      <c r="BU83">
        <v>385.842</v>
      </c>
      <c r="BV83">
        <v>16.84941</v>
      </c>
      <c r="BW83">
        <v>500.0137</v>
      </c>
      <c r="BX83">
        <v>101.564866666667</v>
      </c>
      <c r="BY83">
        <v>0.0447920366666667</v>
      </c>
      <c r="BZ83">
        <v>37.1151633333333</v>
      </c>
      <c r="CA83">
        <v>36.9727166666667</v>
      </c>
      <c r="CB83">
        <v>999.9</v>
      </c>
      <c r="CC83">
        <v>0</v>
      </c>
      <c r="CD83">
        <v>0</v>
      </c>
      <c r="CE83">
        <v>9997.85433333333</v>
      </c>
      <c r="CF83">
        <v>0</v>
      </c>
      <c r="CG83">
        <v>297.5106</v>
      </c>
      <c r="CH83">
        <v>1400.00233333333</v>
      </c>
      <c r="CI83">
        <v>0.899998466666667</v>
      </c>
      <c r="CJ83">
        <v>0.10000125</v>
      </c>
      <c r="CK83">
        <v>0</v>
      </c>
      <c r="CL83">
        <v>1302.55833333333</v>
      </c>
      <c r="CM83">
        <v>4.99975</v>
      </c>
      <c r="CN83">
        <v>17952.79</v>
      </c>
      <c r="CO83">
        <v>12178.06</v>
      </c>
      <c r="CP83">
        <v>46.9958</v>
      </c>
      <c r="CQ83">
        <v>48.4328666666666</v>
      </c>
      <c r="CR83">
        <v>47.6208</v>
      </c>
      <c r="CS83">
        <v>48.2458</v>
      </c>
      <c r="CT83">
        <v>48.9163333333333</v>
      </c>
      <c r="CU83">
        <v>1255.50066666667</v>
      </c>
      <c r="CV83">
        <v>139.501666666667</v>
      </c>
      <c r="CW83">
        <v>0</v>
      </c>
      <c r="CX83">
        <v>118.199999809265</v>
      </c>
      <c r="CY83">
        <v>0</v>
      </c>
      <c r="CZ83">
        <v>1296.36</v>
      </c>
      <c r="DA83">
        <v>-617.073847099066</v>
      </c>
      <c r="DB83">
        <v>-8409.91539771042</v>
      </c>
      <c r="DC83">
        <v>17867.672</v>
      </c>
      <c r="DD83">
        <v>15</v>
      </c>
      <c r="DE83">
        <v>1607554795</v>
      </c>
      <c r="DF83" t="s">
        <v>616</v>
      </c>
      <c r="DG83">
        <v>1607554795</v>
      </c>
      <c r="DH83">
        <v>1607554786.5</v>
      </c>
      <c r="DI83">
        <v>25</v>
      </c>
      <c r="DJ83">
        <v>0.073</v>
      </c>
      <c r="DK83">
        <v>-0.022</v>
      </c>
      <c r="DL83">
        <v>2.566</v>
      </c>
      <c r="DM83">
        <v>0.034</v>
      </c>
      <c r="DN83">
        <v>401</v>
      </c>
      <c r="DO83">
        <v>13</v>
      </c>
      <c r="DP83">
        <v>0.07</v>
      </c>
      <c r="DQ83">
        <v>0.17</v>
      </c>
      <c r="DR83">
        <v>8.21593181733964</v>
      </c>
      <c r="DS83">
        <v>-0.875302968967365</v>
      </c>
      <c r="DT83">
        <v>0.0690370475860389</v>
      </c>
      <c r="DU83">
        <v>0</v>
      </c>
      <c r="DV83">
        <v>-11.6367866666667</v>
      </c>
      <c r="DW83">
        <v>1.09376462736371</v>
      </c>
      <c r="DX83">
        <v>0.0844377866966101</v>
      </c>
      <c r="DY83">
        <v>0</v>
      </c>
      <c r="DZ83">
        <v>4.53803366666667</v>
      </c>
      <c r="EA83">
        <v>-0.0247392213570549</v>
      </c>
      <c r="EB83">
        <v>0.00512786601705712</v>
      </c>
      <c r="EC83">
        <v>1</v>
      </c>
      <c r="ED83">
        <v>1</v>
      </c>
      <c r="EE83">
        <v>3</v>
      </c>
      <c r="EF83" t="s">
        <v>321</v>
      </c>
      <c r="EG83">
        <v>100</v>
      </c>
      <c r="EH83">
        <v>100</v>
      </c>
      <c r="EI83">
        <v>2.566</v>
      </c>
      <c r="EJ83">
        <v>0.0344</v>
      </c>
      <c r="EK83">
        <v>2.56595238095235</v>
      </c>
      <c r="EL83">
        <v>0</v>
      </c>
      <c r="EM83">
        <v>0</v>
      </c>
      <c r="EN83">
        <v>0</v>
      </c>
      <c r="EO83">
        <v>0.0344249999999988</v>
      </c>
      <c r="EP83">
        <v>0</v>
      </c>
      <c r="EQ83">
        <v>0</v>
      </c>
      <c r="ER83">
        <v>0</v>
      </c>
      <c r="ES83">
        <v>-1</v>
      </c>
      <c r="ET83">
        <v>-1</v>
      </c>
      <c r="EU83">
        <v>-1</v>
      </c>
      <c r="EV83">
        <v>-1</v>
      </c>
      <c r="EW83">
        <v>4.3</v>
      </c>
      <c r="EX83">
        <v>4.5</v>
      </c>
      <c r="EY83">
        <v>2</v>
      </c>
      <c r="EZ83">
        <v>511.146</v>
      </c>
      <c r="FA83">
        <v>487.231</v>
      </c>
      <c r="FB83">
        <v>35.9466</v>
      </c>
      <c r="FC83">
        <v>34.2939</v>
      </c>
      <c r="FD83">
        <v>30.0004</v>
      </c>
      <c r="FE83">
        <v>34.0725</v>
      </c>
      <c r="FF83">
        <v>34.0159</v>
      </c>
      <c r="FG83">
        <v>11.5962</v>
      </c>
      <c r="FH83">
        <v>0</v>
      </c>
      <c r="FI83">
        <v>100</v>
      </c>
      <c r="FJ83">
        <v>-999.9</v>
      </c>
      <c r="FK83">
        <v>400</v>
      </c>
      <c r="FL83">
        <v>16.897</v>
      </c>
      <c r="FM83">
        <v>101.337</v>
      </c>
      <c r="FN83">
        <v>100.681</v>
      </c>
    </row>
    <row r="84" spans="1:170">
      <c r="A84">
        <v>68</v>
      </c>
      <c r="B84">
        <v>1607555310</v>
      </c>
      <c r="C84">
        <v>14378</v>
      </c>
      <c r="D84" t="s">
        <v>621</v>
      </c>
      <c r="E84" t="s">
        <v>622</v>
      </c>
      <c r="F84" t="s">
        <v>436</v>
      </c>
      <c r="G84" t="s">
        <v>396</v>
      </c>
      <c r="H84">
        <v>1607555302</v>
      </c>
      <c r="I84">
        <f>BW84*AG84*(BS84-BT84)/(100*BL84*(1000-AG84*BS84))</f>
        <v>0</v>
      </c>
      <c r="J84">
        <f>BW84*AG84*(BR84-BQ84*(1000-AG84*BT84)/(1000-AG84*BS84))/(100*BL84)</f>
        <v>0</v>
      </c>
      <c r="K84">
        <f>BQ84 - IF(AG84&gt;1, J84*BL84*100.0/(AI84*CE84), 0)</f>
        <v>0</v>
      </c>
      <c r="L84">
        <f>((R84-I84/2)*K84-J84)/(R84+I84/2)</f>
        <v>0</v>
      </c>
      <c r="M84">
        <f>L84*(BX84+BY84)/1000.0</f>
        <v>0</v>
      </c>
      <c r="N84">
        <f>(BQ84 - IF(AG84&gt;1, J84*BL84*100.0/(AI84*CE84), 0))*(BX84+BY84)/1000.0</f>
        <v>0</v>
      </c>
      <c r="O84">
        <f>2.0/((1/Q84-1/P84)+SIGN(Q84)*SQRT((1/Q84-1/P84)*(1/Q84-1/P84) + 4*BM84/((BM84+1)*(BM84+1))*(2*1/Q84*1/P84-1/P84*1/P84)))</f>
        <v>0</v>
      </c>
      <c r="P84">
        <f>IF(LEFT(BN84,1)&lt;&gt;"0",IF(LEFT(BN84,1)="1",3.0,BO84),$D$5+$E$5*(CE84*BX84/($K$5*1000))+$F$5*(CE84*BX84/($K$5*1000))*MAX(MIN(BL84,$J$5),$I$5)*MAX(MIN(BL84,$J$5),$I$5)+$G$5*MAX(MIN(BL84,$J$5),$I$5)*(CE84*BX84/($K$5*1000))+$H$5*(CE84*BX84/($K$5*1000))*(CE84*BX84/($K$5*1000)))</f>
        <v>0</v>
      </c>
      <c r="Q84">
        <f>I84*(1000-(1000*0.61365*exp(17.502*U84/(240.97+U84))/(BX84+BY84)+BS84)/2)/(1000*0.61365*exp(17.502*U84/(240.97+U84))/(BX84+BY84)-BS84)</f>
        <v>0</v>
      </c>
      <c r="R84">
        <f>1/((BM84+1)/(O84/1.6)+1/(P84/1.37)) + BM84/((BM84+1)/(O84/1.6) + BM84/(P84/1.37))</f>
        <v>0</v>
      </c>
      <c r="S84">
        <f>(BI84*BK84)</f>
        <v>0</v>
      </c>
      <c r="T84">
        <f>(BZ84+(S84+2*0.95*5.67E-8*(((BZ84+$B$7)+273)^4-(BZ84+273)^4)-44100*I84)/(1.84*29.3*P84+8*0.95*5.67E-8*(BZ84+273)^3))</f>
        <v>0</v>
      </c>
      <c r="U84">
        <f>($C$7*CA84+$D$7*CB84+$E$7*T84)</f>
        <v>0</v>
      </c>
      <c r="V84">
        <f>0.61365*exp(17.502*U84/(240.97+U84))</f>
        <v>0</v>
      </c>
      <c r="W84">
        <f>(X84/Y84*100)</f>
        <v>0</v>
      </c>
      <c r="X84">
        <f>BS84*(BX84+BY84)/1000</f>
        <v>0</v>
      </c>
      <c r="Y84">
        <f>0.61365*exp(17.502*BZ84/(240.97+BZ84))</f>
        <v>0</v>
      </c>
      <c r="Z84">
        <f>(V84-BS84*(BX84+BY84)/1000)</f>
        <v>0</v>
      </c>
      <c r="AA84">
        <f>(-I84*44100)</f>
        <v>0</v>
      </c>
      <c r="AB84">
        <f>2*29.3*P84*0.92*(BZ84-U84)</f>
        <v>0</v>
      </c>
      <c r="AC84">
        <f>2*0.95*5.67E-8*(((BZ84+$B$7)+273)^4-(U84+273)^4)</f>
        <v>0</v>
      </c>
      <c r="AD84">
        <f>S84+AC84+AA84+AB84</f>
        <v>0</v>
      </c>
      <c r="AE84">
        <v>0</v>
      </c>
      <c r="AF84">
        <v>0</v>
      </c>
      <c r="AG84">
        <f>IF(AE84*$H$13&gt;=AI84,1.0,(AI84/(AI84-AE84*$H$13)))</f>
        <v>0</v>
      </c>
      <c r="AH84">
        <f>(AG84-1)*100</f>
        <v>0</v>
      </c>
      <c r="AI84">
        <f>MAX(0,($B$13+$C$13*CE84)/(1+$D$13*CE84)*BX84/(BZ84+273)*$E$13)</f>
        <v>0</v>
      </c>
      <c r="AJ84" t="s">
        <v>287</v>
      </c>
      <c r="AK84">
        <v>715.476923076923</v>
      </c>
      <c r="AL84">
        <v>3262.08</v>
      </c>
      <c r="AM84">
        <f>AL84-AK84</f>
        <v>0</v>
      </c>
      <c r="AN84">
        <f>AM84/AL84</f>
        <v>0</v>
      </c>
      <c r="AO84">
        <v>-0.577747479816223</v>
      </c>
      <c r="AP84" t="s">
        <v>623</v>
      </c>
      <c r="AQ84">
        <v>1684.3436</v>
      </c>
      <c r="AR84">
        <v>1731.16</v>
      </c>
      <c r="AS84">
        <f>1-AQ84/AR84</f>
        <v>0</v>
      </c>
      <c r="AT84">
        <v>0.5</v>
      </c>
      <c r="AU84">
        <f>BI84</f>
        <v>0</v>
      </c>
      <c r="AV84">
        <f>J84</f>
        <v>0</v>
      </c>
      <c r="AW84">
        <f>AS84*AT84*AU84</f>
        <v>0</v>
      </c>
      <c r="AX84">
        <f>BC84/AR84</f>
        <v>0</v>
      </c>
      <c r="AY84">
        <f>(AV84-AO84)/AU84</f>
        <v>0</v>
      </c>
      <c r="AZ84">
        <f>(AL84-AR84)/AR84</f>
        <v>0</v>
      </c>
      <c r="BA84" t="s">
        <v>624</v>
      </c>
      <c r="BB84">
        <v>1143.59</v>
      </c>
      <c r="BC84">
        <f>AR84-BB84</f>
        <v>0</v>
      </c>
      <c r="BD84">
        <f>(AR84-AQ84)/(AR84-BB84)</f>
        <v>0</v>
      </c>
      <c r="BE84">
        <f>(AL84-AR84)/(AL84-BB84)</f>
        <v>0</v>
      </c>
      <c r="BF84">
        <f>(AR84-AQ84)/(AR84-AK84)</f>
        <v>0</v>
      </c>
      <c r="BG84">
        <f>(AL84-AR84)/(AL84-AK84)</f>
        <v>0</v>
      </c>
      <c r="BH84">
        <f>$B$11*CF84+$C$11*CG84+$F$11*CH84*(1-CK84)</f>
        <v>0</v>
      </c>
      <c r="BI84">
        <f>BH84*BJ84</f>
        <v>0</v>
      </c>
      <c r="BJ84">
        <f>($B$11*$D$9+$C$11*$D$9+$F$11*((CU84+CM84)/MAX(CU84+CM84+CV84, 0.1)*$I$9+CV84/MAX(CU84+CM84+CV84, 0.1)*$J$9))/($B$11+$C$11+$F$11)</f>
        <v>0</v>
      </c>
      <c r="BK84">
        <f>($B$11*$K$9+$C$11*$K$9+$F$11*((CU84+CM84)/MAX(CU84+CM84+CV84, 0.1)*$P$9+CV84/MAX(CU84+CM84+CV84, 0.1)*$Q$9))/($B$11+$C$11+$F$11)</f>
        <v>0</v>
      </c>
      <c r="BL84">
        <v>6</v>
      </c>
      <c r="BM84">
        <v>0.5</v>
      </c>
      <c r="BN84" t="s">
        <v>290</v>
      </c>
      <c r="BO84">
        <v>2</v>
      </c>
      <c r="BP84">
        <v>1607555302</v>
      </c>
      <c r="BQ84">
        <v>400.175935483871</v>
      </c>
      <c r="BR84">
        <v>399.888064516129</v>
      </c>
      <c r="BS84">
        <v>11.937335483871</v>
      </c>
      <c r="BT84">
        <v>11.7211709677419</v>
      </c>
      <c r="BU84">
        <v>397.630096774194</v>
      </c>
      <c r="BV84">
        <v>11.9280258064516</v>
      </c>
      <c r="BW84">
        <v>500.004161290323</v>
      </c>
      <c r="BX84">
        <v>101.559580645161</v>
      </c>
      <c r="BY84">
        <v>0.0462551193548387</v>
      </c>
      <c r="BZ84">
        <v>37.3208451612903</v>
      </c>
      <c r="CA84">
        <v>38.0578612903226</v>
      </c>
      <c r="CB84">
        <v>999.9</v>
      </c>
      <c r="CC84">
        <v>0</v>
      </c>
      <c r="CD84">
        <v>0</v>
      </c>
      <c r="CE84">
        <v>9994.04612903226</v>
      </c>
      <c r="CF84">
        <v>0</v>
      </c>
      <c r="CG84">
        <v>253.591774193548</v>
      </c>
      <c r="CH84">
        <v>1399.98677419355</v>
      </c>
      <c r="CI84">
        <v>0.900005</v>
      </c>
      <c r="CJ84">
        <v>0.0999953290322581</v>
      </c>
      <c r="CK84">
        <v>0</v>
      </c>
      <c r="CL84">
        <v>1684.56838709677</v>
      </c>
      <c r="CM84">
        <v>4.99975</v>
      </c>
      <c r="CN84">
        <v>23233.0129032258</v>
      </c>
      <c r="CO84">
        <v>12177.9516129032</v>
      </c>
      <c r="CP84">
        <v>46.931</v>
      </c>
      <c r="CQ84">
        <v>48.395</v>
      </c>
      <c r="CR84">
        <v>47.566064516129</v>
      </c>
      <c r="CS84">
        <v>48.187</v>
      </c>
      <c r="CT84">
        <v>48.8668709677419</v>
      </c>
      <c r="CU84">
        <v>1255.49258064516</v>
      </c>
      <c r="CV84">
        <v>139.494516129032</v>
      </c>
      <c r="CW84">
        <v>0</v>
      </c>
      <c r="CX84">
        <v>253</v>
      </c>
      <c r="CY84">
        <v>0</v>
      </c>
      <c r="CZ84">
        <v>1684.3436</v>
      </c>
      <c r="DA84">
        <v>-26.0292307187058</v>
      </c>
      <c r="DB84">
        <v>-388.015383980047</v>
      </c>
      <c r="DC84">
        <v>23229.96</v>
      </c>
      <c r="DD84">
        <v>15</v>
      </c>
      <c r="DE84">
        <v>1607555106.5</v>
      </c>
      <c r="DF84" t="s">
        <v>625</v>
      </c>
      <c r="DG84">
        <v>1607555103.5</v>
      </c>
      <c r="DH84">
        <v>1607555106.5</v>
      </c>
      <c r="DI84">
        <v>26</v>
      </c>
      <c r="DJ84">
        <v>-0.02</v>
      </c>
      <c r="DK84">
        <v>-0.025</v>
      </c>
      <c r="DL84">
        <v>2.546</v>
      </c>
      <c r="DM84">
        <v>0.009</v>
      </c>
      <c r="DN84">
        <v>400</v>
      </c>
      <c r="DO84">
        <v>12</v>
      </c>
      <c r="DP84">
        <v>0.04</v>
      </c>
      <c r="DQ84">
        <v>0.02</v>
      </c>
      <c r="DR84">
        <v>-0.308983773516643</v>
      </c>
      <c r="DS84">
        <v>-0.175112478448201</v>
      </c>
      <c r="DT84">
        <v>0.0283471168035534</v>
      </c>
      <c r="DU84">
        <v>1</v>
      </c>
      <c r="DV84">
        <v>0.287620033333333</v>
      </c>
      <c r="DW84">
        <v>0.325988476084539</v>
      </c>
      <c r="DX84">
        <v>0.0425932390522904</v>
      </c>
      <c r="DY84">
        <v>0</v>
      </c>
      <c r="DZ84">
        <v>0.216190266666667</v>
      </c>
      <c r="EA84">
        <v>0.005208614015573</v>
      </c>
      <c r="EB84">
        <v>0.00048383240440834</v>
      </c>
      <c r="EC84">
        <v>1</v>
      </c>
      <c r="ED84">
        <v>2</v>
      </c>
      <c r="EE84">
        <v>3</v>
      </c>
      <c r="EF84" t="s">
        <v>305</v>
      </c>
      <c r="EG84">
        <v>100</v>
      </c>
      <c r="EH84">
        <v>100</v>
      </c>
      <c r="EI84">
        <v>2.545</v>
      </c>
      <c r="EJ84">
        <v>0.0093</v>
      </c>
      <c r="EK84">
        <v>2.54580000000004</v>
      </c>
      <c r="EL84">
        <v>0</v>
      </c>
      <c r="EM84">
        <v>0</v>
      </c>
      <c r="EN84">
        <v>0</v>
      </c>
      <c r="EO84">
        <v>0.00931999999999888</v>
      </c>
      <c r="EP84">
        <v>0</v>
      </c>
      <c r="EQ84">
        <v>0</v>
      </c>
      <c r="ER84">
        <v>0</v>
      </c>
      <c r="ES84">
        <v>-1</v>
      </c>
      <c r="ET84">
        <v>-1</v>
      </c>
      <c r="EU84">
        <v>-1</v>
      </c>
      <c r="EV84">
        <v>-1</v>
      </c>
      <c r="EW84">
        <v>3.4</v>
      </c>
      <c r="EX84">
        <v>3.4</v>
      </c>
      <c r="EY84">
        <v>2</v>
      </c>
      <c r="EZ84">
        <v>511.943</v>
      </c>
      <c r="FA84">
        <v>485.899</v>
      </c>
      <c r="FB84">
        <v>36.0383</v>
      </c>
      <c r="FC84">
        <v>34.3747</v>
      </c>
      <c r="FD84">
        <v>30.0001</v>
      </c>
      <c r="FE84">
        <v>34.1638</v>
      </c>
      <c r="FF84">
        <v>34.1129</v>
      </c>
      <c r="FG84">
        <v>11.6373</v>
      </c>
      <c r="FH84">
        <v>0</v>
      </c>
      <c r="FI84">
        <v>100</v>
      </c>
      <c r="FJ84">
        <v>-999.9</v>
      </c>
      <c r="FK84">
        <v>400</v>
      </c>
      <c r="FL84">
        <v>16.7932</v>
      </c>
      <c r="FM84">
        <v>101.331</v>
      </c>
      <c r="FN84">
        <v>100.676</v>
      </c>
    </row>
    <row r="85" spans="1:170">
      <c r="A85">
        <v>69</v>
      </c>
      <c r="B85">
        <v>1607555501</v>
      </c>
      <c r="C85">
        <v>14569</v>
      </c>
      <c r="D85" t="s">
        <v>629</v>
      </c>
      <c r="E85" t="s">
        <v>630</v>
      </c>
      <c r="F85" t="s">
        <v>436</v>
      </c>
      <c r="G85" t="s">
        <v>396</v>
      </c>
      <c r="H85">
        <v>1607555493.25</v>
      </c>
      <c r="I85">
        <f>BW85*AG85*(BS85-BT85)/(100*BL85*(1000-AG85*BS85))</f>
        <v>0</v>
      </c>
      <c r="J85">
        <f>BW85*AG85*(BR85-BQ85*(1000-AG85*BT85)/(1000-AG85*BS85))/(100*BL85)</f>
        <v>0</v>
      </c>
      <c r="K85">
        <f>BQ85 - IF(AG85&gt;1, J85*BL85*100.0/(AI85*CE85), 0)</f>
        <v>0</v>
      </c>
      <c r="L85">
        <f>((R85-I85/2)*K85-J85)/(R85+I85/2)</f>
        <v>0</v>
      </c>
      <c r="M85">
        <f>L85*(BX85+BY85)/1000.0</f>
        <v>0</v>
      </c>
      <c r="N85">
        <f>(BQ85 - IF(AG85&gt;1, J85*BL85*100.0/(AI85*CE85), 0))*(BX85+BY85)/1000.0</f>
        <v>0</v>
      </c>
      <c r="O85">
        <f>2.0/((1/Q85-1/P85)+SIGN(Q85)*SQRT((1/Q85-1/P85)*(1/Q85-1/P85) + 4*BM85/((BM85+1)*(BM85+1))*(2*1/Q85*1/P85-1/P85*1/P85)))</f>
        <v>0</v>
      </c>
      <c r="P85">
        <f>IF(LEFT(BN85,1)&lt;&gt;"0",IF(LEFT(BN85,1)="1",3.0,BO85),$D$5+$E$5*(CE85*BX85/($K$5*1000))+$F$5*(CE85*BX85/($K$5*1000))*MAX(MIN(BL85,$J$5),$I$5)*MAX(MIN(BL85,$J$5),$I$5)+$G$5*MAX(MIN(BL85,$J$5),$I$5)*(CE85*BX85/($K$5*1000))+$H$5*(CE85*BX85/($K$5*1000))*(CE85*BX85/($K$5*1000)))</f>
        <v>0</v>
      </c>
      <c r="Q85">
        <f>I85*(1000-(1000*0.61365*exp(17.502*U85/(240.97+U85))/(BX85+BY85)+BS85)/2)/(1000*0.61365*exp(17.502*U85/(240.97+U85))/(BX85+BY85)-BS85)</f>
        <v>0</v>
      </c>
      <c r="R85">
        <f>1/((BM85+1)/(O85/1.6)+1/(P85/1.37)) + BM85/((BM85+1)/(O85/1.6) + BM85/(P85/1.37))</f>
        <v>0</v>
      </c>
      <c r="S85">
        <f>(BI85*BK85)</f>
        <v>0</v>
      </c>
      <c r="T85">
        <f>(BZ85+(S85+2*0.95*5.67E-8*(((BZ85+$B$7)+273)^4-(BZ85+273)^4)-44100*I85)/(1.84*29.3*P85+8*0.95*5.67E-8*(BZ85+273)^3))</f>
        <v>0</v>
      </c>
      <c r="U85">
        <f>($C$7*CA85+$D$7*CB85+$E$7*T85)</f>
        <v>0</v>
      </c>
      <c r="V85">
        <f>0.61365*exp(17.502*U85/(240.97+U85))</f>
        <v>0</v>
      </c>
      <c r="W85">
        <f>(X85/Y85*100)</f>
        <v>0</v>
      </c>
      <c r="X85">
        <f>BS85*(BX85+BY85)/1000</f>
        <v>0</v>
      </c>
      <c r="Y85">
        <f>0.61365*exp(17.502*BZ85/(240.97+BZ85))</f>
        <v>0</v>
      </c>
      <c r="Z85">
        <f>(V85-BS85*(BX85+BY85)/1000)</f>
        <v>0</v>
      </c>
      <c r="AA85">
        <f>(-I85*44100)</f>
        <v>0</v>
      </c>
      <c r="AB85">
        <f>2*29.3*P85*0.92*(BZ85-U85)</f>
        <v>0</v>
      </c>
      <c r="AC85">
        <f>2*0.95*5.67E-8*(((BZ85+$B$7)+273)^4-(U85+273)^4)</f>
        <v>0</v>
      </c>
      <c r="AD85">
        <f>S85+AC85+AA85+AB85</f>
        <v>0</v>
      </c>
      <c r="AE85">
        <v>0</v>
      </c>
      <c r="AF85">
        <v>0</v>
      </c>
      <c r="AG85">
        <f>IF(AE85*$H$13&gt;=AI85,1.0,(AI85/(AI85-AE85*$H$13)))</f>
        <v>0</v>
      </c>
      <c r="AH85">
        <f>(AG85-1)*100</f>
        <v>0</v>
      </c>
      <c r="AI85">
        <f>MAX(0,($B$13+$C$13*CE85)/(1+$D$13*CE85)*BX85/(BZ85+273)*$E$13)</f>
        <v>0</v>
      </c>
      <c r="AJ85" t="s">
        <v>287</v>
      </c>
      <c r="AK85">
        <v>715.476923076923</v>
      </c>
      <c r="AL85">
        <v>3262.08</v>
      </c>
      <c r="AM85">
        <f>AL85-AK85</f>
        <v>0</v>
      </c>
      <c r="AN85">
        <f>AM85/AL85</f>
        <v>0</v>
      </c>
      <c r="AO85">
        <v>-0.577747479816223</v>
      </c>
      <c r="AP85" t="s">
        <v>631</v>
      </c>
      <c r="AQ85">
        <v>1856.82653846154</v>
      </c>
      <c r="AR85">
        <v>1924.17</v>
      </c>
      <c r="AS85">
        <f>1-AQ85/AR85</f>
        <v>0</v>
      </c>
      <c r="AT85">
        <v>0.5</v>
      </c>
      <c r="AU85">
        <f>BI85</f>
        <v>0</v>
      </c>
      <c r="AV85">
        <f>J85</f>
        <v>0</v>
      </c>
      <c r="AW85">
        <f>AS85*AT85*AU85</f>
        <v>0</v>
      </c>
      <c r="AX85">
        <f>BC85/AR85</f>
        <v>0</v>
      </c>
      <c r="AY85">
        <f>(AV85-AO85)/AU85</f>
        <v>0</v>
      </c>
      <c r="AZ85">
        <f>(AL85-AR85)/AR85</f>
        <v>0</v>
      </c>
      <c r="BA85" t="s">
        <v>632</v>
      </c>
      <c r="BB85">
        <v>1153.84</v>
      </c>
      <c r="BC85">
        <f>AR85-BB85</f>
        <v>0</v>
      </c>
      <c r="BD85">
        <f>(AR85-AQ85)/(AR85-BB85)</f>
        <v>0</v>
      </c>
      <c r="BE85">
        <f>(AL85-AR85)/(AL85-BB85)</f>
        <v>0</v>
      </c>
      <c r="BF85">
        <f>(AR85-AQ85)/(AR85-AK85)</f>
        <v>0</v>
      </c>
      <c r="BG85">
        <f>(AL85-AR85)/(AL85-AK85)</f>
        <v>0</v>
      </c>
      <c r="BH85">
        <f>$B$11*CF85+$C$11*CG85+$F$11*CH85*(1-CK85)</f>
        <v>0</v>
      </c>
      <c r="BI85">
        <f>BH85*BJ85</f>
        <v>0</v>
      </c>
      <c r="BJ85">
        <f>($B$11*$D$9+$C$11*$D$9+$F$11*((CU85+CM85)/MAX(CU85+CM85+CV85, 0.1)*$I$9+CV85/MAX(CU85+CM85+CV85, 0.1)*$J$9))/($B$11+$C$11+$F$11)</f>
        <v>0</v>
      </c>
      <c r="BK85">
        <f>($B$11*$K$9+$C$11*$K$9+$F$11*((CU85+CM85)/MAX(CU85+CM85+CV85, 0.1)*$P$9+CV85/MAX(CU85+CM85+CV85, 0.1)*$Q$9))/($B$11+$C$11+$F$11)</f>
        <v>0</v>
      </c>
      <c r="BL85">
        <v>6</v>
      </c>
      <c r="BM85">
        <v>0.5</v>
      </c>
      <c r="BN85" t="s">
        <v>290</v>
      </c>
      <c r="BO85">
        <v>2</v>
      </c>
      <c r="BP85">
        <v>1607555493.25</v>
      </c>
      <c r="BQ85">
        <v>400.0002</v>
      </c>
      <c r="BR85">
        <v>399.953966666667</v>
      </c>
      <c r="BS85">
        <v>11.44283</v>
      </c>
      <c r="BT85">
        <v>11.25589</v>
      </c>
      <c r="BU85">
        <v>397.454433333333</v>
      </c>
      <c r="BV85">
        <v>11.4334966666667</v>
      </c>
      <c r="BW85">
        <v>500.015666666667</v>
      </c>
      <c r="BX85">
        <v>101.557566666667</v>
      </c>
      <c r="BY85">
        <v>0.0469390266666667</v>
      </c>
      <c r="BZ85">
        <v>37.3625966666667</v>
      </c>
      <c r="CA85">
        <v>38.10216</v>
      </c>
      <c r="CB85">
        <v>999.9</v>
      </c>
      <c r="CC85">
        <v>0</v>
      </c>
      <c r="CD85">
        <v>0</v>
      </c>
      <c r="CE85">
        <v>10005.8333333333</v>
      </c>
      <c r="CF85">
        <v>0</v>
      </c>
      <c r="CG85">
        <v>244.976133333333</v>
      </c>
      <c r="CH85">
        <v>1400.027</v>
      </c>
      <c r="CI85">
        <v>0.8999995</v>
      </c>
      <c r="CJ85">
        <v>0.100000786666667</v>
      </c>
      <c r="CK85">
        <v>0</v>
      </c>
      <c r="CL85">
        <v>1856.605</v>
      </c>
      <c r="CM85">
        <v>4.99975</v>
      </c>
      <c r="CN85">
        <v>25848.11</v>
      </c>
      <c r="CO85">
        <v>12178.2866666667</v>
      </c>
      <c r="CP85">
        <v>46.937</v>
      </c>
      <c r="CQ85">
        <v>48.4204666666667</v>
      </c>
      <c r="CR85">
        <v>47.562</v>
      </c>
      <c r="CS85">
        <v>48.1787333333333</v>
      </c>
      <c r="CT85">
        <v>48.8246</v>
      </c>
      <c r="CU85">
        <v>1255.52533333333</v>
      </c>
      <c r="CV85">
        <v>139.501666666667</v>
      </c>
      <c r="CW85">
        <v>0</v>
      </c>
      <c r="CX85">
        <v>190.399999856949</v>
      </c>
      <c r="CY85">
        <v>0</v>
      </c>
      <c r="CZ85">
        <v>1856.82653846154</v>
      </c>
      <c r="DA85">
        <v>33.9572649794045</v>
      </c>
      <c r="DB85">
        <v>464.892308204064</v>
      </c>
      <c r="DC85">
        <v>25850.3576923077</v>
      </c>
      <c r="DD85">
        <v>15</v>
      </c>
      <c r="DE85">
        <v>1607555106.5</v>
      </c>
      <c r="DF85" t="s">
        <v>625</v>
      </c>
      <c r="DG85">
        <v>1607555103.5</v>
      </c>
      <c r="DH85">
        <v>1607555106.5</v>
      </c>
      <c r="DI85">
        <v>26</v>
      </c>
      <c r="DJ85">
        <v>-0.02</v>
      </c>
      <c r="DK85">
        <v>-0.025</v>
      </c>
      <c r="DL85">
        <v>2.546</v>
      </c>
      <c r="DM85">
        <v>0.009</v>
      </c>
      <c r="DN85">
        <v>400</v>
      </c>
      <c r="DO85">
        <v>12</v>
      </c>
      <c r="DP85">
        <v>0.04</v>
      </c>
      <c r="DQ85">
        <v>0.02</v>
      </c>
      <c r="DR85">
        <v>-0.102187457965072</v>
      </c>
      <c r="DS85">
        <v>0.193244787619113</v>
      </c>
      <c r="DT85">
        <v>0.0228391101378194</v>
      </c>
      <c r="DU85">
        <v>1</v>
      </c>
      <c r="DV85">
        <v>0.0463714565</v>
      </c>
      <c r="DW85">
        <v>-0.222293579399332</v>
      </c>
      <c r="DX85">
        <v>0.0280338112818701</v>
      </c>
      <c r="DY85">
        <v>0</v>
      </c>
      <c r="DZ85">
        <v>0.186941633333333</v>
      </c>
      <c r="EA85">
        <v>0.0259727252502778</v>
      </c>
      <c r="EB85">
        <v>0.00194513477653578</v>
      </c>
      <c r="EC85">
        <v>1</v>
      </c>
      <c r="ED85">
        <v>2</v>
      </c>
      <c r="EE85">
        <v>3</v>
      </c>
      <c r="EF85" t="s">
        <v>305</v>
      </c>
      <c r="EG85">
        <v>100</v>
      </c>
      <c r="EH85">
        <v>100</v>
      </c>
      <c r="EI85">
        <v>2.546</v>
      </c>
      <c r="EJ85">
        <v>0.0094</v>
      </c>
      <c r="EK85">
        <v>2.54580000000004</v>
      </c>
      <c r="EL85">
        <v>0</v>
      </c>
      <c r="EM85">
        <v>0</v>
      </c>
      <c r="EN85">
        <v>0</v>
      </c>
      <c r="EO85">
        <v>0.00931999999999888</v>
      </c>
      <c r="EP85">
        <v>0</v>
      </c>
      <c r="EQ85">
        <v>0</v>
      </c>
      <c r="ER85">
        <v>0</v>
      </c>
      <c r="ES85">
        <v>-1</v>
      </c>
      <c r="ET85">
        <v>-1</v>
      </c>
      <c r="EU85">
        <v>-1</v>
      </c>
      <c r="EV85">
        <v>-1</v>
      </c>
      <c r="EW85">
        <v>6.6</v>
      </c>
      <c r="EX85">
        <v>6.6</v>
      </c>
      <c r="EY85">
        <v>2</v>
      </c>
      <c r="EZ85">
        <v>512.185</v>
      </c>
      <c r="FA85">
        <v>484.764</v>
      </c>
      <c r="FB85">
        <v>36.0952</v>
      </c>
      <c r="FC85">
        <v>34.3591</v>
      </c>
      <c r="FD85">
        <v>30.0001</v>
      </c>
      <c r="FE85">
        <v>34.1607</v>
      </c>
      <c r="FF85">
        <v>34.1107</v>
      </c>
      <c r="FG85">
        <v>11.5815</v>
      </c>
      <c r="FH85">
        <v>0</v>
      </c>
      <c r="FI85">
        <v>100</v>
      </c>
      <c r="FJ85">
        <v>-999.9</v>
      </c>
      <c r="FK85">
        <v>400</v>
      </c>
      <c r="FL85">
        <v>11.9104</v>
      </c>
      <c r="FM85">
        <v>101.334</v>
      </c>
      <c r="FN85">
        <v>100.674</v>
      </c>
    </row>
    <row r="86" spans="1:170">
      <c r="A86">
        <v>70</v>
      </c>
      <c r="B86">
        <v>1607555709.5</v>
      </c>
      <c r="C86">
        <v>14777.5</v>
      </c>
      <c r="D86" t="s">
        <v>633</v>
      </c>
      <c r="E86" t="s">
        <v>634</v>
      </c>
      <c r="F86" t="s">
        <v>285</v>
      </c>
      <c r="G86" t="s">
        <v>556</v>
      </c>
      <c r="H86">
        <v>1607555701.5</v>
      </c>
      <c r="I86">
        <f>BW86*AG86*(BS86-BT86)/(100*BL86*(1000-AG86*BS86))</f>
        <v>0</v>
      </c>
      <c r="J86">
        <f>BW86*AG86*(BR86-BQ86*(1000-AG86*BT86)/(1000-AG86*BS86))/(100*BL86)</f>
        <v>0</v>
      </c>
      <c r="K86">
        <f>BQ86 - IF(AG86&gt;1, J86*BL86*100.0/(AI86*CE86), 0)</f>
        <v>0</v>
      </c>
      <c r="L86">
        <f>((R86-I86/2)*K86-J86)/(R86+I86/2)</f>
        <v>0</v>
      </c>
      <c r="M86">
        <f>L86*(BX86+BY86)/1000.0</f>
        <v>0</v>
      </c>
      <c r="N86">
        <f>(BQ86 - IF(AG86&gt;1, J86*BL86*100.0/(AI86*CE86), 0))*(BX86+BY86)/1000.0</f>
        <v>0</v>
      </c>
      <c r="O86">
        <f>2.0/((1/Q86-1/P86)+SIGN(Q86)*SQRT((1/Q86-1/P86)*(1/Q86-1/P86) + 4*BM86/((BM86+1)*(BM86+1))*(2*1/Q86*1/P86-1/P86*1/P86)))</f>
        <v>0</v>
      </c>
      <c r="P86">
        <f>IF(LEFT(BN86,1)&lt;&gt;"0",IF(LEFT(BN86,1)="1",3.0,BO86),$D$5+$E$5*(CE86*BX86/($K$5*1000))+$F$5*(CE86*BX86/($K$5*1000))*MAX(MIN(BL86,$J$5),$I$5)*MAX(MIN(BL86,$J$5),$I$5)+$G$5*MAX(MIN(BL86,$J$5),$I$5)*(CE86*BX86/($K$5*1000))+$H$5*(CE86*BX86/($K$5*1000))*(CE86*BX86/($K$5*1000)))</f>
        <v>0</v>
      </c>
      <c r="Q86">
        <f>I86*(1000-(1000*0.61365*exp(17.502*U86/(240.97+U86))/(BX86+BY86)+BS86)/2)/(1000*0.61365*exp(17.502*U86/(240.97+U86))/(BX86+BY86)-BS86)</f>
        <v>0</v>
      </c>
      <c r="R86">
        <f>1/((BM86+1)/(O86/1.6)+1/(P86/1.37)) + BM86/((BM86+1)/(O86/1.6) + BM86/(P86/1.37))</f>
        <v>0</v>
      </c>
      <c r="S86">
        <f>(BI86*BK86)</f>
        <v>0</v>
      </c>
      <c r="T86">
        <f>(BZ86+(S86+2*0.95*5.67E-8*(((BZ86+$B$7)+273)^4-(BZ86+273)^4)-44100*I86)/(1.84*29.3*P86+8*0.95*5.67E-8*(BZ86+273)^3))</f>
        <v>0</v>
      </c>
      <c r="U86">
        <f>($C$7*CA86+$D$7*CB86+$E$7*T86)</f>
        <v>0</v>
      </c>
      <c r="V86">
        <f>0.61365*exp(17.502*U86/(240.97+U86))</f>
        <v>0</v>
      </c>
      <c r="W86">
        <f>(X86/Y86*100)</f>
        <v>0</v>
      </c>
      <c r="X86">
        <f>BS86*(BX86+BY86)/1000</f>
        <v>0</v>
      </c>
      <c r="Y86">
        <f>0.61365*exp(17.502*BZ86/(240.97+BZ86))</f>
        <v>0</v>
      </c>
      <c r="Z86">
        <f>(V86-BS86*(BX86+BY86)/1000)</f>
        <v>0</v>
      </c>
      <c r="AA86">
        <f>(-I86*44100)</f>
        <v>0</v>
      </c>
      <c r="AB86">
        <f>2*29.3*P86*0.92*(BZ86-U86)</f>
        <v>0</v>
      </c>
      <c r="AC86">
        <f>2*0.95*5.67E-8*(((BZ86+$B$7)+273)^4-(U86+273)^4)</f>
        <v>0</v>
      </c>
      <c r="AD86">
        <f>S86+AC86+AA86+AB86</f>
        <v>0</v>
      </c>
      <c r="AE86">
        <v>0</v>
      </c>
      <c r="AF86">
        <v>0</v>
      </c>
      <c r="AG86">
        <f>IF(AE86*$H$13&gt;=AI86,1.0,(AI86/(AI86-AE86*$H$13)))</f>
        <v>0</v>
      </c>
      <c r="AH86">
        <f>(AG86-1)*100</f>
        <v>0</v>
      </c>
      <c r="AI86">
        <f>MAX(0,($B$13+$C$13*CE86)/(1+$D$13*CE86)*BX86/(BZ86+273)*$E$13)</f>
        <v>0</v>
      </c>
      <c r="AJ86" t="s">
        <v>287</v>
      </c>
      <c r="AK86">
        <v>715.476923076923</v>
      </c>
      <c r="AL86">
        <v>3262.08</v>
      </c>
      <c r="AM86">
        <f>AL86-AK86</f>
        <v>0</v>
      </c>
      <c r="AN86">
        <f>AM86/AL86</f>
        <v>0</v>
      </c>
      <c r="AO86">
        <v>-0.577747479816223</v>
      </c>
      <c r="AP86" t="s">
        <v>635</v>
      </c>
      <c r="AQ86">
        <v>1174.41269230769</v>
      </c>
      <c r="AR86">
        <v>1475.71</v>
      </c>
      <c r="AS86">
        <f>1-AQ86/AR86</f>
        <v>0</v>
      </c>
      <c r="AT86">
        <v>0.5</v>
      </c>
      <c r="AU86">
        <f>BI86</f>
        <v>0</v>
      </c>
      <c r="AV86">
        <f>J86</f>
        <v>0</v>
      </c>
      <c r="AW86">
        <f>AS86*AT86*AU86</f>
        <v>0</v>
      </c>
      <c r="AX86">
        <f>BC86/AR86</f>
        <v>0</v>
      </c>
      <c r="AY86">
        <f>(AV86-AO86)/AU86</f>
        <v>0</v>
      </c>
      <c r="AZ86">
        <f>(AL86-AR86)/AR86</f>
        <v>0</v>
      </c>
      <c r="BA86" t="s">
        <v>636</v>
      </c>
      <c r="BB86">
        <v>885.19</v>
      </c>
      <c r="BC86">
        <f>AR86-BB86</f>
        <v>0</v>
      </c>
      <c r="BD86">
        <f>(AR86-AQ86)/(AR86-BB86)</f>
        <v>0</v>
      </c>
      <c r="BE86">
        <f>(AL86-AR86)/(AL86-BB86)</f>
        <v>0</v>
      </c>
      <c r="BF86">
        <f>(AR86-AQ86)/(AR86-AK86)</f>
        <v>0</v>
      </c>
      <c r="BG86">
        <f>(AL86-AR86)/(AL86-AK86)</f>
        <v>0</v>
      </c>
      <c r="BH86">
        <f>$B$11*CF86+$C$11*CG86+$F$11*CH86*(1-CK86)</f>
        <v>0</v>
      </c>
      <c r="BI86">
        <f>BH86*BJ86</f>
        <v>0</v>
      </c>
      <c r="BJ86">
        <f>($B$11*$D$9+$C$11*$D$9+$F$11*((CU86+CM86)/MAX(CU86+CM86+CV86, 0.1)*$I$9+CV86/MAX(CU86+CM86+CV86, 0.1)*$J$9))/($B$11+$C$11+$F$11)</f>
        <v>0</v>
      </c>
      <c r="BK86">
        <f>($B$11*$K$9+$C$11*$K$9+$F$11*((CU86+CM86)/MAX(CU86+CM86+CV86, 0.1)*$P$9+CV86/MAX(CU86+CM86+CV86, 0.1)*$Q$9))/($B$11+$C$11+$F$11)</f>
        <v>0</v>
      </c>
      <c r="BL86">
        <v>6</v>
      </c>
      <c r="BM86">
        <v>0.5</v>
      </c>
      <c r="BN86" t="s">
        <v>290</v>
      </c>
      <c r="BO86">
        <v>2</v>
      </c>
      <c r="BP86">
        <v>1607555701.5</v>
      </c>
      <c r="BQ86">
        <v>389.453483870968</v>
      </c>
      <c r="BR86">
        <v>399.909419354839</v>
      </c>
      <c r="BS86">
        <v>14.4592096774194</v>
      </c>
      <c r="BT86">
        <v>10.4237967741935</v>
      </c>
      <c r="BU86">
        <v>386.832193548387</v>
      </c>
      <c r="BV86">
        <v>14.4630161290323</v>
      </c>
      <c r="BW86">
        <v>500.009387096774</v>
      </c>
      <c r="BX86">
        <v>101.554516129032</v>
      </c>
      <c r="BY86">
        <v>0.0450308161290323</v>
      </c>
      <c r="BZ86">
        <v>37.2726741935484</v>
      </c>
      <c r="CA86">
        <v>36.6347129032258</v>
      </c>
      <c r="CB86">
        <v>999.9</v>
      </c>
      <c r="CC86">
        <v>0</v>
      </c>
      <c r="CD86">
        <v>0</v>
      </c>
      <c r="CE86">
        <v>10000.0406451613</v>
      </c>
      <c r="CF86">
        <v>0</v>
      </c>
      <c r="CG86">
        <v>235.041580645161</v>
      </c>
      <c r="CH86">
        <v>1399.95</v>
      </c>
      <c r="CI86">
        <v>0.899999483870968</v>
      </c>
      <c r="CJ86">
        <v>0.100000509677419</v>
      </c>
      <c r="CK86">
        <v>0</v>
      </c>
      <c r="CL86">
        <v>1176.81258064516</v>
      </c>
      <c r="CM86">
        <v>4.99975</v>
      </c>
      <c r="CN86">
        <v>16337.3193548387</v>
      </c>
      <c r="CO86">
        <v>12177.6129032258</v>
      </c>
      <c r="CP86">
        <v>46.941064516129</v>
      </c>
      <c r="CQ86">
        <v>48.3445161290322</v>
      </c>
      <c r="CR86">
        <v>47.548</v>
      </c>
      <c r="CS86">
        <v>48.171</v>
      </c>
      <c r="CT86">
        <v>48.8648387096774</v>
      </c>
      <c r="CU86">
        <v>1255.45387096774</v>
      </c>
      <c r="CV86">
        <v>139.496129032258</v>
      </c>
      <c r="CW86">
        <v>0</v>
      </c>
      <c r="CX86">
        <v>207.599999904633</v>
      </c>
      <c r="CY86">
        <v>0</v>
      </c>
      <c r="CZ86">
        <v>1174.41269230769</v>
      </c>
      <c r="DA86">
        <v>-396.279999461591</v>
      </c>
      <c r="DB86">
        <v>-5517.53161649477</v>
      </c>
      <c r="DC86">
        <v>16304.0307692308</v>
      </c>
      <c r="DD86">
        <v>15</v>
      </c>
      <c r="DE86">
        <v>1607555585</v>
      </c>
      <c r="DF86" t="s">
        <v>637</v>
      </c>
      <c r="DG86">
        <v>1607555585</v>
      </c>
      <c r="DH86">
        <v>1607555579.5</v>
      </c>
      <c r="DI86">
        <v>27</v>
      </c>
      <c r="DJ86">
        <v>0.076</v>
      </c>
      <c r="DK86">
        <v>-0.013</v>
      </c>
      <c r="DL86">
        <v>2.621</v>
      </c>
      <c r="DM86">
        <v>-0.004</v>
      </c>
      <c r="DN86">
        <v>399</v>
      </c>
      <c r="DO86">
        <v>11</v>
      </c>
      <c r="DP86">
        <v>0.37</v>
      </c>
      <c r="DQ86">
        <v>0.09</v>
      </c>
      <c r="DR86">
        <v>7.3939497056168</v>
      </c>
      <c r="DS86">
        <v>-0.342311379188481</v>
      </c>
      <c r="DT86">
        <v>0.0420778890683702</v>
      </c>
      <c r="DU86">
        <v>1</v>
      </c>
      <c r="DV86">
        <v>-10.4600766666667</v>
      </c>
      <c r="DW86">
        <v>0.433043826473824</v>
      </c>
      <c r="DX86">
        <v>0.0533481126397382</v>
      </c>
      <c r="DY86">
        <v>0</v>
      </c>
      <c r="DZ86">
        <v>4.03551</v>
      </c>
      <c r="EA86">
        <v>0.0134165072302641</v>
      </c>
      <c r="EB86">
        <v>0.00197225251932913</v>
      </c>
      <c r="EC86">
        <v>1</v>
      </c>
      <c r="ED86">
        <v>2</v>
      </c>
      <c r="EE86">
        <v>3</v>
      </c>
      <c r="EF86" t="s">
        <v>305</v>
      </c>
      <c r="EG86">
        <v>100</v>
      </c>
      <c r="EH86">
        <v>100</v>
      </c>
      <c r="EI86">
        <v>2.622</v>
      </c>
      <c r="EJ86">
        <v>-0.0038</v>
      </c>
      <c r="EK86">
        <v>2.62134999999989</v>
      </c>
      <c r="EL86">
        <v>0</v>
      </c>
      <c r="EM86">
        <v>0</v>
      </c>
      <c r="EN86">
        <v>0</v>
      </c>
      <c r="EO86">
        <v>-0.00380476190476386</v>
      </c>
      <c r="EP86">
        <v>0</v>
      </c>
      <c r="EQ86">
        <v>0</v>
      </c>
      <c r="ER86">
        <v>0</v>
      </c>
      <c r="ES86">
        <v>-1</v>
      </c>
      <c r="ET86">
        <v>-1</v>
      </c>
      <c r="EU86">
        <v>-1</v>
      </c>
      <c r="EV86">
        <v>-1</v>
      </c>
      <c r="EW86">
        <v>2.1</v>
      </c>
      <c r="EX86">
        <v>2.2</v>
      </c>
      <c r="EY86">
        <v>2</v>
      </c>
      <c r="EZ86">
        <v>514.024</v>
      </c>
      <c r="FA86">
        <v>484.069</v>
      </c>
      <c r="FB86">
        <v>36.113</v>
      </c>
      <c r="FC86">
        <v>34.3743</v>
      </c>
      <c r="FD86">
        <v>30.0002</v>
      </c>
      <c r="FE86">
        <v>34.178</v>
      </c>
      <c r="FF86">
        <v>34.1232</v>
      </c>
      <c r="FG86">
        <v>11.798</v>
      </c>
      <c r="FH86">
        <v>0</v>
      </c>
      <c r="FI86">
        <v>100</v>
      </c>
      <c r="FJ86">
        <v>-999.9</v>
      </c>
      <c r="FK86">
        <v>400</v>
      </c>
      <c r="FL86">
        <v>11.4095</v>
      </c>
      <c r="FM86">
        <v>101.328</v>
      </c>
      <c r="FN86">
        <v>100.678</v>
      </c>
    </row>
    <row r="87" spans="1:170">
      <c r="A87">
        <v>71</v>
      </c>
      <c r="B87">
        <v>1607555864.6</v>
      </c>
      <c r="C87">
        <v>14932.5999999046</v>
      </c>
      <c r="D87" t="s">
        <v>638</v>
      </c>
      <c r="E87" t="s">
        <v>639</v>
      </c>
      <c r="F87" t="s">
        <v>285</v>
      </c>
      <c r="G87" t="s">
        <v>556</v>
      </c>
      <c r="H87">
        <v>1607555856.85</v>
      </c>
      <c r="I87">
        <f>BW87*AG87*(BS87-BT87)/(100*BL87*(1000-AG87*BS87))</f>
        <v>0</v>
      </c>
      <c r="J87">
        <f>BW87*AG87*(BR87-BQ87*(1000-AG87*BT87)/(1000-AG87*BS87))/(100*BL87)</f>
        <v>0</v>
      </c>
      <c r="K87">
        <f>BQ87 - IF(AG87&gt;1, J87*BL87*100.0/(AI87*CE87), 0)</f>
        <v>0</v>
      </c>
      <c r="L87">
        <f>((R87-I87/2)*K87-J87)/(R87+I87/2)</f>
        <v>0</v>
      </c>
      <c r="M87">
        <f>L87*(BX87+BY87)/1000.0</f>
        <v>0</v>
      </c>
      <c r="N87">
        <f>(BQ87 - IF(AG87&gt;1, J87*BL87*100.0/(AI87*CE87), 0))*(BX87+BY87)/1000.0</f>
        <v>0</v>
      </c>
      <c r="O87">
        <f>2.0/((1/Q87-1/P87)+SIGN(Q87)*SQRT((1/Q87-1/P87)*(1/Q87-1/P87) + 4*BM87/((BM87+1)*(BM87+1))*(2*1/Q87*1/P87-1/P87*1/P87)))</f>
        <v>0</v>
      </c>
      <c r="P87">
        <f>IF(LEFT(BN87,1)&lt;&gt;"0",IF(LEFT(BN87,1)="1",3.0,BO87),$D$5+$E$5*(CE87*BX87/($K$5*1000))+$F$5*(CE87*BX87/($K$5*1000))*MAX(MIN(BL87,$J$5),$I$5)*MAX(MIN(BL87,$J$5),$I$5)+$G$5*MAX(MIN(BL87,$J$5),$I$5)*(CE87*BX87/($K$5*1000))+$H$5*(CE87*BX87/($K$5*1000))*(CE87*BX87/($K$5*1000)))</f>
        <v>0</v>
      </c>
      <c r="Q87">
        <f>I87*(1000-(1000*0.61365*exp(17.502*U87/(240.97+U87))/(BX87+BY87)+BS87)/2)/(1000*0.61365*exp(17.502*U87/(240.97+U87))/(BX87+BY87)-BS87)</f>
        <v>0</v>
      </c>
      <c r="R87">
        <f>1/((BM87+1)/(O87/1.6)+1/(P87/1.37)) + BM87/((BM87+1)/(O87/1.6) + BM87/(P87/1.37))</f>
        <v>0</v>
      </c>
      <c r="S87">
        <f>(BI87*BK87)</f>
        <v>0</v>
      </c>
      <c r="T87">
        <f>(BZ87+(S87+2*0.95*5.67E-8*(((BZ87+$B$7)+273)^4-(BZ87+273)^4)-44100*I87)/(1.84*29.3*P87+8*0.95*5.67E-8*(BZ87+273)^3))</f>
        <v>0</v>
      </c>
      <c r="U87">
        <f>($C$7*CA87+$D$7*CB87+$E$7*T87)</f>
        <v>0</v>
      </c>
      <c r="V87">
        <f>0.61365*exp(17.502*U87/(240.97+U87))</f>
        <v>0</v>
      </c>
      <c r="W87">
        <f>(X87/Y87*100)</f>
        <v>0</v>
      </c>
      <c r="X87">
        <f>BS87*(BX87+BY87)/1000</f>
        <v>0</v>
      </c>
      <c r="Y87">
        <f>0.61365*exp(17.502*BZ87/(240.97+BZ87))</f>
        <v>0</v>
      </c>
      <c r="Z87">
        <f>(V87-BS87*(BX87+BY87)/1000)</f>
        <v>0</v>
      </c>
      <c r="AA87">
        <f>(-I87*44100)</f>
        <v>0</v>
      </c>
      <c r="AB87">
        <f>2*29.3*P87*0.92*(BZ87-U87)</f>
        <v>0</v>
      </c>
      <c r="AC87">
        <f>2*0.95*5.67E-8*(((BZ87+$B$7)+273)^4-(U87+273)^4)</f>
        <v>0</v>
      </c>
      <c r="AD87">
        <f>S87+AC87+AA87+AB87</f>
        <v>0</v>
      </c>
      <c r="AE87">
        <v>0</v>
      </c>
      <c r="AF87">
        <v>0</v>
      </c>
      <c r="AG87">
        <f>IF(AE87*$H$13&gt;=AI87,1.0,(AI87/(AI87-AE87*$H$13)))</f>
        <v>0</v>
      </c>
      <c r="AH87">
        <f>(AG87-1)*100</f>
        <v>0</v>
      </c>
      <c r="AI87">
        <f>MAX(0,($B$13+$C$13*CE87)/(1+$D$13*CE87)*BX87/(BZ87+273)*$E$13)</f>
        <v>0</v>
      </c>
      <c r="AJ87" t="s">
        <v>287</v>
      </c>
      <c r="AK87">
        <v>715.476923076923</v>
      </c>
      <c r="AL87">
        <v>3262.08</v>
      </c>
      <c r="AM87">
        <f>AL87-AK87</f>
        <v>0</v>
      </c>
      <c r="AN87">
        <f>AM87/AL87</f>
        <v>0</v>
      </c>
      <c r="AO87">
        <v>-0.577747479816223</v>
      </c>
      <c r="AP87" t="s">
        <v>640</v>
      </c>
      <c r="AQ87">
        <v>1016.38707692308</v>
      </c>
      <c r="AR87">
        <v>1239.39</v>
      </c>
      <c r="AS87">
        <f>1-AQ87/AR87</f>
        <v>0</v>
      </c>
      <c r="AT87">
        <v>0.5</v>
      </c>
      <c r="AU87">
        <f>BI87</f>
        <v>0</v>
      </c>
      <c r="AV87">
        <f>J87</f>
        <v>0</v>
      </c>
      <c r="AW87">
        <f>AS87*AT87*AU87</f>
        <v>0</v>
      </c>
      <c r="AX87">
        <f>BC87/AR87</f>
        <v>0</v>
      </c>
      <c r="AY87">
        <f>(AV87-AO87)/AU87</f>
        <v>0</v>
      </c>
      <c r="AZ87">
        <f>(AL87-AR87)/AR87</f>
        <v>0</v>
      </c>
      <c r="BA87" t="s">
        <v>641</v>
      </c>
      <c r="BB87">
        <v>785.14</v>
      </c>
      <c r="BC87">
        <f>AR87-BB87</f>
        <v>0</v>
      </c>
      <c r="BD87">
        <f>(AR87-AQ87)/(AR87-BB87)</f>
        <v>0</v>
      </c>
      <c r="BE87">
        <f>(AL87-AR87)/(AL87-BB87)</f>
        <v>0</v>
      </c>
      <c r="BF87">
        <f>(AR87-AQ87)/(AR87-AK87)</f>
        <v>0</v>
      </c>
      <c r="BG87">
        <f>(AL87-AR87)/(AL87-AK87)</f>
        <v>0</v>
      </c>
      <c r="BH87">
        <f>$B$11*CF87+$C$11*CG87+$F$11*CH87*(1-CK87)</f>
        <v>0</v>
      </c>
      <c r="BI87">
        <f>BH87*BJ87</f>
        <v>0</v>
      </c>
      <c r="BJ87">
        <f>($B$11*$D$9+$C$11*$D$9+$F$11*((CU87+CM87)/MAX(CU87+CM87+CV87, 0.1)*$I$9+CV87/MAX(CU87+CM87+CV87, 0.1)*$J$9))/($B$11+$C$11+$F$11)</f>
        <v>0</v>
      </c>
      <c r="BK87">
        <f>($B$11*$K$9+$C$11*$K$9+$F$11*((CU87+CM87)/MAX(CU87+CM87+CV87, 0.1)*$P$9+CV87/MAX(CU87+CM87+CV87, 0.1)*$Q$9))/($B$11+$C$11+$F$11)</f>
        <v>0</v>
      </c>
      <c r="BL87">
        <v>6</v>
      </c>
      <c r="BM87">
        <v>0.5</v>
      </c>
      <c r="BN87" t="s">
        <v>290</v>
      </c>
      <c r="BO87">
        <v>2</v>
      </c>
      <c r="BP87">
        <v>1607555856.85</v>
      </c>
      <c r="BQ87">
        <v>391.576833333333</v>
      </c>
      <c r="BR87">
        <v>399.609933333333</v>
      </c>
      <c r="BS87">
        <v>13.2107166666667</v>
      </c>
      <c r="BT87">
        <v>9.746288</v>
      </c>
      <c r="BU87">
        <v>388.9553</v>
      </c>
      <c r="BV87">
        <v>13.21452</v>
      </c>
      <c r="BW87">
        <v>500.0163</v>
      </c>
      <c r="BX87">
        <v>101.554966666667</v>
      </c>
      <c r="BY87">
        <v>0.0468972833333333</v>
      </c>
      <c r="BZ87">
        <v>37.2999933333333</v>
      </c>
      <c r="CA87">
        <v>36.3416066666667</v>
      </c>
      <c r="CB87">
        <v>999.9</v>
      </c>
      <c r="CC87">
        <v>0</v>
      </c>
      <c r="CD87">
        <v>0</v>
      </c>
      <c r="CE87">
        <v>10000.5806666667</v>
      </c>
      <c r="CF87">
        <v>0</v>
      </c>
      <c r="CG87">
        <v>245.047666666667</v>
      </c>
      <c r="CH87">
        <v>1400.02066666667</v>
      </c>
      <c r="CI87">
        <v>0.900009366666667</v>
      </c>
      <c r="CJ87">
        <v>0.0999905066666667</v>
      </c>
      <c r="CK87">
        <v>0</v>
      </c>
      <c r="CL87">
        <v>1017.88623333333</v>
      </c>
      <c r="CM87">
        <v>4.99975</v>
      </c>
      <c r="CN87">
        <v>14077.73</v>
      </c>
      <c r="CO87">
        <v>12178.26</v>
      </c>
      <c r="CP87">
        <v>46.9288666666667</v>
      </c>
      <c r="CQ87">
        <v>48.3078666666666</v>
      </c>
      <c r="CR87">
        <v>47.5041333333333</v>
      </c>
      <c r="CS87">
        <v>48.1291333333333</v>
      </c>
      <c r="CT87">
        <v>48.8791333333333</v>
      </c>
      <c r="CU87">
        <v>1255.53233333333</v>
      </c>
      <c r="CV87">
        <v>139.489</v>
      </c>
      <c r="CW87">
        <v>0</v>
      </c>
      <c r="CX87">
        <v>154.299999952316</v>
      </c>
      <c r="CY87">
        <v>0</v>
      </c>
      <c r="CZ87">
        <v>1016.38707692308</v>
      </c>
      <c r="DA87">
        <v>-234.401504441733</v>
      </c>
      <c r="DB87">
        <v>-3206.9401733262</v>
      </c>
      <c r="DC87">
        <v>14057.6538461538</v>
      </c>
      <c r="DD87">
        <v>15</v>
      </c>
      <c r="DE87">
        <v>1607555585</v>
      </c>
      <c r="DF87" t="s">
        <v>637</v>
      </c>
      <c r="DG87">
        <v>1607555585</v>
      </c>
      <c r="DH87">
        <v>1607555579.5</v>
      </c>
      <c r="DI87">
        <v>27</v>
      </c>
      <c r="DJ87">
        <v>0.076</v>
      </c>
      <c r="DK87">
        <v>-0.013</v>
      </c>
      <c r="DL87">
        <v>2.621</v>
      </c>
      <c r="DM87">
        <v>-0.004</v>
      </c>
      <c r="DN87">
        <v>399</v>
      </c>
      <c r="DO87">
        <v>11</v>
      </c>
      <c r="DP87">
        <v>0.37</v>
      </c>
      <c r="DQ87">
        <v>0.09</v>
      </c>
      <c r="DR87">
        <v>5.55304529557572</v>
      </c>
      <c r="DS87">
        <v>-0.387156743692604</v>
      </c>
      <c r="DT87">
        <v>0.0346941902085396</v>
      </c>
      <c r="DU87">
        <v>1</v>
      </c>
      <c r="DV87">
        <v>-8.03776290322581</v>
      </c>
      <c r="DW87">
        <v>0.493735161290353</v>
      </c>
      <c r="DX87">
        <v>0.0444127486923517</v>
      </c>
      <c r="DY87">
        <v>0</v>
      </c>
      <c r="DZ87">
        <v>3.46585870967742</v>
      </c>
      <c r="EA87">
        <v>-0.114938225806469</v>
      </c>
      <c r="EB87">
        <v>0.0086212957419724</v>
      </c>
      <c r="EC87">
        <v>1</v>
      </c>
      <c r="ED87">
        <v>2</v>
      </c>
      <c r="EE87">
        <v>3</v>
      </c>
      <c r="EF87" t="s">
        <v>305</v>
      </c>
      <c r="EG87">
        <v>100</v>
      </c>
      <c r="EH87">
        <v>100</v>
      </c>
      <c r="EI87">
        <v>2.622</v>
      </c>
      <c r="EJ87">
        <v>-0.0038</v>
      </c>
      <c r="EK87">
        <v>2.62134999999989</v>
      </c>
      <c r="EL87">
        <v>0</v>
      </c>
      <c r="EM87">
        <v>0</v>
      </c>
      <c r="EN87">
        <v>0</v>
      </c>
      <c r="EO87">
        <v>-0.00380476190476386</v>
      </c>
      <c r="EP87">
        <v>0</v>
      </c>
      <c r="EQ87">
        <v>0</v>
      </c>
      <c r="ER87">
        <v>0</v>
      </c>
      <c r="ES87">
        <v>-1</v>
      </c>
      <c r="ET87">
        <v>-1</v>
      </c>
      <c r="EU87">
        <v>-1</v>
      </c>
      <c r="EV87">
        <v>-1</v>
      </c>
      <c r="EW87">
        <v>4.7</v>
      </c>
      <c r="EX87">
        <v>4.8</v>
      </c>
      <c r="EY87">
        <v>2</v>
      </c>
      <c r="EZ87">
        <v>511.114</v>
      </c>
      <c r="FA87">
        <v>483.271</v>
      </c>
      <c r="FB87">
        <v>36.1147</v>
      </c>
      <c r="FC87">
        <v>34.3778</v>
      </c>
      <c r="FD87">
        <v>29.9997</v>
      </c>
      <c r="FE87">
        <v>34.1761</v>
      </c>
      <c r="FF87">
        <v>34.1199</v>
      </c>
      <c r="FG87">
        <v>12.0266</v>
      </c>
      <c r="FH87">
        <v>0</v>
      </c>
      <c r="FI87">
        <v>100</v>
      </c>
      <c r="FJ87">
        <v>-999.9</v>
      </c>
      <c r="FK87">
        <v>400</v>
      </c>
      <c r="FL87">
        <v>14.3534</v>
      </c>
      <c r="FM87">
        <v>101.332</v>
      </c>
      <c r="FN87">
        <v>100.68</v>
      </c>
    </row>
    <row r="88" spans="1:170">
      <c r="A88">
        <v>72</v>
      </c>
      <c r="B88">
        <v>1607556165.1</v>
      </c>
      <c r="C88">
        <v>15233.0999999046</v>
      </c>
      <c r="D88" t="s">
        <v>642</v>
      </c>
      <c r="E88" t="s">
        <v>643</v>
      </c>
      <c r="F88" t="s">
        <v>537</v>
      </c>
      <c r="G88" t="s">
        <v>301</v>
      </c>
      <c r="H88">
        <v>1607556157.1</v>
      </c>
      <c r="I88">
        <f>BW88*AG88*(BS88-BT88)/(100*BL88*(1000-AG88*BS88))</f>
        <v>0</v>
      </c>
      <c r="J88">
        <f>BW88*AG88*(BR88-BQ88*(1000-AG88*BT88)/(1000-AG88*BS88))/(100*BL88)</f>
        <v>0</v>
      </c>
      <c r="K88">
        <f>BQ88 - IF(AG88&gt;1, J88*BL88*100.0/(AI88*CE88), 0)</f>
        <v>0</v>
      </c>
      <c r="L88">
        <f>((R88-I88/2)*K88-J88)/(R88+I88/2)</f>
        <v>0</v>
      </c>
      <c r="M88">
        <f>L88*(BX88+BY88)/1000.0</f>
        <v>0</v>
      </c>
      <c r="N88">
        <f>(BQ88 - IF(AG88&gt;1, J88*BL88*100.0/(AI88*CE88), 0))*(BX88+BY88)/1000.0</f>
        <v>0</v>
      </c>
      <c r="O88">
        <f>2.0/((1/Q88-1/P88)+SIGN(Q88)*SQRT((1/Q88-1/P88)*(1/Q88-1/P88) + 4*BM88/((BM88+1)*(BM88+1))*(2*1/Q88*1/P88-1/P88*1/P88)))</f>
        <v>0</v>
      </c>
      <c r="P88">
        <f>IF(LEFT(BN88,1)&lt;&gt;"0",IF(LEFT(BN88,1)="1",3.0,BO88),$D$5+$E$5*(CE88*BX88/($K$5*1000))+$F$5*(CE88*BX88/($K$5*1000))*MAX(MIN(BL88,$J$5),$I$5)*MAX(MIN(BL88,$J$5),$I$5)+$G$5*MAX(MIN(BL88,$J$5),$I$5)*(CE88*BX88/($K$5*1000))+$H$5*(CE88*BX88/($K$5*1000))*(CE88*BX88/($K$5*1000)))</f>
        <v>0</v>
      </c>
      <c r="Q88">
        <f>I88*(1000-(1000*0.61365*exp(17.502*U88/(240.97+U88))/(BX88+BY88)+BS88)/2)/(1000*0.61365*exp(17.502*U88/(240.97+U88))/(BX88+BY88)-BS88)</f>
        <v>0</v>
      </c>
      <c r="R88">
        <f>1/((BM88+1)/(O88/1.6)+1/(P88/1.37)) + BM88/((BM88+1)/(O88/1.6) + BM88/(P88/1.37))</f>
        <v>0</v>
      </c>
      <c r="S88">
        <f>(BI88*BK88)</f>
        <v>0</v>
      </c>
      <c r="T88">
        <f>(BZ88+(S88+2*0.95*5.67E-8*(((BZ88+$B$7)+273)^4-(BZ88+273)^4)-44100*I88)/(1.84*29.3*P88+8*0.95*5.67E-8*(BZ88+273)^3))</f>
        <v>0</v>
      </c>
      <c r="U88">
        <f>($C$7*CA88+$D$7*CB88+$E$7*T88)</f>
        <v>0</v>
      </c>
      <c r="V88">
        <f>0.61365*exp(17.502*U88/(240.97+U88))</f>
        <v>0</v>
      </c>
      <c r="W88">
        <f>(X88/Y88*100)</f>
        <v>0</v>
      </c>
      <c r="X88">
        <f>BS88*(BX88+BY88)/1000</f>
        <v>0</v>
      </c>
      <c r="Y88">
        <f>0.61365*exp(17.502*BZ88/(240.97+BZ88))</f>
        <v>0</v>
      </c>
      <c r="Z88">
        <f>(V88-BS88*(BX88+BY88)/1000)</f>
        <v>0</v>
      </c>
      <c r="AA88">
        <f>(-I88*44100)</f>
        <v>0</v>
      </c>
      <c r="AB88">
        <f>2*29.3*P88*0.92*(BZ88-U88)</f>
        <v>0</v>
      </c>
      <c r="AC88">
        <f>2*0.95*5.67E-8*(((BZ88+$B$7)+273)^4-(U88+273)^4)</f>
        <v>0</v>
      </c>
      <c r="AD88">
        <f>S88+AC88+AA88+AB88</f>
        <v>0</v>
      </c>
      <c r="AE88">
        <v>0</v>
      </c>
      <c r="AF88">
        <v>0</v>
      </c>
      <c r="AG88">
        <f>IF(AE88*$H$13&gt;=AI88,1.0,(AI88/(AI88-AE88*$H$13)))</f>
        <v>0</v>
      </c>
      <c r="AH88">
        <f>(AG88-1)*100</f>
        <v>0</v>
      </c>
      <c r="AI88">
        <f>MAX(0,($B$13+$C$13*CE88)/(1+$D$13*CE88)*BX88/(BZ88+273)*$E$13)</f>
        <v>0</v>
      </c>
      <c r="AJ88" t="s">
        <v>287</v>
      </c>
      <c r="AK88">
        <v>715.476923076923</v>
      </c>
      <c r="AL88">
        <v>3262.08</v>
      </c>
      <c r="AM88">
        <f>AL88-AK88</f>
        <v>0</v>
      </c>
      <c r="AN88">
        <f>AM88/AL88</f>
        <v>0</v>
      </c>
      <c r="AO88">
        <v>-0.577747479816223</v>
      </c>
      <c r="AP88" t="s">
        <v>644</v>
      </c>
      <c r="AQ88">
        <v>1128.45115384615</v>
      </c>
      <c r="AR88">
        <v>1205.49</v>
      </c>
      <c r="AS88">
        <f>1-AQ88/AR88</f>
        <v>0</v>
      </c>
      <c r="AT88">
        <v>0.5</v>
      </c>
      <c r="AU88">
        <f>BI88</f>
        <v>0</v>
      </c>
      <c r="AV88">
        <f>J88</f>
        <v>0</v>
      </c>
      <c r="AW88">
        <f>AS88*AT88*AU88</f>
        <v>0</v>
      </c>
      <c r="AX88">
        <f>BC88/AR88</f>
        <v>0</v>
      </c>
      <c r="AY88">
        <f>(AV88-AO88)/AU88</f>
        <v>0</v>
      </c>
      <c r="AZ88">
        <f>(AL88-AR88)/AR88</f>
        <v>0</v>
      </c>
      <c r="BA88" t="s">
        <v>645</v>
      </c>
      <c r="BB88">
        <v>671.74</v>
      </c>
      <c r="BC88">
        <f>AR88-BB88</f>
        <v>0</v>
      </c>
      <c r="BD88">
        <f>(AR88-AQ88)/(AR88-BB88)</f>
        <v>0</v>
      </c>
      <c r="BE88">
        <f>(AL88-AR88)/(AL88-BB88)</f>
        <v>0</v>
      </c>
      <c r="BF88">
        <f>(AR88-AQ88)/(AR88-AK88)</f>
        <v>0</v>
      </c>
      <c r="BG88">
        <f>(AL88-AR88)/(AL88-AK88)</f>
        <v>0</v>
      </c>
      <c r="BH88">
        <f>$B$11*CF88+$C$11*CG88+$F$11*CH88*(1-CK88)</f>
        <v>0</v>
      </c>
      <c r="BI88">
        <f>BH88*BJ88</f>
        <v>0</v>
      </c>
      <c r="BJ88">
        <f>($B$11*$D$9+$C$11*$D$9+$F$11*((CU88+CM88)/MAX(CU88+CM88+CV88, 0.1)*$I$9+CV88/MAX(CU88+CM88+CV88, 0.1)*$J$9))/($B$11+$C$11+$F$11)</f>
        <v>0</v>
      </c>
      <c r="BK88">
        <f>($B$11*$K$9+$C$11*$K$9+$F$11*((CU88+CM88)/MAX(CU88+CM88+CV88, 0.1)*$P$9+CV88/MAX(CU88+CM88+CV88, 0.1)*$Q$9))/($B$11+$C$11+$F$11)</f>
        <v>0</v>
      </c>
      <c r="BL88">
        <v>6</v>
      </c>
      <c r="BM88">
        <v>0.5</v>
      </c>
      <c r="BN88" t="s">
        <v>290</v>
      </c>
      <c r="BO88">
        <v>2</v>
      </c>
      <c r="BP88">
        <v>1607556157.1</v>
      </c>
      <c r="BQ88">
        <v>398.741483870968</v>
      </c>
      <c r="BR88">
        <v>399.645096774194</v>
      </c>
      <c r="BS88">
        <v>10.0488538709677</v>
      </c>
      <c r="BT88">
        <v>9.28388387096774</v>
      </c>
      <c r="BU88">
        <v>396.120193548387</v>
      </c>
      <c r="BV88">
        <v>10.0526580645161</v>
      </c>
      <c r="BW88">
        <v>500.001419354839</v>
      </c>
      <c r="BX88">
        <v>101.570903225806</v>
      </c>
      <c r="BY88">
        <v>0.0460364419354839</v>
      </c>
      <c r="BZ88">
        <v>37.2821741935484</v>
      </c>
      <c r="CA88">
        <v>37.2000677419355</v>
      </c>
      <c r="CB88">
        <v>999.9</v>
      </c>
      <c r="CC88">
        <v>0</v>
      </c>
      <c r="CD88">
        <v>0</v>
      </c>
      <c r="CE88">
        <v>9999.45612903226</v>
      </c>
      <c r="CF88">
        <v>0</v>
      </c>
      <c r="CG88">
        <v>219.169290322581</v>
      </c>
      <c r="CH88">
        <v>1399.98806451613</v>
      </c>
      <c r="CI88">
        <v>0.899988741935484</v>
      </c>
      <c r="CJ88">
        <v>0.100011270967742</v>
      </c>
      <c r="CK88">
        <v>0</v>
      </c>
      <c r="CL88">
        <v>1128.94709677419</v>
      </c>
      <c r="CM88">
        <v>4.99975</v>
      </c>
      <c r="CN88">
        <v>15773.3548387097</v>
      </c>
      <c r="CO88">
        <v>12177.8935483871</v>
      </c>
      <c r="CP88">
        <v>46.5</v>
      </c>
      <c r="CQ88">
        <v>47.937</v>
      </c>
      <c r="CR88">
        <v>47.125</v>
      </c>
      <c r="CS88">
        <v>47.7418709677419</v>
      </c>
      <c r="CT88">
        <v>48.4837419354839</v>
      </c>
      <c r="CU88">
        <v>1255.47483870968</v>
      </c>
      <c r="CV88">
        <v>139.513225806452</v>
      </c>
      <c r="CW88">
        <v>0</v>
      </c>
      <c r="CX88">
        <v>299.600000143051</v>
      </c>
      <c r="CY88">
        <v>0</v>
      </c>
      <c r="CZ88">
        <v>1128.45115384615</v>
      </c>
      <c r="DA88">
        <v>-68.8830769668851</v>
      </c>
      <c r="DB88">
        <v>-968.60171007432</v>
      </c>
      <c r="DC88">
        <v>15766.0307692308</v>
      </c>
      <c r="DD88">
        <v>15</v>
      </c>
      <c r="DE88">
        <v>1607555585</v>
      </c>
      <c r="DF88" t="s">
        <v>637</v>
      </c>
      <c r="DG88">
        <v>1607555585</v>
      </c>
      <c r="DH88">
        <v>1607555579.5</v>
      </c>
      <c r="DI88">
        <v>27</v>
      </c>
      <c r="DJ88">
        <v>0.076</v>
      </c>
      <c r="DK88">
        <v>-0.013</v>
      </c>
      <c r="DL88">
        <v>2.621</v>
      </c>
      <c r="DM88">
        <v>-0.004</v>
      </c>
      <c r="DN88">
        <v>399</v>
      </c>
      <c r="DO88">
        <v>11</v>
      </c>
      <c r="DP88">
        <v>0.37</v>
      </c>
      <c r="DQ88">
        <v>0.09</v>
      </c>
      <c r="DR88">
        <v>0.500991242286793</v>
      </c>
      <c r="DS88">
        <v>-0.531442287544453</v>
      </c>
      <c r="DT88">
        <v>0.0649425716583867</v>
      </c>
      <c r="DU88">
        <v>0</v>
      </c>
      <c r="DV88">
        <v>-0.903519387096774</v>
      </c>
      <c r="DW88">
        <v>0.709152532258066</v>
      </c>
      <c r="DX88">
        <v>0.0830677537131403</v>
      </c>
      <c r="DY88">
        <v>0</v>
      </c>
      <c r="DZ88">
        <v>0.76496135483871</v>
      </c>
      <c r="EA88">
        <v>-0.00627246774193725</v>
      </c>
      <c r="EB88">
        <v>0.0007518363560959</v>
      </c>
      <c r="EC88">
        <v>1</v>
      </c>
      <c r="ED88">
        <v>1</v>
      </c>
      <c r="EE88">
        <v>3</v>
      </c>
      <c r="EF88" t="s">
        <v>321</v>
      </c>
      <c r="EG88">
        <v>100</v>
      </c>
      <c r="EH88">
        <v>100</v>
      </c>
      <c r="EI88">
        <v>2.622</v>
      </c>
      <c r="EJ88">
        <v>-0.0038</v>
      </c>
      <c r="EK88">
        <v>2.62134999999989</v>
      </c>
      <c r="EL88">
        <v>0</v>
      </c>
      <c r="EM88">
        <v>0</v>
      </c>
      <c r="EN88">
        <v>0</v>
      </c>
      <c r="EO88">
        <v>-0.00380476190476386</v>
      </c>
      <c r="EP88">
        <v>0</v>
      </c>
      <c r="EQ88">
        <v>0</v>
      </c>
      <c r="ER88">
        <v>0</v>
      </c>
      <c r="ES88">
        <v>-1</v>
      </c>
      <c r="ET88">
        <v>-1</v>
      </c>
      <c r="EU88">
        <v>-1</v>
      </c>
      <c r="EV88">
        <v>-1</v>
      </c>
      <c r="EW88">
        <v>9.7</v>
      </c>
      <c r="EX88">
        <v>9.8</v>
      </c>
      <c r="EY88">
        <v>2</v>
      </c>
      <c r="EZ88">
        <v>509.199</v>
      </c>
      <c r="FA88">
        <v>483.073</v>
      </c>
      <c r="FB88">
        <v>36.0745</v>
      </c>
      <c r="FC88">
        <v>34.0981</v>
      </c>
      <c r="FD88">
        <v>29.9998</v>
      </c>
      <c r="FE88">
        <v>33.9294</v>
      </c>
      <c r="FF88">
        <v>33.8836</v>
      </c>
      <c r="FG88">
        <v>12.7081</v>
      </c>
      <c r="FH88">
        <v>0</v>
      </c>
      <c r="FI88">
        <v>100</v>
      </c>
      <c r="FJ88">
        <v>-999.9</v>
      </c>
      <c r="FK88">
        <v>400</v>
      </c>
      <c r="FL88">
        <v>13.1291</v>
      </c>
      <c r="FM88">
        <v>101.399</v>
      </c>
      <c r="FN88">
        <v>100.749</v>
      </c>
    </row>
    <row r="89" spans="1:170">
      <c r="A89">
        <v>73</v>
      </c>
      <c r="B89">
        <v>1607556429.6</v>
      </c>
      <c r="C89">
        <v>15497.5999999046</v>
      </c>
      <c r="D89" t="s">
        <v>646</v>
      </c>
      <c r="E89" t="s">
        <v>647</v>
      </c>
      <c r="F89" t="s">
        <v>537</v>
      </c>
      <c r="G89" t="s">
        <v>301</v>
      </c>
      <c r="H89">
        <v>1607556421.6</v>
      </c>
      <c r="I89">
        <f>BW89*AG89*(BS89-BT89)/(100*BL89*(1000-AG89*BS89))</f>
        <v>0</v>
      </c>
      <c r="J89">
        <f>BW89*AG89*(BR89-BQ89*(1000-AG89*BT89)/(1000-AG89*BS89))/(100*BL89)</f>
        <v>0</v>
      </c>
      <c r="K89">
        <f>BQ89 - IF(AG89&gt;1, J89*BL89*100.0/(AI89*CE89), 0)</f>
        <v>0</v>
      </c>
      <c r="L89">
        <f>((R89-I89/2)*K89-J89)/(R89+I89/2)</f>
        <v>0</v>
      </c>
      <c r="M89">
        <f>L89*(BX89+BY89)/1000.0</f>
        <v>0</v>
      </c>
      <c r="N89">
        <f>(BQ89 - IF(AG89&gt;1, J89*BL89*100.0/(AI89*CE89), 0))*(BX89+BY89)/1000.0</f>
        <v>0</v>
      </c>
      <c r="O89">
        <f>2.0/((1/Q89-1/P89)+SIGN(Q89)*SQRT((1/Q89-1/P89)*(1/Q89-1/P89) + 4*BM89/((BM89+1)*(BM89+1))*(2*1/Q89*1/P89-1/P89*1/P89)))</f>
        <v>0</v>
      </c>
      <c r="P89">
        <f>IF(LEFT(BN89,1)&lt;&gt;"0",IF(LEFT(BN89,1)="1",3.0,BO89),$D$5+$E$5*(CE89*BX89/($K$5*1000))+$F$5*(CE89*BX89/($K$5*1000))*MAX(MIN(BL89,$J$5),$I$5)*MAX(MIN(BL89,$J$5),$I$5)+$G$5*MAX(MIN(BL89,$J$5),$I$5)*(CE89*BX89/($K$5*1000))+$H$5*(CE89*BX89/($K$5*1000))*(CE89*BX89/($K$5*1000)))</f>
        <v>0</v>
      </c>
      <c r="Q89">
        <f>I89*(1000-(1000*0.61365*exp(17.502*U89/(240.97+U89))/(BX89+BY89)+BS89)/2)/(1000*0.61365*exp(17.502*U89/(240.97+U89))/(BX89+BY89)-BS89)</f>
        <v>0</v>
      </c>
      <c r="R89">
        <f>1/((BM89+1)/(O89/1.6)+1/(P89/1.37)) + BM89/((BM89+1)/(O89/1.6) + BM89/(P89/1.37))</f>
        <v>0</v>
      </c>
      <c r="S89">
        <f>(BI89*BK89)</f>
        <v>0</v>
      </c>
      <c r="T89">
        <f>(BZ89+(S89+2*0.95*5.67E-8*(((BZ89+$B$7)+273)^4-(BZ89+273)^4)-44100*I89)/(1.84*29.3*P89+8*0.95*5.67E-8*(BZ89+273)^3))</f>
        <v>0</v>
      </c>
      <c r="U89">
        <f>($C$7*CA89+$D$7*CB89+$E$7*T89)</f>
        <v>0</v>
      </c>
      <c r="V89">
        <f>0.61365*exp(17.502*U89/(240.97+U89))</f>
        <v>0</v>
      </c>
      <c r="W89">
        <f>(X89/Y89*100)</f>
        <v>0</v>
      </c>
      <c r="X89">
        <f>BS89*(BX89+BY89)/1000</f>
        <v>0</v>
      </c>
      <c r="Y89">
        <f>0.61365*exp(17.502*BZ89/(240.97+BZ89))</f>
        <v>0</v>
      </c>
      <c r="Z89">
        <f>(V89-BS89*(BX89+BY89)/1000)</f>
        <v>0</v>
      </c>
      <c r="AA89">
        <f>(-I89*44100)</f>
        <v>0</v>
      </c>
      <c r="AB89">
        <f>2*29.3*P89*0.92*(BZ89-U89)</f>
        <v>0</v>
      </c>
      <c r="AC89">
        <f>2*0.95*5.67E-8*(((BZ89+$B$7)+273)^4-(U89+273)^4)</f>
        <v>0</v>
      </c>
      <c r="AD89">
        <f>S89+AC89+AA89+AB89</f>
        <v>0</v>
      </c>
      <c r="AE89">
        <v>0</v>
      </c>
      <c r="AF89">
        <v>0</v>
      </c>
      <c r="AG89">
        <f>IF(AE89*$H$13&gt;=AI89,1.0,(AI89/(AI89-AE89*$H$13)))</f>
        <v>0</v>
      </c>
      <c r="AH89">
        <f>(AG89-1)*100</f>
        <v>0</v>
      </c>
      <c r="AI89">
        <f>MAX(0,($B$13+$C$13*CE89)/(1+$D$13*CE89)*BX89/(BZ89+273)*$E$13)</f>
        <v>0</v>
      </c>
      <c r="AJ89" t="s">
        <v>287</v>
      </c>
      <c r="AK89">
        <v>715.476923076923</v>
      </c>
      <c r="AL89">
        <v>3262.08</v>
      </c>
      <c r="AM89">
        <f>AL89-AK89</f>
        <v>0</v>
      </c>
      <c r="AN89">
        <f>AM89/AL89</f>
        <v>0</v>
      </c>
      <c r="AO89">
        <v>-0.577747479816223</v>
      </c>
      <c r="AP89" t="s">
        <v>648</v>
      </c>
      <c r="AQ89">
        <v>1033.39</v>
      </c>
      <c r="AR89">
        <v>1081.25</v>
      </c>
      <c r="AS89">
        <f>1-AQ89/AR89</f>
        <v>0</v>
      </c>
      <c r="AT89">
        <v>0.5</v>
      </c>
      <c r="AU89">
        <f>BI89</f>
        <v>0</v>
      </c>
      <c r="AV89">
        <f>J89</f>
        <v>0</v>
      </c>
      <c r="AW89">
        <f>AS89*AT89*AU89</f>
        <v>0</v>
      </c>
      <c r="AX89">
        <f>BC89/AR89</f>
        <v>0</v>
      </c>
      <c r="AY89">
        <f>(AV89-AO89)/AU89</f>
        <v>0</v>
      </c>
      <c r="AZ89">
        <f>(AL89-AR89)/AR89</f>
        <v>0</v>
      </c>
      <c r="BA89" t="s">
        <v>649</v>
      </c>
      <c r="BB89">
        <v>670.81</v>
      </c>
      <c r="BC89">
        <f>AR89-BB89</f>
        <v>0</v>
      </c>
      <c r="BD89">
        <f>(AR89-AQ89)/(AR89-BB89)</f>
        <v>0</v>
      </c>
      <c r="BE89">
        <f>(AL89-AR89)/(AL89-BB89)</f>
        <v>0</v>
      </c>
      <c r="BF89">
        <f>(AR89-AQ89)/(AR89-AK89)</f>
        <v>0</v>
      </c>
      <c r="BG89">
        <f>(AL89-AR89)/(AL89-AK89)</f>
        <v>0</v>
      </c>
      <c r="BH89">
        <f>$B$11*CF89+$C$11*CG89+$F$11*CH89*(1-CK89)</f>
        <v>0</v>
      </c>
      <c r="BI89">
        <f>BH89*BJ89</f>
        <v>0</v>
      </c>
      <c r="BJ89">
        <f>($B$11*$D$9+$C$11*$D$9+$F$11*((CU89+CM89)/MAX(CU89+CM89+CV89, 0.1)*$I$9+CV89/MAX(CU89+CM89+CV89, 0.1)*$J$9))/($B$11+$C$11+$F$11)</f>
        <v>0</v>
      </c>
      <c r="BK89">
        <f>($B$11*$K$9+$C$11*$K$9+$F$11*((CU89+CM89)/MAX(CU89+CM89+CV89, 0.1)*$P$9+CV89/MAX(CU89+CM89+CV89, 0.1)*$Q$9))/($B$11+$C$11+$F$11)</f>
        <v>0</v>
      </c>
      <c r="BL89">
        <v>6</v>
      </c>
      <c r="BM89">
        <v>0.5</v>
      </c>
      <c r="BN89" t="s">
        <v>290</v>
      </c>
      <c r="BO89">
        <v>2</v>
      </c>
      <c r="BP89">
        <v>1607556421.6</v>
      </c>
      <c r="BQ89">
        <v>400.425032258065</v>
      </c>
      <c r="BR89">
        <v>400.834258064516</v>
      </c>
      <c r="BS89">
        <v>8.92918290322581</v>
      </c>
      <c r="BT89">
        <v>8.45028806451613</v>
      </c>
      <c r="BU89">
        <v>397.803838709677</v>
      </c>
      <c r="BV89">
        <v>8.93298967741936</v>
      </c>
      <c r="BW89">
        <v>500.011129032258</v>
      </c>
      <c r="BX89">
        <v>101.565322580645</v>
      </c>
      <c r="BY89">
        <v>0.0473001870967742</v>
      </c>
      <c r="BZ89">
        <v>36.6388096774194</v>
      </c>
      <c r="CA89">
        <v>36.6394548387097</v>
      </c>
      <c r="CB89">
        <v>999.9</v>
      </c>
      <c r="CC89">
        <v>0</v>
      </c>
      <c r="CD89">
        <v>0</v>
      </c>
      <c r="CE89">
        <v>10002.1716129032</v>
      </c>
      <c r="CF89">
        <v>0</v>
      </c>
      <c r="CG89">
        <v>264.145290322581</v>
      </c>
      <c r="CH89">
        <v>1400.02774193548</v>
      </c>
      <c r="CI89">
        <v>0.900001322580645</v>
      </c>
      <c r="CJ89">
        <v>0.0999986967741936</v>
      </c>
      <c r="CK89">
        <v>0</v>
      </c>
      <c r="CL89">
        <v>1033.72161290323</v>
      </c>
      <c r="CM89">
        <v>4.99975</v>
      </c>
      <c r="CN89">
        <v>14362.2516129032</v>
      </c>
      <c r="CO89">
        <v>12178.2903225806</v>
      </c>
      <c r="CP89">
        <v>46.375</v>
      </c>
      <c r="CQ89">
        <v>47.7337419354838</v>
      </c>
      <c r="CR89">
        <v>46.9817096774193</v>
      </c>
      <c r="CS89">
        <v>47.562</v>
      </c>
      <c r="CT89">
        <v>48.25</v>
      </c>
      <c r="CU89">
        <v>1255.52870967742</v>
      </c>
      <c r="CV89">
        <v>139.500322580645</v>
      </c>
      <c r="CW89">
        <v>0</v>
      </c>
      <c r="CX89">
        <v>263.400000095367</v>
      </c>
      <c r="CY89">
        <v>0</v>
      </c>
      <c r="CZ89">
        <v>1033.39</v>
      </c>
      <c r="DA89">
        <v>-58.9422221565704</v>
      </c>
      <c r="DB89">
        <v>-800.762392003924</v>
      </c>
      <c r="DC89">
        <v>14357.2961538462</v>
      </c>
      <c r="DD89">
        <v>15</v>
      </c>
      <c r="DE89">
        <v>1607555585</v>
      </c>
      <c r="DF89" t="s">
        <v>637</v>
      </c>
      <c r="DG89">
        <v>1607555585</v>
      </c>
      <c r="DH89">
        <v>1607555579.5</v>
      </c>
      <c r="DI89">
        <v>27</v>
      </c>
      <c r="DJ89">
        <v>0.076</v>
      </c>
      <c r="DK89">
        <v>-0.013</v>
      </c>
      <c r="DL89">
        <v>2.621</v>
      </c>
      <c r="DM89">
        <v>-0.004</v>
      </c>
      <c r="DN89">
        <v>399</v>
      </c>
      <c r="DO89">
        <v>11</v>
      </c>
      <c r="DP89">
        <v>0.37</v>
      </c>
      <c r="DQ89">
        <v>0.09</v>
      </c>
      <c r="DR89">
        <v>0.185193424546553</v>
      </c>
      <c r="DS89">
        <v>0.150668442209676</v>
      </c>
      <c r="DT89">
        <v>0.0369947516079873</v>
      </c>
      <c r="DU89">
        <v>1</v>
      </c>
      <c r="DV89">
        <v>-0.411809967741935</v>
      </c>
      <c r="DW89">
        <v>-0.201425177419355</v>
      </c>
      <c r="DX89">
        <v>0.0377519481757362</v>
      </c>
      <c r="DY89">
        <v>0</v>
      </c>
      <c r="DZ89">
        <v>0.480002129032258</v>
      </c>
      <c r="EA89">
        <v>-0.129871451612903</v>
      </c>
      <c r="EB89">
        <v>0.00968460603805766</v>
      </c>
      <c r="EC89">
        <v>1</v>
      </c>
      <c r="ED89">
        <v>2</v>
      </c>
      <c r="EE89">
        <v>3</v>
      </c>
      <c r="EF89" t="s">
        <v>305</v>
      </c>
      <c r="EG89">
        <v>100</v>
      </c>
      <c r="EH89">
        <v>100</v>
      </c>
      <c r="EI89">
        <v>2.621</v>
      </c>
      <c r="EJ89">
        <v>-0.0038</v>
      </c>
      <c r="EK89">
        <v>2.62134999999989</v>
      </c>
      <c r="EL89">
        <v>0</v>
      </c>
      <c r="EM89">
        <v>0</v>
      </c>
      <c r="EN89">
        <v>0</v>
      </c>
      <c r="EO89">
        <v>-0.00380476190476386</v>
      </c>
      <c r="EP89">
        <v>0</v>
      </c>
      <c r="EQ89">
        <v>0</v>
      </c>
      <c r="ER89">
        <v>0</v>
      </c>
      <c r="ES89">
        <v>-1</v>
      </c>
      <c r="ET89">
        <v>-1</v>
      </c>
      <c r="EU89">
        <v>-1</v>
      </c>
      <c r="EV89">
        <v>-1</v>
      </c>
      <c r="EW89">
        <v>14.1</v>
      </c>
      <c r="EX89">
        <v>14.2</v>
      </c>
      <c r="EY89">
        <v>2</v>
      </c>
      <c r="EZ89">
        <v>508.775</v>
      </c>
      <c r="FA89">
        <v>482.139</v>
      </c>
      <c r="FB89">
        <v>35.6616</v>
      </c>
      <c r="FC89">
        <v>33.8428</v>
      </c>
      <c r="FD89">
        <v>29.9998</v>
      </c>
      <c r="FE89">
        <v>33.6859</v>
      </c>
      <c r="FF89">
        <v>33.6436</v>
      </c>
      <c r="FG89">
        <v>10.3335</v>
      </c>
      <c r="FH89">
        <v>0</v>
      </c>
      <c r="FI89">
        <v>100</v>
      </c>
      <c r="FJ89">
        <v>-999.9</v>
      </c>
      <c r="FK89">
        <v>400</v>
      </c>
      <c r="FL89">
        <v>9.96939</v>
      </c>
      <c r="FM89">
        <v>101.436</v>
      </c>
      <c r="FN89">
        <v>100.796</v>
      </c>
    </row>
    <row r="90" spans="1:170">
      <c r="A90">
        <v>74</v>
      </c>
      <c r="B90">
        <v>1607556680.1</v>
      </c>
      <c r="C90">
        <v>15748.0999999046</v>
      </c>
      <c r="D90" t="s">
        <v>650</v>
      </c>
      <c r="E90" t="s">
        <v>651</v>
      </c>
      <c r="F90" t="s">
        <v>312</v>
      </c>
      <c r="G90" t="s">
        <v>286</v>
      </c>
      <c r="H90">
        <v>1607556672.35</v>
      </c>
      <c r="I90">
        <f>BW90*AG90*(BS90-BT90)/(100*BL90*(1000-AG90*BS90))</f>
        <v>0</v>
      </c>
      <c r="J90">
        <f>BW90*AG90*(BR90-BQ90*(1000-AG90*BT90)/(1000-AG90*BS90))/(100*BL90)</f>
        <v>0</v>
      </c>
      <c r="K90">
        <f>BQ90 - IF(AG90&gt;1, J90*BL90*100.0/(AI90*CE90), 0)</f>
        <v>0</v>
      </c>
      <c r="L90">
        <f>((R90-I90/2)*K90-J90)/(R90+I90/2)</f>
        <v>0</v>
      </c>
      <c r="M90">
        <f>L90*(BX90+BY90)/1000.0</f>
        <v>0</v>
      </c>
      <c r="N90">
        <f>(BQ90 - IF(AG90&gt;1, J90*BL90*100.0/(AI90*CE90), 0))*(BX90+BY90)/1000.0</f>
        <v>0</v>
      </c>
      <c r="O90">
        <f>2.0/((1/Q90-1/P90)+SIGN(Q90)*SQRT((1/Q90-1/P90)*(1/Q90-1/P90) + 4*BM90/((BM90+1)*(BM90+1))*(2*1/Q90*1/P90-1/P90*1/P90)))</f>
        <v>0</v>
      </c>
      <c r="P90">
        <f>IF(LEFT(BN90,1)&lt;&gt;"0",IF(LEFT(BN90,1)="1",3.0,BO90),$D$5+$E$5*(CE90*BX90/($K$5*1000))+$F$5*(CE90*BX90/($K$5*1000))*MAX(MIN(BL90,$J$5),$I$5)*MAX(MIN(BL90,$J$5),$I$5)+$G$5*MAX(MIN(BL90,$J$5),$I$5)*(CE90*BX90/($K$5*1000))+$H$5*(CE90*BX90/($K$5*1000))*(CE90*BX90/($K$5*1000)))</f>
        <v>0</v>
      </c>
      <c r="Q90">
        <f>I90*(1000-(1000*0.61365*exp(17.502*U90/(240.97+U90))/(BX90+BY90)+BS90)/2)/(1000*0.61365*exp(17.502*U90/(240.97+U90))/(BX90+BY90)-BS90)</f>
        <v>0</v>
      </c>
      <c r="R90">
        <f>1/((BM90+1)/(O90/1.6)+1/(P90/1.37)) + BM90/((BM90+1)/(O90/1.6) + BM90/(P90/1.37))</f>
        <v>0</v>
      </c>
      <c r="S90">
        <f>(BI90*BK90)</f>
        <v>0</v>
      </c>
      <c r="T90">
        <f>(BZ90+(S90+2*0.95*5.67E-8*(((BZ90+$B$7)+273)^4-(BZ90+273)^4)-44100*I90)/(1.84*29.3*P90+8*0.95*5.67E-8*(BZ90+273)^3))</f>
        <v>0</v>
      </c>
      <c r="U90">
        <f>($C$7*CA90+$D$7*CB90+$E$7*T90)</f>
        <v>0</v>
      </c>
      <c r="V90">
        <f>0.61365*exp(17.502*U90/(240.97+U90))</f>
        <v>0</v>
      </c>
      <c r="W90">
        <f>(X90/Y90*100)</f>
        <v>0</v>
      </c>
      <c r="X90">
        <f>BS90*(BX90+BY90)/1000</f>
        <v>0</v>
      </c>
      <c r="Y90">
        <f>0.61365*exp(17.502*BZ90/(240.97+BZ90))</f>
        <v>0</v>
      </c>
      <c r="Z90">
        <f>(V90-BS90*(BX90+BY90)/1000)</f>
        <v>0</v>
      </c>
      <c r="AA90">
        <f>(-I90*44100)</f>
        <v>0</v>
      </c>
      <c r="AB90">
        <f>2*29.3*P90*0.92*(BZ90-U90)</f>
        <v>0</v>
      </c>
      <c r="AC90">
        <f>2*0.95*5.67E-8*(((BZ90+$B$7)+273)^4-(U90+273)^4)</f>
        <v>0</v>
      </c>
      <c r="AD90">
        <f>S90+AC90+AA90+AB90</f>
        <v>0</v>
      </c>
      <c r="AE90">
        <v>0</v>
      </c>
      <c r="AF90">
        <v>0</v>
      </c>
      <c r="AG90">
        <f>IF(AE90*$H$13&gt;=AI90,1.0,(AI90/(AI90-AE90*$H$13)))</f>
        <v>0</v>
      </c>
      <c r="AH90">
        <f>(AG90-1)*100</f>
        <v>0</v>
      </c>
      <c r="AI90">
        <f>MAX(0,($B$13+$C$13*CE90)/(1+$D$13*CE90)*BX90/(BZ90+273)*$E$13)</f>
        <v>0</v>
      </c>
      <c r="AJ90" t="s">
        <v>287</v>
      </c>
      <c r="AK90">
        <v>715.476923076923</v>
      </c>
      <c r="AL90">
        <v>3262.08</v>
      </c>
      <c r="AM90">
        <f>AL90-AK90</f>
        <v>0</v>
      </c>
      <c r="AN90">
        <f>AM90/AL90</f>
        <v>0</v>
      </c>
      <c r="AO90">
        <v>-0.577747479816223</v>
      </c>
      <c r="AP90" t="s">
        <v>652</v>
      </c>
      <c r="AQ90">
        <v>1746.88230769231</v>
      </c>
      <c r="AR90">
        <v>2389.01</v>
      </c>
      <c r="AS90">
        <f>1-AQ90/AR90</f>
        <v>0</v>
      </c>
      <c r="AT90">
        <v>0.5</v>
      </c>
      <c r="AU90">
        <f>BI90</f>
        <v>0</v>
      </c>
      <c r="AV90">
        <f>J90</f>
        <v>0</v>
      </c>
      <c r="AW90">
        <f>AS90*AT90*AU90</f>
        <v>0</v>
      </c>
      <c r="AX90">
        <f>BC90/AR90</f>
        <v>0</v>
      </c>
      <c r="AY90">
        <f>(AV90-AO90)/AU90</f>
        <v>0</v>
      </c>
      <c r="AZ90">
        <f>(AL90-AR90)/AR90</f>
        <v>0</v>
      </c>
      <c r="BA90" t="s">
        <v>653</v>
      </c>
      <c r="BB90">
        <v>1129.45</v>
      </c>
      <c r="BC90">
        <f>AR90-BB90</f>
        <v>0</v>
      </c>
      <c r="BD90">
        <f>(AR90-AQ90)/(AR90-BB90)</f>
        <v>0</v>
      </c>
      <c r="BE90">
        <f>(AL90-AR90)/(AL90-BB90)</f>
        <v>0</v>
      </c>
      <c r="BF90">
        <f>(AR90-AQ90)/(AR90-AK90)</f>
        <v>0</v>
      </c>
      <c r="BG90">
        <f>(AL90-AR90)/(AL90-AK90)</f>
        <v>0</v>
      </c>
      <c r="BH90">
        <f>$B$11*CF90+$C$11*CG90+$F$11*CH90*(1-CK90)</f>
        <v>0</v>
      </c>
      <c r="BI90">
        <f>BH90*BJ90</f>
        <v>0</v>
      </c>
      <c r="BJ90">
        <f>($B$11*$D$9+$C$11*$D$9+$F$11*((CU90+CM90)/MAX(CU90+CM90+CV90, 0.1)*$I$9+CV90/MAX(CU90+CM90+CV90, 0.1)*$J$9))/($B$11+$C$11+$F$11)</f>
        <v>0</v>
      </c>
      <c r="BK90">
        <f>($B$11*$K$9+$C$11*$K$9+$F$11*((CU90+CM90)/MAX(CU90+CM90+CV90, 0.1)*$P$9+CV90/MAX(CU90+CM90+CV90, 0.1)*$Q$9))/($B$11+$C$11+$F$11)</f>
        <v>0</v>
      </c>
      <c r="BL90">
        <v>6</v>
      </c>
      <c r="BM90">
        <v>0.5</v>
      </c>
      <c r="BN90" t="s">
        <v>290</v>
      </c>
      <c r="BO90">
        <v>2</v>
      </c>
      <c r="BP90">
        <v>1607556672.35</v>
      </c>
      <c r="BQ90">
        <v>369.023033333333</v>
      </c>
      <c r="BR90">
        <v>399.0398</v>
      </c>
      <c r="BS90">
        <v>23.0322366666667</v>
      </c>
      <c r="BT90">
        <v>8.535628</v>
      </c>
      <c r="BU90">
        <v>366.460366666667</v>
      </c>
      <c r="BV90">
        <v>23.0704266666667</v>
      </c>
      <c r="BW90">
        <v>500.007733333333</v>
      </c>
      <c r="BX90">
        <v>101.563366666667</v>
      </c>
      <c r="BY90">
        <v>0.0474093</v>
      </c>
      <c r="BZ90">
        <v>35.86234</v>
      </c>
      <c r="CA90">
        <v>33.16739</v>
      </c>
      <c r="CB90">
        <v>999.9</v>
      </c>
      <c r="CC90">
        <v>0</v>
      </c>
      <c r="CD90">
        <v>0</v>
      </c>
      <c r="CE90">
        <v>9997.43833333333</v>
      </c>
      <c r="CF90">
        <v>0</v>
      </c>
      <c r="CG90">
        <v>303.250866666667</v>
      </c>
      <c r="CH90">
        <v>1399.96166666667</v>
      </c>
      <c r="CI90">
        <v>0.899996766666667</v>
      </c>
      <c r="CJ90">
        <v>0.100003023333333</v>
      </c>
      <c r="CK90">
        <v>0</v>
      </c>
      <c r="CL90">
        <v>1748.59666666667</v>
      </c>
      <c r="CM90">
        <v>4.99975</v>
      </c>
      <c r="CN90">
        <v>23805.97</v>
      </c>
      <c r="CO90">
        <v>12177.7033333333</v>
      </c>
      <c r="CP90">
        <v>46.1912</v>
      </c>
      <c r="CQ90">
        <v>47.5746</v>
      </c>
      <c r="CR90">
        <v>46.7913333333333</v>
      </c>
      <c r="CS90">
        <v>47.3791333333333</v>
      </c>
      <c r="CT90">
        <v>48.0041333333333</v>
      </c>
      <c r="CU90">
        <v>1255.46033333333</v>
      </c>
      <c r="CV90">
        <v>139.501333333333</v>
      </c>
      <c r="CW90">
        <v>0</v>
      </c>
      <c r="CX90">
        <v>249.700000047684</v>
      </c>
      <c r="CY90">
        <v>0</v>
      </c>
      <c r="CZ90">
        <v>1746.88230769231</v>
      </c>
      <c r="DA90">
        <v>-262.904615567063</v>
      </c>
      <c r="DB90">
        <v>-3559.58974613469</v>
      </c>
      <c r="DC90">
        <v>23782.9769230769</v>
      </c>
      <c r="DD90">
        <v>15</v>
      </c>
      <c r="DE90">
        <v>1607556549.1</v>
      </c>
      <c r="DF90" t="s">
        <v>654</v>
      </c>
      <c r="DG90">
        <v>1607556549.1</v>
      </c>
      <c r="DH90">
        <v>1607556549.1</v>
      </c>
      <c r="DI90">
        <v>28</v>
      </c>
      <c r="DJ90">
        <v>-0.059</v>
      </c>
      <c r="DK90">
        <v>-0.034</v>
      </c>
      <c r="DL90">
        <v>2.563</v>
      </c>
      <c r="DM90">
        <v>-0.038</v>
      </c>
      <c r="DN90">
        <v>398</v>
      </c>
      <c r="DO90">
        <v>8</v>
      </c>
      <c r="DP90">
        <v>0.06</v>
      </c>
      <c r="DQ90">
        <v>0.06</v>
      </c>
      <c r="DR90">
        <v>20.4153681109369</v>
      </c>
      <c r="DS90">
        <v>3.58374886924175</v>
      </c>
      <c r="DT90">
        <v>0.272079873127938</v>
      </c>
      <c r="DU90">
        <v>0</v>
      </c>
      <c r="DV90">
        <v>-30.0017709677419</v>
      </c>
      <c r="DW90">
        <v>-4.65659032258067</v>
      </c>
      <c r="DX90">
        <v>0.351037816355968</v>
      </c>
      <c r="DY90">
        <v>0</v>
      </c>
      <c r="DZ90">
        <v>14.4927419354839</v>
      </c>
      <c r="EA90">
        <v>0.811698387096745</v>
      </c>
      <c r="EB90">
        <v>0.0609688909261931</v>
      </c>
      <c r="EC90">
        <v>0</v>
      </c>
      <c r="ED90">
        <v>0</v>
      </c>
      <c r="EE90">
        <v>3</v>
      </c>
      <c r="EF90" t="s">
        <v>297</v>
      </c>
      <c r="EG90">
        <v>100</v>
      </c>
      <c r="EH90">
        <v>100</v>
      </c>
      <c r="EI90">
        <v>2.563</v>
      </c>
      <c r="EJ90">
        <v>-0.0382</v>
      </c>
      <c r="EK90">
        <v>2.56279999999998</v>
      </c>
      <c r="EL90">
        <v>0</v>
      </c>
      <c r="EM90">
        <v>0</v>
      </c>
      <c r="EN90">
        <v>0</v>
      </c>
      <c r="EO90">
        <v>-0.0381914999999999</v>
      </c>
      <c r="EP90">
        <v>0</v>
      </c>
      <c r="EQ90">
        <v>0</v>
      </c>
      <c r="ER90">
        <v>0</v>
      </c>
      <c r="ES90">
        <v>-1</v>
      </c>
      <c r="ET90">
        <v>-1</v>
      </c>
      <c r="EU90">
        <v>-1</v>
      </c>
      <c r="EV90">
        <v>-1</v>
      </c>
      <c r="EW90">
        <v>2.2</v>
      </c>
      <c r="EX90">
        <v>2.2</v>
      </c>
      <c r="EY90">
        <v>2</v>
      </c>
      <c r="EZ90">
        <v>522.644</v>
      </c>
      <c r="FA90">
        <v>482.215</v>
      </c>
      <c r="FB90">
        <v>35.2254</v>
      </c>
      <c r="FC90">
        <v>33.6505</v>
      </c>
      <c r="FD90">
        <v>29.9998</v>
      </c>
      <c r="FE90">
        <v>33.524</v>
      </c>
      <c r="FF90">
        <v>33.4647</v>
      </c>
      <c r="FG90">
        <v>10.6753</v>
      </c>
      <c r="FH90">
        <v>0</v>
      </c>
      <c r="FI90">
        <v>100</v>
      </c>
      <c r="FJ90">
        <v>-999.9</v>
      </c>
      <c r="FK90">
        <v>400</v>
      </c>
      <c r="FL90">
        <v>8.89104</v>
      </c>
      <c r="FM90">
        <v>101.451</v>
      </c>
      <c r="FN90">
        <v>100.828</v>
      </c>
    </row>
    <row r="91" spans="1:170">
      <c r="A91">
        <v>75</v>
      </c>
      <c r="B91">
        <v>1607556838.6</v>
      </c>
      <c r="C91">
        <v>15906.5999999046</v>
      </c>
      <c r="D91" t="s">
        <v>655</v>
      </c>
      <c r="E91" t="s">
        <v>656</v>
      </c>
      <c r="F91" t="s">
        <v>312</v>
      </c>
      <c r="G91" t="s">
        <v>286</v>
      </c>
      <c r="H91">
        <v>1607556830.6</v>
      </c>
      <c r="I91">
        <f>BW91*AG91*(BS91-BT91)/(100*BL91*(1000-AG91*BS91))</f>
        <v>0</v>
      </c>
      <c r="J91">
        <f>BW91*AG91*(BR91-BQ91*(1000-AG91*BT91)/(1000-AG91*BS91))/(100*BL91)</f>
        <v>0</v>
      </c>
      <c r="K91">
        <f>BQ91 - IF(AG91&gt;1, J91*BL91*100.0/(AI91*CE91), 0)</f>
        <v>0</v>
      </c>
      <c r="L91">
        <f>((R91-I91/2)*K91-J91)/(R91+I91/2)</f>
        <v>0</v>
      </c>
      <c r="M91">
        <f>L91*(BX91+BY91)/1000.0</f>
        <v>0</v>
      </c>
      <c r="N91">
        <f>(BQ91 - IF(AG91&gt;1, J91*BL91*100.0/(AI91*CE91), 0))*(BX91+BY91)/1000.0</f>
        <v>0</v>
      </c>
      <c r="O91">
        <f>2.0/((1/Q91-1/P91)+SIGN(Q91)*SQRT((1/Q91-1/P91)*(1/Q91-1/P91) + 4*BM91/((BM91+1)*(BM91+1))*(2*1/Q91*1/P91-1/P91*1/P91)))</f>
        <v>0</v>
      </c>
      <c r="P91">
        <f>IF(LEFT(BN91,1)&lt;&gt;"0",IF(LEFT(BN91,1)="1",3.0,BO91),$D$5+$E$5*(CE91*BX91/($K$5*1000))+$F$5*(CE91*BX91/($K$5*1000))*MAX(MIN(BL91,$J$5),$I$5)*MAX(MIN(BL91,$J$5),$I$5)+$G$5*MAX(MIN(BL91,$J$5),$I$5)*(CE91*BX91/($K$5*1000))+$H$5*(CE91*BX91/($K$5*1000))*(CE91*BX91/($K$5*1000)))</f>
        <v>0</v>
      </c>
      <c r="Q91">
        <f>I91*(1000-(1000*0.61365*exp(17.502*U91/(240.97+U91))/(BX91+BY91)+BS91)/2)/(1000*0.61365*exp(17.502*U91/(240.97+U91))/(BX91+BY91)-BS91)</f>
        <v>0</v>
      </c>
      <c r="R91">
        <f>1/((BM91+1)/(O91/1.6)+1/(P91/1.37)) + BM91/((BM91+1)/(O91/1.6) + BM91/(P91/1.37))</f>
        <v>0</v>
      </c>
      <c r="S91">
        <f>(BI91*BK91)</f>
        <v>0</v>
      </c>
      <c r="T91">
        <f>(BZ91+(S91+2*0.95*5.67E-8*(((BZ91+$B$7)+273)^4-(BZ91+273)^4)-44100*I91)/(1.84*29.3*P91+8*0.95*5.67E-8*(BZ91+273)^3))</f>
        <v>0</v>
      </c>
      <c r="U91">
        <f>($C$7*CA91+$D$7*CB91+$E$7*T91)</f>
        <v>0</v>
      </c>
      <c r="V91">
        <f>0.61365*exp(17.502*U91/(240.97+U91))</f>
        <v>0</v>
      </c>
      <c r="W91">
        <f>(X91/Y91*100)</f>
        <v>0</v>
      </c>
      <c r="X91">
        <f>BS91*(BX91+BY91)/1000</f>
        <v>0</v>
      </c>
      <c r="Y91">
        <f>0.61365*exp(17.502*BZ91/(240.97+BZ91))</f>
        <v>0</v>
      </c>
      <c r="Z91">
        <f>(V91-BS91*(BX91+BY91)/1000)</f>
        <v>0</v>
      </c>
      <c r="AA91">
        <f>(-I91*44100)</f>
        <v>0</v>
      </c>
      <c r="AB91">
        <f>2*29.3*P91*0.92*(BZ91-U91)</f>
        <v>0</v>
      </c>
      <c r="AC91">
        <f>2*0.95*5.67E-8*(((BZ91+$B$7)+273)^4-(U91+273)^4)</f>
        <v>0</v>
      </c>
      <c r="AD91">
        <f>S91+AC91+AA91+AB91</f>
        <v>0</v>
      </c>
      <c r="AE91">
        <v>0</v>
      </c>
      <c r="AF91">
        <v>0</v>
      </c>
      <c r="AG91">
        <f>IF(AE91*$H$13&gt;=AI91,1.0,(AI91/(AI91-AE91*$H$13)))</f>
        <v>0</v>
      </c>
      <c r="AH91">
        <f>(AG91-1)*100</f>
        <v>0</v>
      </c>
      <c r="AI91">
        <f>MAX(0,($B$13+$C$13*CE91)/(1+$D$13*CE91)*BX91/(BZ91+273)*$E$13)</f>
        <v>0</v>
      </c>
      <c r="AJ91" t="s">
        <v>287</v>
      </c>
      <c r="AK91">
        <v>715.476923076923</v>
      </c>
      <c r="AL91">
        <v>3262.08</v>
      </c>
      <c r="AM91">
        <f>AL91-AK91</f>
        <v>0</v>
      </c>
      <c r="AN91">
        <f>AM91/AL91</f>
        <v>0</v>
      </c>
      <c r="AO91">
        <v>-0.577747479816223</v>
      </c>
      <c r="AP91" t="s">
        <v>657</v>
      </c>
      <c r="AQ91">
        <v>1537.2308</v>
      </c>
      <c r="AR91">
        <v>2109.09</v>
      </c>
      <c r="AS91">
        <f>1-AQ91/AR91</f>
        <v>0</v>
      </c>
      <c r="AT91">
        <v>0.5</v>
      </c>
      <c r="AU91">
        <f>BI91</f>
        <v>0</v>
      </c>
      <c r="AV91">
        <f>J91</f>
        <v>0</v>
      </c>
      <c r="AW91">
        <f>AS91*AT91*AU91</f>
        <v>0</v>
      </c>
      <c r="AX91">
        <f>BC91/AR91</f>
        <v>0</v>
      </c>
      <c r="AY91">
        <f>(AV91-AO91)/AU91</f>
        <v>0</v>
      </c>
      <c r="AZ91">
        <f>(AL91-AR91)/AR91</f>
        <v>0</v>
      </c>
      <c r="BA91" t="s">
        <v>658</v>
      </c>
      <c r="BB91">
        <v>1091.35</v>
      </c>
      <c r="BC91">
        <f>AR91-BB91</f>
        <v>0</v>
      </c>
      <c r="BD91">
        <f>(AR91-AQ91)/(AR91-BB91)</f>
        <v>0</v>
      </c>
      <c r="BE91">
        <f>(AL91-AR91)/(AL91-BB91)</f>
        <v>0</v>
      </c>
      <c r="BF91">
        <f>(AR91-AQ91)/(AR91-AK91)</f>
        <v>0</v>
      </c>
      <c r="BG91">
        <f>(AL91-AR91)/(AL91-AK91)</f>
        <v>0</v>
      </c>
      <c r="BH91">
        <f>$B$11*CF91+$C$11*CG91+$F$11*CH91*(1-CK91)</f>
        <v>0</v>
      </c>
      <c r="BI91">
        <f>BH91*BJ91</f>
        <v>0</v>
      </c>
      <c r="BJ91">
        <f>($B$11*$D$9+$C$11*$D$9+$F$11*((CU91+CM91)/MAX(CU91+CM91+CV91, 0.1)*$I$9+CV91/MAX(CU91+CM91+CV91, 0.1)*$J$9))/($B$11+$C$11+$F$11)</f>
        <v>0</v>
      </c>
      <c r="BK91">
        <f>($B$11*$K$9+$C$11*$K$9+$F$11*((CU91+CM91)/MAX(CU91+CM91+CV91, 0.1)*$P$9+CV91/MAX(CU91+CM91+CV91, 0.1)*$Q$9))/($B$11+$C$11+$F$11)</f>
        <v>0</v>
      </c>
      <c r="BL91">
        <v>6</v>
      </c>
      <c r="BM91">
        <v>0.5</v>
      </c>
      <c r="BN91" t="s">
        <v>290</v>
      </c>
      <c r="BO91">
        <v>2</v>
      </c>
      <c r="BP91">
        <v>1607556830.6</v>
      </c>
      <c r="BQ91">
        <v>369.356903225806</v>
      </c>
      <c r="BR91">
        <v>399.110677419355</v>
      </c>
      <c r="BS91">
        <v>21.6817387096774</v>
      </c>
      <c r="BT91">
        <v>8.93015612903226</v>
      </c>
      <c r="BU91">
        <v>366.794258064516</v>
      </c>
      <c r="BV91">
        <v>21.7199322580645</v>
      </c>
      <c r="BW91">
        <v>500.026580645161</v>
      </c>
      <c r="BX91">
        <v>101.565</v>
      </c>
      <c r="BY91">
        <v>0.0455289870967742</v>
      </c>
      <c r="BZ91">
        <v>35.6317258064516</v>
      </c>
      <c r="CA91">
        <v>33.6702548387097</v>
      </c>
      <c r="CB91">
        <v>999.9</v>
      </c>
      <c r="CC91">
        <v>0</v>
      </c>
      <c r="CD91">
        <v>0</v>
      </c>
      <c r="CE91">
        <v>10003.5364516129</v>
      </c>
      <c r="CF91">
        <v>0</v>
      </c>
      <c r="CG91">
        <v>281.179096774194</v>
      </c>
      <c r="CH91">
        <v>1399.97193548387</v>
      </c>
      <c r="CI91">
        <v>0.899999290322581</v>
      </c>
      <c r="CJ91">
        <v>0.100000593548387</v>
      </c>
      <c r="CK91">
        <v>0</v>
      </c>
      <c r="CL91">
        <v>1543.56032258065</v>
      </c>
      <c r="CM91">
        <v>4.99975</v>
      </c>
      <c r="CN91">
        <v>21126.2548387097</v>
      </c>
      <c r="CO91">
        <v>12177.8096774194</v>
      </c>
      <c r="CP91">
        <v>46.4270967741935</v>
      </c>
      <c r="CQ91">
        <v>47.9352258064516</v>
      </c>
      <c r="CR91">
        <v>47.0784193548387</v>
      </c>
      <c r="CS91">
        <v>47.8122903225806</v>
      </c>
      <c r="CT91">
        <v>48.2678064516129</v>
      </c>
      <c r="CU91">
        <v>1255.47419354839</v>
      </c>
      <c r="CV91">
        <v>139.497741935484</v>
      </c>
      <c r="CW91">
        <v>0</v>
      </c>
      <c r="CX91">
        <v>157.799999952316</v>
      </c>
      <c r="CY91">
        <v>0</v>
      </c>
      <c r="CZ91">
        <v>1537.2308</v>
      </c>
      <c r="DA91">
        <v>-393.565385209125</v>
      </c>
      <c r="DB91">
        <v>-5406.22308518835</v>
      </c>
      <c r="DC91">
        <v>21039.864</v>
      </c>
      <c r="DD91">
        <v>15</v>
      </c>
      <c r="DE91">
        <v>1607556549.1</v>
      </c>
      <c r="DF91" t="s">
        <v>654</v>
      </c>
      <c r="DG91">
        <v>1607556549.1</v>
      </c>
      <c r="DH91">
        <v>1607556549.1</v>
      </c>
      <c r="DI91">
        <v>28</v>
      </c>
      <c r="DJ91">
        <v>-0.059</v>
      </c>
      <c r="DK91">
        <v>-0.034</v>
      </c>
      <c r="DL91">
        <v>2.563</v>
      </c>
      <c r="DM91">
        <v>-0.038</v>
      </c>
      <c r="DN91">
        <v>398</v>
      </c>
      <c r="DO91">
        <v>8</v>
      </c>
      <c r="DP91">
        <v>0.06</v>
      </c>
      <c r="DQ91">
        <v>0.06</v>
      </c>
      <c r="DR91">
        <v>20.7953708229833</v>
      </c>
      <c r="DS91">
        <v>4.56915448630915</v>
      </c>
      <c r="DT91">
        <v>0.456685695055509</v>
      </c>
      <c r="DU91">
        <v>0</v>
      </c>
      <c r="DV91">
        <v>-29.7657677419355</v>
      </c>
      <c r="DW91">
        <v>-4.53959032258058</v>
      </c>
      <c r="DX91">
        <v>0.545359921630392</v>
      </c>
      <c r="DY91">
        <v>0</v>
      </c>
      <c r="DZ91">
        <v>12.754735483871</v>
      </c>
      <c r="EA91">
        <v>-0.362830645161316</v>
      </c>
      <c r="EB91">
        <v>0.027255026744261</v>
      </c>
      <c r="EC91">
        <v>0</v>
      </c>
      <c r="ED91">
        <v>0</v>
      </c>
      <c r="EE91">
        <v>3</v>
      </c>
      <c r="EF91" t="s">
        <v>297</v>
      </c>
      <c r="EG91">
        <v>100</v>
      </c>
      <c r="EH91">
        <v>100</v>
      </c>
      <c r="EI91">
        <v>2.563</v>
      </c>
      <c r="EJ91">
        <v>-0.0382</v>
      </c>
      <c r="EK91">
        <v>2.56279999999998</v>
      </c>
      <c r="EL91">
        <v>0</v>
      </c>
      <c r="EM91">
        <v>0</v>
      </c>
      <c r="EN91">
        <v>0</v>
      </c>
      <c r="EO91">
        <v>-0.0381914999999999</v>
      </c>
      <c r="EP91">
        <v>0</v>
      </c>
      <c r="EQ91">
        <v>0</v>
      </c>
      <c r="ER91">
        <v>0</v>
      </c>
      <c r="ES91">
        <v>-1</v>
      </c>
      <c r="ET91">
        <v>-1</v>
      </c>
      <c r="EU91">
        <v>-1</v>
      </c>
      <c r="EV91">
        <v>-1</v>
      </c>
      <c r="EW91">
        <v>4.8</v>
      </c>
      <c r="EX91">
        <v>4.8</v>
      </c>
      <c r="EY91">
        <v>2</v>
      </c>
      <c r="EZ91">
        <v>519.295</v>
      </c>
      <c r="FA91">
        <v>483.29</v>
      </c>
      <c r="FB91">
        <v>34.9467</v>
      </c>
      <c r="FC91">
        <v>33.5751</v>
      </c>
      <c r="FD91">
        <v>29.9999</v>
      </c>
      <c r="FE91">
        <v>33.4396</v>
      </c>
      <c r="FF91">
        <v>33.3924</v>
      </c>
      <c r="FG91">
        <v>11.3117</v>
      </c>
      <c r="FH91">
        <v>0</v>
      </c>
      <c r="FI91">
        <v>100</v>
      </c>
      <c r="FJ91">
        <v>-999.9</v>
      </c>
      <c r="FK91">
        <v>400</v>
      </c>
      <c r="FL91">
        <v>22.4827</v>
      </c>
      <c r="FM91">
        <v>101.461</v>
      </c>
      <c r="FN91">
        <v>100.839</v>
      </c>
    </row>
    <row r="92" spans="1:170">
      <c r="A92">
        <v>76</v>
      </c>
      <c r="B92">
        <v>1607557114.1</v>
      </c>
      <c r="C92">
        <v>16182.0999999046</v>
      </c>
      <c r="D92" t="s">
        <v>659</v>
      </c>
      <c r="E92" t="s">
        <v>660</v>
      </c>
      <c r="F92" t="s">
        <v>446</v>
      </c>
      <c r="G92" t="s">
        <v>484</v>
      </c>
      <c r="H92">
        <v>1607557106.35</v>
      </c>
      <c r="I92">
        <f>BW92*AG92*(BS92-BT92)/(100*BL92*(1000-AG92*BS92))</f>
        <v>0</v>
      </c>
      <c r="J92">
        <f>BW92*AG92*(BR92-BQ92*(1000-AG92*BT92)/(1000-AG92*BS92))/(100*BL92)</f>
        <v>0</v>
      </c>
      <c r="K92">
        <f>BQ92 - IF(AG92&gt;1, J92*BL92*100.0/(AI92*CE92), 0)</f>
        <v>0</v>
      </c>
      <c r="L92">
        <f>((R92-I92/2)*K92-J92)/(R92+I92/2)</f>
        <v>0</v>
      </c>
      <c r="M92">
        <f>L92*(BX92+BY92)/1000.0</f>
        <v>0</v>
      </c>
      <c r="N92">
        <f>(BQ92 - IF(AG92&gt;1, J92*BL92*100.0/(AI92*CE92), 0))*(BX92+BY92)/1000.0</f>
        <v>0</v>
      </c>
      <c r="O92">
        <f>2.0/((1/Q92-1/P92)+SIGN(Q92)*SQRT((1/Q92-1/P92)*(1/Q92-1/P92) + 4*BM92/((BM92+1)*(BM92+1))*(2*1/Q92*1/P92-1/P92*1/P92)))</f>
        <v>0</v>
      </c>
      <c r="P92">
        <f>IF(LEFT(BN92,1)&lt;&gt;"0",IF(LEFT(BN92,1)="1",3.0,BO92),$D$5+$E$5*(CE92*BX92/($K$5*1000))+$F$5*(CE92*BX92/($K$5*1000))*MAX(MIN(BL92,$J$5),$I$5)*MAX(MIN(BL92,$J$5),$I$5)+$G$5*MAX(MIN(BL92,$J$5),$I$5)*(CE92*BX92/($K$5*1000))+$H$5*(CE92*BX92/($K$5*1000))*(CE92*BX92/($K$5*1000)))</f>
        <v>0</v>
      </c>
      <c r="Q92">
        <f>I92*(1000-(1000*0.61365*exp(17.502*U92/(240.97+U92))/(BX92+BY92)+BS92)/2)/(1000*0.61365*exp(17.502*U92/(240.97+U92))/(BX92+BY92)-BS92)</f>
        <v>0</v>
      </c>
      <c r="R92">
        <f>1/((BM92+1)/(O92/1.6)+1/(P92/1.37)) + BM92/((BM92+1)/(O92/1.6) + BM92/(P92/1.37))</f>
        <v>0</v>
      </c>
      <c r="S92">
        <f>(BI92*BK92)</f>
        <v>0</v>
      </c>
      <c r="T92">
        <f>(BZ92+(S92+2*0.95*5.67E-8*(((BZ92+$B$7)+273)^4-(BZ92+273)^4)-44100*I92)/(1.84*29.3*P92+8*0.95*5.67E-8*(BZ92+273)^3))</f>
        <v>0</v>
      </c>
      <c r="U92">
        <f>($C$7*CA92+$D$7*CB92+$E$7*T92)</f>
        <v>0</v>
      </c>
      <c r="V92">
        <f>0.61365*exp(17.502*U92/(240.97+U92))</f>
        <v>0</v>
      </c>
      <c r="W92">
        <f>(X92/Y92*100)</f>
        <v>0</v>
      </c>
      <c r="X92">
        <f>BS92*(BX92+BY92)/1000</f>
        <v>0</v>
      </c>
      <c r="Y92">
        <f>0.61365*exp(17.502*BZ92/(240.97+BZ92))</f>
        <v>0</v>
      </c>
      <c r="Z92">
        <f>(V92-BS92*(BX92+BY92)/1000)</f>
        <v>0</v>
      </c>
      <c r="AA92">
        <f>(-I92*44100)</f>
        <v>0</v>
      </c>
      <c r="AB92">
        <f>2*29.3*P92*0.92*(BZ92-U92)</f>
        <v>0</v>
      </c>
      <c r="AC92">
        <f>2*0.95*5.67E-8*(((BZ92+$B$7)+273)^4-(U92+273)^4)</f>
        <v>0</v>
      </c>
      <c r="AD92">
        <f>S92+AC92+AA92+AB92</f>
        <v>0</v>
      </c>
      <c r="AE92">
        <v>0</v>
      </c>
      <c r="AF92">
        <v>0</v>
      </c>
      <c r="AG92">
        <f>IF(AE92*$H$13&gt;=AI92,1.0,(AI92/(AI92-AE92*$H$13)))</f>
        <v>0</v>
      </c>
      <c r="AH92">
        <f>(AG92-1)*100</f>
        <v>0</v>
      </c>
      <c r="AI92">
        <f>MAX(0,($B$13+$C$13*CE92)/(1+$D$13*CE92)*BX92/(BZ92+273)*$E$13)</f>
        <v>0</v>
      </c>
      <c r="AJ92" t="s">
        <v>287</v>
      </c>
      <c r="AK92">
        <v>715.476923076923</v>
      </c>
      <c r="AL92">
        <v>3262.08</v>
      </c>
      <c r="AM92">
        <f>AL92-AK92</f>
        <v>0</v>
      </c>
      <c r="AN92">
        <f>AM92/AL92</f>
        <v>0</v>
      </c>
      <c r="AO92">
        <v>-0.577747479816223</v>
      </c>
      <c r="AP92" t="s">
        <v>661</v>
      </c>
      <c r="AQ92">
        <v>877.074307692308</v>
      </c>
      <c r="AR92">
        <v>1083.1</v>
      </c>
      <c r="AS92">
        <f>1-AQ92/AR92</f>
        <v>0</v>
      </c>
      <c r="AT92">
        <v>0.5</v>
      </c>
      <c r="AU92">
        <f>BI92</f>
        <v>0</v>
      </c>
      <c r="AV92">
        <f>J92</f>
        <v>0</v>
      </c>
      <c r="AW92">
        <f>AS92*AT92*AU92</f>
        <v>0</v>
      </c>
      <c r="AX92">
        <f>BC92/AR92</f>
        <v>0</v>
      </c>
      <c r="AY92">
        <f>(AV92-AO92)/AU92</f>
        <v>0</v>
      </c>
      <c r="AZ92">
        <f>(AL92-AR92)/AR92</f>
        <v>0</v>
      </c>
      <c r="BA92" t="s">
        <v>662</v>
      </c>
      <c r="BB92">
        <v>671.78</v>
      </c>
      <c r="BC92">
        <f>AR92-BB92</f>
        <v>0</v>
      </c>
      <c r="BD92">
        <f>(AR92-AQ92)/(AR92-BB92)</f>
        <v>0</v>
      </c>
      <c r="BE92">
        <f>(AL92-AR92)/(AL92-BB92)</f>
        <v>0</v>
      </c>
      <c r="BF92">
        <f>(AR92-AQ92)/(AR92-AK92)</f>
        <v>0</v>
      </c>
      <c r="BG92">
        <f>(AL92-AR92)/(AL92-AK92)</f>
        <v>0</v>
      </c>
      <c r="BH92">
        <f>$B$11*CF92+$C$11*CG92+$F$11*CH92*(1-CK92)</f>
        <v>0</v>
      </c>
      <c r="BI92">
        <f>BH92*BJ92</f>
        <v>0</v>
      </c>
      <c r="BJ92">
        <f>($B$11*$D$9+$C$11*$D$9+$F$11*((CU92+CM92)/MAX(CU92+CM92+CV92, 0.1)*$I$9+CV92/MAX(CU92+CM92+CV92, 0.1)*$J$9))/($B$11+$C$11+$F$11)</f>
        <v>0</v>
      </c>
      <c r="BK92">
        <f>($B$11*$K$9+$C$11*$K$9+$F$11*((CU92+CM92)/MAX(CU92+CM92+CV92, 0.1)*$P$9+CV92/MAX(CU92+CM92+CV92, 0.1)*$Q$9))/($B$11+$C$11+$F$11)</f>
        <v>0</v>
      </c>
      <c r="BL92">
        <v>6</v>
      </c>
      <c r="BM92">
        <v>0.5</v>
      </c>
      <c r="BN92" t="s">
        <v>290</v>
      </c>
      <c r="BO92">
        <v>2</v>
      </c>
      <c r="BP92">
        <v>1607557106.35</v>
      </c>
      <c r="BQ92">
        <v>392.269266666667</v>
      </c>
      <c r="BR92">
        <v>399.021033333333</v>
      </c>
      <c r="BS92">
        <v>12.86027</v>
      </c>
      <c r="BT92">
        <v>9.87557733333333</v>
      </c>
      <c r="BU92">
        <v>389.682466666667</v>
      </c>
      <c r="BV92">
        <v>12.8981133333333</v>
      </c>
      <c r="BW92">
        <v>499.9992</v>
      </c>
      <c r="BX92">
        <v>101.5667</v>
      </c>
      <c r="BY92">
        <v>0.04481808</v>
      </c>
      <c r="BZ92">
        <v>35.8618633333333</v>
      </c>
      <c r="CA92">
        <v>35.2533233333333</v>
      </c>
      <c r="CB92">
        <v>999.9</v>
      </c>
      <c r="CC92">
        <v>0</v>
      </c>
      <c r="CD92">
        <v>0</v>
      </c>
      <c r="CE92">
        <v>9996.51733333333</v>
      </c>
      <c r="CF92">
        <v>0</v>
      </c>
      <c r="CG92">
        <v>332.080966666667</v>
      </c>
      <c r="CH92">
        <v>1399.97466666667</v>
      </c>
      <c r="CI92">
        <v>0.899995133333334</v>
      </c>
      <c r="CJ92">
        <v>0.100004693333333</v>
      </c>
      <c r="CK92">
        <v>0</v>
      </c>
      <c r="CL92">
        <v>877.333166666667</v>
      </c>
      <c r="CM92">
        <v>4.99975</v>
      </c>
      <c r="CN92">
        <v>12186.83</v>
      </c>
      <c r="CO92">
        <v>12177.8066666667</v>
      </c>
      <c r="CP92">
        <v>47.7665333333333</v>
      </c>
      <c r="CQ92">
        <v>49.2686</v>
      </c>
      <c r="CR92">
        <v>48.5372666666666</v>
      </c>
      <c r="CS92">
        <v>49.1933666666666</v>
      </c>
      <c r="CT92">
        <v>49.5476666666666</v>
      </c>
      <c r="CU92">
        <v>1255.47166666667</v>
      </c>
      <c r="CV92">
        <v>139.503</v>
      </c>
      <c r="CW92">
        <v>0</v>
      </c>
      <c r="CX92">
        <v>274.5</v>
      </c>
      <c r="CY92">
        <v>0</v>
      </c>
      <c r="CZ92">
        <v>877.074307692308</v>
      </c>
      <c r="DA92">
        <v>-68.5697093900901</v>
      </c>
      <c r="DB92">
        <v>-958.382905992083</v>
      </c>
      <c r="DC92">
        <v>12183.8576923077</v>
      </c>
      <c r="DD92">
        <v>15</v>
      </c>
      <c r="DE92">
        <v>1607556911.1</v>
      </c>
      <c r="DF92" t="s">
        <v>663</v>
      </c>
      <c r="DG92">
        <v>1607556896.1</v>
      </c>
      <c r="DH92">
        <v>1607556911.1</v>
      </c>
      <c r="DI92">
        <v>29</v>
      </c>
      <c r="DJ92">
        <v>0.024</v>
      </c>
      <c r="DK92">
        <v>0</v>
      </c>
      <c r="DL92">
        <v>2.587</v>
      </c>
      <c r="DM92">
        <v>-0.038</v>
      </c>
      <c r="DN92">
        <v>394</v>
      </c>
      <c r="DO92">
        <v>9</v>
      </c>
      <c r="DP92">
        <v>0.04</v>
      </c>
      <c r="DQ92">
        <v>0.02</v>
      </c>
      <c r="DR92">
        <v>4.99663399384672</v>
      </c>
      <c r="DS92">
        <v>-25.0611813186903</v>
      </c>
      <c r="DT92">
        <v>2.59098819040821</v>
      </c>
      <c r="DU92">
        <v>0</v>
      </c>
      <c r="DV92">
        <v>-6.97568419354839</v>
      </c>
      <c r="DW92">
        <v>25.2919732258065</v>
      </c>
      <c r="DX92">
        <v>2.88801266586533</v>
      </c>
      <c r="DY92">
        <v>0</v>
      </c>
      <c r="DZ92">
        <v>2.98587677419355</v>
      </c>
      <c r="EA92">
        <v>-0.289851290322589</v>
      </c>
      <c r="EB92">
        <v>0.0216188812916823</v>
      </c>
      <c r="EC92">
        <v>0</v>
      </c>
      <c r="ED92">
        <v>0</v>
      </c>
      <c r="EE92">
        <v>3</v>
      </c>
      <c r="EF92" t="s">
        <v>297</v>
      </c>
      <c r="EG92">
        <v>100</v>
      </c>
      <c r="EH92">
        <v>100</v>
      </c>
      <c r="EI92">
        <v>2.587</v>
      </c>
      <c r="EJ92">
        <v>-0.0378</v>
      </c>
      <c r="EK92">
        <v>2.58685714285718</v>
      </c>
      <c r="EL92">
        <v>0</v>
      </c>
      <c r="EM92">
        <v>0</v>
      </c>
      <c r="EN92">
        <v>0</v>
      </c>
      <c r="EO92">
        <v>-0.0378404761904765</v>
      </c>
      <c r="EP92">
        <v>0</v>
      </c>
      <c r="EQ92">
        <v>0</v>
      </c>
      <c r="ER92">
        <v>0</v>
      </c>
      <c r="ES92">
        <v>-1</v>
      </c>
      <c r="ET92">
        <v>-1</v>
      </c>
      <c r="EU92">
        <v>-1</v>
      </c>
      <c r="EV92">
        <v>-1</v>
      </c>
      <c r="EW92">
        <v>3.6</v>
      </c>
      <c r="EX92">
        <v>3.4</v>
      </c>
      <c r="EY92">
        <v>2</v>
      </c>
      <c r="EZ92">
        <v>509.659</v>
      </c>
      <c r="FA92">
        <v>484.557</v>
      </c>
      <c r="FB92">
        <v>34.7486</v>
      </c>
      <c r="FC92">
        <v>33.4743</v>
      </c>
      <c r="FD92">
        <v>30.0001</v>
      </c>
      <c r="FE92">
        <v>33.3324</v>
      </c>
      <c r="FF92">
        <v>33.2945</v>
      </c>
      <c r="FG92">
        <v>13.1687</v>
      </c>
      <c r="FH92">
        <v>0</v>
      </c>
      <c r="FI92">
        <v>100</v>
      </c>
      <c r="FJ92">
        <v>-999.9</v>
      </c>
      <c r="FK92">
        <v>400</v>
      </c>
      <c r="FL92">
        <v>21.279</v>
      </c>
      <c r="FM92">
        <v>101.485</v>
      </c>
      <c r="FN92">
        <v>100.849</v>
      </c>
    </row>
    <row r="93" spans="1:170">
      <c r="A93">
        <v>77</v>
      </c>
      <c r="B93">
        <v>1607557277.6</v>
      </c>
      <c r="C93">
        <v>16345.5999999046</v>
      </c>
      <c r="D93" t="s">
        <v>664</v>
      </c>
      <c r="E93" t="s">
        <v>665</v>
      </c>
      <c r="F93" t="s">
        <v>446</v>
      </c>
      <c r="G93" t="s">
        <v>484</v>
      </c>
      <c r="H93">
        <v>1607557269.6</v>
      </c>
      <c r="I93">
        <f>BW93*AG93*(BS93-BT93)/(100*BL93*(1000-AG93*BS93))</f>
        <v>0</v>
      </c>
      <c r="J93">
        <f>BW93*AG93*(BR93-BQ93*(1000-AG93*BT93)/(1000-AG93*BS93))/(100*BL93)</f>
        <v>0</v>
      </c>
      <c r="K93">
        <f>BQ93 - IF(AG93&gt;1, J93*BL93*100.0/(AI93*CE93), 0)</f>
        <v>0</v>
      </c>
      <c r="L93">
        <f>((R93-I93/2)*K93-J93)/(R93+I93/2)</f>
        <v>0</v>
      </c>
      <c r="M93">
        <f>L93*(BX93+BY93)/1000.0</f>
        <v>0</v>
      </c>
      <c r="N93">
        <f>(BQ93 - IF(AG93&gt;1, J93*BL93*100.0/(AI93*CE93), 0))*(BX93+BY93)/1000.0</f>
        <v>0</v>
      </c>
      <c r="O93">
        <f>2.0/((1/Q93-1/P93)+SIGN(Q93)*SQRT((1/Q93-1/P93)*(1/Q93-1/P93) + 4*BM93/((BM93+1)*(BM93+1))*(2*1/Q93*1/P93-1/P93*1/P93)))</f>
        <v>0</v>
      </c>
      <c r="P93">
        <f>IF(LEFT(BN93,1)&lt;&gt;"0",IF(LEFT(BN93,1)="1",3.0,BO93),$D$5+$E$5*(CE93*BX93/($K$5*1000))+$F$5*(CE93*BX93/($K$5*1000))*MAX(MIN(BL93,$J$5),$I$5)*MAX(MIN(BL93,$J$5),$I$5)+$G$5*MAX(MIN(BL93,$J$5),$I$5)*(CE93*BX93/($K$5*1000))+$H$5*(CE93*BX93/($K$5*1000))*(CE93*BX93/($K$5*1000)))</f>
        <v>0</v>
      </c>
      <c r="Q93">
        <f>I93*(1000-(1000*0.61365*exp(17.502*U93/(240.97+U93))/(BX93+BY93)+BS93)/2)/(1000*0.61365*exp(17.502*U93/(240.97+U93))/(BX93+BY93)-BS93)</f>
        <v>0</v>
      </c>
      <c r="R93">
        <f>1/((BM93+1)/(O93/1.6)+1/(P93/1.37)) + BM93/((BM93+1)/(O93/1.6) + BM93/(P93/1.37))</f>
        <v>0</v>
      </c>
      <c r="S93">
        <f>(BI93*BK93)</f>
        <v>0</v>
      </c>
      <c r="T93">
        <f>(BZ93+(S93+2*0.95*5.67E-8*(((BZ93+$B$7)+273)^4-(BZ93+273)^4)-44100*I93)/(1.84*29.3*P93+8*0.95*5.67E-8*(BZ93+273)^3))</f>
        <v>0</v>
      </c>
      <c r="U93">
        <f>($C$7*CA93+$D$7*CB93+$E$7*T93)</f>
        <v>0</v>
      </c>
      <c r="V93">
        <f>0.61365*exp(17.502*U93/(240.97+U93))</f>
        <v>0</v>
      </c>
      <c r="W93">
        <f>(X93/Y93*100)</f>
        <v>0</v>
      </c>
      <c r="X93">
        <f>BS93*(BX93+BY93)/1000</f>
        <v>0</v>
      </c>
      <c r="Y93">
        <f>0.61365*exp(17.502*BZ93/(240.97+BZ93))</f>
        <v>0</v>
      </c>
      <c r="Z93">
        <f>(V93-BS93*(BX93+BY93)/1000)</f>
        <v>0</v>
      </c>
      <c r="AA93">
        <f>(-I93*44100)</f>
        <v>0</v>
      </c>
      <c r="AB93">
        <f>2*29.3*P93*0.92*(BZ93-U93)</f>
        <v>0</v>
      </c>
      <c r="AC93">
        <f>2*0.95*5.67E-8*(((BZ93+$B$7)+273)^4-(U93+273)^4)</f>
        <v>0</v>
      </c>
      <c r="AD93">
        <f>S93+AC93+AA93+AB93</f>
        <v>0</v>
      </c>
      <c r="AE93">
        <v>0</v>
      </c>
      <c r="AF93">
        <v>0</v>
      </c>
      <c r="AG93">
        <f>IF(AE93*$H$13&gt;=AI93,1.0,(AI93/(AI93-AE93*$H$13)))</f>
        <v>0</v>
      </c>
      <c r="AH93">
        <f>(AG93-1)*100</f>
        <v>0</v>
      </c>
      <c r="AI93">
        <f>MAX(0,($B$13+$C$13*CE93)/(1+$D$13*CE93)*BX93/(BZ93+273)*$E$13)</f>
        <v>0</v>
      </c>
      <c r="AJ93" t="s">
        <v>287</v>
      </c>
      <c r="AK93">
        <v>715.476923076923</v>
      </c>
      <c r="AL93">
        <v>3262.08</v>
      </c>
      <c r="AM93">
        <f>AL93-AK93</f>
        <v>0</v>
      </c>
      <c r="AN93">
        <f>AM93/AL93</f>
        <v>0</v>
      </c>
      <c r="AO93">
        <v>-0.577747479816223</v>
      </c>
      <c r="AP93" t="s">
        <v>666</v>
      </c>
      <c r="AQ93">
        <v>1435.535</v>
      </c>
      <c r="AR93">
        <v>1598.07</v>
      </c>
      <c r="AS93">
        <f>1-AQ93/AR93</f>
        <v>0</v>
      </c>
      <c r="AT93">
        <v>0.5</v>
      </c>
      <c r="AU93">
        <f>BI93</f>
        <v>0</v>
      </c>
      <c r="AV93">
        <f>J93</f>
        <v>0</v>
      </c>
      <c r="AW93">
        <f>AS93*AT93*AU93</f>
        <v>0</v>
      </c>
      <c r="AX93">
        <f>BC93/AR93</f>
        <v>0</v>
      </c>
      <c r="AY93">
        <f>(AV93-AO93)/AU93</f>
        <v>0</v>
      </c>
      <c r="AZ93">
        <f>(AL93-AR93)/AR93</f>
        <v>0</v>
      </c>
      <c r="BA93" t="s">
        <v>667</v>
      </c>
      <c r="BB93">
        <v>832.55</v>
      </c>
      <c r="BC93">
        <f>AR93-BB93</f>
        <v>0</v>
      </c>
      <c r="BD93">
        <f>(AR93-AQ93)/(AR93-BB93)</f>
        <v>0</v>
      </c>
      <c r="BE93">
        <f>(AL93-AR93)/(AL93-BB93)</f>
        <v>0</v>
      </c>
      <c r="BF93">
        <f>(AR93-AQ93)/(AR93-AK93)</f>
        <v>0</v>
      </c>
      <c r="BG93">
        <f>(AL93-AR93)/(AL93-AK93)</f>
        <v>0</v>
      </c>
      <c r="BH93">
        <f>$B$11*CF93+$C$11*CG93+$F$11*CH93*(1-CK93)</f>
        <v>0</v>
      </c>
      <c r="BI93">
        <f>BH93*BJ93</f>
        <v>0</v>
      </c>
      <c r="BJ93">
        <f>($B$11*$D$9+$C$11*$D$9+$F$11*((CU93+CM93)/MAX(CU93+CM93+CV93, 0.1)*$I$9+CV93/MAX(CU93+CM93+CV93, 0.1)*$J$9))/($B$11+$C$11+$F$11)</f>
        <v>0</v>
      </c>
      <c r="BK93">
        <f>($B$11*$K$9+$C$11*$K$9+$F$11*((CU93+CM93)/MAX(CU93+CM93+CV93, 0.1)*$P$9+CV93/MAX(CU93+CM93+CV93, 0.1)*$Q$9))/($B$11+$C$11+$F$11)</f>
        <v>0</v>
      </c>
      <c r="BL93">
        <v>6</v>
      </c>
      <c r="BM93">
        <v>0.5</v>
      </c>
      <c r="BN93" t="s">
        <v>290</v>
      </c>
      <c r="BO93">
        <v>2</v>
      </c>
      <c r="BP93">
        <v>1607557269.6</v>
      </c>
      <c r="BQ93">
        <v>391.512290322581</v>
      </c>
      <c r="BR93">
        <v>398.135387096774</v>
      </c>
      <c r="BS93">
        <v>12.8035580645161</v>
      </c>
      <c r="BT93">
        <v>10.4006129032258</v>
      </c>
      <c r="BU93">
        <v>388.925419354839</v>
      </c>
      <c r="BV93">
        <v>12.8414</v>
      </c>
      <c r="BW93">
        <v>500.005193548387</v>
      </c>
      <c r="BX93">
        <v>101.565741935484</v>
      </c>
      <c r="BY93">
        <v>0.0444962806451613</v>
      </c>
      <c r="BZ93">
        <v>35.8662387096774</v>
      </c>
      <c r="CA93">
        <v>35.1426096774194</v>
      </c>
      <c r="CB93">
        <v>999.9</v>
      </c>
      <c r="CC93">
        <v>0</v>
      </c>
      <c r="CD93">
        <v>0</v>
      </c>
      <c r="CE93">
        <v>9996.66032258064</v>
      </c>
      <c r="CF93">
        <v>0</v>
      </c>
      <c r="CG93">
        <v>301.18964516129</v>
      </c>
      <c r="CH93">
        <v>1399.96290322581</v>
      </c>
      <c r="CI93">
        <v>0.900001225806452</v>
      </c>
      <c r="CJ93">
        <v>0.0999986290322581</v>
      </c>
      <c r="CK93">
        <v>0</v>
      </c>
      <c r="CL93">
        <v>1445.50451612903</v>
      </c>
      <c r="CM93">
        <v>4.99975</v>
      </c>
      <c r="CN93">
        <v>20222.3548387097</v>
      </c>
      <c r="CO93">
        <v>12177.7451612903</v>
      </c>
      <c r="CP93">
        <v>48.3689032258065</v>
      </c>
      <c r="CQ93">
        <v>49.808</v>
      </c>
      <c r="CR93">
        <v>49.141</v>
      </c>
      <c r="CS93">
        <v>49.679064516129</v>
      </c>
      <c r="CT93">
        <v>50.0782580645161</v>
      </c>
      <c r="CU93">
        <v>1255.46838709677</v>
      </c>
      <c r="CV93">
        <v>139.494838709677</v>
      </c>
      <c r="CW93">
        <v>0</v>
      </c>
      <c r="CX93">
        <v>162.799999952316</v>
      </c>
      <c r="CY93">
        <v>0</v>
      </c>
      <c r="CZ93">
        <v>1435.535</v>
      </c>
      <c r="DA93">
        <v>-1086.88307769996</v>
      </c>
      <c r="DB93">
        <v>-15194.400010835</v>
      </c>
      <c r="DC93">
        <v>20083.2</v>
      </c>
      <c r="DD93">
        <v>15</v>
      </c>
      <c r="DE93">
        <v>1607556911.1</v>
      </c>
      <c r="DF93" t="s">
        <v>663</v>
      </c>
      <c r="DG93">
        <v>1607556896.1</v>
      </c>
      <c r="DH93">
        <v>1607556911.1</v>
      </c>
      <c r="DI93">
        <v>29</v>
      </c>
      <c r="DJ93">
        <v>0.024</v>
      </c>
      <c r="DK93">
        <v>0</v>
      </c>
      <c r="DL93">
        <v>2.587</v>
      </c>
      <c r="DM93">
        <v>-0.038</v>
      </c>
      <c r="DN93">
        <v>394</v>
      </c>
      <c r="DO93">
        <v>9</v>
      </c>
      <c r="DP93">
        <v>0.04</v>
      </c>
      <c r="DQ93">
        <v>0.02</v>
      </c>
      <c r="DR93">
        <v>4.68553146579442</v>
      </c>
      <c r="DS93">
        <v>1.67827744934703</v>
      </c>
      <c r="DT93">
        <v>0.209986630444616</v>
      </c>
      <c r="DU93">
        <v>0</v>
      </c>
      <c r="DV93">
        <v>-6.60096161290323</v>
      </c>
      <c r="DW93">
        <v>-1.48976225806451</v>
      </c>
      <c r="DX93">
        <v>0.215230225768815</v>
      </c>
      <c r="DY93">
        <v>0</v>
      </c>
      <c r="DZ93">
        <v>2.40363935483871</v>
      </c>
      <c r="EA93">
        <v>-0.0801154838709661</v>
      </c>
      <c r="EB93">
        <v>0.00601441973469237</v>
      </c>
      <c r="EC93">
        <v>1</v>
      </c>
      <c r="ED93">
        <v>1</v>
      </c>
      <c r="EE93">
        <v>3</v>
      </c>
      <c r="EF93" t="s">
        <v>321</v>
      </c>
      <c r="EG93">
        <v>100</v>
      </c>
      <c r="EH93">
        <v>100</v>
      </c>
      <c r="EI93">
        <v>2.587</v>
      </c>
      <c r="EJ93">
        <v>-0.0379</v>
      </c>
      <c r="EK93">
        <v>2.58685714285718</v>
      </c>
      <c r="EL93">
        <v>0</v>
      </c>
      <c r="EM93">
        <v>0</v>
      </c>
      <c r="EN93">
        <v>0</v>
      </c>
      <c r="EO93">
        <v>-0.0378404761904765</v>
      </c>
      <c r="EP93">
        <v>0</v>
      </c>
      <c r="EQ93">
        <v>0</v>
      </c>
      <c r="ER93">
        <v>0</v>
      </c>
      <c r="ES93">
        <v>-1</v>
      </c>
      <c r="ET93">
        <v>-1</v>
      </c>
      <c r="EU93">
        <v>-1</v>
      </c>
      <c r="EV93">
        <v>-1</v>
      </c>
      <c r="EW93">
        <v>6.4</v>
      </c>
      <c r="EX93">
        <v>6.1</v>
      </c>
      <c r="EY93">
        <v>2</v>
      </c>
      <c r="EZ93">
        <v>500.919</v>
      </c>
      <c r="FA93">
        <v>484.469</v>
      </c>
      <c r="FB93">
        <v>34.7113</v>
      </c>
      <c r="FC93">
        <v>33.4609</v>
      </c>
      <c r="FD93">
        <v>30.0001</v>
      </c>
      <c r="FE93">
        <v>33.3175</v>
      </c>
      <c r="FF93">
        <v>33.2768</v>
      </c>
      <c r="FG93">
        <v>13.7831</v>
      </c>
      <c r="FH93">
        <v>0</v>
      </c>
      <c r="FI93">
        <v>100</v>
      </c>
      <c r="FJ93">
        <v>-999.9</v>
      </c>
      <c r="FK93">
        <v>400</v>
      </c>
      <c r="FL93">
        <v>12.8166</v>
      </c>
      <c r="FM93">
        <v>101.485</v>
      </c>
      <c r="FN93">
        <v>100.853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24</v>
      </c>
    </row>
    <row r="16" spans="1:2">
      <c r="A16" t="s">
        <v>500</v>
      </c>
      <c r="B16" t="s">
        <v>501</v>
      </c>
    </row>
    <row r="17" spans="1:2">
      <c r="A17" t="s">
        <v>528</v>
      </c>
      <c r="B17" t="s">
        <v>529</v>
      </c>
    </row>
    <row r="18" spans="1:2">
      <c r="A18" t="s">
        <v>530</v>
      </c>
      <c r="B18" t="s">
        <v>529</v>
      </c>
    </row>
    <row r="19" spans="1:2">
      <c r="A19" t="s">
        <v>626</v>
      </c>
      <c r="B19" t="s">
        <v>627</v>
      </c>
    </row>
    <row r="20" spans="1:2">
      <c r="A20" t="s">
        <v>628</v>
      </c>
      <c r="B2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2020-12-09T15:54:42Z</dcterms:created>
  <dcterms:modified xsi:type="dcterms:W3CDTF">2020-12-09T15:54:42Z</dcterms:modified>
</cp:coreProperties>
</file>