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<sst xmlns="http://schemas.openxmlformats.org/spreadsheetml/2006/main" count="1558" uniqueCount="576">
  <si>
    <t>File opened</t>
  </si>
  <si>
    <t>2020-10-29 12:31:08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</si>
  <si>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</si>
  <si>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</si>
  <si>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</si>
  <si>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</si>
  <si>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</si>
  <si>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</si>
  <si>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</si>
  <si>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</si>
  <si>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</si>
  <si>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</si>
  <si>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</si>
  <si>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{"h2oaspan2": "0", "h2obspanconc2": "0", "co2bspanconc1": "2475", "h2oazero": "1.03785", "h2obspan2": "0", "co2bspanconc2": "314.9", "chamberpressurezero": "2.6768", "co2azero": "0.951804", "tazero": "0.0668316", "h2oaspan2a": "0.0712806", "co2aspan2a": "0.314921", "co2aspan1": "1.0031", "co2bspan2": "-0.0398483", "h2oaspanconc2": "0", "tbzero": "0.204033", "h2oaspan1": "1.00998", "h2obspan2b": "0.0724379", "h2obzero": "1.0379", "co2bzero": "0.949913", "co2bspan2a": "0.316856", "flowazero": "0.319", "co2aspan2": "-0.038086", "co2aspan2b": "0.312119", "h2obspan1": "1.01121", "ssa_ref": "34391.2", "oxygen": "21", "flowmeterzero": "0.993451", "co2bspan2b": "0.313962", "ssb_ref": "36665.6", "h2obspan2a": "0.0716346", "h2oaspan2b": "0.0719923", "co2aspanconc2": "314.9", "h2obspanconc1": "12.36", "co2bspan1": "1.0035", "h2oaspanconc1": "12.36", "flowbzero": "0.21524", "co2aspanconc1": "2475"}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</si>
  <si>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</si>
  <si>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</si>
  <si>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</si>
  <si>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</si>
  <si>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</si>
  <si>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</si>
  <si>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</si>
  <si>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</si>
  <si>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</si>
  <si>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12:31:08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</si>
  <si>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</si>
  <si>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</si>
  <si>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</si>
  <si>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</si>
  <si>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</si>
  <si>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</si>
  <si>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</si>
  <si>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</si>
  <si>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</si>
  <si>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</si>
  <si>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</si>
  <si>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</si>
  <si>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</si>
  <si>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</si>
  <si>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</si>
  <si>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</si>
  <si>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</si>
  <si>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</si>
  <si>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</si>
  <si>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</si>
  <si>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</si>
  <si>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</si>
  <si>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</si>
  <si>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</si>
  <si>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</si>
  <si>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</si>
  <si>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</si>
  <si>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</si>
  <si>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</si>
  <si>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</si>
  <si>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</si>
  <si>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</si>
  <si>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</si>
  <si>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</si>
  <si>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</si>
  <si>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</si>
  <si>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</si>
  <si>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</si>
  <si>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</si>
  <si>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</si>
  <si>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</si>
  <si>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</si>
  <si>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</si>
  <si>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</si>
  <si>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</si>
  <si>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</si>
  <si>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</si>
  <si>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</si>
  <si>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</si>
  <si>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</si>
  <si>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</si>
  <si>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</si>
  <si>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4.5071 81.7407 380.487 624.554 870.051 1066.99 1283.4 1451.65</t>
  </si>
  <si>
    <t>Fs_true</t>
  </si>
  <si>
    <t>-0.077325 101.444 403.878 601.369 802.38 999.576 1202.89 1400.94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</si>
  <si>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</si>
  <si>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</si>
  <si>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</si>
  <si>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</si>
  <si>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</si>
  <si>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</si>
  <si>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</si>
  <si>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</si>
  <si>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</si>
  <si>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</si>
  <si>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</si>
  <si>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</si>
  <si>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</si>
  <si>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</si>
  <si>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</si>
  <si>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</si>
  <si>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</si>
  <si>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</si>
  <si>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</si>
  <si>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</si>
  <si>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</si>
  <si>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</si>
  <si>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</si>
  <si>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</si>
  <si>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</si>
  <si>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</si>
  <si>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</si>
  <si>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</si>
  <si>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</si>
  <si>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</si>
  <si>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</si>
  <si>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</si>
  <si>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</si>
  <si>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</si>
  <si>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</si>
  <si>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</si>
  <si>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</si>
  <si>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</si>
  <si>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</si>
  <si>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</si>
  <si>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</si>
  <si>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</si>
  <si>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</si>
  <si>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</si>
  <si>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</si>
  <si>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</si>
  <si>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</si>
  <si>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</si>
  <si>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</si>
  <si>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</si>
  <si>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</si>
  <si>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</si>
  <si>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</si>
  <si>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</si>
  <si>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</si>
  <si>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</si>
  <si>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</si>
  <si>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</si>
  <si>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</si>
  <si>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</si>
  <si>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</si>
  <si>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</si>
  <si>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</si>
  <si>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</si>
  <si>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</si>
  <si>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</si>
  <si>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</si>
  <si>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</si>
  <si>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</si>
  <si>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</si>
  <si>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</si>
  <si>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</si>
  <si>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</si>
  <si>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</si>
  <si>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</si>
  <si>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</si>
  <si>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</si>
  <si>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</si>
  <si>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</si>
  <si>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</si>
  <si>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</si>
  <si>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</si>
  <si>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</si>
  <si>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</si>
  <si>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</si>
  <si>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</si>
  <si>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</si>
  <si>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</si>
  <si>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</si>
  <si>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</si>
  <si>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</si>
  <si>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</si>
  <si>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</si>
  <si>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</si>
  <si>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</si>
  <si>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</si>
  <si>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</si>
  <si>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</si>
  <si>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</si>
  <si>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</si>
  <si>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</si>
  <si>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</si>
  <si>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</si>
  <si>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</si>
  <si>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</si>
  <si>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</si>
  <si>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</si>
  <si>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</si>
  <si>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</si>
  <si>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</si>
  <si>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</si>
  <si>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</si>
  <si>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</si>
  <si>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</si>
  <si>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</si>
  <si>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</si>
  <si>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</si>
  <si>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</si>
  <si>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</si>
  <si>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</si>
  <si>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</si>
  <si>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</si>
  <si>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</si>
  <si>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</si>
  <si>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</si>
  <si>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</si>
  <si>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</si>
  <si>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</si>
  <si>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</si>
  <si>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</si>
  <si>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</si>
  <si>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</si>
  <si>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</si>
  <si>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</si>
  <si>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</si>
  <si>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</si>
  <si>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</si>
  <si>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</si>
  <si>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</si>
  <si>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</si>
  <si>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</si>
  <si>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</si>
  <si>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</si>
  <si>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</si>
  <si>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</si>
  <si>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</si>
  <si>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</si>
  <si>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</si>
  <si>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</si>
  <si>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</si>
  <si>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</si>
  <si>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</si>
  <si>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</si>
  <si>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</si>
  <si>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</si>
  <si>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</si>
  <si>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</si>
  <si>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</si>
  <si>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</si>
  <si>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</si>
  <si>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</si>
  <si>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</si>
  <si>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</si>
  <si>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</si>
  <si>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</si>
  <si>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</si>
  <si>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</si>
  <si>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</si>
  <si>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</si>
  <si>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</si>
  <si>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</si>
  <si>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</si>
  <si>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</si>
  <si>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</si>
  <si>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</si>
  <si>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</si>
  <si>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</si>
  <si>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</si>
  <si>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</si>
  <si>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</si>
  <si>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</si>
  <si>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</si>
  <si>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</si>
  <si>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</si>
  <si>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</si>
  <si>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</si>
  <si>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</si>
  <si>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</si>
  <si>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</si>
  <si>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</si>
  <si>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</si>
  <si>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</si>
  <si>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</si>
  <si>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</si>
  <si>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</si>
  <si>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</si>
  <si>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</si>
  <si>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</si>
  <si>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</si>
  <si>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</si>
  <si>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</si>
  <si>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</si>
  <si>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</si>
  <si>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</si>
  <si>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</si>
  <si>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</si>
  <si>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</si>
  <si>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12:31:47</t>
  </si>
  <si>
    <t>12:31:47</t>
  </si>
  <si>
    <t>b40-14</t>
  </si>
  <si>
    <t>_10</t>
  </si>
  <si>
    <t>RECT-4143-20200907-06_33_50</t>
  </si>
  <si>
    <t>RECT-1415-20201029-12_31_46</t>
  </si>
  <si>
    <t>DARK-1416-20201029-12_31_48</t>
  </si>
  <si>
    <t>0: Broadleaf</t>
  </si>
  <si>
    <t>--:--:--</t>
  </si>
  <si>
    <t>0/3</t>
  </si>
  <si>
    <t>20201029 12:35:33</t>
  </si>
  <si>
    <t>12:35:33</t>
  </si>
  <si>
    <t>RECT-1417-20201029-12_35_32</t>
  </si>
  <si>
    <t>DARK-1418-20201029-12_35_34</t>
  </si>
  <si>
    <t>20201029 12:42:28</t>
  </si>
  <si>
    <t>12:42:28</t>
  </si>
  <si>
    <t>9018</t>
  </si>
  <si>
    <t>RECT-1419-20201029-12_42_27</t>
  </si>
  <si>
    <t>DARK-1420-20201029-12_42_29</t>
  </si>
  <si>
    <t>20201029 12:42:52</t>
  </si>
  <si>
    <t>12:42:52</t>
  </si>
  <si>
    <t>_5</t>
  </si>
  <si>
    <t>RECT-1421-20201029-12_42_51</t>
  </si>
  <si>
    <t>DARK-1422-20201029-12_42_53</t>
  </si>
  <si>
    <t>20201029 12:44:43</t>
  </si>
  <si>
    <t>12:44:43</t>
  </si>
  <si>
    <t>RECT-1423-20201029-12_44_42</t>
  </si>
  <si>
    <t>DARK-1424-20201029-12_44_44</t>
  </si>
  <si>
    <t>20201029 12:46:01</t>
  </si>
  <si>
    <t>12:46:01</t>
  </si>
  <si>
    <t>RECT-1425-20201029-12_46_00</t>
  </si>
  <si>
    <t>DARK-1426-20201029-12_46_02</t>
  </si>
  <si>
    <t>1/3</t>
  </si>
  <si>
    <t>20201029 12:48:26</t>
  </si>
  <si>
    <t>12:48:26</t>
  </si>
  <si>
    <t>2214.4</t>
  </si>
  <si>
    <t>_8</t>
  </si>
  <si>
    <t>RECT-1427-20201029-12_48_25</t>
  </si>
  <si>
    <t>DARK-1428-20201029-12_48_27</t>
  </si>
  <si>
    <t>2/3</t>
  </si>
  <si>
    <t>20201029 12:50:15</t>
  </si>
  <si>
    <t>12:50:15</t>
  </si>
  <si>
    <t>RECT-1429-20201029-12_50_14</t>
  </si>
  <si>
    <t>DARK-1430-20201029-12_50_16</t>
  </si>
  <si>
    <t>20201029 13:04:15</t>
  </si>
  <si>
    <t>13:04:15</t>
  </si>
  <si>
    <t>T52</t>
  </si>
  <si>
    <t>_3</t>
  </si>
  <si>
    <t>RECT-1431-20201029-13_04_14</t>
  </si>
  <si>
    <t>DARK-1432-20201029-13_04_16</t>
  </si>
  <si>
    <t>20201029 13:06:10</t>
  </si>
  <si>
    <t>13:06:10</t>
  </si>
  <si>
    <t>RECT-1433-20201029-13_06_09</t>
  </si>
  <si>
    <t>DARK-1434-20201029-13_06_11</t>
  </si>
  <si>
    <t>20201029 13:07:33</t>
  </si>
  <si>
    <t>13:07:33</t>
  </si>
  <si>
    <t>RECT-1435-20201029-13_07_32</t>
  </si>
  <si>
    <t>DARK-1436-20201029-13_07_34</t>
  </si>
  <si>
    <t>20201029 13:09:53</t>
  </si>
  <si>
    <t>13:09:53</t>
  </si>
  <si>
    <t>RECT-1437-20201029-13_09_52</t>
  </si>
  <si>
    <t>DARK-1438-20201029-13_09_54</t>
  </si>
  <si>
    <t>20201029 13:12:40</t>
  </si>
  <si>
    <t>13:12:40</t>
  </si>
  <si>
    <t>TXNM0821</t>
  </si>
  <si>
    <t>_4</t>
  </si>
  <si>
    <t>RECT-1439-20201029-13_12_39</t>
  </si>
  <si>
    <t>DARK-1440-20201029-13_12_41</t>
  </si>
  <si>
    <t>20201029 13:14:00</t>
  </si>
  <si>
    <t>13:14:00</t>
  </si>
  <si>
    <t>RECT-1441-20201029-13_13_59</t>
  </si>
  <si>
    <t>DARK-1442-20201029-13_14_01</t>
  </si>
  <si>
    <t>20201029 13:15:25</t>
  </si>
  <si>
    <t>13:15:25</t>
  </si>
  <si>
    <t>Vru42</t>
  </si>
  <si>
    <t>RECT-1443-20201029-13_15_24</t>
  </si>
  <si>
    <t>DARK-1444-20201029-13_15_26</t>
  </si>
  <si>
    <t>20201029 13:16:58</t>
  </si>
  <si>
    <t>13:16:58</t>
  </si>
  <si>
    <t>RECT-1445-20201029-13_16_57</t>
  </si>
  <si>
    <t>DARK-1446-20201029-13_16_59</t>
  </si>
  <si>
    <t>20201029 13:18:06</t>
  </si>
  <si>
    <t>13:18:06</t>
  </si>
  <si>
    <t>RECT-1447-20201029-13_18_05</t>
  </si>
  <si>
    <t>DARK-1448-20201029-13_18_07</t>
  </si>
  <si>
    <t>20201029 13:19:27</t>
  </si>
  <si>
    <t>13:19:27</t>
  </si>
  <si>
    <t>9031</t>
  </si>
  <si>
    <t>_11</t>
  </si>
  <si>
    <t>RECT-1449-20201029-13_19_26</t>
  </si>
  <si>
    <t>DARK-1450-20201029-13_19_28</t>
  </si>
  <si>
    <t>20201029 13:21:13</t>
  </si>
  <si>
    <t>13:21:13</t>
  </si>
  <si>
    <t>RECT-1451-20201029-13_21_12</t>
  </si>
  <si>
    <t>DARK-1452-20201029-13_21_14</t>
  </si>
  <si>
    <t>20201029 13:23:28</t>
  </si>
  <si>
    <t>13:23:28</t>
  </si>
  <si>
    <t>C56-94</t>
  </si>
  <si>
    <t>_7</t>
  </si>
  <si>
    <t>RECT-1453-20201029-13_23_27</t>
  </si>
  <si>
    <t>DARK-1454-20201029-13_23_29</t>
  </si>
  <si>
    <t>20201029 13:25:18</t>
  </si>
  <si>
    <t>13:25:18</t>
  </si>
  <si>
    <t>RECT-1455-20201029-13_25_17</t>
  </si>
  <si>
    <t>DARK-1456-20201029-13_25_19</t>
  </si>
  <si>
    <t>20201029 13:26:44</t>
  </si>
  <si>
    <t>13:26:44</t>
  </si>
  <si>
    <t>588155.01</t>
  </si>
  <si>
    <t>RECT-1457-20201029-13_26_43</t>
  </si>
  <si>
    <t>DARK-1458-20201029-13_26_45</t>
  </si>
  <si>
    <t>20201029 13:28:40</t>
  </si>
  <si>
    <t>13:28:40</t>
  </si>
  <si>
    <t>RECT-1459-20201029-13_28_39</t>
  </si>
  <si>
    <t>DARK-1460-20201029-13_28_42</t>
  </si>
  <si>
    <t>20201029 13:29:56</t>
  </si>
  <si>
    <t>13:29:56</t>
  </si>
  <si>
    <t>T48</t>
  </si>
  <si>
    <t>RECT-1461-20201029-13_29_55</t>
  </si>
  <si>
    <t>DARK-1462-20201029-13_29_57</t>
  </si>
  <si>
    <t>20201029 13:31:49</t>
  </si>
  <si>
    <t>13:31:49</t>
  </si>
  <si>
    <t>RECT-1463-20201029-13_31_48</t>
  </si>
  <si>
    <t>DARK-1464-20201029-13_31_50</t>
  </si>
  <si>
    <t>20201029 13:33:05</t>
  </si>
  <si>
    <t>13:33:05</t>
  </si>
  <si>
    <t>RECT-1465-20201029-13_33_04</t>
  </si>
  <si>
    <t>DARK-1466-20201029-13_33_06</t>
  </si>
  <si>
    <t>20201029 13:36:11</t>
  </si>
  <si>
    <t>13:36:11</t>
  </si>
  <si>
    <t>RECT-1467-20201029-13_36_10</t>
  </si>
  <si>
    <t>DARK-1468-20201029-13_36_12</t>
  </si>
  <si>
    <t>20201029 13:37:55</t>
  </si>
  <si>
    <t>13:37:55</t>
  </si>
  <si>
    <t>RECT-1469-20201029-13_37_54</t>
  </si>
  <si>
    <t>DARK-1470-20201029-13_37_56</t>
  </si>
  <si>
    <t>20201029 13:39:50</t>
  </si>
  <si>
    <t>13:39:50</t>
  </si>
  <si>
    <t>RECT-1471-20201029-13_39_49</t>
  </si>
  <si>
    <t>DARK-1472-20201029-13_39_51</t>
  </si>
  <si>
    <t>20201029 13:42:32</t>
  </si>
  <si>
    <t>13:42:32</t>
  </si>
  <si>
    <t>1149</t>
  </si>
  <si>
    <t>RECT-1475-20201029-13_42_31</t>
  </si>
  <si>
    <t>DARK-1476-20201029-13_42_33</t>
  </si>
  <si>
    <t>20201029 13:44:15</t>
  </si>
  <si>
    <t>13:44:15</t>
  </si>
  <si>
    <t>RECT-1477-20201029-13_44_14</t>
  </si>
  <si>
    <t>DARK-1478-20201029-13_44_16</t>
  </si>
  <si>
    <t>20201029 13:45:38</t>
  </si>
  <si>
    <t>13:45:38</t>
  </si>
  <si>
    <t>SC2</t>
  </si>
  <si>
    <t>RECT-1479-20201029-13_45_37</t>
  </si>
  <si>
    <t>DARK-1480-20201029-13_45_39</t>
  </si>
  <si>
    <t>20201029 13:51:00</t>
  </si>
  <si>
    <t>13:51:00</t>
  </si>
  <si>
    <t>RECT-1481-20201029-13_50_59</t>
  </si>
  <si>
    <t>DARK-1482-20201029-13_51_01</t>
  </si>
  <si>
    <t>20201029 13:52:21</t>
  </si>
  <si>
    <t>13:52:21</t>
  </si>
  <si>
    <t>RECT-1483-20201029-13_52_20</t>
  </si>
  <si>
    <t>DARK-1484-20201029-13_52_22</t>
  </si>
  <si>
    <t>20201029 13:53:55</t>
  </si>
  <si>
    <t>13:53:55</t>
  </si>
  <si>
    <t>RECT-1485-20201029-13_53_54</t>
  </si>
  <si>
    <t>DARK-1486-20201029-13_53_56</t>
  </si>
  <si>
    <t>20201029 13:55:12</t>
  </si>
  <si>
    <t>13:55:12</t>
  </si>
  <si>
    <t>b42-24</t>
  </si>
  <si>
    <t>RECT-1487-20201029-13_55_11</t>
  </si>
  <si>
    <t>DARK-1488-20201029-13_55_13</t>
  </si>
  <si>
    <t>20201029 13:56:42</t>
  </si>
  <si>
    <t>13:56:42</t>
  </si>
  <si>
    <t>RECT-1489-20201029-13_56_41</t>
  </si>
  <si>
    <t>DARK-1490-20201029-13_56_43</t>
  </si>
  <si>
    <t>20201029 13:57:48</t>
  </si>
  <si>
    <t>13:57:48</t>
  </si>
  <si>
    <t>_1</t>
  </si>
  <si>
    <t>RECT-1491-20201029-13_57_47</t>
  </si>
  <si>
    <t>DARK-1492-20201029-13_57_49</t>
  </si>
  <si>
    <t>20201029 13:59:11</t>
  </si>
  <si>
    <t>13:59:11</t>
  </si>
  <si>
    <t>RECT-1493-20201029-13_59_10</t>
  </si>
  <si>
    <t>DARK-1494-20201029-13_59_12</t>
  </si>
  <si>
    <t>20201029 14:03:09</t>
  </si>
  <si>
    <t>14:03:09</t>
  </si>
  <si>
    <t>2970</t>
  </si>
  <si>
    <t>RECT-1495-20201029-14_03_08</t>
  </si>
  <si>
    <t>DARK-1496-20201029-14_03_10</t>
  </si>
  <si>
    <t>20201029 14:04:50</t>
  </si>
  <si>
    <t>14:04:50</t>
  </si>
  <si>
    <t>RECT-1497-20201029-14_04_49</t>
  </si>
  <si>
    <t>DARK-1498-20201029-14_04_51</t>
  </si>
  <si>
    <t>20201029 14:06:09</t>
  </si>
  <si>
    <t>14:06:09</t>
  </si>
  <si>
    <t>OCK1-SO2</t>
  </si>
  <si>
    <t>_2</t>
  </si>
  <si>
    <t>RECT-1499-20201029-14_06_08</t>
  </si>
  <si>
    <t>DARK-1500-20201029-14_06_10</t>
  </si>
  <si>
    <t>20201029 14:08:06</t>
  </si>
  <si>
    <t>14:08:06</t>
  </si>
  <si>
    <t>RECT-1501-20201029-14_08_05</t>
  </si>
  <si>
    <t>DARK-1502-20201029-14_08_07</t>
  </si>
  <si>
    <t>20201029 14:09:25</t>
  </si>
  <si>
    <t>14:09:25</t>
  </si>
  <si>
    <t>RECT-1503-20201029-14_09_24</t>
  </si>
  <si>
    <t>DARK-1504-20201029-14_09_26</t>
  </si>
  <si>
    <t>20201029 14:11:15</t>
  </si>
  <si>
    <t>14:11:15</t>
  </si>
  <si>
    <t>RECT-1505-20201029-14_11_14</t>
  </si>
  <si>
    <t>DARK-1506-20201029-14_11_16</t>
  </si>
  <si>
    <t>20201029 14:12:33</t>
  </si>
  <si>
    <t>14:12:33</t>
  </si>
  <si>
    <t>RECT-1507-20201029-14_12_32</t>
  </si>
  <si>
    <t>DARK-1508-20201029-14_12_34</t>
  </si>
  <si>
    <t>20201029 14:13:33</t>
  </si>
  <si>
    <t>14:13:33</t>
  </si>
  <si>
    <t>ANU65</t>
  </si>
  <si>
    <t>RECT-1509-20201029-14_13_32</t>
  </si>
  <si>
    <t>DARK-1510-20201029-14_13_34</t>
  </si>
  <si>
    <t>20201029 14:15:34</t>
  </si>
  <si>
    <t>14:15:34</t>
  </si>
  <si>
    <t>RECT-1511-20201029-14_15_33</t>
  </si>
  <si>
    <t>DARK-1512-20201029-14_15_35</t>
  </si>
  <si>
    <t>20201029 14:17:04</t>
  </si>
  <si>
    <t>14:17:04</t>
  </si>
  <si>
    <t>Haines</t>
  </si>
  <si>
    <t>RECT-1513-20201029-14_17_03</t>
  </si>
  <si>
    <t>DARK-1514-20201029-14_17_05</t>
  </si>
  <si>
    <t>20201029 14:19:13</t>
  </si>
  <si>
    <t>14:19:13</t>
  </si>
  <si>
    <t>RECT-1515-20201029-14_19_12</t>
  </si>
  <si>
    <t>DARK-1516-20201029-14_19_14</t>
  </si>
  <si>
    <t>20201029 14:20:10</t>
  </si>
  <si>
    <t>14:20:10</t>
  </si>
  <si>
    <t>RECT-1517-20201029-14_20_09</t>
  </si>
  <si>
    <t>DARK-1518-20201029-14_20_11</t>
  </si>
  <si>
    <t>20201029 14:21:56</t>
  </si>
  <si>
    <t>14:21:56</t>
  </si>
  <si>
    <t>RECT-1519-20201029-14_21_55</t>
  </si>
  <si>
    <t>DARK-1520-20201029-14_21_57</t>
  </si>
  <si>
    <t>20201029 14:24:16</t>
  </si>
  <si>
    <t>14:24:16</t>
  </si>
  <si>
    <t>RECT-1521-20201029-14_24_15</t>
  </si>
  <si>
    <t>DARK-1522-20201029-14_24_17</t>
  </si>
  <si>
    <t>20201029 14:25:57</t>
  </si>
  <si>
    <t>14:25:57</t>
  </si>
  <si>
    <t>RECT-1523-20201029-14_25_56</t>
  </si>
  <si>
    <t>DARK-1524-20201029-14_25_58</t>
  </si>
  <si>
    <t>20201029 14:28:03</t>
  </si>
  <si>
    <t>14:28:03</t>
  </si>
  <si>
    <t>Haines2</t>
  </si>
  <si>
    <t>RECT-1525-20201029-14_28_02</t>
  </si>
  <si>
    <t>DARK-1526-20201029-14_28_04</t>
  </si>
  <si>
    <t>20201029 14:30:26</t>
  </si>
  <si>
    <t>14:30:26</t>
  </si>
  <si>
    <t>RECT-1527-20201029-14_30_25</t>
  </si>
  <si>
    <t>DARK-1528-20201029-14_30_27</t>
  </si>
  <si>
    <t>3/3</t>
  </si>
  <si>
    <t>20201029 14:31:45</t>
  </si>
  <si>
    <t>14:31:45</t>
  </si>
  <si>
    <t>25189.01</t>
  </si>
  <si>
    <t>RECT-1529-20201029-14_31_44</t>
  </si>
  <si>
    <t>DARK-1530-20201029-14_31_46</t>
  </si>
  <si>
    <t>20201029 14:32:58</t>
  </si>
  <si>
    <t>14:32:58</t>
  </si>
  <si>
    <t>RECT-1531-20201029-14_32_57</t>
  </si>
  <si>
    <t>DARK-1532-20201029-14_32_59</t>
  </si>
  <si>
    <t>20201029 14:35:20</t>
  </si>
  <si>
    <t>14:35:20</t>
  </si>
  <si>
    <t>RECT-1533-20201029-14_35_19</t>
  </si>
  <si>
    <t>DARK-1534-20201029-14_35_21</t>
  </si>
  <si>
    <t>20201029 14:37:51</t>
  </si>
  <si>
    <t>14:37:51</t>
  </si>
  <si>
    <t>NY1</t>
  </si>
  <si>
    <t>_6</t>
  </si>
  <si>
    <t>RECT-1535-20201029-14_37_50</t>
  </si>
  <si>
    <t>DARK-1536-20201029-14_37_52</t>
  </si>
  <si>
    <t>20201029 14:39:18</t>
  </si>
  <si>
    <t>14:39:18</t>
  </si>
  <si>
    <t>RECT-1537-20201029-14_39_17</t>
  </si>
  <si>
    <t>DARK-1538-20201029-14_39_19</t>
  </si>
  <si>
    <t>20201029 14:40:33</t>
  </si>
  <si>
    <t>14:40:33</t>
  </si>
  <si>
    <t>CC12</t>
  </si>
  <si>
    <t>RECT-1539-20201029-14_40_32</t>
  </si>
  <si>
    <t>DARK-1540-20201029-14_40_34</t>
  </si>
  <si>
    <t>20201029 14:42:07</t>
  </si>
  <si>
    <t>14:42:07</t>
  </si>
  <si>
    <t>RECT-1541-20201029-14_42_06</t>
  </si>
  <si>
    <t>DARK-1542-20201029-14_42_08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</si>
</sst>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79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27</v>
      </c>
    </row>
    <row r="3" spans="1:174">
      <c r="B3">
        <v>4</v>
      </c>
      <c r="C3">
        <v>21</v>
      </c>
    </row>
    <row r="4" spans="1:174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4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>
      <c r="A17">
        <v>1</v>
      </c>
      <c r="B17">
        <v>1603999907.1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1603999899.35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511</v>
      </c>
      <c r="AF17">
        <v>100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290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291</v>
      </c>
      <c r="AR17">
        <v>15279.1</v>
      </c>
      <c r="AS17">
        <v>3.40176153846154</v>
      </c>
      <c r="AT17">
        <v>2.81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292</v>
      </c>
      <c r="BD17">
        <v>-141.04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293</v>
      </c>
      <c r="BS17">
        <v>2</v>
      </c>
      <c r="BT17">
        <v>1603999899.35</v>
      </c>
      <c r="BU17">
        <v>403.519333333333</v>
      </c>
      <c r="BV17">
        <v>399.924633333333</v>
      </c>
      <c r="BW17">
        <v>26.6650333333333</v>
      </c>
      <c r="BX17">
        <v>30.6766833333333</v>
      </c>
      <c r="BY17">
        <v>403.519333333333</v>
      </c>
      <c r="BZ17">
        <v>26.6650333333333</v>
      </c>
      <c r="CA17">
        <v>502.3616</v>
      </c>
      <c r="CB17">
        <v>101.757366666667</v>
      </c>
      <c r="CC17">
        <v>0.087248605</v>
      </c>
      <c r="CD17">
        <v>33.5937833333333</v>
      </c>
      <c r="CE17">
        <v>34.0736533333333</v>
      </c>
      <c r="CF17">
        <v>999.9</v>
      </c>
      <c r="CG17">
        <v>0</v>
      </c>
      <c r="CH17">
        <v>0</v>
      </c>
      <c r="CI17">
        <v>10000.9646666667</v>
      </c>
      <c r="CJ17">
        <v>0</v>
      </c>
      <c r="CK17">
        <v>243.130233333333</v>
      </c>
      <c r="CL17">
        <v>1299.83033333333</v>
      </c>
      <c r="CM17">
        <v>0.899996</v>
      </c>
      <c r="CN17">
        <v>0.100003226666667</v>
      </c>
      <c r="CO17">
        <v>0</v>
      </c>
      <c r="CP17">
        <v>3.43104333333333</v>
      </c>
      <c r="CQ17">
        <v>4.99979</v>
      </c>
      <c r="CR17">
        <v>8725.57373333333</v>
      </c>
      <c r="CS17">
        <v>11049.8166666667</v>
      </c>
      <c r="CT17">
        <v>47.1124</v>
      </c>
      <c r="CU17">
        <v>49.5</v>
      </c>
      <c r="CV17">
        <v>48.1828666666666</v>
      </c>
      <c r="CW17">
        <v>48.812</v>
      </c>
      <c r="CX17">
        <v>48.8956666666667</v>
      </c>
      <c r="CY17">
        <v>1165.34466666667</v>
      </c>
      <c r="CZ17">
        <v>129.485666666667</v>
      </c>
      <c r="DA17">
        <v>0</v>
      </c>
      <c r="DB17">
        <v>1603999905.2</v>
      </c>
      <c r="DC17">
        <v>0</v>
      </c>
      <c r="DD17">
        <v>3.40176153846154</v>
      </c>
      <c r="DE17">
        <v>3.35499485318158</v>
      </c>
      <c r="DF17">
        <v>171438.13864008</v>
      </c>
      <c r="DG17">
        <v>9905.59946153846</v>
      </c>
      <c r="DH17">
        <v>15</v>
      </c>
      <c r="DI17">
        <v>0</v>
      </c>
      <c r="DJ17" t="s">
        <v>294</v>
      </c>
      <c r="DK17">
        <v>1603922837.1</v>
      </c>
      <c r="DL17">
        <v>1603922837.1</v>
      </c>
      <c r="DM17">
        <v>0</v>
      </c>
      <c r="DN17">
        <v>0.036</v>
      </c>
      <c r="DO17">
        <v>0.017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-1.87346098078468</v>
      </c>
      <c r="DW17">
        <v>16.2086462288806</v>
      </c>
      <c r="DX17">
        <v>1.20722352557498</v>
      </c>
      <c r="DY17">
        <v>0</v>
      </c>
      <c r="DZ17">
        <v>3.79657</v>
      </c>
      <c r="EA17">
        <v>-24.3520476974416</v>
      </c>
      <c r="EB17">
        <v>1.81361773772204</v>
      </c>
      <c r="EC17">
        <v>0</v>
      </c>
      <c r="ED17">
        <v>-4.13202866666667</v>
      </c>
      <c r="EE17">
        <v>14.8693412235817</v>
      </c>
      <c r="EF17">
        <v>1.10462005412942</v>
      </c>
      <c r="EG17">
        <v>0</v>
      </c>
      <c r="EH17">
        <v>0</v>
      </c>
      <c r="EI17">
        <v>3</v>
      </c>
      <c r="EJ17" t="s">
        <v>295</v>
      </c>
      <c r="EK17">
        <v>100</v>
      </c>
      <c r="EL17">
        <v>100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-1</v>
      </c>
      <c r="EX17">
        <v>-1</v>
      </c>
      <c r="EY17">
        <v>-1</v>
      </c>
      <c r="EZ17">
        <v>-1</v>
      </c>
      <c r="FA17">
        <v>1284.5</v>
      </c>
      <c r="FB17">
        <v>1284.5</v>
      </c>
      <c r="FC17">
        <v>2</v>
      </c>
      <c r="FD17">
        <v>3.19443</v>
      </c>
      <c r="FE17">
        <v>147.356</v>
      </c>
      <c r="FF17">
        <v>32.9076</v>
      </c>
      <c r="FG17">
        <v>30.173</v>
      </c>
      <c r="FH17">
        <v>30.001</v>
      </c>
      <c r="FI17">
        <v>30.0339</v>
      </c>
      <c r="FJ17">
        <v>29.942</v>
      </c>
      <c r="FK17">
        <v>20.2576</v>
      </c>
      <c r="FL17">
        <v>0</v>
      </c>
      <c r="FM17">
        <v>100</v>
      </c>
      <c r="FN17">
        <v>-999.9</v>
      </c>
      <c r="FO17">
        <v>400</v>
      </c>
      <c r="FP17">
        <v>56.2823</v>
      </c>
      <c r="FQ17">
        <v>101.426</v>
      </c>
      <c r="FR17">
        <v>101.576</v>
      </c>
    </row>
    <row r="18" spans="1:174">
      <c r="A18">
        <v>2</v>
      </c>
      <c r="B18">
        <v>1604000133.5</v>
      </c>
      <c r="C18">
        <v>226.400000095367</v>
      </c>
      <c r="D18" t="s">
        <v>296</v>
      </c>
      <c r="E18" t="s">
        <v>297</v>
      </c>
      <c r="F18" t="s">
        <v>288</v>
      </c>
      <c r="G18" t="s">
        <v>289</v>
      </c>
      <c r="H18">
        <v>1604000125.53871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290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298</v>
      </c>
      <c r="AR18">
        <v>15507.6</v>
      </c>
      <c r="AS18">
        <v>673.74364</v>
      </c>
      <c r="AT18">
        <v>954.53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299</v>
      </c>
      <c r="BD18">
        <v>516.27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293</v>
      </c>
      <c r="BS18">
        <v>2</v>
      </c>
      <c r="BT18">
        <v>1604000125.53871</v>
      </c>
      <c r="BU18">
        <v>383.836193548387</v>
      </c>
      <c r="BV18">
        <v>399.968967741935</v>
      </c>
      <c r="BW18">
        <v>29.4466548387097</v>
      </c>
      <c r="BX18">
        <v>26.4553903225806</v>
      </c>
      <c r="BY18">
        <v>383.836193548387</v>
      </c>
      <c r="BZ18">
        <v>29.4466548387097</v>
      </c>
      <c r="CA18">
        <v>500.030419354839</v>
      </c>
      <c r="CB18">
        <v>101.739129032258</v>
      </c>
      <c r="CC18">
        <v>0.0999839870967742</v>
      </c>
      <c r="CD18">
        <v>33.9987967741936</v>
      </c>
      <c r="CE18">
        <v>33.5466774193548</v>
      </c>
      <c r="CF18">
        <v>999.9</v>
      </c>
      <c r="CG18">
        <v>0</v>
      </c>
      <c r="CH18">
        <v>0</v>
      </c>
      <c r="CI18">
        <v>10002.7590322581</v>
      </c>
      <c r="CJ18">
        <v>0</v>
      </c>
      <c r="CK18">
        <v>449.428387096774</v>
      </c>
      <c r="CL18">
        <v>1299.98451612903</v>
      </c>
      <c r="CM18">
        <v>0.899995258064516</v>
      </c>
      <c r="CN18">
        <v>0.100004687096774</v>
      </c>
      <c r="CO18">
        <v>0</v>
      </c>
      <c r="CP18">
        <v>673.999225806451</v>
      </c>
      <c r="CQ18">
        <v>4.99979</v>
      </c>
      <c r="CR18">
        <v>8903.68709677419</v>
      </c>
      <c r="CS18">
        <v>11051.1419354839</v>
      </c>
      <c r="CT18">
        <v>46.776</v>
      </c>
      <c r="CU18">
        <v>49.532</v>
      </c>
      <c r="CV18">
        <v>47.887</v>
      </c>
      <c r="CW18">
        <v>48.625</v>
      </c>
      <c r="CX18">
        <v>48.671</v>
      </c>
      <c r="CY18">
        <v>1165.48193548387</v>
      </c>
      <c r="CZ18">
        <v>129.501935483871</v>
      </c>
      <c r="DA18">
        <v>0</v>
      </c>
      <c r="DB18">
        <v>225.900000095367</v>
      </c>
      <c r="DC18">
        <v>0</v>
      </c>
      <c r="DD18">
        <v>673.74364</v>
      </c>
      <c r="DE18">
        <v>-12.9460000028411</v>
      </c>
      <c r="DF18">
        <v>-181.403076535275</v>
      </c>
      <c r="DG18">
        <v>8901.394</v>
      </c>
      <c r="DH18">
        <v>15</v>
      </c>
      <c r="DI18">
        <v>0</v>
      </c>
      <c r="DJ18" t="s">
        <v>294</v>
      </c>
      <c r="DK18">
        <v>1603922837.1</v>
      </c>
      <c r="DL18">
        <v>1603922837.1</v>
      </c>
      <c r="DM18">
        <v>0</v>
      </c>
      <c r="DN18">
        <v>0.036</v>
      </c>
      <c r="DO18">
        <v>0.017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12.5061737319656</v>
      </c>
      <c r="DW18">
        <v>-2.87459309193294</v>
      </c>
      <c r="DX18">
        <v>0.215100314973482</v>
      </c>
      <c r="DY18">
        <v>0</v>
      </c>
      <c r="DZ18">
        <v>-16.1608838709677</v>
      </c>
      <c r="EA18">
        <v>3.41602312779527</v>
      </c>
      <c r="EB18">
        <v>0.2547793683053</v>
      </c>
      <c r="EC18">
        <v>0</v>
      </c>
      <c r="ED18">
        <v>2.9942464516129</v>
      </c>
      <c r="EE18">
        <v>-0.329951792273985</v>
      </c>
      <c r="EF18">
        <v>0.025074430948856</v>
      </c>
      <c r="EG18">
        <v>0</v>
      </c>
      <c r="EH18">
        <v>0</v>
      </c>
      <c r="EI18">
        <v>3</v>
      </c>
      <c r="EJ18" t="s">
        <v>295</v>
      </c>
      <c r="EK18">
        <v>100</v>
      </c>
      <c r="EL18">
        <v>100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0.225432467281933</v>
      </c>
      <c r="ET18">
        <v>0</v>
      </c>
      <c r="EU18">
        <v>0</v>
      </c>
      <c r="EV18">
        <v>0</v>
      </c>
      <c r="EW18">
        <v>-1</v>
      </c>
      <c r="EX18">
        <v>-1</v>
      </c>
      <c r="EY18">
        <v>-1</v>
      </c>
      <c r="EZ18">
        <v>-1</v>
      </c>
      <c r="FA18">
        <v>1288.3</v>
      </c>
      <c r="FB18">
        <v>1288.3</v>
      </c>
      <c r="FC18">
        <v>2</v>
      </c>
      <c r="FD18">
        <v>497.704</v>
      </c>
      <c r="FE18">
        <v>506.279</v>
      </c>
      <c r="FF18">
        <v>32.6774</v>
      </c>
      <c r="FG18">
        <v>30.3903</v>
      </c>
      <c r="FH18">
        <v>30.0013</v>
      </c>
      <c r="FI18">
        <v>30.1461</v>
      </c>
      <c r="FJ18">
        <v>30.0455</v>
      </c>
      <c r="FK18">
        <v>30.7455</v>
      </c>
      <c r="FL18">
        <v>0</v>
      </c>
      <c r="FM18">
        <v>100</v>
      </c>
      <c r="FN18">
        <v>-999.9</v>
      </c>
      <c r="FO18">
        <v>400</v>
      </c>
      <c r="FP18">
        <v>31.4145</v>
      </c>
      <c r="FQ18">
        <v>101.359</v>
      </c>
      <c r="FR18">
        <v>101.558</v>
      </c>
    </row>
    <row r="19" spans="1:174">
      <c r="A19">
        <v>3</v>
      </c>
      <c r="B19">
        <v>1604000548</v>
      </c>
      <c r="C19">
        <v>640.900000095367</v>
      </c>
      <c r="D19" t="s">
        <v>300</v>
      </c>
      <c r="E19" t="s">
        <v>301</v>
      </c>
      <c r="F19" t="s">
        <v>302</v>
      </c>
      <c r="G19" t="s">
        <v>289</v>
      </c>
      <c r="H19">
        <v>1604000540.25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290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15483.3</v>
      </c>
      <c r="AS19">
        <v>666.693615384615</v>
      </c>
      <c r="AT19">
        <v>849.37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512.01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293</v>
      </c>
      <c r="BS19">
        <v>2</v>
      </c>
      <c r="BT19">
        <v>1604000540.25</v>
      </c>
      <c r="BU19">
        <v>388.1483</v>
      </c>
      <c r="BV19">
        <v>400.014433333333</v>
      </c>
      <c r="BW19">
        <v>28.3858533333333</v>
      </c>
      <c r="BX19">
        <v>25.7083166666667</v>
      </c>
      <c r="BY19">
        <v>388.1483</v>
      </c>
      <c r="BZ19">
        <v>28.1651366666667</v>
      </c>
      <c r="CA19">
        <v>500.024566666667</v>
      </c>
      <c r="CB19">
        <v>101.724866666667</v>
      </c>
      <c r="CC19">
        <v>0.100000383333333</v>
      </c>
      <c r="CD19">
        <v>34.6067966666667</v>
      </c>
      <c r="CE19">
        <v>34.2032633333333</v>
      </c>
      <c r="CF19">
        <v>999.9</v>
      </c>
      <c r="CG19">
        <v>0</v>
      </c>
      <c r="CH19">
        <v>0</v>
      </c>
      <c r="CI19">
        <v>10004.172</v>
      </c>
      <c r="CJ19">
        <v>0</v>
      </c>
      <c r="CK19">
        <v>982.3993</v>
      </c>
      <c r="CL19">
        <v>1299.99333333333</v>
      </c>
      <c r="CM19">
        <v>0.9000081</v>
      </c>
      <c r="CN19">
        <v>0.09999198</v>
      </c>
      <c r="CO19">
        <v>0</v>
      </c>
      <c r="CP19">
        <v>666.686066666667</v>
      </c>
      <c r="CQ19">
        <v>4.99979</v>
      </c>
      <c r="CR19">
        <v>8854.06366666667</v>
      </c>
      <c r="CS19">
        <v>11051.26</v>
      </c>
      <c r="CT19">
        <v>47.1229</v>
      </c>
      <c r="CU19">
        <v>50.0144666666666</v>
      </c>
      <c r="CV19">
        <v>48.2227</v>
      </c>
      <c r="CW19">
        <v>49.4958</v>
      </c>
      <c r="CX19">
        <v>49.031</v>
      </c>
      <c r="CY19">
        <v>1165.50333333333</v>
      </c>
      <c r="CZ19">
        <v>129.49</v>
      </c>
      <c r="DA19">
        <v>0</v>
      </c>
      <c r="DB19">
        <v>413.599999904633</v>
      </c>
      <c r="DC19">
        <v>0</v>
      </c>
      <c r="DD19">
        <v>666.693615384615</v>
      </c>
      <c r="DE19">
        <v>-5.54078631306533</v>
      </c>
      <c r="DF19">
        <v>-183.477606916821</v>
      </c>
      <c r="DG19">
        <v>8853.36692307692</v>
      </c>
      <c r="DH19">
        <v>15</v>
      </c>
      <c r="DI19">
        <v>0</v>
      </c>
      <c r="DJ19" t="s">
        <v>294</v>
      </c>
      <c r="DK19">
        <v>1603922837.1</v>
      </c>
      <c r="DL19">
        <v>1603922837.1</v>
      </c>
      <c r="DM19">
        <v>0</v>
      </c>
      <c r="DN19">
        <v>0.036</v>
      </c>
      <c r="DO19">
        <v>0.017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9.00621118231204</v>
      </c>
      <c r="DW19">
        <v>-1.11169882964678</v>
      </c>
      <c r="DX19">
        <v>0.0824049818564086</v>
      </c>
      <c r="DY19">
        <v>0</v>
      </c>
      <c r="DZ19">
        <v>-11.8695741935484</v>
      </c>
      <c r="EA19">
        <v>1.1968548387097</v>
      </c>
      <c r="EB19">
        <v>0.0923133512439996</v>
      </c>
      <c r="EC19">
        <v>0</v>
      </c>
      <c r="ED19">
        <v>2.67550322580645</v>
      </c>
      <c r="EE19">
        <v>0.375711774193543</v>
      </c>
      <c r="EF19">
        <v>0.0286267053738623</v>
      </c>
      <c r="EG19">
        <v>0</v>
      </c>
      <c r="EH19">
        <v>0</v>
      </c>
      <c r="EI19">
        <v>3</v>
      </c>
      <c r="EJ19" t="s">
        <v>295</v>
      </c>
      <c r="EK19">
        <v>100</v>
      </c>
      <c r="EL19">
        <v>100</v>
      </c>
      <c r="EM19">
        <v>0</v>
      </c>
      <c r="EN19">
        <v>0.2218</v>
      </c>
      <c r="EO19">
        <v>0</v>
      </c>
      <c r="EP19">
        <v>0</v>
      </c>
      <c r="EQ19">
        <v>0</v>
      </c>
      <c r="ER19">
        <v>0</v>
      </c>
      <c r="ES19">
        <v>-0.136410892541199</v>
      </c>
      <c r="ET19">
        <v>-0.00569765496608819</v>
      </c>
      <c r="EU19">
        <v>0.000722946965334274</v>
      </c>
      <c r="EV19">
        <v>-2.50093221867934e-06</v>
      </c>
      <c r="EW19">
        <v>-1</v>
      </c>
      <c r="EX19">
        <v>-1</v>
      </c>
      <c r="EY19">
        <v>-1</v>
      </c>
      <c r="EZ19">
        <v>-1</v>
      </c>
      <c r="FA19">
        <v>1295.2</v>
      </c>
      <c r="FB19">
        <v>1295.2</v>
      </c>
      <c r="FC19">
        <v>2</v>
      </c>
      <c r="FD19">
        <v>501.29</v>
      </c>
      <c r="FE19">
        <v>441.614</v>
      </c>
      <c r="FF19">
        <v>33.1851</v>
      </c>
      <c r="FG19">
        <v>30.9423</v>
      </c>
      <c r="FH19">
        <v>30.001</v>
      </c>
      <c r="FI19">
        <v>30.6783</v>
      </c>
      <c r="FJ19">
        <v>30.5592</v>
      </c>
      <c r="FK19">
        <v>30.7308</v>
      </c>
      <c r="FL19">
        <v>0</v>
      </c>
      <c r="FM19">
        <v>100</v>
      </c>
      <c r="FN19">
        <v>-999.9</v>
      </c>
      <c r="FO19">
        <v>400</v>
      </c>
      <c r="FP19">
        <v>29.1819</v>
      </c>
      <c r="FQ19">
        <v>101.283</v>
      </c>
      <c r="FR19">
        <v>101.493</v>
      </c>
    </row>
    <row r="20" spans="1:174">
      <c r="A20">
        <v>4</v>
      </c>
      <c r="B20">
        <v>1604000572.5</v>
      </c>
      <c r="C20">
        <v>665.400000095367</v>
      </c>
      <c r="D20" t="s">
        <v>305</v>
      </c>
      <c r="E20" t="s">
        <v>306</v>
      </c>
      <c r="F20" t="s">
        <v>302</v>
      </c>
      <c r="G20" t="s">
        <v>307</v>
      </c>
      <c r="H20">
        <v>1604000571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290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15480.9</v>
      </c>
      <c r="AS20">
        <v>722.468653846154</v>
      </c>
      <c r="AT20">
        <v>850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519.33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293</v>
      </c>
      <c r="BS20">
        <v>2</v>
      </c>
      <c r="BT20">
        <v>1604000571</v>
      </c>
      <c r="BU20">
        <v>389.9356</v>
      </c>
      <c r="BV20">
        <v>400.0336</v>
      </c>
      <c r="BW20">
        <v>28.42812</v>
      </c>
      <c r="BX20">
        <v>25.71304</v>
      </c>
      <c r="BY20">
        <v>389.9356</v>
      </c>
      <c r="BZ20">
        <v>28.2062</v>
      </c>
      <c r="CA20">
        <v>500.1136</v>
      </c>
      <c r="CB20">
        <v>101.7182</v>
      </c>
      <c r="CC20">
        <v>0.0999855</v>
      </c>
      <c r="CD20">
        <v>34.8747</v>
      </c>
      <c r="CE20">
        <v>34.48006</v>
      </c>
      <c r="CF20">
        <v>999.9</v>
      </c>
      <c r="CG20">
        <v>0</v>
      </c>
      <c r="CH20">
        <v>0</v>
      </c>
      <c r="CI20">
        <v>9999.25</v>
      </c>
      <c r="CJ20">
        <v>0</v>
      </c>
      <c r="CK20">
        <v>235.9302</v>
      </c>
      <c r="CL20">
        <v>1299.892</v>
      </c>
      <c r="CM20">
        <v>0.899999</v>
      </c>
      <c r="CN20">
        <v>0.100001</v>
      </c>
      <c r="CO20">
        <v>0</v>
      </c>
      <c r="CP20">
        <v>677.4608</v>
      </c>
      <c r="CQ20">
        <v>4.99979</v>
      </c>
      <c r="CR20">
        <v>8959.654</v>
      </c>
      <c r="CS20">
        <v>11050.34</v>
      </c>
      <c r="CT20">
        <v>47.375</v>
      </c>
      <c r="CU20">
        <v>50.2122</v>
      </c>
      <c r="CV20">
        <v>48.375</v>
      </c>
      <c r="CW20">
        <v>49.6124</v>
      </c>
      <c r="CX20">
        <v>49.1996</v>
      </c>
      <c r="CY20">
        <v>1165.402</v>
      </c>
      <c r="CZ20">
        <v>129.49</v>
      </c>
      <c r="DA20">
        <v>0</v>
      </c>
      <c r="DB20">
        <v>23.5</v>
      </c>
      <c r="DC20">
        <v>0</v>
      </c>
      <c r="DD20">
        <v>722.468653846154</v>
      </c>
      <c r="DE20">
        <v>-323.022033674129</v>
      </c>
      <c r="DF20">
        <v>-4321.4690915073</v>
      </c>
      <c r="DG20">
        <v>9549.25153846154</v>
      </c>
      <c r="DH20">
        <v>15</v>
      </c>
      <c r="DI20">
        <v>0</v>
      </c>
      <c r="DJ20" t="s">
        <v>294</v>
      </c>
      <c r="DK20">
        <v>1603922837.1</v>
      </c>
      <c r="DL20">
        <v>1603922837.1</v>
      </c>
      <c r="DM20">
        <v>0</v>
      </c>
      <c r="DN20">
        <v>0.036</v>
      </c>
      <c r="DO20">
        <v>0.017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6.97872381322806</v>
      </c>
      <c r="DW20">
        <v>-1.78878067280473</v>
      </c>
      <c r="DX20">
        <v>0.598301302684012</v>
      </c>
      <c r="DY20">
        <v>0</v>
      </c>
      <c r="DZ20">
        <v>-9.53622516129032</v>
      </c>
      <c r="EA20">
        <v>2.21447370967748</v>
      </c>
      <c r="EB20">
        <v>0.744675813993952</v>
      </c>
      <c r="EC20">
        <v>0</v>
      </c>
      <c r="ED20">
        <v>2.79349709677419</v>
      </c>
      <c r="EE20">
        <v>-0.866827258064518</v>
      </c>
      <c r="EF20">
        <v>0.0664936844050984</v>
      </c>
      <c r="EG20">
        <v>0</v>
      </c>
      <c r="EH20">
        <v>0</v>
      </c>
      <c r="EI20">
        <v>3</v>
      </c>
      <c r="EJ20" t="s">
        <v>295</v>
      </c>
      <c r="EK20">
        <v>100</v>
      </c>
      <c r="EL20">
        <v>100</v>
      </c>
      <c r="EM20">
        <v>0</v>
      </c>
      <c r="EN20">
        <v>0.2218</v>
      </c>
      <c r="EO20">
        <v>0</v>
      </c>
      <c r="EP20">
        <v>0</v>
      </c>
      <c r="EQ20">
        <v>0</v>
      </c>
      <c r="ER20">
        <v>0</v>
      </c>
      <c r="ES20">
        <v>-0.136410892541199</v>
      </c>
      <c r="ET20">
        <v>-0.00569765496608819</v>
      </c>
      <c r="EU20">
        <v>0.000722946965334274</v>
      </c>
      <c r="EV20">
        <v>-2.50093221867934e-06</v>
      </c>
      <c r="EW20">
        <v>-1</v>
      </c>
      <c r="EX20">
        <v>-1</v>
      </c>
      <c r="EY20">
        <v>-1</v>
      </c>
      <c r="EZ20">
        <v>-1</v>
      </c>
      <c r="FA20">
        <v>1295.6</v>
      </c>
      <c r="FB20">
        <v>1295.6</v>
      </c>
      <c r="FC20">
        <v>2</v>
      </c>
      <c r="FD20">
        <v>501.302</v>
      </c>
      <c r="FE20">
        <v>440.747</v>
      </c>
      <c r="FF20">
        <v>33.2791</v>
      </c>
      <c r="FG20">
        <v>31.0094</v>
      </c>
      <c r="FH20">
        <v>30.0012</v>
      </c>
      <c r="FI20">
        <v>30.7325</v>
      </c>
      <c r="FJ20">
        <v>30.6173</v>
      </c>
      <c r="FK20">
        <v>30.7245</v>
      </c>
      <c r="FL20">
        <v>0</v>
      </c>
      <c r="FM20">
        <v>100</v>
      </c>
      <c r="FN20">
        <v>-999.9</v>
      </c>
      <c r="FO20">
        <v>400</v>
      </c>
      <c r="FP20">
        <v>28.2861</v>
      </c>
      <c r="FQ20">
        <v>101.269</v>
      </c>
      <c r="FR20">
        <v>101.483</v>
      </c>
    </row>
    <row r="21" spans="1:174">
      <c r="A21">
        <v>5</v>
      </c>
      <c r="B21">
        <v>1604000683.5</v>
      </c>
      <c r="C21">
        <v>776.400000095367</v>
      </c>
      <c r="D21" t="s">
        <v>310</v>
      </c>
      <c r="E21" t="s">
        <v>311</v>
      </c>
      <c r="F21" t="s">
        <v>302</v>
      </c>
      <c r="G21" t="s">
        <v>307</v>
      </c>
      <c r="H21">
        <v>1604000675.75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290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15466.5</v>
      </c>
      <c r="AS21">
        <v>906.590384615385</v>
      </c>
      <c r="AT21">
        <v>1134.17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-687.63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293</v>
      </c>
      <c r="BS21">
        <v>2</v>
      </c>
      <c r="BT21">
        <v>1604000675.75</v>
      </c>
      <c r="BU21">
        <v>388.868333333333</v>
      </c>
      <c r="BV21">
        <v>399.9958</v>
      </c>
      <c r="BW21">
        <v>28.4455733333333</v>
      </c>
      <c r="BX21">
        <v>25.7869033333333</v>
      </c>
      <c r="BY21">
        <v>388.868333333333</v>
      </c>
      <c r="BZ21">
        <v>28.2231433333333</v>
      </c>
      <c r="CA21">
        <v>500.025066666667</v>
      </c>
      <c r="CB21">
        <v>101.714033333333</v>
      </c>
      <c r="CC21">
        <v>0.0999900866666667</v>
      </c>
      <c r="CD21">
        <v>35.4664033333333</v>
      </c>
      <c r="CE21">
        <v>35.1570566666667</v>
      </c>
      <c r="CF21">
        <v>999.9</v>
      </c>
      <c r="CG21">
        <v>0</v>
      </c>
      <c r="CH21">
        <v>0</v>
      </c>
      <c r="CI21">
        <v>10002.5906666667</v>
      </c>
      <c r="CJ21">
        <v>0</v>
      </c>
      <c r="CK21">
        <v>1035.80513333333</v>
      </c>
      <c r="CL21">
        <v>1299.96533333333</v>
      </c>
      <c r="CM21">
        <v>0.9000008</v>
      </c>
      <c r="CN21">
        <v>0.0999991733333333</v>
      </c>
      <c r="CO21">
        <v>0</v>
      </c>
      <c r="CP21">
        <v>907.620833333334</v>
      </c>
      <c r="CQ21">
        <v>4.99979</v>
      </c>
      <c r="CR21">
        <v>12197.7966666667</v>
      </c>
      <c r="CS21">
        <v>11050.9933333333</v>
      </c>
      <c r="CT21">
        <v>47.9371</v>
      </c>
      <c r="CU21">
        <v>50.8309</v>
      </c>
      <c r="CV21">
        <v>48.9895</v>
      </c>
      <c r="CW21">
        <v>50.0935</v>
      </c>
      <c r="CX21">
        <v>49.8267</v>
      </c>
      <c r="CY21">
        <v>1165.47</v>
      </c>
      <c r="CZ21">
        <v>129.495333333333</v>
      </c>
      <c r="DA21">
        <v>0</v>
      </c>
      <c r="DB21">
        <v>110</v>
      </c>
      <c r="DC21">
        <v>0</v>
      </c>
      <c r="DD21">
        <v>906.590384615385</v>
      </c>
      <c r="DE21">
        <v>-347.487863473877</v>
      </c>
      <c r="DF21">
        <v>-5350.78290957723</v>
      </c>
      <c r="DG21">
        <v>12181.5538461538</v>
      </c>
      <c r="DH21">
        <v>15</v>
      </c>
      <c r="DI21">
        <v>0</v>
      </c>
      <c r="DJ21" t="s">
        <v>294</v>
      </c>
      <c r="DK21">
        <v>1603922837.1</v>
      </c>
      <c r="DL21">
        <v>1603922837.1</v>
      </c>
      <c r="DM21">
        <v>0</v>
      </c>
      <c r="DN21">
        <v>0.036</v>
      </c>
      <c r="DO21">
        <v>0.017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8.39948740747832</v>
      </c>
      <c r="DW21">
        <v>-0.716549154898629</v>
      </c>
      <c r="DX21">
        <v>0.0563262333017103</v>
      </c>
      <c r="DY21">
        <v>0</v>
      </c>
      <c r="DZ21">
        <v>-11.1327967741935</v>
      </c>
      <c r="EA21">
        <v>0.53325967741937</v>
      </c>
      <c r="EB21">
        <v>0.0512689145827898</v>
      </c>
      <c r="EC21">
        <v>0</v>
      </c>
      <c r="ED21">
        <v>2.64618</v>
      </c>
      <c r="EE21">
        <v>0.928129354838711</v>
      </c>
      <c r="EF21">
        <v>0.0702567797669791</v>
      </c>
      <c r="EG21">
        <v>0</v>
      </c>
      <c r="EH21">
        <v>0</v>
      </c>
      <c r="EI21">
        <v>3</v>
      </c>
      <c r="EJ21" t="s">
        <v>295</v>
      </c>
      <c r="EK21">
        <v>100</v>
      </c>
      <c r="EL21">
        <v>100</v>
      </c>
      <c r="EM21">
        <v>0</v>
      </c>
      <c r="EN21">
        <v>0.225</v>
      </c>
      <c r="EO21">
        <v>0</v>
      </c>
      <c r="EP21">
        <v>0</v>
      </c>
      <c r="EQ21">
        <v>0</v>
      </c>
      <c r="ER21">
        <v>0</v>
      </c>
      <c r="ES21">
        <v>-0.136410892541199</v>
      </c>
      <c r="ET21">
        <v>-0.00569765496608819</v>
      </c>
      <c r="EU21">
        <v>0.000722946965334274</v>
      </c>
      <c r="EV21">
        <v>-2.50093221867934e-06</v>
      </c>
      <c r="EW21">
        <v>-1</v>
      </c>
      <c r="EX21">
        <v>-1</v>
      </c>
      <c r="EY21">
        <v>-1</v>
      </c>
      <c r="EZ21">
        <v>-1</v>
      </c>
      <c r="FA21">
        <v>1297.4</v>
      </c>
      <c r="FB21">
        <v>1297.4</v>
      </c>
      <c r="FC21">
        <v>2</v>
      </c>
      <c r="FD21">
        <v>500.267</v>
      </c>
      <c r="FE21">
        <v>446.34</v>
      </c>
      <c r="FF21">
        <v>33.7518</v>
      </c>
      <c r="FG21">
        <v>31.3713</v>
      </c>
      <c r="FH21">
        <v>30.0016</v>
      </c>
      <c r="FI21">
        <v>31.0277</v>
      </c>
      <c r="FJ21">
        <v>30.9005</v>
      </c>
      <c r="FK21">
        <v>30.7362</v>
      </c>
      <c r="FL21">
        <v>0</v>
      </c>
      <c r="FM21">
        <v>100</v>
      </c>
      <c r="FN21">
        <v>-999.9</v>
      </c>
      <c r="FO21">
        <v>400</v>
      </c>
      <c r="FP21">
        <v>28.3255</v>
      </c>
      <c r="FQ21">
        <v>101.222</v>
      </c>
      <c r="FR21">
        <v>101.41</v>
      </c>
    </row>
    <row r="22" spans="1:174">
      <c r="A22">
        <v>6</v>
      </c>
      <c r="B22">
        <v>1604000761.5</v>
      </c>
      <c r="C22">
        <v>854.400000095367</v>
      </c>
      <c r="D22" t="s">
        <v>314</v>
      </c>
      <c r="E22" t="s">
        <v>315</v>
      </c>
      <c r="F22" t="s">
        <v>288</v>
      </c>
      <c r="G22" t="s">
        <v>289</v>
      </c>
      <c r="H22">
        <v>1604000753.5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290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15514.7</v>
      </c>
      <c r="AS22">
        <v>723.73808</v>
      </c>
      <c r="AT22">
        <v>998.19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551.68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293</v>
      </c>
      <c r="BS22">
        <v>2</v>
      </c>
      <c r="BT22">
        <v>1604000753.5</v>
      </c>
      <c r="BU22">
        <v>388.021064516129</v>
      </c>
      <c r="BV22">
        <v>400.001064516129</v>
      </c>
      <c r="BW22">
        <v>28.1029741935484</v>
      </c>
      <c r="BX22">
        <v>25.8036967741936</v>
      </c>
      <c r="BY22">
        <v>388.021064516129</v>
      </c>
      <c r="BZ22">
        <v>27.8901967741935</v>
      </c>
      <c r="CA22">
        <v>499.930774193548</v>
      </c>
      <c r="CB22">
        <v>101.719322580645</v>
      </c>
      <c r="CC22">
        <v>0.0999225838709678</v>
      </c>
      <c r="CD22">
        <v>35.7102935483871</v>
      </c>
      <c r="CE22">
        <v>35.5875161290323</v>
      </c>
      <c r="CF22">
        <v>999.9</v>
      </c>
      <c r="CG22">
        <v>0</v>
      </c>
      <c r="CH22">
        <v>0</v>
      </c>
      <c r="CI22">
        <v>9998.16774193548</v>
      </c>
      <c r="CJ22">
        <v>0</v>
      </c>
      <c r="CK22">
        <v>1085.74580645161</v>
      </c>
      <c r="CL22">
        <v>1300.01903225806</v>
      </c>
      <c r="CM22">
        <v>0.89999364516129</v>
      </c>
      <c r="CN22">
        <v>0.100006264516129</v>
      </c>
      <c r="CO22">
        <v>0</v>
      </c>
      <c r="CP22">
        <v>724.145064516129</v>
      </c>
      <c r="CQ22">
        <v>4.99979</v>
      </c>
      <c r="CR22">
        <v>10306.1225806452</v>
      </c>
      <c r="CS22">
        <v>11051.4258064516</v>
      </c>
      <c r="CT22">
        <v>48.312</v>
      </c>
      <c r="CU22">
        <v>51.2113870967742</v>
      </c>
      <c r="CV22">
        <v>49.375</v>
      </c>
      <c r="CW22">
        <v>50.437064516129</v>
      </c>
      <c r="CX22">
        <v>50.1951290322581</v>
      </c>
      <c r="CY22">
        <v>1165.50838709677</v>
      </c>
      <c r="CZ22">
        <v>129.51064516129</v>
      </c>
      <c r="DA22">
        <v>0</v>
      </c>
      <c r="DB22">
        <v>77</v>
      </c>
      <c r="DC22">
        <v>0</v>
      </c>
      <c r="DD22">
        <v>723.73808</v>
      </c>
      <c r="DE22">
        <v>-34.26569230908</v>
      </c>
      <c r="DF22">
        <v>57.9230762873223</v>
      </c>
      <c r="DG22">
        <v>10308.572</v>
      </c>
      <c r="DH22">
        <v>15</v>
      </c>
      <c r="DI22">
        <v>0</v>
      </c>
      <c r="DJ22" t="s">
        <v>294</v>
      </c>
      <c r="DK22">
        <v>1603922837.1</v>
      </c>
      <c r="DL22">
        <v>1603922837.1</v>
      </c>
      <c r="DM22">
        <v>0</v>
      </c>
      <c r="DN22">
        <v>0.036</v>
      </c>
      <c r="DO22">
        <v>0.017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9.21884218476802</v>
      </c>
      <c r="DW22">
        <v>0.0405724849905143</v>
      </c>
      <c r="DX22">
        <v>0.038254637220756</v>
      </c>
      <c r="DY22">
        <v>1</v>
      </c>
      <c r="DZ22">
        <v>-11.977635483871</v>
      </c>
      <c r="EA22">
        <v>-0.40526612903225</v>
      </c>
      <c r="EB22">
        <v>0.0594270631755356</v>
      </c>
      <c r="EC22">
        <v>0</v>
      </c>
      <c r="ED22">
        <v>2.2889964516129</v>
      </c>
      <c r="EE22">
        <v>1.22340967741936</v>
      </c>
      <c r="EF22">
        <v>0.0934880875126013</v>
      </c>
      <c r="EG22">
        <v>0</v>
      </c>
      <c r="EH22">
        <v>1</v>
      </c>
      <c r="EI22">
        <v>3</v>
      </c>
      <c r="EJ22" t="s">
        <v>318</v>
      </c>
      <c r="EK22">
        <v>100</v>
      </c>
      <c r="EL22">
        <v>100</v>
      </c>
      <c r="EM22">
        <v>0</v>
      </c>
      <c r="EN22">
        <v>0.2161</v>
      </c>
      <c r="EO22">
        <v>0</v>
      </c>
      <c r="EP22">
        <v>0</v>
      </c>
      <c r="EQ22">
        <v>0</v>
      </c>
      <c r="ER22">
        <v>0</v>
      </c>
      <c r="ES22">
        <v>-0.136410892541199</v>
      </c>
      <c r="ET22">
        <v>-0.00569765496608819</v>
      </c>
      <c r="EU22">
        <v>0.000722946965334274</v>
      </c>
      <c r="EV22">
        <v>-2.50093221867934e-06</v>
      </c>
      <c r="EW22">
        <v>-1</v>
      </c>
      <c r="EX22">
        <v>-1</v>
      </c>
      <c r="EY22">
        <v>-1</v>
      </c>
      <c r="EZ22">
        <v>-1</v>
      </c>
      <c r="FA22">
        <v>1298.7</v>
      </c>
      <c r="FB22">
        <v>1298.7</v>
      </c>
      <c r="FC22">
        <v>2</v>
      </c>
      <c r="FD22">
        <v>500.883</v>
      </c>
      <c r="FE22">
        <v>439.147</v>
      </c>
      <c r="FF22">
        <v>34.0514</v>
      </c>
      <c r="FG22">
        <v>31.6322</v>
      </c>
      <c r="FH22">
        <v>30.0017</v>
      </c>
      <c r="FI22">
        <v>31.2623</v>
      </c>
      <c r="FJ22">
        <v>31.1332</v>
      </c>
      <c r="FK22">
        <v>30.7425</v>
      </c>
      <c r="FL22">
        <v>0</v>
      </c>
      <c r="FM22">
        <v>100</v>
      </c>
      <c r="FN22">
        <v>-999.9</v>
      </c>
      <c r="FO22">
        <v>400</v>
      </c>
      <c r="FP22">
        <v>28.3255</v>
      </c>
      <c r="FQ22">
        <v>101.165</v>
      </c>
      <c r="FR22">
        <v>101.398</v>
      </c>
    </row>
    <row r="23" spans="1:174">
      <c r="A23">
        <v>7</v>
      </c>
      <c r="B23">
        <v>1604000906</v>
      </c>
      <c r="C23">
        <v>998.900000095367</v>
      </c>
      <c r="D23" t="s">
        <v>319</v>
      </c>
      <c r="E23" t="s">
        <v>320</v>
      </c>
      <c r="F23" t="s">
        <v>321</v>
      </c>
      <c r="G23" t="s">
        <v>322</v>
      </c>
      <c r="H23">
        <v>1604000898.25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290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323</v>
      </c>
      <c r="AR23">
        <v>15422</v>
      </c>
      <c r="AS23">
        <v>662.232038461538</v>
      </c>
      <c r="AT23">
        <v>859.96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324</v>
      </c>
      <c r="BD23">
        <v>512.16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293</v>
      </c>
      <c r="BS23">
        <v>2</v>
      </c>
      <c r="BT23">
        <v>1604000898.25</v>
      </c>
      <c r="BU23">
        <v>386.374433333333</v>
      </c>
      <c r="BV23">
        <v>399.986466666667</v>
      </c>
      <c r="BW23">
        <v>29.62448</v>
      </c>
      <c r="BX23">
        <v>26.02118</v>
      </c>
      <c r="BY23">
        <v>386.374433333333</v>
      </c>
      <c r="BZ23">
        <v>29.36805</v>
      </c>
      <c r="CA23">
        <v>500.042466666667</v>
      </c>
      <c r="CB23">
        <v>101.725033333333</v>
      </c>
      <c r="CC23">
        <v>0.100001866666667</v>
      </c>
      <c r="CD23">
        <v>36.13697</v>
      </c>
      <c r="CE23">
        <v>35.7231633333333</v>
      </c>
      <c r="CF23">
        <v>999.9</v>
      </c>
      <c r="CG23">
        <v>0</v>
      </c>
      <c r="CH23">
        <v>0</v>
      </c>
      <c r="CI23">
        <v>10005.541</v>
      </c>
      <c r="CJ23">
        <v>0</v>
      </c>
      <c r="CK23">
        <v>1044.715</v>
      </c>
      <c r="CL23">
        <v>1300.00833333333</v>
      </c>
      <c r="CM23">
        <v>0.900010433333334</v>
      </c>
      <c r="CN23">
        <v>0.0999896333333333</v>
      </c>
      <c r="CO23">
        <v>0</v>
      </c>
      <c r="CP23">
        <v>662.2909</v>
      </c>
      <c r="CQ23">
        <v>4.99979</v>
      </c>
      <c r="CR23">
        <v>9410.76</v>
      </c>
      <c r="CS23">
        <v>11051.3933333333</v>
      </c>
      <c r="CT23">
        <v>48.7872</v>
      </c>
      <c r="CU23">
        <v>51.6954</v>
      </c>
      <c r="CV23">
        <v>49.8832666666666</v>
      </c>
      <c r="CW23">
        <v>50.9163333333333</v>
      </c>
      <c r="CX23">
        <v>50.687</v>
      </c>
      <c r="CY23">
        <v>1165.52233333333</v>
      </c>
      <c r="CZ23">
        <v>129.486</v>
      </c>
      <c r="DA23">
        <v>0</v>
      </c>
      <c r="DB23">
        <v>143.599999904633</v>
      </c>
      <c r="DC23">
        <v>0</v>
      </c>
      <c r="DD23">
        <v>662.232038461538</v>
      </c>
      <c r="DE23">
        <v>-17.4658119699577</v>
      </c>
      <c r="DF23">
        <v>26.9541874184551</v>
      </c>
      <c r="DG23">
        <v>9413.41346153846</v>
      </c>
      <c r="DH23">
        <v>15</v>
      </c>
      <c r="DI23">
        <v>0</v>
      </c>
      <c r="DJ23" t="s">
        <v>294</v>
      </c>
      <c r="DK23">
        <v>1603922837.1</v>
      </c>
      <c r="DL23">
        <v>1603922837.1</v>
      </c>
      <c r="DM23">
        <v>0</v>
      </c>
      <c r="DN23">
        <v>0.036</v>
      </c>
      <c r="DO23">
        <v>0.017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10.1507958363685</v>
      </c>
      <c r="DW23">
        <v>-0.292874126338214</v>
      </c>
      <c r="DX23">
        <v>0.0272168144252899</v>
      </c>
      <c r="DY23">
        <v>1</v>
      </c>
      <c r="DZ23">
        <v>-13.6110322580645</v>
      </c>
      <c r="EA23">
        <v>0.145708064516131</v>
      </c>
      <c r="EB23">
        <v>0.0224135383496843</v>
      </c>
      <c r="EC23">
        <v>1</v>
      </c>
      <c r="ED23">
        <v>3.60015387096774</v>
      </c>
      <c r="EE23">
        <v>0.639006774193538</v>
      </c>
      <c r="EF23">
        <v>0.0480326225619307</v>
      </c>
      <c r="EG23">
        <v>0</v>
      </c>
      <c r="EH23">
        <v>2</v>
      </c>
      <c r="EI23">
        <v>3</v>
      </c>
      <c r="EJ23" t="s">
        <v>325</v>
      </c>
      <c r="EK23">
        <v>100</v>
      </c>
      <c r="EL23">
        <v>100</v>
      </c>
      <c r="EM23">
        <v>0</v>
      </c>
      <c r="EN23">
        <v>0.2589</v>
      </c>
      <c r="EO23">
        <v>0</v>
      </c>
      <c r="EP23">
        <v>0</v>
      </c>
      <c r="EQ23">
        <v>0</v>
      </c>
      <c r="ER23">
        <v>0</v>
      </c>
      <c r="ES23">
        <v>-0.136410892541199</v>
      </c>
      <c r="ET23">
        <v>-0.00569765496608819</v>
      </c>
      <c r="EU23">
        <v>0.000722946965334274</v>
      </c>
      <c r="EV23">
        <v>-2.50093221867934e-06</v>
      </c>
      <c r="EW23">
        <v>-1</v>
      </c>
      <c r="EX23">
        <v>-1</v>
      </c>
      <c r="EY23">
        <v>-1</v>
      </c>
      <c r="EZ23">
        <v>-1</v>
      </c>
      <c r="FA23">
        <v>1301.1</v>
      </c>
      <c r="FB23">
        <v>1301.1</v>
      </c>
      <c r="FC23">
        <v>2</v>
      </c>
      <c r="FD23">
        <v>500.056</v>
      </c>
      <c r="FE23">
        <v>453.946</v>
      </c>
      <c r="FF23">
        <v>34.5272</v>
      </c>
      <c r="FG23">
        <v>32.1208</v>
      </c>
      <c r="FH23">
        <v>30.001</v>
      </c>
      <c r="FI23">
        <v>31.7107</v>
      </c>
      <c r="FJ23">
        <v>31.5585</v>
      </c>
      <c r="FK23">
        <v>30.7575</v>
      </c>
      <c r="FL23">
        <v>0</v>
      </c>
      <c r="FM23">
        <v>100</v>
      </c>
      <c r="FN23">
        <v>-999.9</v>
      </c>
      <c r="FO23">
        <v>400</v>
      </c>
      <c r="FP23">
        <v>28.3255</v>
      </c>
      <c r="FQ23">
        <v>101.075</v>
      </c>
      <c r="FR23">
        <v>101.353</v>
      </c>
    </row>
    <row r="24" spans="1:174">
      <c r="A24">
        <v>8</v>
      </c>
      <c r="B24">
        <v>1604001015</v>
      </c>
      <c r="C24">
        <v>1107.90000009537</v>
      </c>
      <c r="D24" t="s">
        <v>326</v>
      </c>
      <c r="E24" t="s">
        <v>327</v>
      </c>
      <c r="F24" t="s">
        <v>321</v>
      </c>
      <c r="G24" t="s">
        <v>322</v>
      </c>
      <c r="H24">
        <v>1604001007.25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18</v>
      </c>
      <c r="AF24">
        <v>4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290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328</v>
      </c>
      <c r="AR24">
        <v>15300.6</v>
      </c>
      <c r="AS24">
        <v>697.47572</v>
      </c>
      <c r="AT24">
        <v>3.66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329</v>
      </c>
      <c r="BD24">
        <v>2.81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293</v>
      </c>
      <c r="BS24">
        <v>2</v>
      </c>
      <c r="BT24">
        <v>1604001007.25</v>
      </c>
      <c r="BU24">
        <v>386.5994</v>
      </c>
      <c r="BV24">
        <v>399.978533333333</v>
      </c>
      <c r="BW24">
        <v>30.0537133333333</v>
      </c>
      <c r="BX24">
        <v>26.2080133333333</v>
      </c>
      <c r="BY24">
        <v>386.5994</v>
      </c>
      <c r="BZ24">
        <v>29.7845633333333</v>
      </c>
      <c r="CA24">
        <v>500.018266666667</v>
      </c>
      <c r="CB24">
        <v>101.723166666667</v>
      </c>
      <c r="CC24">
        <v>0.09998973</v>
      </c>
      <c r="CD24">
        <v>36.69283</v>
      </c>
      <c r="CE24">
        <v>36.3556466666667</v>
      </c>
      <c r="CF24">
        <v>999.9</v>
      </c>
      <c r="CG24">
        <v>0</v>
      </c>
      <c r="CH24">
        <v>0</v>
      </c>
      <c r="CI24">
        <v>10001.7833333333</v>
      </c>
      <c r="CJ24">
        <v>0</v>
      </c>
      <c r="CK24">
        <v>771.289433333333</v>
      </c>
      <c r="CL24">
        <v>1299.99066666667</v>
      </c>
      <c r="CM24">
        <v>0.899992466666667</v>
      </c>
      <c r="CN24">
        <v>0.100007626666667</v>
      </c>
      <c r="CO24">
        <v>0</v>
      </c>
      <c r="CP24">
        <v>698.2015</v>
      </c>
      <c r="CQ24">
        <v>4.99979</v>
      </c>
      <c r="CR24">
        <v>9587.33933333333</v>
      </c>
      <c r="CS24">
        <v>11051.2</v>
      </c>
      <c r="CT24">
        <v>49.0227333333333</v>
      </c>
      <c r="CU24">
        <v>51.8288333333333</v>
      </c>
      <c r="CV24">
        <v>49.9915</v>
      </c>
      <c r="CW24">
        <v>51.1312</v>
      </c>
      <c r="CX24">
        <v>50.9329</v>
      </c>
      <c r="CY24">
        <v>1165.48066666667</v>
      </c>
      <c r="CZ24">
        <v>129.51</v>
      </c>
      <c r="DA24">
        <v>0</v>
      </c>
      <c r="DB24">
        <v>108.099999904633</v>
      </c>
      <c r="DC24">
        <v>0</v>
      </c>
      <c r="DD24">
        <v>697.47572</v>
      </c>
      <c r="DE24">
        <v>-87.6024616708336</v>
      </c>
      <c r="DF24">
        <v>-274.109229903414</v>
      </c>
      <c r="DG24">
        <v>9589.2832</v>
      </c>
      <c r="DH24">
        <v>15</v>
      </c>
      <c r="DI24">
        <v>0</v>
      </c>
      <c r="DJ24" t="s">
        <v>294</v>
      </c>
      <c r="DK24">
        <v>1603922837.1</v>
      </c>
      <c r="DL24">
        <v>1603922837.1</v>
      </c>
      <c r="DM24">
        <v>0</v>
      </c>
      <c r="DN24">
        <v>0.036</v>
      </c>
      <c r="DO24">
        <v>0.017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9.87743773650226</v>
      </c>
      <c r="DW24">
        <v>-0.507167442616573</v>
      </c>
      <c r="DX24">
        <v>0.0405227501924411</v>
      </c>
      <c r="DY24">
        <v>0</v>
      </c>
      <c r="DZ24">
        <v>-13.3797290322581</v>
      </c>
      <c r="EA24">
        <v>0.500782258064561</v>
      </c>
      <c r="EB24">
        <v>0.0412927174204691</v>
      </c>
      <c r="EC24">
        <v>0</v>
      </c>
      <c r="ED24">
        <v>3.84380903225806</v>
      </c>
      <c r="EE24">
        <v>0.383617258064511</v>
      </c>
      <c r="EF24">
        <v>0.0290272278581333</v>
      </c>
      <c r="EG24">
        <v>0</v>
      </c>
      <c r="EH24">
        <v>0</v>
      </c>
      <c r="EI24">
        <v>3</v>
      </c>
      <c r="EJ24" t="s">
        <v>295</v>
      </c>
      <c r="EK24">
        <v>100</v>
      </c>
      <c r="EL24">
        <v>100</v>
      </c>
      <c r="EM24">
        <v>0</v>
      </c>
      <c r="EN24">
        <v>0.2707</v>
      </c>
      <c r="EO24">
        <v>0</v>
      </c>
      <c r="EP24">
        <v>0</v>
      </c>
      <c r="EQ24">
        <v>0</v>
      </c>
      <c r="ER24">
        <v>0</v>
      </c>
      <c r="ES24">
        <v>-0.136410892541199</v>
      </c>
      <c r="ET24">
        <v>-0.00569765496608819</v>
      </c>
      <c r="EU24">
        <v>0.000722946965334274</v>
      </c>
      <c r="EV24">
        <v>-2.50093221867934e-06</v>
      </c>
      <c r="EW24">
        <v>-1</v>
      </c>
      <c r="EX24">
        <v>-1</v>
      </c>
      <c r="EY24">
        <v>-1</v>
      </c>
      <c r="EZ24">
        <v>-1</v>
      </c>
      <c r="FA24">
        <v>1303</v>
      </c>
      <c r="FB24">
        <v>1303</v>
      </c>
      <c r="FC24">
        <v>2</v>
      </c>
      <c r="FD24">
        <v>484.817</v>
      </c>
      <c r="FE24">
        <v>450.203</v>
      </c>
      <c r="FF24">
        <v>34.9438</v>
      </c>
      <c r="FG24">
        <v>32.4071</v>
      </c>
      <c r="FH24">
        <v>30.0011</v>
      </c>
      <c r="FI24">
        <v>31.9889</v>
      </c>
      <c r="FJ24">
        <v>31.839</v>
      </c>
      <c r="FK24">
        <v>30.7762</v>
      </c>
      <c r="FL24">
        <v>0</v>
      </c>
      <c r="FM24">
        <v>100</v>
      </c>
      <c r="FN24">
        <v>-999.9</v>
      </c>
      <c r="FO24">
        <v>400</v>
      </c>
      <c r="FP24">
        <v>29.4588</v>
      </c>
      <c r="FQ24">
        <v>101.024</v>
      </c>
      <c r="FR24">
        <v>101.304</v>
      </c>
    </row>
    <row r="25" spans="1:174">
      <c r="A25">
        <v>9</v>
      </c>
      <c r="B25">
        <v>1604001855</v>
      </c>
      <c r="C25">
        <v>1947.90000009537</v>
      </c>
      <c r="D25" t="s">
        <v>330</v>
      </c>
      <c r="E25" t="s">
        <v>331</v>
      </c>
      <c r="F25" t="s">
        <v>332</v>
      </c>
      <c r="G25" t="s">
        <v>333</v>
      </c>
      <c r="H25">
        <v>1604001847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290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334</v>
      </c>
      <c r="AR25">
        <v>15337.5</v>
      </c>
      <c r="AS25">
        <v>690.75252</v>
      </c>
      <c r="AT25">
        <v>233.84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335</v>
      </c>
      <c r="BD25">
        <v>-206.31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293</v>
      </c>
      <c r="BS25">
        <v>2</v>
      </c>
      <c r="BT25">
        <v>1604001847</v>
      </c>
      <c r="BU25">
        <v>386.306419354839</v>
      </c>
      <c r="BV25">
        <v>400.005322580645</v>
      </c>
      <c r="BW25">
        <v>31.4107967741935</v>
      </c>
      <c r="BX25">
        <v>26.930635483871</v>
      </c>
      <c r="BY25">
        <v>386.306419354839</v>
      </c>
      <c r="BZ25">
        <v>31.1003838709677</v>
      </c>
      <c r="CA25">
        <v>500.030129032258</v>
      </c>
      <c r="CB25">
        <v>101.691612903226</v>
      </c>
      <c r="CC25">
        <v>0.100022629032258</v>
      </c>
      <c r="CD25">
        <v>37.9742612903226</v>
      </c>
      <c r="CE25">
        <v>37.2325096774194</v>
      </c>
      <c r="CF25">
        <v>999.9</v>
      </c>
      <c r="CG25">
        <v>0</v>
      </c>
      <c r="CH25">
        <v>0</v>
      </c>
      <c r="CI25">
        <v>10002.6967741935</v>
      </c>
      <c r="CJ25">
        <v>0</v>
      </c>
      <c r="CK25">
        <v>963.675838709677</v>
      </c>
      <c r="CL25">
        <v>1299.98580645161</v>
      </c>
      <c r="CM25">
        <v>0.899999129032258</v>
      </c>
      <c r="CN25">
        <v>0.100000870967742</v>
      </c>
      <c r="CO25">
        <v>0</v>
      </c>
      <c r="CP25">
        <v>690.830225806452</v>
      </c>
      <c r="CQ25">
        <v>4.99979</v>
      </c>
      <c r="CR25">
        <v>9559.28258064516</v>
      </c>
      <c r="CS25">
        <v>11051.1677419355</v>
      </c>
      <c r="CT25">
        <v>46.3404516129032</v>
      </c>
      <c r="CU25">
        <v>49.125</v>
      </c>
      <c r="CV25">
        <v>47.312</v>
      </c>
      <c r="CW25">
        <v>48.941064516129</v>
      </c>
      <c r="CX25">
        <v>48.625</v>
      </c>
      <c r="CY25">
        <v>1165.48451612903</v>
      </c>
      <c r="CZ25">
        <v>129.501290322581</v>
      </c>
      <c r="DA25">
        <v>0</v>
      </c>
      <c r="DB25">
        <v>839.100000143051</v>
      </c>
      <c r="DC25">
        <v>0</v>
      </c>
      <c r="DD25">
        <v>690.75252</v>
      </c>
      <c r="DE25">
        <v>-9.19953845568283</v>
      </c>
      <c r="DF25">
        <v>760.340773887179</v>
      </c>
      <c r="DG25">
        <v>9576.3312</v>
      </c>
      <c r="DH25">
        <v>15</v>
      </c>
      <c r="DI25">
        <v>0</v>
      </c>
      <c r="DJ25" t="s">
        <v>294</v>
      </c>
      <c r="DK25">
        <v>1603922837.1</v>
      </c>
      <c r="DL25">
        <v>1603922837.1</v>
      </c>
      <c r="DM25">
        <v>0</v>
      </c>
      <c r="DN25">
        <v>0.036</v>
      </c>
      <c r="DO25">
        <v>0.017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9.92646125983163</v>
      </c>
      <c r="DW25">
        <v>0.276473211782002</v>
      </c>
      <c r="DX25">
        <v>0.0257250710217744</v>
      </c>
      <c r="DY25">
        <v>1</v>
      </c>
      <c r="DZ25">
        <v>-13.698964516129</v>
      </c>
      <c r="EA25">
        <v>-0.655727419354822</v>
      </c>
      <c r="EB25">
        <v>0.0519490851755093</v>
      </c>
      <c r="EC25">
        <v>0</v>
      </c>
      <c r="ED25">
        <v>4.48016322580645</v>
      </c>
      <c r="EE25">
        <v>0.825725322580649</v>
      </c>
      <c r="EF25">
        <v>0.0619771391457443</v>
      </c>
      <c r="EG25">
        <v>0</v>
      </c>
      <c r="EH25">
        <v>1</v>
      </c>
      <c r="EI25">
        <v>3</v>
      </c>
      <c r="EJ25" t="s">
        <v>318</v>
      </c>
      <c r="EK25">
        <v>100</v>
      </c>
      <c r="EL25">
        <v>100</v>
      </c>
      <c r="EM25">
        <v>0</v>
      </c>
      <c r="EN25">
        <v>0.3133</v>
      </c>
      <c r="EO25">
        <v>0</v>
      </c>
      <c r="EP25">
        <v>0</v>
      </c>
      <c r="EQ25">
        <v>0</v>
      </c>
      <c r="ER25">
        <v>0</v>
      </c>
      <c r="ES25">
        <v>0.225432467281933</v>
      </c>
      <c r="ET25">
        <v>0</v>
      </c>
      <c r="EU25">
        <v>0</v>
      </c>
      <c r="EV25">
        <v>0</v>
      </c>
      <c r="EW25">
        <v>-1</v>
      </c>
      <c r="EX25">
        <v>-1</v>
      </c>
      <c r="EY25">
        <v>-1</v>
      </c>
      <c r="EZ25">
        <v>-1</v>
      </c>
      <c r="FA25">
        <v>1317</v>
      </c>
      <c r="FB25">
        <v>1317</v>
      </c>
      <c r="FC25">
        <v>2</v>
      </c>
      <c r="FD25">
        <v>497.679</v>
      </c>
      <c r="FE25">
        <v>457.164</v>
      </c>
      <c r="FF25">
        <v>36.8741</v>
      </c>
      <c r="FG25">
        <v>32.9064</v>
      </c>
      <c r="FH25">
        <v>30</v>
      </c>
      <c r="FI25">
        <v>32.5708</v>
      </c>
      <c r="FJ25">
        <v>32.4276</v>
      </c>
      <c r="FK25">
        <v>30.9367</v>
      </c>
      <c r="FL25">
        <v>0</v>
      </c>
      <c r="FM25">
        <v>100</v>
      </c>
      <c r="FN25">
        <v>-999.9</v>
      </c>
      <c r="FO25">
        <v>400</v>
      </c>
      <c r="FP25">
        <v>29.4588</v>
      </c>
      <c r="FQ25">
        <v>101.027</v>
      </c>
      <c r="FR25">
        <v>101.267</v>
      </c>
    </row>
    <row r="26" spans="1:174">
      <c r="A26">
        <v>10</v>
      </c>
      <c r="B26">
        <v>1604001970.1</v>
      </c>
      <c r="C26">
        <v>2063</v>
      </c>
      <c r="D26" t="s">
        <v>336</v>
      </c>
      <c r="E26" t="s">
        <v>337</v>
      </c>
      <c r="F26" t="s">
        <v>332</v>
      </c>
      <c r="G26" t="s">
        <v>333</v>
      </c>
      <c r="H26">
        <v>1604001962.21613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4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290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338</v>
      </c>
      <c r="AR26">
        <v>15422.7</v>
      </c>
      <c r="AS26">
        <v>861.39416</v>
      </c>
      <c r="AT26">
        <v>1130.38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339</v>
      </c>
      <c r="BD26">
        <v>-223.56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293</v>
      </c>
      <c r="BS26">
        <v>2</v>
      </c>
      <c r="BT26">
        <v>1604001962.21613</v>
      </c>
      <c r="BU26">
        <v>390.735322580645</v>
      </c>
      <c r="BV26">
        <v>399.977161290323</v>
      </c>
      <c r="BW26">
        <v>29.5604451612903</v>
      </c>
      <c r="BX26">
        <v>26.8882806451613</v>
      </c>
      <c r="BY26">
        <v>390.735322580645</v>
      </c>
      <c r="BZ26">
        <v>29.3058838709677</v>
      </c>
      <c r="CA26">
        <v>500.216064516129</v>
      </c>
      <c r="CB26">
        <v>101.692580645161</v>
      </c>
      <c r="CC26">
        <v>0.100140558064516</v>
      </c>
      <c r="CD26">
        <v>37.5243483870968</v>
      </c>
      <c r="CE26">
        <v>37.2233290322581</v>
      </c>
      <c r="CF26">
        <v>999.9</v>
      </c>
      <c r="CG26">
        <v>0</v>
      </c>
      <c r="CH26">
        <v>0</v>
      </c>
      <c r="CI26">
        <v>9999.27290322581</v>
      </c>
      <c r="CJ26">
        <v>0</v>
      </c>
      <c r="CK26">
        <v>1072.47538709677</v>
      </c>
      <c r="CL26">
        <v>1300.00483870968</v>
      </c>
      <c r="CM26">
        <v>0.899999161290323</v>
      </c>
      <c r="CN26">
        <v>0.100000980645161</v>
      </c>
      <c r="CO26">
        <v>0</v>
      </c>
      <c r="CP26">
        <v>862.893258064516</v>
      </c>
      <c r="CQ26">
        <v>4.99979</v>
      </c>
      <c r="CR26">
        <v>11816.6096774194</v>
      </c>
      <c r="CS26">
        <v>11051.3290322581</v>
      </c>
      <c r="CT26">
        <v>46.2093548387097</v>
      </c>
      <c r="CU26">
        <v>48.937</v>
      </c>
      <c r="CV26">
        <v>47.183</v>
      </c>
      <c r="CW26">
        <v>48.633</v>
      </c>
      <c r="CX26">
        <v>48.437</v>
      </c>
      <c r="CY26">
        <v>1165.50290322581</v>
      </c>
      <c r="CZ26">
        <v>129.501935483871</v>
      </c>
      <c r="DA26">
        <v>0</v>
      </c>
      <c r="DB26">
        <v>114.099999904633</v>
      </c>
      <c r="DC26">
        <v>0</v>
      </c>
      <c r="DD26">
        <v>861.39416</v>
      </c>
      <c r="DE26">
        <v>-139.352000215598</v>
      </c>
      <c r="DF26">
        <v>-5482.90000927785</v>
      </c>
      <c r="DG26">
        <v>11761.372</v>
      </c>
      <c r="DH26">
        <v>15</v>
      </c>
      <c r="DI26">
        <v>0</v>
      </c>
      <c r="DJ26" t="s">
        <v>294</v>
      </c>
      <c r="DK26">
        <v>1603922837.1</v>
      </c>
      <c r="DL26">
        <v>1603922837.1</v>
      </c>
      <c r="DM26">
        <v>0</v>
      </c>
      <c r="DN26">
        <v>0.036</v>
      </c>
      <c r="DO26">
        <v>0.017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6.80435299771379</v>
      </c>
      <c r="DW26">
        <v>0.338811917334731</v>
      </c>
      <c r="DX26">
        <v>0.0379973521990633</v>
      </c>
      <c r="DY26">
        <v>1</v>
      </c>
      <c r="DZ26">
        <v>-9.24182967741935</v>
      </c>
      <c r="EA26">
        <v>-0.862937330123574</v>
      </c>
      <c r="EB26">
        <v>0.0725735368318441</v>
      </c>
      <c r="EC26">
        <v>0</v>
      </c>
      <c r="ED26">
        <v>2.67218096774193</v>
      </c>
      <c r="EE26">
        <v>1.42524556794518</v>
      </c>
      <c r="EF26">
        <v>0.10484472366175</v>
      </c>
      <c r="EG26">
        <v>0</v>
      </c>
      <c r="EH26">
        <v>1</v>
      </c>
      <c r="EI26">
        <v>3</v>
      </c>
      <c r="EJ26" t="s">
        <v>318</v>
      </c>
      <c r="EK26">
        <v>100</v>
      </c>
      <c r="EL26">
        <v>100</v>
      </c>
      <c r="EM26">
        <v>0</v>
      </c>
      <c r="EN26">
        <v>0.2587</v>
      </c>
      <c r="EO26">
        <v>0</v>
      </c>
      <c r="EP26">
        <v>0</v>
      </c>
      <c r="EQ26">
        <v>0</v>
      </c>
      <c r="ER26">
        <v>0</v>
      </c>
      <c r="ES26">
        <v>-0.136410892541199</v>
      </c>
      <c r="ET26">
        <v>-0.00569765496608819</v>
      </c>
      <c r="EU26">
        <v>0.000722946965334274</v>
      </c>
      <c r="EV26">
        <v>-2.50093221867934e-06</v>
      </c>
      <c r="EW26">
        <v>-1</v>
      </c>
      <c r="EX26">
        <v>-1</v>
      </c>
      <c r="EY26">
        <v>-1</v>
      </c>
      <c r="EZ26">
        <v>-1</v>
      </c>
      <c r="FA26">
        <v>1318.9</v>
      </c>
      <c r="FB26">
        <v>1318.9</v>
      </c>
      <c r="FC26">
        <v>2</v>
      </c>
      <c r="FD26">
        <v>494.836</v>
      </c>
      <c r="FE26">
        <v>464.788</v>
      </c>
      <c r="FF26">
        <v>36.6347</v>
      </c>
      <c r="FG26">
        <v>32.7726</v>
      </c>
      <c r="FH26">
        <v>29.9999</v>
      </c>
      <c r="FI26">
        <v>32.4365</v>
      </c>
      <c r="FJ26">
        <v>32.2988</v>
      </c>
      <c r="FK26">
        <v>30.9511</v>
      </c>
      <c r="FL26">
        <v>0</v>
      </c>
      <c r="FM26">
        <v>100</v>
      </c>
      <c r="FN26">
        <v>-999.9</v>
      </c>
      <c r="FO26">
        <v>400</v>
      </c>
      <c r="FP26">
        <v>29.4588</v>
      </c>
      <c r="FQ26">
        <v>101.045</v>
      </c>
      <c r="FR26">
        <v>101.28</v>
      </c>
    </row>
    <row r="27" spans="1:174">
      <c r="A27">
        <v>11</v>
      </c>
      <c r="B27">
        <v>1604002053.1</v>
      </c>
      <c r="C27">
        <v>2146</v>
      </c>
      <c r="D27" t="s">
        <v>340</v>
      </c>
      <c r="E27" t="s">
        <v>341</v>
      </c>
      <c r="F27" t="s">
        <v>332</v>
      </c>
      <c r="G27" t="s">
        <v>333</v>
      </c>
      <c r="H27">
        <v>1604002045.1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290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342</v>
      </c>
      <c r="AR27">
        <v>15425.5</v>
      </c>
      <c r="AS27">
        <v>760.13952</v>
      </c>
      <c r="AT27">
        <v>1048.23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343</v>
      </c>
      <c r="BD27">
        <v>-1137.49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293</v>
      </c>
      <c r="BS27">
        <v>2</v>
      </c>
      <c r="BT27">
        <v>1604002045.1</v>
      </c>
      <c r="BU27">
        <v>384.689903225806</v>
      </c>
      <c r="BV27">
        <v>400.005096774194</v>
      </c>
      <c r="BW27">
        <v>31.5369161290323</v>
      </c>
      <c r="BX27">
        <v>26.8329806451613</v>
      </c>
      <c r="BY27">
        <v>384.689903225806</v>
      </c>
      <c r="BZ27">
        <v>31.2225709677419</v>
      </c>
      <c r="CA27">
        <v>499.960064516129</v>
      </c>
      <c r="CB27">
        <v>101.692032258065</v>
      </c>
      <c r="CC27">
        <v>0.0999373</v>
      </c>
      <c r="CD27">
        <v>37.6293774193548</v>
      </c>
      <c r="CE27">
        <v>37.0512967741935</v>
      </c>
      <c r="CF27">
        <v>999.9</v>
      </c>
      <c r="CG27">
        <v>0</v>
      </c>
      <c r="CH27">
        <v>0</v>
      </c>
      <c r="CI27">
        <v>10002.8764516129</v>
      </c>
      <c r="CJ27">
        <v>0</v>
      </c>
      <c r="CK27">
        <v>1028.90735483871</v>
      </c>
      <c r="CL27">
        <v>1300.00709677419</v>
      </c>
      <c r="CM27">
        <v>0.899998419354839</v>
      </c>
      <c r="CN27">
        <v>0.100001709677419</v>
      </c>
      <c r="CO27">
        <v>0</v>
      </c>
      <c r="CP27">
        <v>760.641387096774</v>
      </c>
      <c r="CQ27">
        <v>4.99979</v>
      </c>
      <c r="CR27">
        <v>9985.35935483871</v>
      </c>
      <c r="CS27">
        <v>11051.3322580645</v>
      </c>
      <c r="CT27">
        <v>46.133</v>
      </c>
      <c r="CU27">
        <v>48.8587419354838</v>
      </c>
      <c r="CV27">
        <v>47.062</v>
      </c>
      <c r="CW27">
        <v>48.4634193548387</v>
      </c>
      <c r="CX27">
        <v>48.3668709677419</v>
      </c>
      <c r="CY27">
        <v>1165.50290322581</v>
      </c>
      <c r="CZ27">
        <v>129.504516129032</v>
      </c>
      <c r="DA27">
        <v>0</v>
      </c>
      <c r="DB27">
        <v>82</v>
      </c>
      <c r="DC27">
        <v>0</v>
      </c>
      <c r="DD27">
        <v>760.13952</v>
      </c>
      <c r="DE27">
        <v>-44.8960769906943</v>
      </c>
      <c r="DF27">
        <v>-737.761539351706</v>
      </c>
      <c r="DG27">
        <v>9976.8696</v>
      </c>
      <c r="DH27">
        <v>15</v>
      </c>
      <c r="DI27">
        <v>0</v>
      </c>
      <c r="DJ27" t="s">
        <v>294</v>
      </c>
      <c r="DK27">
        <v>1603922837.1</v>
      </c>
      <c r="DL27">
        <v>1603922837.1</v>
      </c>
      <c r="DM27">
        <v>0</v>
      </c>
      <c r="DN27">
        <v>0.036</v>
      </c>
      <c r="DO27">
        <v>0.017</v>
      </c>
      <c r="DP27">
        <v>0.377</v>
      </c>
      <c r="DQ27">
        <v>-0.105</v>
      </c>
      <c r="DR27">
        <v>400</v>
      </c>
      <c r="DS27">
        <v>12</v>
      </c>
      <c r="DT27">
        <v>0.27</v>
      </c>
      <c r="DU27">
        <v>0.26</v>
      </c>
      <c r="DV27">
        <v>11.2056925734274</v>
      </c>
      <c r="DW27">
        <v>0.232754641832829</v>
      </c>
      <c r="DX27">
        <v>0.0322932140179286</v>
      </c>
      <c r="DY27">
        <v>1</v>
      </c>
      <c r="DZ27">
        <v>-15.3152516129032</v>
      </c>
      <c r="EA27">
        <v>-0.544988709677395</v>
      </c>
      <c r="EB27">
        <v>0.0528099017534115</v>
      </c>
      <c r="EC27">
        <v>0</v>
      </c>
      <c r="ED27">
        <v>4.70394580645161</v>
      </c>
      <c r="EE27">
        <v>0.714137419354839</v>
      </c>
      <c r="EF27">
        <v>0.0536011663194119</v>
      </c>
      <c r="EG27">
        <v>0</v>
      </c>
      <c r="EH27">
        <v>1</v>
      </c>
      <c r="EI27">
        <v>3</v>
      </c>
      <c r="EJ27" t="s">
        <v>318</v>
      </c>
      <c r="EK27">
        <v>100</v>
      </c>
      <c r="EL27">
        <v>100</v>
      </c>
      <c r="EM27">
        <v>0</v>
      </c>
      <c r="EN27">
        <v>0.3168</v>
      </c>
      <c r="EO27">
        <v>0</v>
      </c>
      <c r="EP27">
        <v>0</v>
      </c>
      <c r="EQ27">
        <v>0</v>
      </c>
      <c r="ER27">
        <v>0</v>
      </c>
      <c r="ES27">
        <v>0.225432467281933</v>
      </c>
      <c r="ET27">
        <v>0</v>
      </c>
      <c r="EU27">
        <v>0</v>
      </c>
      <c r="EV27">
        <v>0</v>
      </c>
      <c r="EW27">
        <v>-1</v>
      </c>
      <c r="EX27">
        <v>-1</v>
      </c>
      <c r="EY27">
        <v>-1</v>
      </c>
      <c r="EZ27">
        <v>-1</v>
      </c>
      <c r="FA27">
        <v>1320.3</v>
      </c>
      <c r="FB27">
        <v>1320.3</v>
      </c>
      <c r="FC27">
        <v>2</v>
      </c>
      <c r="FD27">
        <v>500.055</v>
      </c>
      <c r="FE27">
        <v>463.368</v>
      </c>
      <c r="FF27">
        <v>36.6392</v>
      </c>
      <c r="FG27">
        <v>32.7217</v>
      </c>
      <c r="FH27">
        <v>29.9994</v>
      </c>
      <c r="FI27">
        <v>32.3672</v>
      </c>
      <c r="FJ27">
        <v>32.2246</v>
      </c>
      <c r="FK27">
        <v>30.9592</v>
      </c>
      <c r="FL27">
        <v>0</v>
      </c>
      <c r="FM27">
        <v>100</v>
      </c>
      <c r="FN27">
        <v>-999.9</v>
      </c>
      <c r="FO27">
        <v>400</v>
      </c>
      <c r="FP27">
        <v>29.4588</v>
      </c>
      <c r="FQ27">
        <v>101.059</v>
      </c>
      <c r="FR27">
        <v>101.308</v>
      </c>
    </row>
    <row r="28" spans="1:174">
      <c r="A28">
        <v>12</v>
      </c>
      <c r="B28">
        <v>1604002193.1</v>
      </c>
      <c r="C28">
        <v>2286</v>
      </c>
      <c r="D28" t="s">
        <v>344</v>
      </c>
      <c r="E28" t="s">
        <v>345</v>
      </c>
      <c r="F28" t="s">
        <v>332</v>
      </c>
      <c r="G28" t="s">
        <v>333</v>
      </c>
      <c r="H28">
        <v>1604002185.1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290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346</v>
      </c>
      <c r="AR28">
        <v>15467.8</v>
      </c>
      <c r="AS28">
        <v>661.7666</v>
      </c>
      <c r="AT28">
        <v>909.78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347</v>
      </c>
      <c r="BD28">
        <v>-1198.29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293</v>
      </c>
      <c r="BS28">
        <v>2</v>
      </c>
      <c r="BT28">
        <v>1604002185.1</v>
      </c>
      <c r="BU28">
        <v>386.077903225806</v>
      </c>
      <c r="BV28">
        <v>400.024774193548</v>
      </c>
      <c r="BW28">
        <v>30.6405516129032</v>
      </c>
      <c r="BX28">
        <v>26.5802838709677</v>
      </c>
      <c r="BY28">
        <v>386.077903225806</v>
      </c>
      <c r="BZ28">
        <v>30.353764516129</v>
      </c>
      <c r="CA28">
        <v>500.016838709677</v>
      </c>
      <c r="CB28">
        <v>101.686612903226</v>
      </c>
      <c r="CC28">
        <v>0.099993329032258</v>
      </c>
      <c r="CD28">
        <v>37.2353387096774</v>
      </c>
      <c r="CE28">
        <v>36.6628387096774</v>
      </c>
      <c r="CF28">
        <v>999.9</v>
      </c>
      <c r="CG28">
        <v>0</v>
      </c>
      <c r="CH28">
        <v>0</v>
      </c>
      <c r="CI28">
        <v>9999.18677419355</v>
      </c>
      <c r="CJ28">
        <v>0</v>
      </c>
      <c r="CK28">
        <v>418.149516129032</v>
      </c>
      <c r="CL28">
        <v>1299.99387096774</v>
      </c>
      <c r="CM28">
        <v>0.900000967741935</v>
      </c>
      <c r="CN28">
        <v>0.0999992354838709</v>
      </c>
      <c r="CO28">
        <v>0</v>
      </c>
      <c r="CP28">
        <v>661.839161290323</v>
      </c>
      <c r="CQ28">
        <v>4.99979</v>
      </c>
      <c r="CR28">
        <v>9445.52032258065</v>
      </c>
      <c r="CS28">
        <v>11051.2387096774</v>
      </c>
      <c r="CT28">
        <v>45.649</v>
      </c>
      <c r="CU28">
        <v>48.316064516129</v>
      </c>
      <c r="CV28">
        <v>46.624935483871</v>
      </c>
      <c r="CW28">
        <v>47.923</v>
      </c>
      <c r="CX28">
        <v>47.903</v>
      </c>
      <c r="CY28">
        <v>1165.49838709677</v>
      </c>
      <c r="CZ28">
        <v>129.495806451613</v>
      </c>
      <c r="DA28">
        <v>0</v>
      </c>
      <c r="DB28">
        <v>139</v>
      </c>
      <c r="DC28">
        <v>0</v>
      </c>
      <c r="DD28">
        <v>661.7666</v>
      </c>
      <c r="DE28">
        <v>-8.61069229905258</v>
      </c>
      <c r="DF28">
        <v>995.404616222003</v>
      </c>
      <c r="DG28">
        <v>9451.884</v>
      </c>
      <c r="DH28">
        <v>15</v>
      </c>
      <c r="DI28">
        <v>0</v>
      </c>
      <c r="DJ28" t="s">
        <v>294</v>
      </c>
      <c r="DK28">
        <v>1603922837.1</v>
      </c>
      <c r="DL28">
        <v>1603922837.1</v>
      </c>
      <c r="DM28">
        <v>0</v>
      </c>
      <c r="DN28">
        <v>0.036</v>
      </c>
      <c r="DO28">
        <v>0.017</v>
      </c>
      <c r="DP28">
        <v>0.377</v>
      </c>
      <c r="DQ28">
        <v>-0.105</v>
      </c>
      <c r="DR28">
        <v>400</v>
      </c>
      <c r="DS28">
        <v>12</v>
      </c>
      <c r="DT28">
        <v>0.27</v>
      </c>
      <c r="DU28">
        <v>0.26</v>
      </c>
      <c r="DV28">
        <v>10.2725859336326</v>
      </c>
      <c r="DW28">
        <v>0.0770951842850109</v>
      </c>
      <c r="DX28">
        <v>0.0178475269417914</v>
      </c>
      <c r="DY28">
        <v>1</v>
      </c>
      <c r="DZ28">
        <v>-13.9467935483871</v>
      </c>
      <c r="EA28">
        <v>-0.474803225806409</v>
      </c>
      <c r="EB28">
        <v>0.041475192239216</v>
      </c>
      <c r="EC28">
        <v>0</v>
      </c>
      <c r="ED28">
        <v>4.06026290322581</v>
      </c>
      <c r="EE28">
        <v>1.01349677419354</v>
      </c>
      <c r="EF28">
        <v>0.0762640007746244</v>
      </c>
      <c r="EG28">
        <v>0</v>
      </c>
      <c r="EH28">
        <v>1</v>
      </c>
      <c r="EI28">
        <v>3</v>
      </c>
      <c r="EJ28" t="s">
        <v>318</v>
      </c>
      <c r="EK28">
        <v>100</v>
      </c>
      <c r="EL28">
        <v>100</v>
      </c>
      <c r="EM28">
        <v>0</v>
      </c>
      <c r="EN28">
        <v>0.29</v>
      </c>
      <c r="EO28">
        <v>0</v>
      </c>
      <c r="EP28">
        <v>0</v>
      </c>
      <c r="EQ28">
        <v>0</v>
      </c>
      <c r="ER28">
        <v>0</v>
      </c>
      <c r="ES28">
        <v>-0.136410892541199</v>
      </c>
      <c r="ET28">
        <v>-0.00569765496608819</v>
      </c>
      <c r="EU28">
        <v>0.000722946965334274</v>
      </c>
      <c r="EV28">
        <v>-2.50093221867934e-06</v>
      </c>
      <c r="EW28">
        <v>-1</v>
      </c>
      <c r="EX28">
        <v>-1</v>
      </c>
      <c r="EY28">
        <v>-1</v>
      </c>
      <c r="EZ28">
        <v>-1</v>
      </c>
      <c r="FA28">
        <v>1322.6</v>
      </c>
      <c r="FB28">
        <v>1322.6</v>
      </c>
      <c r="FC28">
        <v>2</v>
      </c>
      <c r="FD28">
        <v>501.277</v>
      </c>
      <c r="FE28">
        <v>450.188</v>
      </c>
      <c r="FF28">
        <v>36.4233</v>
      </c>
      <c r="FG28">
        <v>32.5522</v>
      </c>
      <c r="FH28">
        <v>30</v>
      </c>
      <c r="FI28">
        <v>32.2156</v>
      </c>
      <c r="FJ28">
        <v>32.0818</v>
      </c>
      <c r="FK28">
        <v>30.9503</v>
      </c>
      <c r="FL28">
        <v>0</v>
      </c>
      <c r="FM28">
        <v>100</v>
      </c>
      <c r="FN28">
        <v>-999.9</v>
      </c>
      <c r="FO28">
        <v>400</v>
      </c>
      <c r="FP28">
        <v>29.4588</v>
      </c>
      <c r="FQ28">
        <v>101.057</v>
      </c>
      <c r="FR28">
        <v>101.356</v>
      </c>
    </row>
    <row r="29" spans="1:174">
      <c r="A29">
        <v>13</v>
      </c>
      <c r="B29">
        <v>1604002360.1</v>
      </c>
      <c r="C29">
        <v>2453</v>
      </c>
      <c r="D29" t="s">
        <v>348</v>
      </c>
      <c r="E29" t="s">
        <v>349</v>
      </c>
      <c r="F29" t="s">
        <v>350</v>
      </c>
      <c r="G29" t="s">
        <v>351</v>
      </c>
      <c r="H29">
        <v>1604002352.1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290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352</v>
      </c>
      <c r="AR29">
        <v>15344.2</v>
      </c>
      <c r="AS29">
        <v>837.22084</v>
      </c>
      <c r="AT29">
        <v>1.91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353</v>
      </c>
      <c r="BD29">
        <v>3.93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293</v>
      </c>
      <c r="BS29">
        <v>2</v>
      </c>
      <c r="BT29">
        <v>1604002352.1</v>
      </c>
      <c r="BU29">
        <v>389.643096774194</v>
      </c>
      <c r="BV29">
        <v>400.011612903226</v>
      </c>
      <c r="BW29">
        <v>28.9767870967742</v>
      </c>
      <c r="BX29">
        <v>26.3556258064516</v>
      </c>
      <c r="BY29">
        <v>389.643096774194</v>
      </c>
      <c r="BZ29">
        <v>28.7391870967742</v>
      </c>
      <c r="CA29">
        <v>499.931451612903</v>
      </c>
      <c r="CB29">
        <v>101.673516129032</v>
      </c>
      <c r="CC29">
        <v>0.0999323</v>
      </c>
      <c r="CD29">
        <v>37.3647258064516</v>
      </c>
      <c r="CE29">
        <v>37.0270580645161</v>
      </c>
      <c r="CF29">
        <v>999.9</v>
      </c>
      <c r="CG29">
        <v>0</v>
      </c>
      <c r="CH29">
        <v>0</v>
      </c>
      <c r="CI29">
        <v>10000.4025806452</v>
      </c>
      <c r="CJ29">
        <v>0</v>
      </c>
      <c r="CK29">
        <v>850.430838709678</v>
      </c>
      <c r="CL29">
        <v>1300.00258064516</v>
      </c>
      <c r="CM29">
        <v>0.899997741935484</v>
      </c>
      <c r="CN29">
        <v>0.100002103225806</v>
      </c>
      <c r="CO29">
        <v>0</v>
      </c>
      <c r="CP29">
        <v>839.061709677419</v>
      </c>
      <c r="CQ29">
        <v>4.99979</v>
      </c>
      <c r="CR29">
        <v>10988.3483870968</v>
      </c>
      <c r="CS29">
        <v>11051.3064516129</v>
      </c>
      <c r="CT29">
        <v>45.316064516129</v>
      </c>
      <c r="CU29">
        <v>48.1229677419355</v>
      </c>
      <c r="CV29">
        <v>46.268</v>
      </c>
      <c r="CW29">
        <v>47.620935483871</v>
      </c>
      <c r="CX29">
        <v>47.6006129032258</v>
      </c>
      <c r="CY29">
        <v>1165.50064516129</v>
      </c>
      <c r="CZ29">
        <v>129.501935483871</v>
      </c>
      <c r="DA29">
        <v>0</v>
      </c>
      <c r="DB29">
        <v>166.100000143051</v>
      </c>
      <c r="DC29">
        <v>0</v>
      </c>
      <c r="DD29">
        <v>837.22084</v>
      </c>
      <c r="DE29">
        <v>-127.317153642852</v>
      </c>
      <c r="DF29">
        <v>-951.899998997686</v>
      </c>
      <c r="DG29">
        <v>10972.564</v>
      </c>
      <c r="DH29">
        <v>15</v>
      </c>
      <c r="DI29">
        <v>0</v>
      </c>
      <c r="DJ29" t="s">
        <v>294</v>
      </c>
      <c r="DK29">
        <v>1603922837.1</v>
      </c>
      <c r="DL29">
        <v>1603922837.1</v>
      </c>
      <c r="DM29">
        <v>0</v>
      </c>
      <c r="DN29">
        <v>0.036</v>
      </c>
      <c r="DO29">
        <v>0.017</v>
      </c>
      <c r="DP29">
        <v>0.377</v>
      </c>
      <c r="DQ29">
        <v>-0.105</v>
      </c>
      <c r="DR29">
        <v>400</v>
      </c>
      <c r="DS29">
        <v>12</v>
      </c>
      <c r="DT29">
        <v>0.27</v>
      </c>
      <c r="DU29">
        <v>0.26</v>
      </c>
      <c r="DV29">
        <v>7.76223091949853</v>
      </c>
      <c r="DW29">
        <v>0.0243227599417061</v>
      </c>
      <c r="DX29">
        <v>0.0204579609665629</v>
      </c>
      <c r="DY29">
        <v>1</v>
      </c>
      <c r="DZ29">
        <v>-10.3683838709677</v>
      </c>
      <c r="EA29">
        <v>-0.534309677419347</v>
      </c>
      <c r="EB29">
        <v>0.0487380562492094</v>
      </c>
      <c r="EC29">
        <v>0</v>
      </c>
      <c r="ED29">
        <v>2.62115548387097</v>
      </c>
      <c r="EE29">
        <v>1.1530379032258</v>
      </c>
      <c r="EF29">
        <v>0.0871813385565272</v>
      </c>
      <c r="EG29">
        <v>0</v>
      </c>
      <c r="EH29">
        <v>1</v>
      </c>
      <c r="EI29">
        <v>3</v>
      </c>
      <c r="EJ29" t="s">
        <v>318</v>
      </c>
      <c r="EK29">
        <v>100</v>
      </c>
      <c r="EL29">
        <v>100</v>
      </c>
      <c r="EM29">
        <v>0</v>
      </c>
      <c r="EN29">
        <v>0.241</v>
      </c>
      <c r="EO29">
        <v>0</v>
      </c>
      <c r="EP29">
        <v>0</v>
      </c>
      <c r="EQ29">
        <v>0</v>
      </c>
      <c r="ER29">
        <v>0</v>
      </c>
      <c r="ES29">
        <v>-0.136410892541199</v>
      </c>
      <c r="ET29">
        <v>-0.00569765496608819</v>
      </c>
      <c r="EU29">
        <v>0.000722946965334274</v>
      </c>
      <c r="EV29">
        <v>-2.50093221867934e-06</v>
      </c>
      <c r="EW29">
        <v>-1</v>
      </c>
      <c r="EX29">
        <v>-1</v>
      </c>
      <c r="EY29">
        <v>-1</v>
      </c>
      <c r="EZ29">
        <v>-1</v>
      </c>
      <c r="FA29">
        <v>1325.4</v>
      </c>
      <c r="FB29">
        <v>1325.4</v>
      </c>
      <c r="FC29">
        <v>2</v>
      </c>
      <c r="FD29">
        <v>497.547</v>
      </c>
      <c r="FE29">
        <v>450.436</v>
      </c>
      <c r="FF29">
        <v>36.3631</v>
      </c>
      <c r="FG29">
        <v>32.6122</v>
      </c>
      <c r="FH29">
        <v>30.0008</v>
      </c>
      <c r="FI29">
        <v>32.2497</v>
      </c>
      <c r="FJ29">
        <v>32.1232</v>
      </c>
      <c r="FK29">
        <v>30.9588</v>
      </c>
      <c r="FL29">
        <v>0</v>
      </c>
      <c r="FM29">
        <v>100</v>
      </c>
      <c r="FN29">
        <v>-999.9</v>
      </c>
      <c r="FO29">
        <v>400</v>
      </c>
      <c r="FP29">
        <v>30.5191</v>
      </c>
      <c r="FQ29">
        <v>101.08</v>
      </c>
      <c r="FR29">
        <v>101.278</v>
      </c>
    </row>
    <row r="30" spans="1:174">
      <c r="A30">
        <v>14</v>
      </c>
      <c r="B30">
        <v>1604002440.6</v>
      </c>
      <c r="C30">
        <v>2533.5</v>
      </c>
      <c r="D30" t="s">
        <v>354</v>
      </c>
      <c r="E30" t="s">
        <v>355</v>
      </c>
      <c r="F30" t="s">
        <v>350</v>
      </c>
      <c r="G30" t="s">
        <v>351</v>
      </c>
      <c r="H30">
        <v>1604002432.6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290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356</v>
      </c>
      <c r="AR30">
        <v>15473.7</v>
      </c>
      <c r="AS30">
        <v>640.50996</v>
      </c>
      <c r="AT30">
        <v>1384.6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357</v>
      </c>
      <c r="BD30">
        <v>-865.41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293</v>
      </c>
      <c r="BS30">
        <v>2</v>
      </c>
      <c r="BT30">
        <v>1604002432.6</v>
      </c>
      <c r="BU30">
        <v>392.205903225806</v>
      </c>
      <c r="BV30">
        <v>400.003387096774</v>
      </c>
      <c r="BW30">
        <v>28.3721258064516</v>
      </c>
      <c r="BX30">
        <v>26.3074096774194</v>
      </c>
      <c r="BY30">
        <v>392.205903225806</v>
      </c>
      <c r="BZ30">
        <v>28.1517838709677</v>
      </c>
      <c r="CA30">
        <v>500.000967741935</v>
      </c>
      <c r="CB30">
        <v>101.671580645161</v>
      </c>
      <c r="CC30">
        <v>0.0999878580645161</v>
      </c>
      <c r="CD30">
        <v>37.1957870967742</v>
      </c>
      <c r="CE30">
        <v>36.9555032258065</v>
      </c>
      <c r="CF30">
        <v>999.9</v>
      </c>
      <c r="CG30">
        <v>0</v>
      </c>
      <c r="CH30">
        <v>0</v>
      </c>
      <c r="CI30">
        <v>9999.88064516129</v>
      </c>
      <c r="CJ30">
        <v>0</v>
      </c>
      <c r="CK30">
        <v>1124.64425806452</v>
      </c>
      <c r="CL30">
        <v>1300.01032258065</v>
      </c>
      <c r="CM30">
        <v>0.899995838709677</v>
      </c>
      <c r="CN30">
        <v>0.100004070967742</v>
      </c>
      <c r="CO30">
        <v>0</v>
      </c>
      <c r="CP30">
        <v>640.671612903226</v>
      </c>
      <c r="CQ30">
        <v>4.99979</v>
      </c>
      <c r="CR30">
        <v>8427.54483870968</v>
      </c>
      <c r="CS30">
        <v>11051.364516129</v>
      </c>
      <c r="CT30">
        <v>45.256</v>
      </c>
      <c r="CU30">
        <v>48</v>
      </c>
      <c r="CV30">
        <v>46.1971612903226</v>
      </c>
      <c r="CW30">
        <v>47.4837419354838</v>
      </c>
      <c r="CX30">
        <v>47.506</v>
      </c>
      <c r="CY30">
        <v>1165.50580645161</v>
      </c>
      <c r="CZ30">
        <v>129.504516129032</v>
      </c>
      <c r="DA30">
        <v>0</v>
      </c>
      <c r="DB30">
        <v>79.4000000953674</v>
      </c>
      <c r="DC30">
        <v>0</v>
      </c>
      <c r="DD30">
        <v>640.50996</v>
      </c>
      <c r="DE30">
        <v>-14.6983076924251</v>
      </c>
      <c r="DF30">
        <v>274.180769266231</v>
      </c>
      <c r="DG30">
        <v>8430.1976</v>
      </c>
      <c r="DH30">
        <v>15</v>
      </c>
      <c r="DI30">
        <v>0</v>
      </c>
      <c r="DJ30" t="s">
        <v>294</v>
      </c>
      <c r="DK30">
        <v>1603922837.1</v>
      </c>
      <c r="DL30">
        <v>1603922837.1</v>
      </c>
      <c r="DM30">
        <v>0</v>
      </c>
      <c r="DN30">
        <v>0.036</v>
      </c>
      <c r="DO30">
        <v>0.017</v>
      </c>
      <c r="DP30">
        <v>0.377</v>
      </c>
      <c r="DQ30">
        <v>-0.105</v>
      </c>
      <c r="DR30">
        <v>400</v>
      </c>
      <c r="DS30">
        <v>12</v>
      </c>
      <c r="DT30">
        <v>0.27</v>
      </c>
      <c r="DU30">
        <v>0.26</v>
      </c>
      <c r="DV30">
        <v>5.79032947735261</v>
      </c>
      <c r="DW30">
        <v>0.69635034255061</v>
      </c>
      <c r="DX30">
        <v>0.0540132182009691</v>
      </c>
      <c r="DY30">
        <v>0</v>
      </c>
      <c r="DZ30">
        <v>-7.78718741935484</v>
      </c>
      <c r="EA30">
        <v>-1.06863629032254</v>
      </c>
      <c r="EB30">
        <v>0.0817473280994847</v>
      </c>
      <c r="EC30">
        <v>0</v>
      </c>
      <c r="ED30">
        <v>2.05923870967742</v>
      </c>
      <c r="EE30">
        <v>0.656734838709677</v>
      </c>
      <c r="EF30">
        <v>0.049475160189275</v>
      </c>
      <c r="EG30">
        <v>0</v>
      </c>
      <c r="EH30">
        <v>0</v>
      </c>
      <c r="EI30">
        <v>3</v>
      </c>
      <c r="EJ30" t="s">
        <v>295</v>
      </c>
      <c r="EK30">
        <v>100</v>
      </c>
      <c r="EL30">
        <v>100</v>
      </c>
      <c r="EM30">
        <v>0</v>
      </c>
      <c r="EN30">
        <v>0.2222</v>
      </c>
      <c r="EO30">
        <v>0</v>
      </c>
      <c r="EP30">
        <v>0</v>
      </c>
      <c r="EQ30">
        <v>0</v>
      </c>
      <c r="ER30">
        <v>0</v>
      </c>
      <c r="ES30">
        <v>-0.136410892541199</v>
      </c>
      <c r="ET30">
        <v>-0.00569765496608819</v>
      </c>
      <c r="EU30">
        <v>0.000722946965334274</v>
      </c>
      <c r="EV30">
        <v>-2.50093221867934e-06</v>
      </c>
      <c r="EW30">
        <v>-1</v>
      </c>
      <c r="EX30">
        <v>-1</v>
      </c>
      <c r="EY30">
        <v>-1</v>
      </c>
      <c r="EZ30">
        <v>-1</v>
      </c>
      <c r="FA30">
        <v>1326.7</v>
      </c>
      <c r="FB30">
        <v>1326.7</v>
      </c>
      <c r="FC30">
        <v>2</v>
      </c>
      <c r="FD30">
        <v>498.723</v>
      </c>
      <c r="FE30">
        <v>446.179</v>
      </c>
      <c r="FF30">
        <v>36.287</v>
      </c>
      <c r="FG30">
        <v>32.6751</v>
      </c>
      <c r="FH30">
        <v>30.0003</v>
      </c>
      <c r="FI30">
        <v>32.2916</v>
      </c>
      <c r="FJ30">
        <v>32.1541</v>
      </c>
      <c r="FK30">
        <v>30.9552</v>
      </c>
      <c r="FL30">
        <v>0</v>
      </c>
      <c r="FM30">
        <v>100</v>
      </c>
      <c r="FN30">
        <v>-999.9</v>
      </c>
      <c r="FO30">
        <v>400</v>
      </c>
      <c r="FP30">
        <v>30.5191</v>
      </c>
      <c r="FQ30">
        <v>101.055</v>
      </c>
      <c r="FR30">
        <v>101.292</v>
      </c>
    </row>
    <row r="31" spans="1:174">
      <c r="A31">
        <v>15</v>
      </c>
      <c r="B31">
        <v>1604002525.1</v>
      </c>
      <c r="C31">
        <v>2618</v>
      </c>
      <c r="D31" t="s">
        <v>358</v>
      </c>
      <c r="E31" t="s">
        <v>359</v>
      </c>
      <c r="F31" t="s">
        <v>360</v>
      </c>
      <c r="G31" t="s">
        <v>289</v>
      </c>
      <c r="H31">
        <v>1604002517.35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23</v>
      </c>
      <c r="AF31">
        <v>5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290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361</v>
      </c>
      <c r="AR31">
        <v>15533.2</v>
      </c>
      <c r="AS31">
        <v>734.33396</v>
      </c>
      <c r="AT31">
        <v>1002.74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362</v>
      </c>
      <c r="BD31">
        <v>545.45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293</v>
      </c>
      <c r="BS31">
        <v>2</v>
      </c>
      <c r="BT31">
        <v>1604002517.35</v>
      </c>
      <c r="BU31">
        <v>384.565733333333</v>
      </c>
      <c r="BV31">
        <v>399.989466666667</v>
      </c>
      <c r="BW31">
        <v>31.6091666666667</v>
      </c>
      <c r="BX31">
        <v>27.16101</v>
      </c>
      <c r="BY31">
        <v>384.565733333333</v>
      </c>
      <c r="BZ31">
        <v>31.2925766666667</v>
      </c>
      <c r="CA31">
        <v>499.998</v>
      </c>
      <c r="CB31">
        <v>101.664466666667</v>
      </c>
      <c r="CC31">
        <v>0.10002191</v>
      </c>
      <c r="CD31">
        <v>37.2495766666667</v>
      </c>
      <c r="CE31">
        <v>36.63337</v>
      </c>
      <c r="CF31">
        <v>999.9</v>
      </c>
      <c r="CG31">
        <v>0</v>
      </c>
      <c r="CH31">
        <v>0</v>
      </c>
      <c r="CI31">
        <v>9999.39033333333</v>
      </c>
      <c r="CJ31">
        <v>0</v>
      </c>
      <c r="CK31">
        <v>417.014433333333</v>
      </c>
      <c r="CL31">
        <v>1299.97366666667</v>
      </c>
      <c r="CM31">
        <v>0.899993466666667</v>
      </c>
      <c r="CN31">
        <v>0.100006626666667</v>
      </c>
      <c r="CO31">
        <v>0</v>
      </c>
      <c r="CP31">
        <v>735.059266666667</v>
      </c>
      <c r="CQ31">
        <v>4.99979</v>
      </c>
      <c r="CR31">
        <v>10578.0633333333</v>
      </c>
      <c r="CS31">
        <v>11051.03</v>
      </c>
      <c r="CT31">
        <v>45.8330333333333</v>
      </c>
      <c r="CU31">
        <v>48.4872333333333</v>
      </c>
      <c r="CV31">
        <v>46.8309666666667</v>
      </c>
      <c r="CW31">
        <v>47.9789666666667</v>
      </c>
      <c r="CX31">
        <v>47.9956333333333</v>
      </c>
      <c r="CY31">
        <v>1165.46866666667</v>
      </c>
      <c r="CZ31">
        <v>129.505666666667</v>
      </c>
      <c r="DA31">
        <v>0</v>
      </c>
      <c r="DB31">
        <v>83.5</v>
      </c>
      <c r="DC31">
        <v>0</v>
      </c>
      <c r="DD31">
        <v>734.33396</v>
      </c>
      <c r="DE31">
        <v>-145.160307701276</v>
      </c>
      <c r="DF31">
        <v>-927.807693294983</v>
      </c>
      <c r="DG31">
        <v>10571.844</v>
      </c>
      <c r="DH31">
        <v>15</v>
      </c>
      <c r="DI31">
        <v>0</v>
      </c>
      <c r="DJ31" t="s">
        <v>294</v>
      </c>
      <c r="DK31">
        <v>1603922837.1</v>
      </c>
      <c r="DL31">
        <v>1603922837.1</v>
      </c>
      <c r="DM31">
        <v>0</v>
      </c>
      <c r="DN31">
        <v>0.036</v>
      </c>
      <c r="DO31">
        <v>0.017</v>
      </c>
      <c r="DP31">
        <v>0.377</v>
      </c>
      <c r="DQ31">
        <v>-0.105</v>
      </c>
      <c r="DR31">
        <v>400</v>
      </c>
      <c r="DS31">
        <v>12</v>
      </c>
      <c r="DT31">
        <v>0.27</v>
      </c>
      <c r="DU31">
        <v>0.26</v>
      </c>
      <c r="DV31">
        <v>11.3833753276552</v>
      </c>
      <c r="DW31">
        <v>-0.0502790894301648</v>
      </c>
      <c r="DX31">
        <v>0.0293011379353183</v>
      </c>
      <c r="DY31">
        <v>1</v>
      </c>
      <c r="DZ31">
        <v>-15.422935483871</v>
      </c>
      <c r="EA31">
        <v>-0.0141338709676812</v>
      </c>
      <c r="EB31">
        <v>0.0389959100286095</v>
      </c>
      <c r="EC31">
        <v>1</v>
      </c>
      <c r="ED31">
        <v>4.44588225806452</v>
      </c>
      <c r="EE31">
        <v>0.31727516129031</v>
      </c>
      <c r="EF31">
        <v>0.0270300413172237</v>
      </c>
      <c r="EG31">
        <v>0</v>
      </c>
      <c r="EH31">
        <v>2</v>
      </c>
      <c r="EI31">
        <v>3</v>
      </c>
      <c r="EJ31" t="s">
        <v>325</v>
      </c>
      <c r="EK31">
        <v>100</v>
      </c>
      <c r="EL31">
        <v>100</v>
      </c>
      <c r="EM31">
        <v>0</v>
      </c>
      <c r="EN31">
        <v>0.3195</v>
      </c>
      <c r="EO31">
        <v>0</v>
      </c>
      <c r="EP31">
        <v>0</v>
      </c>
      <c r="EQ31">
        <v>0</v>
      </c>
      <c r="ER31">
        <v>0</v>
      </c>
      <c r="ES31">
        <v>0.225432467281933</v>
      </c>
      <c r="ET31">
        <v>0</v>
      </c>
      <c r="EU31">
        <v>0</v>
      </c>
      <c r="EV31">
        <v>0</v>
      </c>
      <c r="EW31">
        <v>-1</v>
      </c>
      <c r="EX31">
        <v>-1</v>
      </c>
      <c r="EY31">
        <v>-1</v>
      </c>
      <c r="EZ31">
        <v>-1</v>
      </c>
      <c r="FA31">
        <v>1328.1</v>
      </c>
      <c r="FB31">
        <v>1328.1</v>
      </c>
      <c r="FC31">
        <v>2</v>
      </c>
      <c r="FD31">
        <v>471.42</v>
      </c>
      <c r="FE31">
        <v>460.213</v>
      </c>
      <c r="FF31">
        <v>36.2554</v>
      </c>
      <c r="FG31">
        <v>32.7067</v>
      </c>
      <c r="FH31">
        <v>30.0005</v>
      </c>
      <c r="FI31">
        <v>32.3354</v>
      </c>
      <c r="FJ31">
        <v>32.196</v>
      </c>
      <c r="FK31">
        <v>30.9842</v>
      </c>
      <c r="FL31">
        <v>0</v>
      </c>
      <c r="FM31">
        <v>100</v>
      </c>
      <c r="FN31">
        <v>-999.9</v>
      </c>
      <c r="FO31">
        <v>400</v>
      </c>
      <c r="FP31">
        <v>30.5191</v>
      </c>
      <c r="FQ31">
        <v>101.044</v>
      </c>
      <c r="FR31">
        <v>101.289</v>
      </c>
    </row>
    <row r="32" spans="1:174">
      <c r="A32">
        <v>16</v>
      </c>
      <c r="B32">
        <v>1604002618.6</v>
      </c>
      <c r="C32">
        <v>2711.5</v>
      </c>
      <c r="D32" t="s">
        <v>363</v>
      </c>
      <c r="E32" t="s">
        <v>364</v>
      </c>
      <c r="F32" t="s">
        <v>360</v>
      </c>
      <c r="G32" t="s">
        <v>289</v>
      </c>
      <c r="H32">
        <v>1604002610.85</v>
      </c>
      <c r="I32">
        <f>CA32*AG32*(BW32-BX32)/(100*BP32*(1000-AG32*BW32))</f>
        <v>0</v>
      </c>
      <c r="J32">
        <f>CA32*AG32*(BV32-BU32*(1000-AG32*BX32)/(1000-AG32*BW32))/(100*BP32)</f>
        <v>0</v>
      </c>
      <c r="K32">
        <f>BU32 - IF(AG32&gt;1, J32*BP32*100.0/(AI32*CI32), 0)</f>
        <v>0</v>
      </c>
      <c r="L32">
        <f>((R32-I32/2)*K32-J32)/(R32+I32/2)</f>
        <v>0</v>
      </c>
      <c r="M32">
        <f>L32*(CB32+CC32)/1000.0</f>
        <v>0</v>
      </c>
      <c r="N32">
        <f>(BU32 - IF(AG32&gt;1, J32*BP32*100.0/(AI32*CI32), 0))*(CB32+CC32)/1000.0</f>
        <v>0</v>
      </c>
      <c r="O32">
        <f>2.0/((1/Q32-1/P32)+SIGN(Q32)*SQRT((1/Q32-1/P32)*(1/Q32-1/P32) + 4*BQ32/((BQ32+1)*(BQ32+1))*(2*1/Q32*1/P32-1/P32*1/P32)))</f>
        <v>0</v>
      </c>
      <c r="P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Q32">
        <f>I32*(1000-(1000*0.61365*exp(17.502*U32/(240.97+U32))/(CB32+CC32)+BW32)/2)/(1000*0.61365*exp(17.502*U32/(240.97+U32))/(CB32+CC32)-BW32)</f>
        <v>0</v>
      </c>
      <c r="R32">
        <f>1/((BQ32+1)/(O32/1.6)+1/(P32/1.37)) + BQ32/((BQ32+1)/(O32/1.6) + BQ32/(P32/1.37))</f>
        <v>0</v>
      </c>
      <c r="S32">
        <f>(BM32*BO32)</f>
        <v>0</v>
      </c>
      <c r="T32">
        <f>(CD32+(S32+2*0.95*5.67E-8*(((CD32+$B$7)+273)^4-(CD32+273)^4)-44100*I32)/(1.84*29.3*P32+8*0.95*5.67E-8*(CD32+273)^3))</f>
        <v>0</v>
      </c>
      <c r="U32">
        <f>($C$7*CE32+$D$7*CF32+$E$7*T32)</f>
        <v>0</v>
      </c>
      <c r="V32">
        <f>0.61365*exp(17.502*U32/(240.97+U32))</f>
        <v>0</v>
      </c>
      <c r="W32">
        <f>(X32/Y32*100)</f>
        <v>0</v>
      </c>
      <c r="X32">
        <f>BW32*(CB32+CC32)/1000</f>
        <v>0</v>
      </c>
      <c r="Y32">
        <f>0.61365*exp(17.502*CD32/(240.97+CD32))</f>
        <v>0</v>
      </c>
      <c r="Z32">
        <f>(V32-BW32*(CB32+CC32)/1000)</f>
        <v>0</v>
      </c>
      <c r="AA32">
        <f>(-I32*44100)</f>
        <v>0</v>
      </c>
      <c r="AB32">
        <f>2*29.3*P32*0.92*(CD32-U32)</f>
        <v>0</v>
      </c>
      <c r="AC32">
        <f>2*0.95*5.67E-8*(((CD32+$B$7)+273)^4-(U32+273)^4)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MAX(0,($B$13+$C$13*CI32)/(1+$D$13*CI32)*CB32/(CD32+273)*$E$13)</f>
        <v>0</v>
      </c>
      <c r="AJ32" t="s">
        <v>290</v>
      </c>
      <c r="AK32">
        <v>15552.9</v>
      </c>
      <c r="AL32">
        <v>715.476923076923</v>
      </c>
      <c r="AM32">
        <v>3262.08</v>
      </c>
      <c r="AN32">
        <f>AM32-AL32</f>
        <v>0</v>
      </c>
      <c r="AO32">
        <f>AN32/AM32</f>
        <v>0</v>
      </c>
      <c r="AP32">
        <v>-0.577747479816223</v>
      </c>
      <c r="AQ32" t="s">
        <v>365</v>
      </c>
      <c r="AR32">
        <v>15503.7</v>
      </c>
      <c r="AS32">
        <v>766.62504</v>
      </c>
      <c r="AT32">
        <v>1186.6</v>
      </c>
      <c r="AU32">
        <f>1-AS32/AT32</f>
        <v>0</v>
      </c>
      <c r="AV32">
        <v>0.5</v>
      </c>
      <c r="AW32">
        <f>BM32</f>
        <v>0</v>
      </c>
      <c r="AX32">
        <f>J32</f>
        <v>0</v>
      </c>
      <c r="AY32">
        <f>AU32*AV32*AW32</f>
        <v>0</v>
      </c>
      <c r="AZ32">
        <f>BE32/AT32</f>
        <v>0</v>
      </c>
      <c r="BA32">
        <f>(AX32-AP32)/AW32</f>
        <v>0</v>
      </c>
      <c r="BB32">
        <f>(AM32-AT32)/AT32</f>
        <v>0</v>
      </c>
      <c r="BC32" t="s">
        <v>366</v>
      </c>
      <c r="BD32">
        <v>-526.18</v>
      </c>
      <c r="BE32">
        <f>AT32-BD32</f>
        <v>0</v>
      </c>
      <c r="BF32">
        <f>(AT32-AS32)/(AT32-BD32)</f>
        <v>0</v>
      </c>
      <c r="BG32">
        <f>(AM32-AT32)/(AM32-BD32)</f>
        <v>0</v>
      </c>
      <c r="BH32">
        <f>(AT32-AS32)/(AT32-AL32)</f>
        <v>0</v>
      </c>
      <c r="BI32">
        <f>(AM32-AT32)/(AM32-AL32)</f>
        <v>0</v>
      </c>
      <c r="BJ32">
        <f>(BF32*BD32/AS32)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293</v>
      </c>
      <c r="BS32">
        <v>2</v>
      </c>
      <c r="BT32">
        <v>1604002610.85</v>
      </c>
      <c r="BU32">
        <v>375.316</v>
      </c>
      <c r="BV32">
        <v>400.0207</v>
      </c>
      <c r="BW32">
        <v>36.12798</v>
      </c>
      <c r="BX32">
        <v>28.09291</v>
      </c>
      <c r="BY32">
        <v>375.316</v>
      </c>
      <c r="BZ32">
        <v>35.6615833333333</v>
      </c>
      <c r="CA32">
        <v>500.023766666667</v>
      </c>
      <c r="CB32">
        <v>101.663333333333</v>
      </c>
      <c r="CC32">
        <v>0.0999945066666667</v>
      </c>
      <c r="CD32">
        <v>37.0225266666667</v>
      </c>
      <c r="CE32">
        <v>36.1222966666667</v>
      </c>
      <c r="CF32">
        <v>999.9</v>
      </c>
      <c r="CG32">
        <v>0</v>
      </c>
      <c r="CH32">
        <v>0</v>
      </c>
      <c r="CI32">
        <v>10001.4553333333</v>
      </c>
      <c r="CJ32">
        <v>0</v>
      </c>
      <c r="CK32">
        <v>371.446733333333</v>
      </c>
      <c r="CL32">
        <v>1299.97966666667</v>
      </c>
      <c r="CM32">
        <v>0.899999333333333</v>
      </c>
      <c r="CN32">
        <v>0.100000413333333</v>
      </c>
      <c r="CO32">
        <v>0</v>
      </c>
      <c r="CP32">
        <v>767.187233333333</v>
      </c>
      <c r="CQ32">
        <v>4.99979</v>
      </c>
      <c r="CR32">
        <v>11054.8466666667</v>
      </c>
      <c r="CS32">
        <v>11051.12</v>
      </c>
      <c r="CT32">
        <v>46.3977333333333</v>
      </c>
      <c r="CU32">
        <v>48.9559</v>
      </c>
      <c r="CV32">
        <v>47.4122333333333</v>
      </c>
      <c r="CW32">
        <v>48.4601</v>
      </c>
      <c r="CX32">
        <v>48.531</v>
      </c>
      <c r="CY32">
        <v>1165.48133333333</v>
      </c>
      <c r="CZ32">
        <v>129.498333333333</v>
      </c>
      <c r="DA32">
        <v>0</v>
      </c>
      <c r="DB32">
        <v>92.6000001430511</v>
      </c>
      <c r="DC32">
        <v>0</v>
      </c>
      <c r="DD32">
        <v>766.62504</v>
      </c>
      <c r="DE32">
        <v>-77.6646922013777</v>
      </c>
      <c r="DF32">
        <v>-1365.90768877939</v>
      </c>
      <c r="DG32">
        <v>11052.004</v>
      </c>
      <c r="DH32">
        <v>15</v>
      </c>
      <c r="DI32">
        <v>0</v>
      </c>
      <c r="DJ32" t="s">
        <v>294</v>
      </c>
      <c r="DK32">
        <v>1603922837.1</v>
      </c>
      <c r="DL32">
        <v>1603922837.1</v>
      </c>
      <c r="DM32">
        <v>0</v>
      </c>
      <c r="DN32">
        <v>0.036</v>
      </c>
      <c r="DO32">
        <v>0.017</v>
      </c>
      <c r="DP32">
        <v>0.377</v>
      </c>
      <c r="DQ32">
        <v>-0.105</v>
      </c>
      <c r="DR32">
        <v>400</v>
      </c>
      <c r="DS32">
        <v>12</v>
      </c>
      <c r="DT32">
        <v>0.27</v>
      </c>
      <c r="DU32">
        <v>0.26</v>
      </c>
      <c r="DV32">
        <v>17.9750118509623</v>
      </c>
      <c r="DW32">
        <v>0.12146229660414</v>
      </c>
      <c r="DX32">
        <v>0.0263946725983779</v>
      </c>
      <c r="DY32">
        <v>1</v>
      </c>
      <c r="DZ32">
        <v>-24.6898161290323</v>
      </c>
      <c r="EA32">
        <v>-0.78974032258066</v>
      </c>
      <c r="EB32">
        <v>0.0685536526250895</v>
      </c>
      <c r="EC32">
        <v>0</v>
      </c>
      <c r="ED32">
        <v>8.01182806451613</v>
      </c>
      <c r="EE32">
        <v>1.73856193548386</v>
      </c>
      <c r="EF32">
        <v>0.131535749768729</v>
      </c>
      <c r="EG32">
        <v>0</v>
      </c>
      <c r="EH32">
        <v>1</v>
      </c>
      <c r="EI32">
        <v>3</v>
      </c>
      <c r="EJ32" t="s">
        <v>318</v>
      </c>
      <c r="EK32">
        <v>100</v>
      </c>
      <c r="EL32">
        <v>100</v>
      </c>
      <c r="EM32">
        <v>0</v>
      </c>
      <c r="EN32">
        <v>0.4749</v>
      </c>
      <c r="EO32">
        <v>0</v>
      </c>
      <c r="EP32">
        <v>0</v>
      </c>
      <c r="EQ32">
        <v>0</v>
      </c>
      <c r="ER32">
        <v>0</v>
      </c>
      <c r="ES32">
        <v>0.225432467281933</v>
      </c>
      <c r="ET32">
        <v>0</v>
      </c>
      <c r="EU32">
        <v>0</v>
      </c>
      <c r="EV32">
        <v>0</v>
      </c>
      <c r="EW32">
        <v>-1</v>
      </c>
      <c r="EX32">
        <v>-1</v>
      </c>
      <c r="EY32">
        <v>-1</v>
      </c>
      <c r="EZ32">
        <v>-1</v>
      </c>
      <c r="FA32">
        <v>1329.7</v>
      </c>
      <c r="FB32">
        <v>1329.7</v>
      </c>
      <c r="FC32">
        <v>2</v>
      </c>
      <c r="FD32">
        <v>504.925</v>
      </c>
      <c r="FE32">
        <v>443.65</v>
      </c>
      <c r="FF32">
        <v>36.1742</v>
      </c>
      <c r="FG32">
        <v>32.6445</v>
      </c>
      <c r="FH32">
        <v>30.0006</v>
      </c>
      <c r="FI32">
        <v>32.2979</v>
      </c>
      <c r="FJ32">
        <v>32.1562</v>
      </c>
      <c r="FK32">
        <v>31.0013</v>
      </c>
      <c r="FL32">
        <v>0</v>
      </c>
      <c r="FM32">
        <v>100</v>
      </c>
      <c r="FN32">
        <v>-999.9</v>
      </c>
      <c r="FO32">
        <v>400</v>
      </c>
      <c r="FP32">
        <v>31.489</v>
      </c>
      <c r="FQ32">
        <v>101.048</v>
      </c>
      <c r="FR32">
        <v>101.305</v>
      </c>
    </row>
    <row r="33" spans="1:174">
      <c r="A33">
        <v>17</v>
      </c>
      <c r="B33">
        <v>1604002686.6</v>
      </c>
      <c r="C33">
        <v>2779.5</v>
      </c>
      <c r="D33" t="s">
        <v>367</v>
      </c>
      <c r="E33" t="s">
        <v>368</v>
      </c>
      <c r="F33" t="s">
        <v>360</v>
      </c>
      <c r="G33" t="s">
        <v>289</v>
      </c>
      <c r="H33">
        <v>1604002678.6</v>
      </c>
      <c r="I33">
        <f>CA33*AG33*(BW33-BX33)/(100*BP33*(1000-AG33*BW33))</f>
        <v>0</v>
      </c>
      <c r="J33">
        <f>CA33*AG33*(BV33-BU33*(1000-AG33*BX33)/(1000-AG33*BW33))/(100*BP33)</f>
        <v>0</v>
      </c>
      <c r="K33">
        <f>BU33 - IF(AG33&gt;1, J33*BP33*100.0/(AI33*CI33), 0)</f>
        <v>0</v>
      </c>
      <c r="L33">
        <f>((R33-I33/2)*K33-J33)/(R33+I33/2)</f>
        <v>0</v>
      </c>
      <c r="M33">
        <f>L33*(CB33+CC33)/1000.0</f>
        <v>0</v>
      </c>
      <c r="N33">
        <f>(BU33 - IF(AG33&gt;1, J33*BP33*100.0/(AI33*CI33), 0))*(CB33+CC33)/1000.0</f>
        <v>0</v>
      </c>
      <c r="O33">
        <f>2.0/((1/Q33-1/P33)+SIGN(Q33)*SQRT((1/Q33-1/P33)*(1/Q33-1/P33) + 4*BQ33/((BQ33+1)*(BQ33+1))*(2*1/Q33*1/P33-1/P33*1/P33)))</f>
        <v>0</v>
      </c>
      <c r="P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Q33">
        <f>I33*(1000-(1000*0.61365*exp(17.502*U33/(240.97+U33))/(CB33+CC33)+BW33)/2)/(1000*0.61365*exp(17.502*U33/(240.97+U33))/(CB33+CC33)-BW33)</f>
        <v>0</v>
      </c>
      <c r="R33">
        <f>1/((BQ33+1)/(O33/1.6)+1/(P33/1.37)) + BQ33/((BQ33+1)/(O33/1.6) + BQ33/(P33/1.37))</f>
        <v>0</v>
      </c>
      <c r="S33">
        <f>(BM33*BO33)</f>
        <v>0</v>
      </c>
      <c r="T33">
        <f>(CD33+(S33+2*0.95*5.67E-8*(((CD33+$B$7)+273)^4-(CD33+273)^4)-44100*I33)/(1.84*29.3*P33+8*0.95*5.67E-8*(CD33+273)^3))</f>
        <v>0</v>
      </c>
      <c r="U33">
        <f>($C$7*CE33+$D$7*CF33+$E$7*T33)</f>
        <v>0</v>
      </c>
      <c r="V33">
        <f>0.61365*exp(17.502*U33/(240.97+U33))</f>
        <v>0</v>
      </c>
      <c r="W33">
        <f>(X33/Y33*100)</f>
        <v>0</v>
      </c>
      <c r="X33">
        <f>BW33*(CB33+CC33)/1000</f>
        <v>0</v>
      </c>
      <c r="Y33">
        <f>0.61365*exp(17.502*CD33/(240.97+CD33))</f>
        <v>0</v>
      </c>
      <c r="Z33">
        <f>(V33-BW33*(CB33+CC33)/1000)</f>
        <v>0</v>
      </c>
      <c r="AA33">
        <f>(-I33*44100)</f>
        <v>0</v>
      </c>
      <c r="AB33">
        <f>2*29.3*P33*0.92*(CD33-U33)</f>
        <v>0</v>
      </c>
      <c r="AC33">
        <f>2*0.95*5.67E-8*(((CD33+$B$7)+273)^4-(U33+273)^4)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MAX(0,($B$13+$C$13*CI33)/(1+$D$13*CI33)*CB33/(CD33+273)*$E$13)</f>
        <v>0</v>
      </c>
      <c r="AJ33" t="s">
        <v>290</v>
      </c>
      <c r="AK33">
        <v>15552.9</v>
      </c>
      <c r="AL33">
        <v>715.476923076923</v>
      </c>
      <c r="AM33">
        <v>3262.08</v>
      </c>
      <c r="AN33">
        <f>AM33-AL33</f>
        <v>0</v>
      </c>
      <c r="AO33">
        <f>AN33/AM33</f>
        <v>0</v>
      </c>
      <c r="AP33">
        <v>-0.577747479816223</v>
      </c>
      <c r="AQ33" t="s">
        <v>369</v>
      </c>
      <c r="AR33">
        <v>15530.6</v>
      </c>
      <c r="AS33">
        <v>776.039807692308</v>
      </c>
      <c r="AT33">
        <v>1203.24</v>
      </c>
      <c r="AU33">
        <f>1-AS33/AT33</f>
        <v>0</v>
      </c>
      <c r="AV33">
        <v>0.5</v>
      </c>
      <c r="AW33">
        <f>BM33</f>
        <v>0</v>
      </c>
      <c r="AX33">
        <f>J33</f>
        <v>0</v>
      </c>
      <c r="AY33">
        <f>AU33*AV33*AW33</f>
        <v>0</v>
      </c>
      <c r="AZ33">
        <f>BE33/AT33</f>
        <v>0</v>
      </c>
      <c r="BA33">
        <f>(AX33-AP33)/AW33</f>
        <v>0</v>
      </c>
      <c r="BB33">
        <f>(AM33-AT33)/AT33</f>
        <v>0</v>
      </c>
      <c r="BC33" t="s">
        <v>370</v>
      </c>
      <c r="BD33">
        <v>-207.84</v>
      </c>
      <c r="BE33">
        <f>AT33-BD33</f>
        <v>0</v>
      </c>
      <c r="BF33">
        <f>(AT33-AS33)/(AT33-BD33)</f>
        <v>0</v>
      </c>
      <c r="BG33">
        <f>(AM33-AT33)/(AM33-BD33)</f>
        <v>0</v>
      </c>
      <c r="BH33">
        <f>(AT33-AS33)/(AT33-AL33)</f>
        <v>0</v>
      </c>
      <c r="BI33">
        <f>(AM33-AT33)/(AM33-AL33)</f>
        <v>0</v>
      </c>
      <c r="BJ33">
        <f>(BF33*BD33/AS33)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293</v>
      </c>
      <c r="BS33">
        <v>2</v>
      </c>
      <c r="BT33">
        <v>1604002678.6</v>
      </c>
      <c r="BU33">
        <v>376.905774193548</v>
      </c>
      <c r="BV33">
        <v>400.001483870968</v>
      </c>
      <c r="BW33">
        <v>36.0977161290323</v>
      </c>
      <c r="BX33">
        <v>28.7343419354839</v>
      </c>
      <c r="BY33">
        <v>376.905774193548</v>
      </c>
      <c r="BZ33">
        <v>35.6323838709677</v>
      </c>
      <c r="CA33">
        <v>500.006870967742</v>
      </c>
      <c r="CB33">
        <v>101.659741935484</v>
      </c>
      <c r="CC33">
        <v>0.099973235483871</v>
      </c>
      <c r="CD33">
        <v>37.1716290322581</v>
      </c>
      <c r="CE33">
        <v>36.0639</v>
      </c>
      <c r="CF33">
        <v>999.9</v>
      </c>
      <c r="CG33">
        <v>0</v>
      </c>
      <c r="CH33">
        <v>0</v>
      </c>
      <c r="CI33">
        <v>10001.1190322581</v>
      </c>
      <c r="CJ33">
        <v>0</v>
      </c>
      <c r="CK33">
        <v>383.218064516129</v>
      </c>
      <c r="CL33">
        <v>1300.02483870968</v>
      </c>
      <c r="CM33">
        <v>0.899996903225806</v>
      </c>
      <c r="CN33">
        <v>0.100003135483871</v>
      </c>
      <c r="CO33">
        <v>0</v>
      </c>
      <c r="CP33">
        <v>776.350548387097</v>
      </c>
      <c r="CQ33">
        <v>4.99979</v>
      </c>
      <c r="CR33">
        <v>11092.3903225806</v>
      </c>
      <c r="CS33">
        <v>11051.4967741935</v>
      </c>
      <c r="CT33">
        <v>46.8628064516129</v>
      </c>
      <c r="CU33">
        <v>49.308064516129</v>
      </c>
      <c r="CV33">
        <v>47.8222258064516</v>
      </c>
      <c r="CW33">
        <v>48.78</v>
      </c>
      <c r="CX33">
        <v>48.929064516129</v>
      </c>
      <c r="CY33">
        <v>1165.52032258065</v>
      </c>
      <c r="CZ33">
        <v>129.504516129032</v>
      </c>
      <c r="DA33">
        <v>0</v>
      </c>
      <c r="DB33">
        <v>66.9000000953674</v>
      </c>
      <c r="DC33">
        <v>0</v>
      </c>
      <c r="DD33">
        <v>776.039807692308</v>
      </c>
      <c r="DE33">
        <v>-79.4678632972132</v>
      </c>
      <c r="DF33">
        <v>-857.422222737758</v>
      </c>
      <c r="DG33">
        <v>11088.2153846154</v>
      </c>
      <c r="DH33">
        <v>15</v>
      </c>
      <c r="DI33">
        <v>0</v>
      </c>
      <c r="DJ33" t="s">
        <v>294</v>
      </c>
      <c r="DK33">
        <v>1603922837.1</v>
      </c>
      <c r="DL33">
        <v>1603922837.1</v>
      </c>
      <c r="DM33">
        <v>0</v>
      </c>
      <c r="DN33">
        <v>0.036</v>
      </c>
      <c r="DO33">
        <v>0.017</v>
      </c>
      <c r="DP33">
        <v>0.377</v>
      </c>
      <c r="DQ33">
        <v>-0.105</v>
      </c>
      <c r="DR33">
        <v>400</v>
      </c>
      <c r="DS33">
        <v>12</v>
      </c>
      <c r="DT33">
        <v>0.27</v>
      </c>
      <c r="DU33">
        <v>0.26</v>
      </c>
      <c r="DV33">
        <v>16.8489670564906</v>
      </c>
      <c r="DW33">
        <v>-0.182076472995394</v>
      </c>
      <c r="DX33">
        <v>0.0246031218817906</v>
      </c>
      <c r="DY33">
        <v>1</v>
      </c>
      <c r="DZ33">
        <v>-23.0950193548387</v>
      </c>
      <c r="EA33">
        <v>0.0640548387097344</v>
      </c>
      <c r="EB33">
        <v>0.0255139357158554</v>
      </c>
      <c r="EC33">
        <v>1</v>
      </c>
      <c r="ED33">
        <v>7.35895129032258</v>
      </c>
      <c r="EE33">
        <v>0.525702580645145</v>
      </c>
      <c r="EF33">
        <v>0.0398882574476003</v>
      </c>
      <c r="EG33">
        <v>0</v>
      </c>
      <c r="EH33">
        <v>2</v>
      </c>
      <c r="EI33">
        <v>3</v>
      </c>
      <c r="EJ33" t="s">
        <v>325</v>
      </c>
      <c r="EK33">
        <v>100</v>
      </c>
      <c r="EL33">
        <v>100</v>
      </c>
      <c r="EM33">
        <v>0</v>
      </c>
      <c r="EN33">
        <v>0.4698</v>
      </c>
      <c r="EO33">
        <v>0</v>
      </c>
      <c r="EP33">
        <v>0</v>
      </c>
      <c r="EQ33">
        <v>0</v>
      </c>
      <c r="ER33">
        <v>0</v>
      </c>
      <c r="ES33">
        <v>0.225432467281933</v>
      </c>
      <c r="ET33">
        <v>0</v>
      </c>
      <c r="EU33">
        <v>0</v>
      </c>
      <c r="EV33">
        <v>0</v>
      </c>
      <c r="EW33">
        <v>-1</v>
      </c>
      <c r="EX33">
        <v>-1</v>
      </c>
      <c r="EY33">
        <v>-1</v>
      </c>
      <c r="EZ33">
        <v>-1</v>
      </c>
      <c r="FA33">
        <v>1330.8</v>
      </c>
      <c r="FB33">
        <v>1330.8</v>
      </c>
      <c r="FC33">
        <v>2</v>
      </c>
      <c r="FD33">
        <v>500.35</v>
      </c>
      <c r="FE33">
        <v>447.89</v>
      </c>
      <c r="FF33">
        <v>36.1658</v>
      </c>
      <c r="FG33">
        <v>32.6787</v>
      </c>
      <c r="FH33">
        <v>30.0006</v>
      </c>
      <c r="FI33">
        <v>32.3222</v>
      </c>
      <c r="FJ33">
        <v>32.1844</v>
      </c>
      <c r="FK33">
        <v>31.0024</v>
      </c>
      <c r="FL33">
        <v>0</v>
      </c>
      <c r="FM33">
        <v>100</v>
      </c>
      <c r="FN33">
        <v>-999.9</v>
      </c>
      <c r="FO33">
        <v>400</v>
      </c>
      <c r="FP33">
        <v>31.489</v>
      </c>
      <c r="FQ33">
        <v>101.023</v>
      </c>
      <c r="FR33">
        <v>101.297</v>
      </c>
    </row>
    <row r="34" spans="1:174">
      <c r="A34">
        <v>18</v>
      </c>
      <c r="B34">
        <v>1604002767.6</v>
      </c>
      <c r="C34">
        <v>2860.5</v>
      </c>
      <c r="D34" t="s">
        <v>371</v>
      </c>
      <c r="E34" t="s">
        <v>372</v>
      </c>
      <c r="F34" t="s">
        <v>373</v>
      </c>
      <c r="G34" t="s">
        <v>374</v>
      </c>
      <c r="H34">
        <v>1604002759.6</v>
      </c>
      <c r="I34">
        <f>CA34*AG34*(BW34-BX34)/(100*BP34*(1000-AG34*BW34))</f>
        <v>0</v>
      </c>
      <c r="J34">
        <f>CA34*AG34*(BV34-BU34*(1000-AG34*BX34)/(1000-AG34*BW34))/(100*BP34)</f>
        <v>0</v>
      </c>
      <c r="K34">
        <f>BU34 - IF(AG34&gt;1, J34*BP34*100.0/(AI34*CI34), 0)</f>
        <v>0</v>
      </c>
      <c r="L34">
        <f>((R34-I34/2)*K34-J34)/(R34+I34/2)</f>
        <v>0</v>
      </c>
      <c r="M34">
        <f>L34*(CB34+CC34)/1000.0</f>
        <v>0</v>
      </c>
      <c r="N34">
        <f>(BU34 - IF(AG34&gt;1, J34*BP34*100.0/(AI34*CI34), 0))*(CB34+CC34)/1000.0</f>
        <v>0</v>
      </c>
      <c r="O34">
        <f>2.0/((1/Q34-1/P34)+SIGN(Q34)*SQRT((1/Q34-1/P34)*(1/Q34-1/P34) + 4*BQ34/((BQ34+1)*(BQ34+1))*(2*1/Q34*1/P34-1/P34*1/P34)))</f>
        <v>0</v>
      </c>
      <c r="P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Q34">
        <f>I34*(1000-(1000*0.61365*exp(17.502*U34/(240.97+U34))/(CB34+CC34)+BW34)/2)/(1000*0.61365*exp(17.502*U34/(240.97+U34))/(CB34+CC34)-BW34)</f>
        <v>0</v>
      </c>
      <c r="R34">
        <f>1/((BQ34+1)/(O34/1.6)+1/(P34/1.37)) + BQ34/((BQ34+1)/(O34/1.6) + BQ34/(P34/1.37))</f>
        <v>0</v>
      </c>
      <c r="S34">
        <f>(BM34*BO34)</f>
        <v>0</v>
      </c>
      <c r="T34">
        <f>(CD34+(S34+2*0.95*5.67E-8*(((CD34+$B$7)+273)^4-(CD34+273)^4)-44100*I34)/(1.84*29.3*P34+8*0.95*5.67E-8*(CD34+273)^3))</f>
        <v>0</v>
      </c>
      <c r="U34">
        <f>($C$7*CE34+$D$7*CF34+$E$7*T34)</f>
        <v>0</v>
      </c>
      <c r="V34">
        <f>0.61365*exp(17.502*U34/(240.97+U34))</f>
        <v>0</v>
      </c>
      <c r="W34">
        <f>(X34/Y34*100)</f>
        <v>0</v>
      </c>
      <c r="X34">
        <f>BW34*(CB34+CC34)/1000</f>
        <v>0</v>
      </c>
      <c r="Y34">
        <f>0.61365*exp(17.502*CD34/(240.97+CD34))</f>
        <v>0</v>
      </c>
      <c r="Z34">
        <f>(V34-BW34*(CB34+CC34)/1000)</f>
        <v>0</v>
      </c>
      <c r="AA34">
        <f>(-I34*44100)</f>
        <v>0</v>
      </c>
      <c r="AB34">
        <f>2*29.3*P34*0.92*(CD34-U34)</f>
        <v>0</v>
      </c>
      <c r="AC34">
        <f>2*0.95*5.67E-8*(((CD34+$B$7)+273)^4-(U34+273)^4)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MAX(0,($B$13+$C$13*CI34)/(1+$D$13*CI34)*CB34/(CD34+273)*$E$13)</f>
        <v>0</v>
      </c>
      <c r="AJ34" t="s">
        <v>290</v>
      </c>
      <c r="AK34">
        <v>15552.9</v>
      </c>
      <c r="AL34">
        <v>715.476923076923</v>
      </c>
      <c r="AM34">
        <v>3262.08</v>
      </c>
      <c r="AN34">
        <f>AM34-AL34</f>
        <v>0</v>
      </c>
      <c r="AO34">
        <f>AN34/AM34</f>
        <v>0</v>
      </c>
      <c r="AP34">
        <v>-0.577747479816223</v>
      </c>
      <c r="AQ34" t="s">
        <v>375</v>
      </c>
      <c r="AR34">
        <v>15405.7</v>
      </c>
      <c r="AS34">
        <v>933.33952</v>
      </c>
      <c r="AT34">
        <v>1265.7</v>
      </c>
      <c r="AU34">
        <f>1-AS34/AT34</f>
        <v>0</v>
      </c>
      <c r="AV34">
        <v>0.5</v>
      </c>
      <c r="AW34">
        <f>BM34</f>
        <v>0</v>
      </c>
      <c r="AX34">
        <f>J34</f>
        <v>0</v>
      </c>
      <c r="AY34">
        <f>AU34*AV34*AW34</f>
        <v>0</v>
      </c>
      <c r="AZ34">
        <f>BE34/AT34</f>
        <v>0</v>
      </c>
      <c r="BA34">
        <f>(AX34-AP34)/AW34</f>
        <v>0</v>
      </c>
      <c r="BB34">
        <f>(AM34-AT34)/AT34</f>
        <v>0</v>
      </c>
      <c r="BC34" t="s">
        <v>376</v>
      </c>
      <c r="BD34">
        <v>676.53</v>
      </c>
      <c r="BE34">
        <f>AT34-BD34</f>
        <v>0</v>
      </c>
      <c r="BF34">
        <f>(AT34-AS34)/(AT34-BD34)</f>
        <v>0</v>
      </c>
      <c r="BG34">
        <f>(AM34-AT34)/(AM34-BD34)</f>
        <v>0</v>
      </c>
      <c r="BH34">
        <f>(AT34-AS34)/(AT34-AL34)</f>
        <v>0</v>
      </c>
      <c r="BI34">
        <f>(AM34-AT34)/(AM34-AL34)</f>
        <v>0</v>
      </c>
      <c r="BJ34">
        <f>(BF34*BD34/AS34)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293</v>
      </c>
      <c r="BS34">
        <v>2</v>
      </c>
      <c r="BT34">
        <v>1604002759.6</v>
      </c>
      <c r="BU34">
        <v>382.004290322581</v>
      </c>
      <c r="BV34">
        <v>399.995870967742</v>
      </c>
      <c r="BW34">
        <v>34.7687322580645</v>
      </c>
      <c r="BX34">
        <v>29.3233806451613</v>
      </c>
      <c r="BY34">
        <v>382.004290322581</v>
      </c>
      <c r="BZ34">
        <v>34.3492129032258</v>
      </c>
      <c r="CA34">
        <v>500.004903225806</v>
      </c>
      <c r="CB34">
        <v>101.656967741935</v>
      </c>
      <c r="CC34">
        <v>0.0999905806451613</v>
      </c>
      <c r="CD34">
        <v>37.2295161290323</v>
      </c>
      <c r="CE34">
        <v>36.6973483870968</v>
      </c>
      <c r="CF34">
        <v>999.9</v>
      </c>
      <c r="CG34">
        <v>0</v>
      </c>
      <c r="CH34">
        <v>0</v>
      </c>
      <c r="CI34">
        <v>9999.4170967742</v>
      </c>
      <c r="CJ34">
        <v>0</v>
      </c>
      <c r="CK34">
        <v>524.982548387097</v>
      </c>
      <c r="CL34">
        <v>1300</v>
      </c>
      <c r="CM34">
        <v>0.899997709677419</v>
      </c>
      <c r="CN34">
        <v>0.100002183870968</v>
      </c>
      <c r="CO34">
        <v>0</v>
      </c>
      <c r="CP34">
        <v>936.010677419355</v>
      </c>
      <c r="CQ34">
        <v>4.99979</v>
      </c>
      <c r="CR34">
        <v>12547.4677419355</v>
      </c>
      <c r="CS34">
        <v>11051.2806451613</v>
      </c>
      <c r="CT34">
        <v>47.294</v>
      </c>
      <c r="CU34">
        <v>49.7032580645161</v>
      </c>
      <c r="CV34">
        <v>48.29</v>
      </c>
      <c r="CW34">
        <v>49.1309032258064</v>
      </c>
      <c r="CX34">
        <v>49.3363870967742</v>
      </c>
      <c r="CY34">
        <v>1165.49741935484</v>
      </c>
      <c r="CZ34">
        <v>129.503870967742</v>
      </c>
      <c r="DA34">
        <v>0</v>
      </c>
      <c r="DB34">
        <v>79.9000000953674</v>
      </c>
      <c r="DC34">
        <v>0</v>
      </c>
      <c r="DD34">
        <v>933.33952</v>
      </c>
      <c r="DE34">
        <v>-277.423923077062</v>
      </c>
      <c r="DF34">
        <v>-3748.87692269605</v>
      </c>
      <c r="DG34">
        <v>12514.064</v>
      </c>
      <c r="DH34">
        <v>15</v>
      </c>
      <c r="DI34">
        <v>0</v>
      </c>
      <c r="DJ34" t="s">
        <v>294</v>
      </c>
      <c r="DK34">
        <v>1603922837.1</v>
      </c>
      <c r="DL34">
        <v>1603922837.1</v>
      </c>
      <c r="DM34">
        <v>0</v>
      </c>
      <c r="DN34">
        <v>0.036</v>
      </c>
      <c r="DO34">
        <v>0.017</v>
      </c>
      <c r="DP34">
        <v>0.377</v>
      </c>
      <c r="DQ34">
        <v>-0.105</v>
      </c>
      <c r="DR34">
        <v>400</v>
      </c>
      <c r="DS34">
        <v>12</v>
      </c>
      <c r="DT34">
        <v>0.27</v>
      </c>
      <c r="DU34">
        <v>0.26</v>
      </c>
      <c r="DV34">
        <v>13.200150607302</v>
      </c>
      <c r="DW34">
        <v>-0.323599671487449</v>
      </c>
      <c r="DX34">
        <v>0.0303099170660685</v>
      </c>
      <c r="DY34">
        <v>1</v>
      </c>
      <c r="DZ34">
        <v>-17.9914516129032</v>
      </c>
      <c r="EA34">
        <v>0.128782258064555</v>
      </c>
      <c r="EB34">
        <v>0.0241620185944764</v>
      </c>
      <c r="EC34">
        <v>1</v>
      </c>
      <c r="ED34">
        <v>5.44027774193548</v>
      </c>
      <c r="EE34">
        <v>0.593056935483869</v>
      </c>
      <c r="EF34">
        <v>0.0449167420981041</v>
      </c>
      <c r="EG34">
        <v>0</v>
      </c>
      <c r="EH34">
        <v>2</v>
      </c>
      <c r="EI34">
        <v>3</v>
      </c>
      <c r="EJ34" t="s">
        <v>325</v>
      </c>
      <c r="EK34">
        <v>100</v>
      </c>
      <c r="EL34">
        <v>100</v>
      </c>
      <c r="EM34">
        <v>0</v>
      </c>
      <c r="EN34">
        <v>0.4235</v>
      </c>
      <c r="EO34">
        <v>0</v>
      </c>
      <c r="EP34">
        <v>0</v>
      </c>
      <c r="EQ34">
        <v>0</v>
      </c>
      <c r="ER34">
        <v>0</v>
      </c>
      <c r="ES34">
        <v>0.225432467281933</v>
      </c>
      <c r="ET34">
        <v>0</v>
      </c>
      <c r="EU34">
        <v>0</v>
      </c>
      <c r="EV34">
        <v>0</v>
      </c>
      <c r="EW34">
        <v>-1</v>
      </c>
      <c r="EX34">
        <v>-1</v>
      </c>
      <c r="EY34">
        <v>-1</v>
      </c>
      <c r="EZ34">
        <v>-1</v>
      </c>
      <c r="FA34">
        <v>1332.2</v>
      </c>
      <c r="FB34">
        <v>1332.2</v>
      </c>
      <c r="FC34">
        <v>2</v>
      </c>
      <c r="FD34">
        <v>501.759</v>
      </c>
      <c r="FE34">
        <v>455.681</v>
      </c>
      <c r="FF34">
        <v>36.1485</v>
      </c>
      <c r="FG34">
        <v>32.747</v>
      </c>
      <c r="FH34">
        <v>30.0004</v>
      </c>
      <c r="FI34">
        <v>32.3691</v>
      </c>
      <c r="FJ34">
        <v>32.2295</v>
      </c>
      <c r="FK34">
        <v>31.0044</v>
      </c>
      <c r="FL34">
        <v>0</v>
      </c>
      <c r="FM34">
        <v>100</v>
      </c>
      <c r="FN34">
        <v>-999.9</v>
      </c>
      <c r="FO34">
        <v>400</v>
      </c>
      <c r="FP34">
        <v>36.2667</v>
      </c>
      <c r="FQ34">
        <v>101.017</v>
      </c>
      <c r="FR34">
        <v>101.254</v>
      </c>
    </row>
    <row r="35" spans="1:174">
      <c r="A35">
        <v>19</v>
      </c>
      <c r="B35">
        <v>1604002873.6</v>
      </c>
      <c r="C35">
        <v>2966.5</v>
      </c>
      <c r="D35" t="s">
        <v>377</v>
      </c>
      <c r="E35" t="s">
        <v>378</v>
      </c>
      <c r="F35" t="s">
        <v>373</v>
      </c>
      <c r="G35" t="s">
        <v>374</v>
      </c>
      <c r="H35">
        <v>1604002865.6</v>
      </c>
      <c r="I35">
        <f>CA35*AG35*(BW35-BX35)/(100*BP35*(1000-AG35*BW35))</f>
        <v>0</v>
      </c>
      <c r="J35">
        <f>CA35*AG35*(BV35-BU35*(1000-AG35*BX35)/(1000-AG35*BW35))/(100*BP35)</f>
        <v>0</v>
      </c>
      <c r="K35">
        <f>BU35 - IF(AG35&gt;1, J35*BP35*100.0/(AI35*CI35), 0)</f>
        <v>0</v>
      </c>
      <c r="L35">
        <f>((R35-I35/2)*K35-J35)/(R35+I35/2)</f>
        <v>0</v>
      </c>
      <c r="M35">
        <f>L35*(CB35+CC35)/1000.0</f>
        <v>0</v>
      </c>
      <c r="N35">
        <f>(BU35 - IF(AG35&gt;1, J35*BP35*100.0/(AI35*CI35), 0))*(CB35+CC35)/1000.0</f>
        <v>0</v>
      </c>
      <c r="O35">
        <f>2.0/((1/Q35-1/P35)+SIGN(Q35)*SQRT((1/Q35-1/P35)*(1/Q35-1/P35) + 4*BQ35/((BQ35+1)*(BQ35+1))*(2*1/Q35*1/P35-1/P35*1/P35)))</f>
        <v>0</v>
      </c>
      <c r="P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Q35">
        <f>I35*(1000-(1000*0.61365*exp(17.502*U35/(240.97+U35))/(CB35+CC35)+BW35)/2)/(1000*0.61365*exp(17.502*U35/(240.97+U35))/(CB35+CC35)-BW35)</f>
        <v>0</v>
      </c>
      <c r="R35">
        <f>1/((BQ35+1)/(O35/1.6)+1/(P35/1.37)) + BQ35/((BQ35+1)/(O35/1.6) + BQ35/(P35/1.37))</f>
        <v>0</v>
      </c>
      <c r="S35">
        <f>(BM35*BO35)</f>
        <v>0</v>
      </c>
      <c r="T35">
        <f>(CD35+(S35+2*0.95*5.67E-8*(((CD35+$B$7)+273)^4-(CD35+273)^4)-44100*I35)/(1.84*29.3*P35+8*0.95*5.67E-8*(CD35+273)^3))</f>
        <v>0</v>
      </c>
      <c r="U35">
        <f>($C$7*CE35+$D$7*CF35+$E$7*T35)</f>
        <v>0</v>
      </c>
      <c r="V35">
        <f>0.61365*exp(17.502*U35/(240.97+U35))</f>
        <v>0</v>
      </c>
      <c r="W35">
        <f>(X35/Y35*100)</f>
        <v>0</v>
      </c>
      <c r="X35">
        <f>BW35*(CB35+CC35)/1000</f>
        <v>0</v>
      </c>
      <c r="Y35">
        <f>0.61365*exp(17.502*CD35/(240.97+CD35))</f>
        <v>0</v>
      </c>
      <c r="Z35">
        <f>(V35-BW35*(CB35+CC35)/1000)</f>
        <v>0</v>
      </c>
      <c r="AA35">
        <f>(-I35*44100)</f>
        <v>0</v>
      </c>
      <c r="AB35">
        <f>2*29.3*P35*0.92*(CD35-U35)</f>
        <v>0</v>
      </c>
      <c r="AC35">
        <f>2*0.95*5.67E-8*(((CD35+$B$7)+273)^4-(U35+273)^4)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MAX(0,($B$13+$C$13*CI35)/(1+$D$13*CI35)*CB35/(CD35+273)*$E$13)</f>
        <v>0</v>
      </c>
      <c r="AJ35" t="s">
        <v>290</v>
      </c>
      <c r="AK35">
        <v>15552.9</v>
      </c>
      <c r="AL35">
        <v>715.476923076923</v>
      </c>
      <c r="AM35">
        <v>3262.08</v>
      </c>
      <c r="AN35">
        <f>AM35-AL35</f>
        <v>0</v>
      </c>
      <c r="AO35">
        <f>AN35/AM35</f>
        <v>0</v>
      </c>
      <c r="AP35">
        <v>-0.577747479816223</v>
      </c>
      <c r="AQ35" t="s">
        <v>379</v>
      </c>
      <c r="AR35">
        <v>15420.6</v>
      </c>
      <c r="AS35">
        <v>882.010653846154</v>
      </c>
      <c r="AT35">
        <v>1293.24</v>
      </c>
      <c r="AU35">
        <f>1-AS35/AT35</f>
        <v>0</v>
      </c>
      <c r="AV35">
        <v>0.5</v>
      </c>
      <c r="AW35">
        <f>BM35</f>
        <v>0</v>
      </c>
      <c r="AX35">
        <f>J35</f>
        <v>0</v>
      </c>
      <c r="AY35">
        <f>AU35*AV35*AW35</f>
        <v>0</v>
      </c>
      <c r="AZ35">
        <f>BE35/AT35</f>
        <v>0</v>
      </c>
      <c r="BA35">
        <f>(AX35-AP35)/AW35</f>
        <v>0</v>
      </c>
      <c r="BB35">
        <f>(AM35-AT35)/AT35</f>
        <v>0</v>
      </c>
      <c r="BC35" t="s">
        <v>380</v>
      </c>
      <c r="BD35">
        <v>-0.82</v>
      </c>
      <c r="BE35">
        <f>AT35-BD35</f>
        <v>0</v>
      </c>
      <c r="BF35">
        <f>(AT35-AS35)/(AT35-BD35)</f>
        <v>0</v>
      </c>
      <c r="BG35">
        <f>(AM35-AT35)/(AM35-BD35)</f>
        <v>0</v>
      </c>
      <c r="BH35">
        <f>(AT35-AS35)/(AT35-AL35)</f>
        <v>0</v>
      </c>
      <c r="BI35">
        <f>(AM35-AT35)/(AM35-AL35)</f>
        <v>0</v>
      </c>
      <c r="BJ35">
        <f>(BF35*BD35/AS35)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293</v>
      </c>
      <c r="BS35">
        <v>2</v>
      </c>
      <c r="BT35">
        <v>1604002865.6</v>
      </c>
      <c r="BU35">
        <v>380.678451612903</v>
      </c>
      <c r="BV35">
        <v>399.967483870968</v>
      </c>
      <c r="BW35">
        <v>35.4782225806452</v>
      </c>
      <c r="BX35">
        <v>30.0287096774194</v>
      </c>
      <c r="BY35">
        <v>380.678451612903</v>
      </c>
      <c r="BZ35">
        <v>35.0344258064516</v>
      </c>
      <c r="CA35">
        <v>499.98</v>
      </c>
      <c r="CB35">
        <v>101.655419354839</v>
      </c>
      <c r="CC35">
        <v>0.0999557129032258</v>
      </c>
      <c r="CD35">
        <v>37.2952193548387</v>
      </c>
      <c r="CE35">
        <v>36.5440612903226</v>
      </c>
      <c r="CF35">
        <v>999.9</v>
      </c>
      <c r="CG35">
        <v>0</v>
      </c>
      <c r="CH35">
        <v>0</v>
      </c>
      <c r="CI35">
        <v>10002.2767741935</v>
      </c>
      <c r="CJ35">
        <v>0</v>
      </c>
      <c r="CK35">
        <v>668.445709677419</v>
      </c>
      <c r="CL35">
        <v>1299.98451612903</v>
      </c>
      <c r="CM35">
        <v>0.900003225806452</v>
      </c>
      <c r="CN35">
        <v>0.0999967903225807</v>
      </c>
      <c r="CO35">
        <v>0</v>
      </c>
      <c r="CP35">
        <v>883.37564516129</v>
      </c>
      <c r="CQ35">
        <v>4.99979</v>
      </c>
      <c r="CR35">
        <v>11919.1806451613</v>
      </c>
      <c r="CS35">
        <v>11051.1741935484</v>
      </c>
      <c r="CT35">
        <v>47.764</v>
      </c>
      <c r="CU35">
        <v>50.191064516129</v>
      </c>
      <c r="CV35">
        <v>48.792</v>
      </c>
      <c r="CW35">
        <v>49.526</v>
      </c>
      <c r="CX35">
        <v>49.772</v>
      </c>
      <c r="CY35">
        <v>1165.49032258065</v>
      </c>
      <c r="CZ35">
        <v>129.494193548387</v>
      </c>
      <c r="DA35">
        <v>0</v>
      </c>
      <c r="DB35">
        <v>105.200000047684</v>
      </c>
      <c r="DC35">
        <v>0</v>
      </c>
      <c r="DD35">
        <v>882.010653846154</v>
      </c>
      <c r="DE35">
        <v>-149.018769024444</v>
      </c>
      <c r="DF35">
        <v>-1094.15726657017</v>
      </c>
      <c r="DG35">
        <v>11897.8653846154</v>
      </c>
      <c r="DH35">
        <v>15</v>
      </c>
      <c r="DI35">
        <v>0</v>
      </c>
      <c r="DJ35" t="s">
        <v>294</v>
      </c>
      <c r="DK35">
        <v>1603922837.1</v>
      </c>
      <c r="DL35">
        <v>1603922837.1</v>
      </c>
      <c r="DM35">
        <v>0</v>
      </c>
      <c r="DN35">
        <v>0.036</v>
      </c>
      <c r="DO35">
        <v>0.017</v>
      </c>
      <c r="DP35">
        <v>0.377</v>
      </c>
      <c r="DQ35">
        <v>-0.105</v>
      </c>
      <c r="DR35">
        <v>400</v>
      </c>
      <c r="DS35">
        <v>12</v>
      </c>
      <c r="DT35">
        <v>0.27</v>
      </c>
      <c r="DU35">
        <v>0.26</v>
      </c>
      <c r="DV35">
        <v>14.2829912093675</v>
      </c>
      <c r="DW35">
        <v>-0.0086671858058741</v>
      </c>
      <c r="DX35">
        <v>0.0224305494791742</v>
      </c>
      <c r="DY35">
        <v>1</v>
      </c>
      <c r="DZ35">
        <v>-19.2874258064516</v>
      </c>
      <c r="EA35">
        <v>-0.250495161290304</v>
      </c>
      <c r="EB35">
        <v>0.0366002112433702</v>
      </c>
      <c r="EC35">
        <v>0</v>
      </c>
      <c r="ED35">
        <v>5.4420935483871</v>
      </c>
      <c r="EE35">
        <v>0.892783548387079</v>
      </c>
      <c r="EF35">
        <v>0.0678215572612752</v>
      </c>
      <c r="EG35">
        <v>0</v>
      </c>
      <c r="EH35">
        <v>1</v>
      </c>
      <c r="EI35">
        <v>3</v>
      </c>
      <c r="EJ35" t="s">
        <v>318</v>
      </c>
      <c r="EK35">
        <v>100</v>
      </c>
      <c r="EL35">
        <v>100</v>
      </c>
      <c r="EM35">
        <v>0</v>
      </c>
      <c r="EN35">
        <v>0.4485</v>
      </c>
      <c r="EO35">
        <v>0</v>
      </c>
      <c r="EP35">
        <v>0</v>
      </c>
      <c r="EQ35">
        <v>0</v>
      </c>
      <c r="ER35">
        <v>0</v>
      </c>
      <c r="ES35">
        <v>0.225432467281933</v>
      </c>
      <c r="ET35">
        <v>0</v>
      </c>
      <c r="EU35">
        <v>0</v>
      </c>
      <c r="EV35">
        <v>0</v>
      </c>
      <c r="EW35">
        <v>-1</v>
      </c>
      <c r="EX35">
        <v>-1</v>
      </c>
      <c r="EY35">
        <v>-1</v>
      </c>
      <c r="EZ35">
        <v>-1</v>
      </c>
      <c r="FA35">
        <v>1333.9</v>
      </c>
      <c r="FB35">
        <v>1333.9</v>
      </c>
      <c r="FC35">
        <v>2</v>
      </c>
      <c r="FD35">
        <v>502.498</v>
      </c>
      <c r="FE35">
        <v>450.904</v>
      </c>
      <c r="FF35">
        <v>36.1485</v>
      </c>
      <c r="FG35">
        <v>32.7607</v>
      </c>
      <c r="FH35">
        <v>29.9999</v>
      </c>
      <c r="FI35">
        <v>32.3697</v>
      </c>
      <c r="FJ35">
        <v>32.2203</v>
      </c>
      <c r="FK35">
        <v>31.0141</v>
      </c>
      <c r="FL35">
        <v>0</v>
      </c>
      <c r="FM35">
        <v>100</v>
      </c>
      <c r="FN35">
        <v>-999.9</v>
      </c>
      <c r="FO35">
        <v>400</v>
      </c>
      <c r="FP35">
        <v>34.4232</v>
      </c>
      <c r="FQ35">
        <v>101.027</v>
      </c>
      <c r="FR35">
        <v>101.269</v>
      </c>
    </row>
    <row r="36" spans="1:174">
      <c r="A36">
        <v>20</v>
      </c>
      <c r="B36">
        <v>1604003008.6</v>
      </c>
      <c r="C36">
        <v>3101.5</v>
      </c>
      <c r="D36" t="s">
        <v>381</v>
      </c>
      <c r="E36" t="s">
        <v>382</v>
      </c>
      <c r="F36" t="s">
        <v>383</v>
      </c>
      <c r="G36" t="s">
        <v>384</v>
      </c>
      <c r="H36">
        <v>1604003000.6</v>
      </c>
      <c r="I36">
        <f>CA36*AG36*(BW36-BX36)/(100*BP36*(1000-AG36*BW36))</f>
        <v>0</v>
      </c>
      <c r="J36">
        <f>CA36*AG36*(BV36-BU36*(1000-AG36*BX36)/(1000-AG36*BW36))/(100*BP36)</f>
        <v>0</v>
      </c>
      <c r="K36">
        <f>BU36 - IF(AG36&gt;1, J36*BP36*100.0/(AI36*CI36), 0)</f>
        <v>0</v>
      </c>
      <c r="L36">
        <f>((R36-I36/2)*K36-J36)/(R36+I36/2)</f>
        <v>0</v>
      </c>
      <c r="M36">
        <f>L36*(CB36+CC36)/1000.0</f>
        <v>0</v>
      </c>
      <c r="N36">
        <f>(BU36 - IF(AG36&gt;1, J36*BP36*100.0/(AI36*CI36), 0))*(CB36+CC36)/1000.0</f>
        <v>0</v>
      </c>
      <c r="O36">
        <f>2.0/((1/Q36-1/P36)+SIGN(Q36)*SQRT((1/Q36-1/P36)*(1/Q36-1/P36) + 4*BQ36/((BQ36+1)*(BQ36+1))*(2*1/Q36*1/P36-1/P36*1/P36)))</f>
        <v>0</v>
      </c>
      <c r="P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Q36">
        <f>I36*(1000-(1000*0.61365*exp(17.502*U36/(240.97+U36))/(CB36+CC36)+BW36)/2)/(1000*0.61365*exp(17.502*U36/(240.97+U36))/(CB36+CC36)-BW36)</f>
        <v>0</v>
      </c>
      <c r="R36">
        <f>1/((BQ36+1)/(O36/1.6)+1/(P36/1.37)) + BQ36/((BQ36+1)/(O36/1.6) + BQ36/(P36/1.37))</f>
        <v>0</v>
      </c>
      <c r="S36">
        <f>(BM36*BO36)</f>
        <v>0</v>
      </c>
      <c r="T36">
        <f>(CD36+(S36+2*0.95*5.67E-8*(((CD36+$B$7)+273)^4-(CD36+273)^4)-44100*I36)/(1.84*29.3*P36+8*0.95*5.67E-8*(CD36+273)^3))</f>
        <v>0</v>
      </c>
      <c r="U36">
        <f>($C$7*CE36+$D$7*CF36+$E$7*T36)</f>
        <v>0</v>
      </c>
      <c r="V36">
        <f>0.61365*exp(17.502*U36/(240.97+U36))</f>
        <v>0</v>
      </c>
      <c r="W36">
        <f>(X36/Y36*100)</f>
        <v>0</v>
      </c>
      <c r="X36">
        <f>BW36*(CB36+CC36)/1000</f>
        <v>0</v>
      </c>
      <c r="Y36">
        <f>0.61365*exp(17.502*CD36/(240.97+CD36))</f>
        <v>0</v>
      </c>
      <c r="Z36">
        <f>(V36-BW36*(CB36+CC36)/1000)</f>
        <v>0</v>
      </c>
      <c r="AA36">
        <f>(-I36*44100)</f>
        <v>0</v>
      </c>
      <c r="AB36">
        <f>2*29.3*P36*0.92*(CD36-U36)</f>
        <v>0</v>
      </c>
      <c r="AC36">
        <f>2*0.95*5.67E-8*(((CD36+$B$7)+273)^4-(U36+273)^4)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MAX(0,($B$13+$C$13*CI36)/(1+$D$13*CI36)*CB36/(CD36+273)*$E$13)</f>
        <v>0</v>
      </c>
      <c r="AJ36" t="s">
        <v>290</v>
      </c>
      <c r="AK36">
        <v>15552.9</v>
      </c>
      <c r="AL36">
        <v>715.476923076923</v>
      </c>
      <c r="AM36">
        <v>3262.08</v>
      </c>
      <c r="AN36">
        <f>AM36-AL36</f>
        <v>0</v>
      </c>
      <c r="AO36">
        <f>AN36/AM36</f>
        <v>0</v>
      </c>
      <c r="AP36">
        <v>-0.577747479816223</v>
      </c>
      <c r="AQ36" t="s">
        <v>385</v>
      </c>
      <c r="AR36">
        <v>15396.2</v>
      </c>
      <c r="AS36">
        <v>1162.70230769231</v>
      </c>
      <c r="AT36">
        <v>1506.3</v>
      </c>
      <c r="AU36">
        <f>1-AS36/AT36</f>
        <v>0</v>
      </c>
      <c r="AV36">
        <v>0.5</v>
      </c>
      <c r="AW36">
        <f>BM36</f>
        <v>0</v>
      </c>
      <c r="AX36">
        <f>J36</f>
        <v>0</v>
      </c>
      <c r="AY36">
        <f>AU36*AV36*AW36</f>
        <v>0</v>
      </c>
      <c r="AZ36">
        <f>BE36/AT36</f>
        <v>0</v>
      </c>
      <c r="BA36">
        <f>(AX36-AP36)/AW36</f>
        <v>0</v>
      </c>
      <c r="BB36">
        <f>(AM36-AT36)/AT36</f>
        <v>0</v>
      </c>
      <c r="BC36" t="s">
        <v>386</v>
      </c>
      <c r="BD36">
        <v>758.35</v>
      </c>
      <c r="BE36">
        <f>AT36-BD36</f>
        <v>0</v>
      </c>
      <c r="BF36">
        <f>(AT36-AS36)/(AT36-BD36)</f>
        <v>0</v>
      </c>
      <c r="BG36">
        <f>(AM36-AT36)/(AM36-BD36)</f>
        <v>0</v>
      </c>
      <c r="BH36">
        <f>(AT36-AS36)/(AT36-AL36)</f>
        <v>0</v>
      </c>
      <c r="BI36">
        <f>(AM36-AT36)/(AM36-AL36)</f>
        <v>0</v>
      </c>
      <c r="BJ36">
        <f>(BF36*BD36/AS36)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293</v>
      </c>
      <c r="BS36">
        <v>2</v>
      </c>
      <c r="BT36">
        <v>1604003000.6</v>
      </c>
      <c r="BU36">
        <v>386.03635483871</v>
      </c>
      <c r="BV36">
        <v>399.994548387097</v>
      </c>
      <c r="BW36">
        <v>33.7524322580645</v>
      </c>
      <c r="BX36">
        <v>30.1135193548387</v>
      </c>
      <c r="BY36">
        <v>386.03635483871</v>
      </c>
      <c r="BZ36">
        <v>33.3669774193548</v>
      </c>
      <c r="CA36">
        <v>500.008387096774</v>
      </c>
      <c r="CB36">
        <v>101.660161290323</v>
      </c>
      <c r="CC36">
        <v>0.0999876774193548</v>
      </c>
      <c r="CD36">
        <v>37.3534838709677</v>
      </c>
      <c r="CE36">
        <v>36.562964516129</v>
      </c>
      <c r="CF36">
        <v>999.9</v>
      </c>
      <c r="CG36">
        <v>0</v>
      </c>
      <c r="CH36">
        <v>0</v>
      </c>
      <c r="CI36">
        <v>10000.3783870968</v>
      </c>
      <c r="CJ36">
        <v>0</v>
      </c>
      <c r="CK36">
        <v>331.227548387097</v>
      </c>
      <c r="CL36">
        <v>1299.97967741935</v>
      </c>
      <c r="CM36">
        <v>0.899997677419355</v>
      </c>
      <c r="CN36">
        <v>0.100002277419355</v>
      </c>
      <c r="CO36">
        <v>0</v>
      </c>
      <c r="CP36">
        <v>1167.72387096774</v>
      </c>
      <c r="CQ36">
        <v>4.99979</v>
      </c>
      <c r="CR36">
        <v>15667.2322580645</v>
      </c>
      <c r="CS36">
        <v>11051.1096774194</v>
      </c>
      <c r="CT36">
        <v>48.131</v>
      </c>
      <c r="CU36">
        <v>50.745935483871</v>
      </c>
      <c r="CV36">
        <v>49.2256129032258</v>
      </c>
      <c r="CW36">
        <v>49.921</v>
      </c>
      <c r="CX36">
        <v>50.159</v>
      </c>
      <c r="CY36">
        <v>1165.47838709677</v>
      </c>
      <c r="CZ36">
        <v>129.501290322581</v>
      </c>
      <c r="DA36">
        <v>0</v>
      </c>
      <c r="DB36">
        <v>134.100000143051</v>
      </c>
      <c r="DC36">
        <v>0</v>
      </c>
      <c r="DD36">
        <v>1162.70230769231</v>
      </c>
      <c r="DE36">
        <v>-661.465299040281</v>
      </c>
      <c r="DF36">
        <v>-8670.47521295199</v>
      </c>
      <c r="DG36">
        <v>15599.2538461538</v>
      </c>
      <c r="DH36">
        <v>15</v>
      </c>
      <c r="DI36">
        <v>0</v>
      </c>
      <c r="DJ36" t="s">
        <v>294</v>
      </c>
      <c r="DK36">
        <v>1603922837.1</v>
      </c>
      <c r="DL36">
        <v>1603922837.1</v>
      </c>
      <c r="DM36">
        <v>0</v>
      </c>
      <c r="DN36">
        <v>0.036</v>
      </c>
      <c r="DO36">
        <v>0.017</v>
      </c>
      <c r="DP36">
        <v>0.377</v>
      </c>
      <c r="DQ36">
        <v>-0.105</v>
      </c>
      <c r="DR36">
        <v>400</v>
      </c>
      <c r="DS36">
        <v>12</v>
      </c>
      <c r="DT36">
        <v>0.27</v>
      </c>
      <c r="DU36">
        <v>0.26</v>
      </c>
      <c r="DV36">
        <v>10.4273828773838</v>
      </c>
      <c r="DW36">
        <v>-0.403520331549394</v>
      </c>
      <c r="DX36">
        <v>0.0337193283914855</v>
      </c>
      <c r="DY36">
        <v>1</v>
      </c>
      <c r="DZ36">
        <v>-13.9594580645161</v>
      </c>
      <c r="EA36">
        <v>0.0997306451612749</v>
      </c>
      <c r="EB36">
        <v>0.0257461650660586</v>
      </c>
      <c r="EC36">
        <v>1</v>
      </c>
      <c r="ED36">
        <v>3.63008677419355</v>
      </c>
      <c r="EE36">
        <v>1.05552967741934</v>
      </c>
      <c r="EF36">
        <v>0.0806393804134502</v>
      </c>
      <c r="EG36">
        <v>0</v>
      </c>
      <c r="EH36">
        <v>2</v>
      </c>
      <c r="EI36">
        <v>3</v>
      </c>
      <c r="EJ36" t="s">
        <v>325</v>
      </c>
      <c r="EK36">
        <v>100</v>
      </c>
      <c r="EL36">
        <v>100</v>
      </c>
      <c r="EM36">
        <v>0</v>
      </c>
      <c r="EN36">
        <v>0.3876</v>
      </c>
      <c r="EO36">
        <v>0</v>
      </c>
      <c r="EP36">
        <v>0</v>
      </c>
      <c r="EQ36">
        <v>0</v>
      </c>
      <c r="ER36">
        <v>0</v>
      </c>
      <c r="ES36">
        <v>0.225432467281933</v>
      </c>
      <c r="ET36">
        <v>0</v>
      </c>
      <c r="EU36">
        <v>0</v>
      </c>
      <c r="EV36">
        <v>0</v>
      </c>
      <c r="EW36">
        <v>-1</v>
      </c>
      <c r="EX36">
        <v>-1</v>
      </c>
      <c r="EY36">
        <v>-1</v>
      </c>
      <c r="EZ36">
        <v>-1</v>
      </c>
      <c r="FA36">
        <v>1336.2</v>
      </c>
      <c r="FB36">
        <v>1336.2</v>
      </c>
      <c r="FC36">
        <v>2</v>
      </c>
      <c r="FD36">
        <v>499.045</v>
      </c>
      <c r="FE36">
        <v>453.267</v>
      </c>
      <c r="FF36">
        <v>36.1018</v>
      </c>
      <c r="FG36">
        <v>32.52</v>
      </c>
      <c r="FH36">
        <v>29.9999</v>
      </c>
      <c r="FI36">
        <v>32.1855</v>
      </c>
      <c r="FJ36">
        <v>32.0475</v>
      </c>
      <c r="FK36">
        <v>31.0216</v>
      </c>
      <c r="FL36">
        <v>0</v>
      </c>
      <c r="FM36">
        <v>100</v>
      </c>
      <c r="FN36">
        <v>-999.9</v>
      </c>
      <c r="FO36">
        <v>400</v>
      </c>
      <c r="FP36">
        <v>34.4232</v>
      </c>
      <c r="FQ36">
        <v>101.085</v>
      </c>
      <c r="FR36">
        <v>101.307</v>
      </c>
    </row>
    <row r="37" spans="1:174">
      <c r="A37">
        <v>21</v>
      </c>
      <c r="B37">
        <v>1604003118.1</v>
      </c>
      <c r="C37">
        <v>3211</v>
      </c>
      <c r="D37" t="s">
        <v>387</v>
      </c>
      <c r="E37" t="s">
        <v>388</v>
      </c>
      <c r="F37" t="s">
        <v>383</v>
      </c>
      <c r="G37" t="s">
        <v>384</v>
      </c>
      <c r="H37">
        <v>1604003110.1</v>
      </c>
      <c r="I37">
        <f>CA37*AG37*(BW37-BX37)/(100*BP37*(1000-AG37*BW37))</f>
        <v>0</v>
      </c>
      <c r="J37">
        <f>CA37*AG37*(BV37-BU37*(1000-AG37*BX37)/(1000-AG37*BW37))/(100*BP37)</f>
        <v>0</v>
      </c>
      <c r="K37">
        <f>BU37 - IF(AG37&gt;1, J37*BP37*100.0/(AI37*CI37), 0)</f>
        <v>0</v>
      </c>
      <c r="L37">
        <f>((R37-I37/2)*K37-J37)/(R37+I37/2)</f>
        <v>0</v>
      </c>
      <c r="M37">
        <f>L37*(CB37+CC37)/1000.0</f>
        <v>0</v>
      </c>
      <c r="N37">
        <f>(BU37 - IF(AG37&gt;1, J37*BP37*100.0/(AI37*CI37), 0))*(CB37+CC37)/1000.0</f>
        <v>0</v>
      </c>
      <c r="O37">
        <f>2.0/((1/Q37-1/P37)+SIGN(Q37)*SQRT((1/Q37-1/P37)*(1/Q37-1/P37) + 4*BQ37/((BQ37+1)*(BQ37+1))*(2*1/Q37*1/P37-1/P37*1/P37)))</f>
        <v>0</v>
      </c>
      <c r="P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Q37">
        <f>I37*(1000-(1000*0.61365*exp(17.502*U37/(240.97+U37))/(CB37+CC37)+BW37)/2)/(1000*0.61365*exp(17.502*U37/(240.97+U37))/(CB37+CC37)-BW37)</f>
        <v>0</v>
      </c>
      <c r="R37">
        <f>1/((BQ37+1)/(O37/1.6)+1/(P37/1.37)) + BQ37/((BQ37+1)/(O37/1.6) + BQ37/(P37/1.37))</f>
        <v>0</v>
      </c>
      <c r="S37">
        <f>(BM37*BO37)</f>
        <v>0</v>
      </c>
      <c r="T37">
        <f>(CD37+(S37+2*0.95*5.67E-8*(((CD37+$B$7)+273)^4-(CD37+273)^4)-44100*I37)/(1.84*29.3*P37+8*0.95*5.67E-8*(CD37+273)^3))</f>
        <v>0</v>
      </c>
      <c r="U37">
        <f>($C$7*CE37+$D$7*CF37+$E$7*T37)</f>
        <v>0</v>
      </c>
      <c r="V37">
        <f>0.61365*exp(17.502*U37/(240.97+U37))</f>
        <v>0</v>
      </c>
      <c r="W37">
        <f>(X37/Y37*100)</f>
        <v>0</v>
      </c>
      <c r="X37">
        <f>BW37*(CB37+CC37)/1000</f>
        <v>0</v>
      </c>
      <c r="Y37">
        <f>0.61365*exp(17.502*CD37/(240.97+CD37))</f>
        <v>0</v>
      </c>
      <c r="Z37">
        <f>(V37-BW37*(CB37+CC37)/1000)</f>
        <v>0</v>
      </c>
      <c r="AA37">
        <f>(-I37*44100)</f>
        <v>0</v>
      </c>
      <c r="AB37">
        <f>2*29.3*P37*0.92*(CD37-U37)</f>
        <v>0</v>
      </c>
      <c r="AC37">
        <f>2*0.95*5.67E-8*(((CD37+$B$7)+273)^4-(U37+273)^4)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MAX(0,($B$13+$C$13*CI37)/(1+$D$13*CI37)*CB37/(CD37+273)*$E$13)</f>
        <v>0</v>
      </c>
      <c r="AJ37" t="s">
        <v>290</v>
      </c>
      <c r="AK37">
        <v>15552.9</v>
      </c>
      <c r="AL37">
        <v>715.476923076923</v>
      </c>
      <c r="AM37">
        <v>3262.08</v>
      </c>
      <c r="AN37">
        <f>AM37-AL37</f>
        <v>0</v>
      </c>
      <c r="AO37">
        <f>AN37/AM37</f>
        <v>0</v>
      </c>
      <c r="AP37">
        <v>-0.577747479816223</v>
      </c>
      <c r="AQ37" t="s">
        <v>389</v>
      </c>
      <c r="AR37">
        <v>15443.3</v>
      </c>
      <c r="AS37">
        <v>863.508730769231</v>
      </c>
      <c r="AT37">
        <v>1203.51</v>
      </c>
      <c r="AU37">
        <f>1-AS37/AT37</f>
        <v>0</v>
      </c>
      <c r="AV37">
        <v>0.5</v>
      </c>
      <c r="AW37">
        <f>BM37</f>
        <v>0</v>
      </c>
      <c r="AX37">
        <f>J37</f>
        <v>0</v>
      </c>
      <c r="AY37">
        <f>AU37*AV37*AW37</f>
        <v>0</v>
      </c>
      <c r="AZ37">
        <f>BE37/AT37</f>
        <v>0</v>
      </c>
      <c r="BA37">
        <f>(AX37-AP37)/AW37</f>
        <v>0</v>
      </c>
      <c r="BB37">
        <f>(AM37-AT37)/AT37</f>
        <v>0</v>
      </c>
      <c r="BC37" t="s">
        <v>390</v>
      </c>
      <c r="BD37">
        <v>-504.78</v>
      </c>
      <c r="BE37">
        <f>AT37-BD37</f>
        <v>0</v>
      </c>
      <c r="BF37">
        <f>(AT37-AS37)/(AT37-BD37)</f>
        <v>0</v>
      </c>
      <c r="BG37">
        <f>(AM37-AT37)/(AM37-BD37)</f>
        <v>0</v>
      </c>
      <c r="BH37">
        <f>(AT37-AS37)/(AT37-AL37)</f>
        <v>0</v>
      </c>
      <c r="BI37">
        <f>(AM37-AT37)/(AM37-AL37)</f>
        <v>0</v>
      </c>
      <c r="BJ37">
        <f>(BF37*BD37/AS37)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293</v>
      </c>
      <c r="BS37">
        <v>2</v>
      </c>
      <c r="BT37">
        <v>1604003110.1</v>
      </c>
      <c r="BU37">
        <v>383.337903225807</v>
      </c>
      <c r="BV37">
        <v>400.000709677419</v>
      </c>
      <c r="BW37">
        <v>34.1482483870968</v>
      </c>
      <c r="BX37">
        <v>29.6336193548387</v>
      </c>
      <c r="BY37">
        <v>383.337903225807</v>
      </c>
      <c r="BZ37">
        <v>33.7496096774194</v>
      </c>
      <c r="CA37">
        <v>499.987193548387</v>
      </c>
      <c r="CB37">
        <v>101.656580645161</v>
      </c>
      <c r="CC37">
        <v>0.0999708193548387</v>
      </c>
      <c r="CD37">
        <v>37.3385806451613</v>
      </c>
      <c r="CE37">
        <v>36.3974322580645</v>
      </c>
      <c r="CF37">
        <v>999.9</v>
      </c>
      <c r="CG37">
        <v>0</v>
      </c>
      <c r="CH37">
        <v>0</v>
      </c>
      <c r="CI37">
        <v>9996.92129032258</v>
      </c>
      <c r="CJ37">
        <v>0</v>
      </c>
      <c r="CK37">
        <v>338.541806451613</v>
      </c>
      <c r="CL37">
        <v>1299.99032258065</v>
      </c>
      <c r="CM37">
        <v>0.899987967741935</v>
      </c>
      <c r="CN37">
        <v>0.100011996774194</v>
      </c>
      <c r="CO37">
        <v>0</v>
      </c>
      <c r="CP37">
        <v>863.77</v>
      </c>
      <c r="CQ37">
        <v>4.99979</v>
      </c>
      <c r="CR37">
        <v>11512.0322580645</v>
      </c>
      <c r="CS37">
        <v>11051.1741935484</v>
      </c>
      <c r="CT37">
        <v>48.437</v>
      </c>
      <c r="CU37">
        <v>51.062</v>
      </c>
      <c r="CV37">
        <v>49.562</v>
      </c>
      <c r="CW37">
        <v>50.2256129032258</v>
      </c>
      <c r="CX37">
        <v>50.437</v>
      </c>
      <c r="CY37">
        <v>1165.47516129032</v>
      </c>
      <c r="CZ37">
        <v>129.515161290323</v>
      </c>
      <c r="DA37">
        <v>0</v>
      </c>
      <c r="DB37">
        <v>108.799999952316</v>
      </c>
      <c r="DC37">
        <v>0</v>
      </c>
      <c r="DD37">
        <v>863.508730769231</v>
      </c>
      <c r="DE37">
        <v>-20.2538461671665</v>
      </c>
      <c r="DF37">
        <v>-288.259829471855</v>
      </c>
      <c r="DG37">
        <v>11508.6384615385</v>
      </c>
      <c r="DH37">
        <v>15</v>
      </c>
      <c r="DI37">
        <v>0</v>
      </c>
      <c r="DJ37" t="s">
        <v>294</v>
      </c>
      <c r="DK37">
        <v>1603922837.1</v>
      </c>
      <c r="DL37">
        <v>1603922837.1</v>
      </c>
      <c r="DM37">
        <v>0</v>
      </c>
      <c r="DN37">
        <v>0.036</v>
      </c>
      <c r="DO37">
        <v>0.017</v>
      </c>
      <c r="DP37">
        <v>0.377</v>
      </c>
      <c r="DQ37">
        <v>-0.105</v>
      </c>
      <c r="DR37">
        <v>400</v>
      </c>
      <c r="DS37">
        <v>12</v>
      </c>
      <c r="DT37">
        <v>0.27</v>
      </c>
      <c r="DU37">
        <v>0.26</v>
      </c>
      <c r="DV37">
        <v>12.394904868784</v>
      </c>
      <c r="DW37">
        <v>-0.345645172999965</v>
      </c>
      <c r="DX37">
        <v>0.0302468672844843</v>
      </c>
      <c r="DY37">
        <v>1</v>
      </c>
      <c r="DZ37">
        <v>-16.6627838709677</v>
      </c>
      <c r="EA37">
        <v>-0.0200564516128601</v>
      </c>
      <c r="EB37">
        <v>0.0274063107492888</v>
      </c>
      <c r="EC37">
        <v>1</v>
      </c>
      <c r="ED37">
        <v>4.51462290322581</v>
      </c>
      <c r="EE37">
        <v>1.14453822580644</v>
      </c>
      <c r="EF37">
        <v>0.0871798650619307</v>
      </c>
      <c r="EG37">
        <v>0</v>
      </c>
      <c r="EH37">
        <v>2</v>
      </c>
      <c r="EI37">
        <v>3</v>
      </c>
      <c r="EJ37" t="s">
        <v>325</v>
      </c>
      <c r="EK37">
        <v>100</v>
      </c>
      <c r="EL37">
        <v>100</v>
      </c>
      <c r="EM37">
        <v>0</v>
      </c>
      <c r="EN37">
        <v>0.4011</v>
      </c>
      <c r="EO37">
        <v>0</v>
      </c>
      <c r="EP37">
        <v>0</v>
      </c>
      <c r="EQ37">
        <v>0</v>
      </c>
      <c r="ER37">
        <v>0</v>
      </c>
      <c r="ES37">
        <v>0.225432467281933</v>
      </c>
      <c r="ET37">
        <v>0</v>
      </c>
      <c r="EU37">
        <v>0</v>
      </c>
      <c r="EV37">
        <v>0</v>
      </c>
      <c r="EW37">
        <v>-1</v>
      </c>
      <c r="EX37">
        <v>-1</v>
      </c>
      <c r="EY37">
        <v>-1</v>
      </c>
      <c r="EZ37">
        <v>-1</v>
      </c>
      <c r="FA37">
        <v>1338</v>
      </c>
      <c r="FB37">
        <v>1338</v>
      </c>
      <c r="FC37">
        <v>2</v>
      </c>
      <c r="FD37">
        <v>498.688</v>
      </c>
      <c r="FE37">
        <v>455.538</v>
      </c>
      <c r="FF37">
        <v>36.0616</v>
      </c>
      <c r="FG37">
        <v>32.3821</v>
      </c>
      <c r="FH37">
        <v>29.9999</v>
      </c>
      <c r="FI37">
        <v>32.0652</v>
      </c>
      <c r="FJ37">
        <v>31.9336</v>
      </c>
      <c r="FK37">
        <v>31.0272</v>
      </c>
      <c r="FL37">
        <v>0</v>
      </c>
      <c r="FM37">
        <v>100</v>
      </c>
      <c r="FN37">
        <v>-999.9</v>
      </c>
      <c r="FO37">
        <v>400</v>
      </c>
      <c r="FP37">
        <v>33.6263</v>
      </c>
      <c r="FQ37">
        <v>101.114</v>
      </c>
      <c r="FR37">
        <v>101.309</v>
      </c>
    </row>
    <row r="38" spans="1:174">
      <c r="A38">
        <v>22</v>
      </c>
      <c r="B38">
        <v>1604003204.1</v>
      </c>
      <c r="C38">
        <v>3297</v>
      </c>
      <c r="D38" t="s">
        <v>391</v>
      </c>
      <c r="E38" t="s">
        <v>392</v>
      </c>
      <c r="F38" t="s">
        <v>393</v>
      </c>
      <c r="G38" t="s">
        <v>322</v>
      </c>
      <c r="H38">
        <v>1604003196.1</v>
      </c>
      <c r="I38">
        <f>CA38*AG38*(BW38-BX38)/(100*BP38*(1000-AG38*BW38))</f>
        <v>0</v>
      </c>
      <c r="J38">
        <f>CA38*AG38*(BV38-BU38*(1000-AG38*BX38)/(1000-AG38*BW38))/(100*BP38)</f>
        <v>0</v>
      </c>
      <c r="K38">
        <f>BU38 - IF(AG38&gt;1, J38*BP38*100.0/(AI38*CI38), 0)</f>
        <v>0</v>
      </c>
      <c r="L38">
        <f>((R38-I38/2)*K38-J38)/(R38+I38/2)</f>
        <v>0</v>
      </c>
      <c r="M38">
        <f>L38*(CB38+CC38)/1000.0</f>
        <v>0</v>
      </c>
      <c r="N38">
        <f>(BU38 - IF(AG38&gt;1, J38*BP38*100.0/(AI38*CI38), 0))*(CB38+CC38)/1000.0</f>
        <v>0</v>
      </c>
      <c r="O38">
        <f>2.0/((1/Q38-1/P38)+SIGN(Q38)*SQRT((1/Q38-1/P38)*(1/Q38-1/P38) + 4*BQ38/((BQ38+1)*(BQ38+1))*(2*1/Q38*1/P38-1/P38*1/P38)))</f>
        <v>0</v>
      </c>
      <c r="P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Q38">
        <f>I38*(1000-(1000*0.61365*exp(17.502*U38/(240.97+U38))/(CB38+CC38)+BW38)/2)/(1000*0.61365*exp(17.502*U38/(240.97+U38))/(CB38+CC38)-BW38)</f>
        <v>0</v>
      </c>
      <c r="R38">
        <f>1/((BQ38+1)/(O38/1.6)+1/(P38/1.37)) + BQ38/((BQ38+1)/(O38/1.6) + BQ38/(P38/1.37))</f>
        <v>0</v>
      </c>
      <c r="S38">
        <f>(BM38*BO38)</f>
        <v>0</v>
      </c>
      <c r="T38">
        <f>(CD38+(S38+2*0.95*5.67E-8*(((CD38+$B$7)+273)^4-(CD38+273)^4)-44100*I38)/(1.84*29.3*P38+8*0.95*5.67E-8*(CD38+273)^3))</f>
        <v>0</v>
      </c>
      <c r="U38">
        <f>($C$7*CE38+$D$7*CF38+$E$7*T38)</f>
        <v>0</v>
      </c>
      <c r="V38">
        <f>0.61365*exp(17.502*U38/(240.97+U38))</f>
        <v>0</v>
      </c>
      <c r="W38">
        <f>(X38/Y38*100)</f>
        <v>0</v>
      </c>
      <c r="X38">
        <f>BW38*(CB38+CC38)/1000</f>
        <v>0</v>
      </c>
      <c r="Y38">
        <f>0.61365*exp(17.502*CD38/(240.97+CD38))</f>
        <v>0</v>
      </c>
      <c r="Z38">
        <f>(V38-BW38*(CB38+CC38)/1000)</f>
        <v>0</v>
      </c>
      <c r="AA38">
        <f>(-I38*44100)</f>
        <v>0</v>
      </c>
      <c r="AB38">
        <f>2*29.3*P38*0.92*(CD38-U38)</f>
        <v>0</v>
      </c>
      <c r="AC38">
        <f>2*0.95*5.67E-8*(((CD38+$B$7)+273)^4-(U38+273)^4)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MAX(0,($B$13+$C$13*CI38)/(1+$D$13*CI38)*CB38/(CD38+273)*$E$13)</f>
        <v>0</v>
      </c>
      <c r="AJ38" t="s">
        <v>290</v>
      </c>
      <c r="AK38">
        <v>15552.9</v>
      </c>
      <c r="AL38">
        <v>715.476923076923</v>
      </c>
      <c r="AM38">
        <v>3262.08</v>
      </c>
      <c r="AN38">
        <f>AM38-AL38</f>
        <v>0</v>
      </c>
      <c r="AO38">
        <f>AN38/AM38</f>
        <v>0</v>
      </c>
      <c r="AP38">
        <v>-0.577747479816223</v>
      </c>
      <c r="AQ38" t="s">
        <v>394</v>
      </c>
      <c r="AR38">
        <v>15363.8</v>
      </c>
      <c r="AS38">
        <v>849.231153846154</v>
      </c>
      <c r="AT38">
        <v>1217.71</v>
      </c>
      <c r="AU38">
        <f>1-AS38/AT38</f>
        <v>0</v>
      </c>
      <c r="AV38">
        <v>0.5</v>
      </c>
      <c r="AW38">
        <f>BM38</f>
        <v>0</v>
      </c>
      <c r="AX38">
        <f>J38</f>
        <v>0</v>
      </c>
      <c r="AY38">
        <f>AU38*AV38*AW38</f>
        <v>0</v>
      </c>
      <c r="AZ38">
        <f>BE38/AT38</f>
        <v>0</v>
      </c>
      <c r="BA38">
        <f>(AX38-AP38)/AW38</f>
        <v>0</v>
      </c>
      <c r="BB38">
        <f>(AM38-AT38)/AT38</f>
        <v>0</v>
      </c>
      <c r="BC38" t="s">
        <v>395</v>
      </c>
      <c r="BD38">
        <v>1.65</v>
      </c>
      <c r="BE38">
        <f>AT38-BD38</f>
        <v>0</v>
      </c>
      <c r="BF38">
        <f>(AT38-AS38)/(AT38-BD38)</f>
        <v>0</v>
      </c>
      <c r="BG38">
        <f>(AM38-AT38)/(AM38-BD38)</f>
        <v>0</v>
      </c>
      <c r="BH38">
        <f>(AT38-AS38)/(AT38-AL38)</f>
        <v>0</v>
      </c>
      <c r="BI38">
        <f>(AM38-AT38)/(AM38-AL38)</f>
        <v>0</v>
      </c>
      <c r="BJ38">
        <f>(BF38*BD38/AS38)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293</v>
      </c>
      <c r="BS38">
        <v>2</v>
      </c>
      <c r="BT38">
        <v>1604003196.1</v>
      </c>
      <c r="BU38">
        <v>380.556096774194</v>
      </c>
      <c r="BV38">
        <v>399.974193548387</v>
      </c>
      <c r="BW38">
        <v>35.6931161290323</v>
      </c>
      <c r="BX38">
        <v>29.3191677419355</v>
      </c>
      <c r="BY38">
        <v>380.556096774194</v>
      </c>
      <c r="BZ38">
        <v>35.2418903225806</v>
      </c>
      <c r="CA38">
        <v>500.035483870968</v>
      </c>
      <c r="CB38">
        <v>101.655870967742</v>
      </c>
      <c r="CC38">
        <v>0.100040541935484</v>
      </c>
      <c r="CD38">
        <v>37.251664516129</v>
      </c>
      <c r="CE38">
        <v>36.1918903225806</v>
      </c>
      <c r="CF38">
        <v>999.9</v>
      </c>
      <c r="CG38">
        <v>0</v>
      </c>
      <c r="CH38">
        <v>0</v>
      </c>
      <c r="CI38">
        <v>9999.30548387097</v>
      </c>
      <c r="CJ38">
        <v>0</v>
      </c>
      <c r="CK38">
        <v>360.732290322581</v>
      </c>
      <c r="CL38">
        <v>1299.99193548387</v>
      </c>
      <c r="CM38">
        <v>0.899998419354839</v>
      </c>
      <c r="CN38">
        <v>0.100001709677419</v>
      </c>
      <c r="CO38">
        <v>0</v>
      </c>
      <c r="CP38">
        <v>850.460064516129</v>
      </c>
      <c r="CQ38">
        <v>4.99979</v>
      </c>
      <c r="CR38">
        <v>11921.1935483871</v>
      </c>
      <c r="CS38">
        <v>11051.2129032258</v>
      </c>
      <c r="CT38">
        <v>48.629</v>
      </c>
      <c r="CU38">
        <v>51.125</v>
      </c>
      <c r="CV38">
        <v>49.7073225806451</v>
      </c>
      <c r="CW38">
        <v>50.3587419354839</v>
      </c>
      <c r="CX38">
        <v>50.6229677419355</v>
      </c>
      <c r="CY38">
        <v>1165.49</v>
      </c>
      <c r="CZ38">
        <v>129.502258064516</v>
      </c>
      <c r="DA38">
        <v>0</v>
      </c>
      <c r="DB38">
        <v>85</v>
      </c>
      <c r="DC38">
        <v>0</v>
      </c>
      <c r="DD38">
        <v>849.231153846154</v>
      </c>
      <c r="DE38">
        <v>-198.846427493956</v>
      </c>
      <c r="DF38">
        <v>-2364.5059854691</v>
      </c>
      <c r="DG38">
        <v>11908.8538461538</v>
      </c>
      <c r="DH38">
        <v>15</v>
      </c>
      <c r="DI38">
        <v>0</v>
      </c>
      <c r="DJ38" t="s">
        <v>294</v>
      </c>
      <c r="DK38">
        <v>1603922837.1</v>
      </c>
      <c r="DL38">
        <v>1603922837.1</v>
      </c>
      <c r="DM38">
        <v>0</v>
      </c>
      <c r="DN38">
        <v>0.036</v>
      </c>
      <c r="DO38">
        <v>0.017</v>
      </c>
      <c r="DP38">
        <v>0.377</v>
      </c>
      <c r="DQ38">
        <v>-0.105</v>
      </c>
      <c r="DR38">
        <v>400</v>
      </c>
      <c r="DS38">
        <v>12</v>
      </c>
      <c r="DT38">
        <v>0.27</v>
      </c>
      <c r="DU38">
        <v>0.26</v>
      </c>
      <c r="DV38">
        <v>14.090218525672</v>
      </c>
      <c r="DW38">
        <v>-0.434310813227353</v>
      </c>
      <c r="DX38">
        <v>0.0362285411182012</v>
      </c>
      <c r="DY38">
        <v>1</v>
      </c>
      <c r="DZ38">
        <v>-19.4182387096774</v>
      </c>
      <c r="EA38">
        <v>0.341380645161277</v>
      </c>
      <c r="EB38">
        <v>0.0324126287357392</v>
      </c>
      <c r="EC38">
        <v>0</v>
      </c>
      <c r="ED38">
        <v>6.37394129032258</v>
      </c>
      <c r="EE38">
        <v>0.473184677419338</v>
      </c>
      <c r="EF38">
        <v>0.0354890439015303</v>
      </c>
      <c r="EG38">
        <v>0</v>
      </c>
      <c r="EH38">
        <v>1</v>
      </c>
      <c r="EI38">
        <v>3</v>
      </c>
      <c r="EJ38" t="s">
        <v>318</v>
      </c>
      <c r="EK38">
        <v>100</v>
      </c>
      <c r="EL38">
        <v>100</v>
      </c>
      <c r="EM38">
        <v>0</v>
      </c>
      <c r="EN38">
        <v>0.4524</v>
      </c>
      <c r="EO38">
        <v>0</v>
      </c>
      <c r="EP38">
        <v>0</v>
      </c>
      <c r="EQ38">
        <v>0</v>
      </c>
      <c r="ER38">
        <v>0</v>
      </c>
      <c r="ES38">
        <v>0.225432467281933</v>
      </c>
      <c r="ET38">
        <v>0</v>
      </c>
      <c r="EU38">
        <v>0</v>
      </c>
      <c r="EV38">
        <v>0</v>
      </c>
      <c r="EW38">
        <v>-1</v>
      </c>
      <c r="EX38">
        <v>-1</v>
      </c>
      <c r="EY38">
        <v>-1</v>
      </c>
      <c r="EZ38">
        <v>-1</v>
      </c>
      <c r="FA38">
        <v>1339.5</v>
      </c>
      <c r="FB38">
        <v>1339.5</v>
      </c>
      <c r="FC38">
        <v>2</v>
      </c>
      <c r="FD38">
        <v>504.574</v>
      </c>
      <c r="FE38">
        <v>457.908</v>
      </c>
      <c r="FF38">
        <v>36.0405</v>
      </c>
      <c r="FG38">
        <v>32.3738</v>
      </c>
      <c r="FH38">
        <v>30.0005</v>
      </c>
      <c r="FI38">
        <v>32.0458</v>
      </c>
      <c r="FJ38">
        <v>31.9193</v>
      </c>
      <c r="FK38">
        <v>31.0395</v>
      </c>
      <c r="FL38">
        <v>0</v>
      </c>
      <c r="FM38">
        <v>100</v>
      </c>
      <c r="FN38">
        <v>-999.9</v>
      </c>
      <c r="FO38">
        <v>400</v>
      </c>
      <c r="FP38">
        <v>33.6263</v>
      </c>
      <c r="FQ38">
        <v>101.102</v>
      </c>
      <c r="FR38">
        <v>101.307</v>
      </c>
    </row>
    <row r="39" spans="1:174">
      <c r="A39">
        <v>23</v>
      </c>
      <c r="B39">
        <v>1604003320.6</v>
      </c>
      <c r="C39">
        <v>3413.5</v>
      </c>
      <c r="D39" t="s">
        <v>396</v>
      </c>
      <c r="E39" t="s">
        <v>397</v>
      </c>
      <c r="F39" t="s">
        <v>393</v>
      </c>
      <c r="G39" t="s">
        <v>322</v>
      </c>
      <c r="H39">
        <v>1604003312.85</v>
      </c>
      <c r="I39">
        <f>CA39*AG39*(BW39-BX39)/(100*BP39*(1000-AG39*BW39))</f>
        <v>0</v>
      </c>
      <c r="J39">
        <f>CA39*AG39*(BV39-BU39*(1000-AG39*BX39)/(1000-AG39*BW39))/(100*BP39)</f>
        <v>0</v>
      </c>
      <c r="K39">
        <f>BU39 - IF(AG39&gt;1, J39*BP39*100.0/(AI39*CI39), 0)</f>
        <v>0</v>
      </c>
      <c r="L39">
        <f>((R39-I39/2)*K39-J39)/(R39+I39/2)</f>
        <v>0</v>
      </c>
      <c r="M39">
        <f>L39*(CB39+CC39)/1000.0</f>
        <v>0</v>
      </c>
      <c r="N39">
        <f>(BU39 - IF(AG39&gt;1, J39*BP39*100.0/(AI39*CI39), 0))*(CB39+CC39)/1000.0</f>
        <v>0</v>
      </c>
      <c r="O39">
        <f>2.0/((1/Q39-1/P39)+SIGN(Q39)*SQRT((1/Q39-1/P39)*(1/Q39-1/P39) + 4*BQ39/((BQ39+1)*(BQ39+1))*(2*1/Q39*1/P39-1/P39*1/P39)))</f>
        <v>0</v>
      </c>
      <c r="P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Q39">
        <f>I39*(1000-(1000*0.61365*exp(17.502*U39/(240.97+U39))/(CB39+CC39)+BW39)/2)/(1000*0.61365*exp(17.502*U39/(240.97+U39))/(CB39+CC39)-BW39)</f>
        <v>0</v>
      </c>
      <c r="R39">
        <f>1/((BQ39+1)/(O39/1.6)+1/(P39/1.37)) + BQ39/((BQ39+1)/(O39/1.6) + BQ39/(P39/1.37))</f>
        <v>0</v>
      </c>
      <c r="S39">
        <f>(BM39*BO39)</f>
        <v>0</v>
      </c>
      <c r="T39">
        <f>(CD39+(S39+2*0.95*5.67E-8*(((CD39+$B$7)+273)^4-(CD39+273)^4)-44100*I39)/(1.84*29.3*P39+8*0.95*5.67E-8*(CD39+273)^3))</f>
        <v>0</v>
      </c>
      <c r="U39">
        <f>($C$7*CE39+$D$7*CF39+$E$7*T39)</f>
        <v>0</v>
      </c>
      <c r="V39">
        <f>0.61365*exp(17.502*U39/(240.97+U39))</f>
        <v>0</v>
      </c>
      <c r="W39">
        <f>(X39/Y39*100)</f>
        <v>0</v>
      </c>
      <c r="X39">
        <f>BW39*(CB39+CC39)/1000</f>
        <v>0</v>
      </c>
      <c r="Y39">
        <f>0.61365*exp(17.502*CD39/(240.97+CD39))</f>
        <v>0</v>
      </c>
      <c r="Z39">
        <f>(V39-BW39*(CB39+CC39)/1000)</f>
        <v>0</v>
      </c>
      <c r="AA39">
        <f>(-I39*44100)</f>
        <v>0</v>
      </c>
      <c r="AB39">
        <f>2*29.3*P39*0.92*(CD39-U39)</f>
        <v>0</v>
      </c>
      <c r="AC39">
        <f>2*0.95*5.67E-8*(((CD39+$B$7)+273)^4-(U39+273)^4)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MAX(0,($B$13+$C$13*CI39)/(1+$D$13*CI39)*CB39/(CD39+273)*$E$13)</f>
        <v>0</v>
      </c>
      <c r="AJ39" t="s">
        <v>290</v>
      </c>
      <c r="AK39">
        <v>15552.9</v>
      </c>
      <c r="AL39">
        <v>715.476923076923</v>
      </c>
      <c r="AM39">
        <v>3262.08</v>
      </c>
      <c r="AN39">
        <f>AM39-AL39</f>
        <v>0</v>
      </c>
      <c r="AO39">
        <f>AN39/AM39</f>
        <v>0</v>
      </c>
      <c r="AP39">
        <v>-0.577747479816223</v>
      </c>
      <c r="AQ39" t="s">
        <v>398</v>
      </c>
      <c r="AR39">
        <v>15401.4</v>
      </c>
      <c r="AS39">
        <v>882.087384615385</v>
      </c>
      <c r="AT39">
        <v>1256.31</v>
      </c>
      <c r="AU39">
        <f>1-AS39/AT39</f>
        <v>0</v>
      </c>
      <c r="AV39">
        <v>0.5</v>
      </c>
      <c r="AW39">
        <f>BM39</f>
        <v>0</v>
      </c>
      <c r="AX39">
        <f>J39</f>
        <v>0</v>
      </c>
      <c r="AY39">
        <f>AU39*AV39*AW39</f>
        <v>0</v>
      </c>
      <c r="AZ39">
        <f>BE39/AT39</f>
        <v>0</v>
      </c>
      <c r="BA39">
        <f>(AX39-AP39)/AW39</f>
        <v>0</v>
      </c>
      <c r="BB39">
        <f>(AM39-AT39)/AT39</f>
        <v>0</v>
      </c>
      <c r="BC39" t="s">
        <v>399</v>
      </c>
      <c r="BD39">
        <v>128.88</v>
      </c>
      <c r="BE39">
        <f>AT39-BD39</f>
        <v>0</v>
      </c>
      <c r="BF39">
        <f>(AT39-AS39)/(AT39-BD39)</f>
        <v>0</v>
      </c>
      <c r="BG39">
        <f>(AM39-AT39)/(AM39-BD39)</f>
        <v>0</v>
      </c>
      <c r="BH39">
        <f>(AT39-AS39)/(AT39-AL39)</f>
        <v>0</v>
      </c>
      <c r="BI39">
        <f>(AM39-AT39)/(AM39-AL39)</f>
        <v>0</v>
      </c>
      <c r="BJ39">
        <f>(BF39*BD39/AS39)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293</v>
      </c>
      <c r="BS39">
        <v>2</v>
      </c>
      <c r="BT39">
        <v>1604003312.85</v>
      </c>
      <c r="BU39">
        <v>380.351833333333</v>
      </c>
      <c r="BV39">
        <v>399.986666666667</v>
      </c>
      <c r="BW39">
        <v>35.3920233333333</v>
      </c>
      <c r="BX39">
        <v>29.03625</v>
      </c>
      <c r="BY39">
        <v>380.351833333333</v>
      </c>
      <c r="BZ39">
        <v>34.95121</v>
      </c>
      <c r="CA39">
        <v>499.990333333333</v>
      </c>
      <c r="CB39">
        <v>101.655</v>
      </c>
      <c r="CC39">
        <v>0.09992918</v>
      </c>
      <c r="CD39">
        <v>37.1831366666667</v>
      </c>
      <c r="CE39">
        <v>36.2286033333333</v>
      </c>
      <c r="CF39">
        <v>999.9</v>
      </c>
      <c r="CG39">
        <v>0</v>
      </c>
      <c r="CH39">
        <v>0</v>
      </c>
      <c r="CI39">
        <v>10000.3613333333</v>
      </c>
      <c r="CJ39">
        <v>0</v>
      </c>
      <c r="CK39">
        <v>322.959833333333</v>
      </c>
      <c r="CL39">
        <v>1299.98233333333</v>
      </c>
      <c r="CM39">
        <v>0.899996966666667</v>
      </c>
      <c r="CN39">
        <v>0.100002843333333</v>
      </c>
      <c r="CO39">
        <v>0</v>
      </c>
      <c r="CP39">
        <v>883.270333333333</v>
      </c>
      <c r="CQ39">
        <v>4.99979</v>
      </c>
      <c r="CR39">
        <v>11826.61</v>
      </c>
      <c r="CS39">
        <v>11051.1233333333</v>
      </c>
      <c r="CT39">
        <v>48.625</v>
      </c>
      <c r="CU39">
        <v>51.0537333333333</v>
      </c>
      <c r="CV39">
        <v>49.708</v>
      </c>
      <c r="CW39">
        <v>50.2458</v>
      </c>
      <c r="CX39">
        <v>50.6082</v>
      </c>
      <c r="CY39">
        <v>1165.48033333333</v>
      </c>
      <c r="CZ39">
        <v>129.502</v>
      </c>
      <c r="DA39">
        <v>0</v>
      </c>
      <c r="DB39">
        <v>115.900000095367</v>
      </c>
      <c r="DC39">
        <v>0</v>
      </c>
      <c r="DD39">
        <v>882.087384615385</v>
      </c>
      <c r="DE39">
        <v>-142.435418901767</v>
      </c>
      <c r="DF39">
        <v>-1145.87692526292</v>
      </c>
      <c r="DG39">
        <v>11826.7115384615</v>
      </c>
      <c r="DH39">
        <v>15</v>
      </c>
      <c r="DI39">
        <v>0</v>
      </c>
      <c r="DJ39" t="s">
        <v>294</v>
      </c>
      <c r="DK39">
        <v>1603922837.1</v>
      </c>
      <c r="DL39">
        <v>1603922837.1</v>
      </c>
      <c r="DM39">
        <v>0</v>
      </c>
      <c r="DN39">
        <v>0.036</v>
      </c>
      <c r="DO39">
        <v>0.017</v>
      </c>
      <c r="DP39">
        <v>0.377</v>
      </c>
      <c r="DQ39">
        <v>-0.105</v>
      </c>
      <c r="DR39">
        <v>400</v>
      </c>
      <c r="DS39">
        <v>12</v>
      </c>
      <c r="DT39">
        <v>0.27</v>
      </c>
      <c r="DU39">
        <v>0.26</v>
      </c>
      <c r="DV39">
        <v>14.276210626464</v>
      </c>
      <c r="DW39">
        <v>-0.258767246870045</v>
      </c>
      <c r="DX39">
        <v>0.024885416529814</v>
      </c>
      <c r="DY39">
        <v>1</v>
      </c>
      <c r="DZ39">
        <v>-19.6338580645161</v>
      </c>
      <c r="EA39">
        <v>0.0416612903225968</v>
      </c>
      <c r="EB39">
        <v>0.0173566158102012</v>
      </c>
      <c r="EC39">
        <v>1</v>
      </c>
      <c r="ED39">
        <v>6.34729129032258</v>
      </c>
      <c r="EE39">
        <v>0.663669193548373</v>
      </c>
      <c r="EF39">
        <v>0.0497587245546226</v>
      </c>
      <c r="EG39">
        <v>0</v>
      </c>
      <c r="EH39">
        <v>2</v>
      </c>
      <c r="EI39">
        <v>3</v>
      </c>
      <c r="EJ39" t="s">
        <v>325</v>
      </c>
      <c r="EK39">
        <v>100</v>
      </c>
      <c r="EL39">
        <v>100</v>
      </c>
      <c r="EM39">
        <v>0</v>
      </c>
      <c r="EN39">
        <v>0.4425</v>
      </c>
      <c r="EO39">
        <v>0</v>
      </c>
      <c r="EP39">
        <v>0</v>
      </c>
      <c r="EQ39">
        <v>0</v>
      </c>
      <c r="ER39">
        <v>0</v>
      </c>
      <c r="ES39">
        <v>0.225432467281933</v>
      </c>
      <c r="ET39">
        <v>0</v>
      </c>
      <c r="EU39">
        <v>0</v>
      </c>
      <c r="EV39">
        <v>0</v>
      </c>
      <c r="EW39">
        <v>-1</v>
      </c>
      <c r="EX39">
        <v>-1</v>
      </c>
      <c r="EY39">
        <v>-1</v>
      </c>
      <c r="EZ39">
        <v>-1</v>
      </c>
      <c r="FA39">
        <v>1341.4</v>
      </c>
      <c r="FB39">
        <v>1341.4</v>
      </c>
      <c r="FC39">
        <v>2</v>
      </c>
      <c r="FD39">
        <v>503.14</v>
      </c>
      <c r="FE39">
        <v>452.908</v>
      </c>
      <c r="FF39">
        <v>35.9498</v>
      </c>
      <c r="FG39">
        <v>32.1994</v>
      </c>
      <c r="FH39">
        <v>29.9998</v>
      </c>
      <c r="FI39">
        <v>31.8758</v>
      </c>
      <c r="FJ39">
        <v>31.7413</v>
      </c>
      <c r="FK39">
        <v>31.0659</v>
      </c>
      <c r="FL39">
        <v>0</v>
      </c>
      <c r="FM39">
        <v>100</v>
      </c>
      <c r="FN39">
        <v>-999.9</v>
      </c>
      <c r="FO39">
        <v>400</v>
      </c>
      <c r="FP39">
        <v>33.6263</v>
      </c>
      <c r="FQ39">
        <v>101.144</v>
      </c>
      <c r="FR39">
        <v>101.34</v>
      </c>
    </row>
    <row r="40" spans="1:174">
      <c r="A40">
        <v>24</v>
      </c>
      <c r="B40">
        <v>1604003396.1</v>
      </c>
      <c r="C40">
        <v>3489</v>
      </c>
      <c r="D40" t="s">
        <v>400</v>
      </c>
      <c r="E40" t="s">
        <v>401</v>
      </c>
      <c r="F40" t="s">
        <v>402</v>
      </c>
      <c r="G40" t="s">
        <v>384</v>
      </c>
      <c r="H40">
        <v>1604003388.35</v>
      </c>
      <c r="I40">
        <f>CA40*AG40*(BW40-BX40)/(100*BP40*(1000-AG40*BW40))</f>
        <v>0</v>
      </c>
      <c r="J40">
        <f>CA40*AG40*(BV40-BU40*(1000-AG40*BX40)/(1000-AG40*BW40))/(100*BP40)</f>
        <v>0</v>
      </c>
      <c r="K40">
        <f>BU40 - IF(AG40&gt;1, J40*BP40*100.0/(AI40*CI40), 0)</f>
        <v>0</v>
      </c>
      <c r="L40">
        <f>((R40-I40/2)*K40-J40)/(R40+I40/2)</f>
        <v>0</v>
      </c>
      <c r="M40">
        <f>L40*(CB40+CC40)/1000.0</f>
        <v>0</v>
      </c>
      <c r="N40">
        <f>(BU40 - IF(AG40&gt;1, J40*BP40*100.0/(AI40*CI40), 0))*(CB40+CC40)/1000.0</f>
        <v>0</v>
      </c>
      <c r="O40">
        <f>2.0/((1/Q40-1/P40)+SIGN(Q40)*SQRT((1/Q40-1/P40)*(1/Q40-1/P40) + 4*BQ40/((BQ40+1)*(BQ40+1))*(2*1/Q40*1/P40-1/P40*1/P40)))</f>
        <v>0</v>
      </c>
      <c r="P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Q40">
        <f>I40*(1000-(1000*0.61365*exp(17.502*U40/(240.97+U40))/(CB40+CC40)+BW40)/2)/(1000*0.61365*exp(17.502*U40/(240.97+U40))/(CB40+CC40)-BW40)</f>
        <v>0</v>
      </c>
      <c r="R40">
        <f>1/((BQ40+1)/(O40/1.6)+1/(P40/1.37)) + BQ40/((BQ40+1)/(O40/1.6) + BQ40/(P40/1.37))</f>
        <v>0</v>
      </c>
      <c r="S40">
        <f>(BM40*BO40)</f>
        <v>0</v>
      </c>
      <c r="T40">
        <f>(CD40+(S40+2*0.95*5.67E-8*(((CD40+$B$7)+273)^4-(CD40+273)^4)-44100*I40)/(1.84*29.3*P40+8*0.95*5.67E-8*(CD40+273)^3))</f>
        <v>0</v>
      </c>
      <c r="U40">
        <f>($C$7*CE40+$D$7*CF40+$E$7*T40)</f>
        <v>0</v>
      </c>
      <c r="V40">
        <f>0.61365*exp(17.502*U40/(240.97+U40))</f>
        <v>0</v>
      </c>
      <c r="W40">
        <f>(X40/Y40*100)</f>
        <v>0</v>
      </c>
      <c r="X40">
        <f>BW40*(CB40+CC40)/1000</f>
        <v>0</v>
      </c>
      <c r="Y40">
        <f>0.61365*exp(17.502*CD40/(240.97+CD40))</f>
        <v>0</v>
      </c>
      <c r="Z40">
        <f>(V40-BW40*(CB40+CC40)/1000)</f>
        <v>0</v>
      </c>
      <c r="AA40">
        <f>(-I40*44100)</f>
        <v>0</v>
      </c>
      <c r="AB40">
        <f>2*29.3*P40*0.92*(CD40-U40)</f>
        <v>0</v>
      </c>
      <c r="AC40">
        <f>2*0.95*5.67E-8*(((CD40+$B$7)+273)^4-(U40+273)^4)</f>
        <v>0</v>
      </c>
      <c r="AD40">
        <f>S40+AC40+AA40+AB40</f>
        <v>0</v>
      </c>
      <c r="AE40">
        <v>3</v>
      </c>
      <c r="AF40">
        <v>1</v>
      </c>
      <c r="AG40">
        <f>IF(AE40*$H$13&gt;=AI40,1.0,(AI40/(AI40-AE40*$H$13)))</f>
        <v>0</v>
      </c>
      <c r="AH40">
        <f>(AG40-1)*100</f>
        <v>0</v>
      </c>
      <c r="AI40">
        <f>MAX(0,($B$13+$C$13*CI40)/(1+$D$13*CI40)*CB40/(CD40+273)*$E$13)</f>
        <v>0</v>
      </c>
      <c r="AJ40" t="s">
        <v>290</v>
      </c>
      <c r="AK40">
        <v>15552.9</v>
      </c>
      <c r="AL40">
        <v>715.476923076923</v>
      </c>
      <c r="AM40">
        <v>3262.08</v>
      </c>
      <c r="AN40">
        <f>AM40-AL40</f>
        <v>0</v>
      </c>
      <c r="AO40">
        <f>AN40/AM40</f>
        <v>0</v>
      </c>
      <c r="AP40">
        <v>-0.577747479816223</v>
      </c>
      <c r="AQ40" t="s">
        <v>403</v>
      </c>
      <c r="AR40">
        <v>15404.3</v>
      </c>
      <c r="AS40">
        <v>1135.4876</v>
      </c>
      <c r="AT40">
        <v>1573.66</v>
      </c>
      <c r="AU40">
        <f>1-AS40/AT40</f>
        <v>0</v>
      </c>
      <c r="AV40">
        <v>0.5</v>
      </c>
      <c r="AW40">
        <f>BM40</f>
        <v>0</v>
      </c>
      <c r="AX40">
        <f>J40</f>
        <v>0</v>
      </c>
      <c r="AY40">
        <f>AU40*AV40*AW40</f>
        <v>0</v>
      </c>
      <c r="AZ40">
        <f>BE40/AT40</f>
        <v>0</v>
      </c>
      <c r="BA40">
        <f>(AX40-AP40)/AW40</f>
        <v>0</v>
      </c>
      <c r="BB40">
        <f>(AM40-AT40)/AT40</f>
        <v>0</v>
      </c>
      <c r="BC40" t="s">
        <v>404</v>
      </c>
      <c r="BD40">
        <v>294.92</v>
      </c>
      <c r="BE40">
        <f>AT40-BD40</f>
        <v>0</v>
      </c>
      <c r="BF40">
        <f>(AT40-AS40)/(AT40-BD40)</f>
        <v>0</v>
      </c>
      <c r="BG40">
        <f>(AM40-AT40)/(AM40-BD40)</f>
        <v>0</v>
      </c>
      <c r="BH40">
        <f>(AT40-AS40)/(AT40-AL40)</f>
        <v>0</v>
      </c>
      <c r="BI40">
        <f>(AM40-AT40)/(AM40-AL40)</f>
        <v>0</v>
      </c>
      <c r="BJ40">
        <f>(BF40*BD40/AS40)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293</v>
      </c>
      <c r="BS40">
        <v>2</v>
      </c>
      <c r="BT40">
        <v>1604003388.35</v>
      </c>
      <c r="BU40">
        <v>388.495966666667</v>
      </c>
      <c r="BV40">
        <v>400.025966666667</v>
      </c>
      <c r="BW40">
        <v>31.3302366666667</v>
      </c>
      <c r="BX40">
        <v>28.5946733333333</v>
      </c>
      <c r="BY40">
        <v>388.495966666667</v>
      </c>
      <c r="BZ40">
        <v>31.0223166666667</v>
      </c>
      <c r="CA40">
        <v>499.982666666667</v>
      </c>
      <c r="CB40">
        <v>101.650933333333</v>
      </c>
      <c r="CC40">
        <v>0.100024193333333</v>
      </c>
      <c r="CD40">
        <v>37.28379</v>
      </c>
      <c r="CE40">
        <v>36.9909333333333</v>
      </c>
      <c r="CF40">
        <v>999.9</v>
      </c>
      <c r="CG40">
        <v>0</v>
      </c>
      <c r="CH40">
        <v>0</v>
      </c>
      <c r="CI40">
        <v>9999.593</v>
      </c>
      <c r="CJ40">
        <v>0</v>
      </c>
      <c r="CK40">
        <v>268.170666666667</v>
      </c>
      <c r="CL40">
        <v>1299.99566666667</v>
      </c>
      <c r="CM40">
        <v>0.899995033333333</v>
      </c>
      <c r="CN40">
        <v>0.10000476</v>
      </c>
      <c r="CO40">
        <v>0</v>
      </c>
      <c r="CP40">
        <v>1140.90466666667</v>
      </c>
      <c r="CQ40">
        <v>4.99979</v>
      </c>
      <c r="CR40">
        <v>14932.96</v>
      </c>
      <c r="CS40">
        <v>11051.2233333333</v>
      </c>
      <c r="CT40">
        <v>48.75</v>
      </c>
      <c r="CU40">
        <v>51.0103333333333</v>
      </c>
      <c r="CV40">
        <v>49.7624</v>
      </c>
      <c r="CW40">
        <v>50.312</v>
      </c>
      <c r="CX40">
        <v>50.6828666666666</v>
      </c>
      <c r="CY40">
        <v>1165.48966666667</v>
      </c>
      <c r="CZ40">
        <v>129.506</v>
      </c>
      <c r="DA40">
        <v>0</v>
      </c>
      <c r="DB40">
        <v>74.7999999523163</v>
      </c>
      <c r="DC40">
        <v>0</v>
      </c>
      <c r="DD40">
        <v>1135.4876</v>
      </c>
      <c r="DE40">
        <v>-454.704616083989</v>
      </c>
      <c r="DF40">
        <v>-5793.44616273015</v>
      </c>
      <c r="DG40">
        <v>14862.948</v>
      </c>
      <c r="DH40">
        <v>15</v>
      </c>
      <c r="DI40">
        <v>0</v>
      </c>
      <c r="DJ40" t="s">
        <v>294</v>
      </c>
      <c r="DK40">
        <v>1603922837.1</v>
      </c>
      <c r="DL40">
        <v>1603922837.1</v>
      </c>
      <c r="DM40">
        <v>0</v>
      </c>
      <c r="DN40">
        <v>0.036</v>
      </c>
      <c r="DO40">
        <v>0.017</v>
      </c>
      <c r="DP40">
        <v>0.377</v>
      </c>
      <c r="DQ40">
        <v>-0.105</v>
      </c>
      <c r="DR40">
        <v>400</v>
      </c>
      <c r="DS40">
        <v>12</v>
      </c>
      <c r="DT40">
        <v>0.27</v>
      </c>
      <c r="DU40">
        <v>0.26</v>
      </c>
      <c r="DV40">
        <v>8.69843404535846</v>
      </c>
      <c r="DW40">
        <v>-0.58066008610337</v>
      </c>
      <c r="DX40">
        <v>0.04774241476861</v>
      </c>
      <c r="DY40">
        <v>0</v>
      </c>
      <c r="DZ40">
        <v>-11.5315</v>
      </c>
      <c r="EA40">
        <v>0.439045161290348</v>
      </c>
      <c r="EB40">
        <v>0.0425379223600504</v>
      </c>
      <c r="EC40">
        <v>0</v>
      </c>
      <c r="ED40">
        <v>2.73252935483871</v>
      </c>
      <c r="EE40">
        <v>0.593753225806451</v>
      </c>
      <c r="EF40">
        <v>0.0448540022981719</v>
      </c>
      <c r="EG40">
        <v>0</v>
      </c>
      <c r="EH40">
        <v>0</v>
      </c>
      <c r="EI40">
        <v>3</v>
      </c>
      <c r="EJ40" t="s">
        <v>295</v>
      </c>
      <c r="EK40">
        <v>100</v>
      </c>
      <c r="EL40">
        <v>100</v>
      </c>
      <c r="EM40">
        <v>0</v>
      </c>
      <c r="EN40">
        <v>0.308</v>
      </c>
      <c r="EO40">
        <v>0</v>
      </c>
      <c r="EP40">
        <v>0</v>
      </c>
      <c r="EQ40">
        <v>0</v>
      </c>
      <c r="ER40">
        <v>0</v>
      </c>
      <c r="ES40">
        <v>0.225432467281933</v>
      </c>
      <c r="ET40">
        <v>0</v>
      </c>
      <c r="EU40">
        <v>0</v>
      </c>
      <c r="EV40">
        <v>0</v>
      </c>
      <c r="EW40">
        <v>-1</v>
      </c>
      <c r="EX40">
        <v>-1</v>
      </c>
      <c r="EY40">
        <v>-1</v>
      </c>
      <c r="EZ40">
        <v>-1</v>
      </c>
      <c r="FA40">
        <v>1342.7</v>
      </c>
      <c r="FB40">
        <v>1342.7</v>
      </c>
      <c r="FC40">
        <v>2</v>
      </c>
      <c r="FD40">
        <v>494.93</v>
      </c>
      <c r="FE40">
        <v>453.442</v>
      </c>
      <c r="FF40">
        <v>35.9096</v>
      </c>
      <c r="FG40">
        <v>32.1571</v>
      </c>
      <c r="FH40">
        <v>30.0004</v>
      </c>
      <c r="FI40">
        <v>31.8298</v>
      </c>
      <c r="FJ40">
        <v>31.7088</v>
      </c>
      <c r="FK40">
        <v>31.0469</v>
      </c>
      <c r="FL40">
        <v>0</v>
      </c>
      <c r="FM40">
        <v>100</v>
      </c>
      <c r="FN40">
        <v>-999.9</v>
      </c>
      <c r="FO40">
        <v>400</v>
      </c>
      <c r="FP40">
        <v>35.2651</v>
      </c>
      <c r="FQ40">
        <v>101.15</v>
      </c>
      <c r="FR40">
        <v>101.341</v>
      </c>
    </row>
    <row r="41" spans="1:174">
      <c r="A41">
        <v>25</v>
      </c>
      <c r="B41">
        <v>1604003509.1</v>
      </c>
      <c r="C41">
        <v>3602</v>
      </c>
      <c r="D41" t="s">
        <v>405</v>
      </c>
      <c r="E41" t="s">
        <v>406</v>
      </c>
      <c r="F41" t="s">
        <v>402</v>
      </c>
      <c r="G41" t="s">
        <v>384</v>
      </c>
      <c r="H41">
        <v>1604003501.1</v>
      </c>
      <c r="I41">
        <f>CA41*AG41*(BW41-BX41)/(100*BP41*(1000-AG41*BW41))</f>
        <v>0</v>
      </c>
      <c r="J41">
        <f>CA41*AG41*(BV41-BU41*(1000-AG41*BX41)/(1000-AG41*BW41))/(100*BP41)</f>
        <v>0</v>
      </c>
      <c r="K41">
        <f>BU41 - IF(AG41&gt;1, J41*BP41*100.0/(AI41*CI41), 0)</f>
        <v>0</v>
      </c>
      <c r="L41">
        <f>((R41-I41/2)*K41-J41)/(R41+I41/2)</f>
        <v>0</v>
      </c>
      <c r="M41">
        <f>L41*(CB41+CC41)/1000.0</f>
        <v>0</v>
      </c>
      <c r="N41">
        <f>(BU41 - IF(AG41&gt;1, J41*BP41*100.0/(AI41*CI41), 0))*(CB41+CC41)/1000.0</f>
        <v>0</v>
      </c>
      <c r="O41">
        <f>2.0/((1/Q41-1/P41)+SIGN(Q41)*SQRT((1/Q41-1/P41)*(1/Q41-1/P41) + 4*BQ41/((BQ41+1)*(BQ41+1))*(2*1/Q41*1/P41-1/P41*1/P41)))</f>
        <v>0</v>
      </c>
      <c r="P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Q41">
        <f>I41*(1000-(1000*0.61365*exp(17.502*U41/(240.97+U41))/(CB41+CC41)+BW41)/2)/(1000*0.61365*exp(17.502*U41/(240.97+U41))/(CB41+CC41)-BW41)</f>
        <v>0</v>
      </c>
      <c r="R41">
        <f>1/((BQ41+1)/(O41/1.6)+1/(P41/1.37)) + BQ41/((BQ41+1)/(O41/1.6) + BQ41/(P41/1.37))</f>
        <v>0</v>
      </c>
      <c r="S41">
        <f>(BM41*BO41)</f>
        <v>0</v>
      </c>
      <c r="T41">
        <f>(CD41+(S41+2*0.95*5.67E-8*(((CD41+$B$7)+273)^4-(CD41+273)^4)-44100*I41)/(1.84*29.3*P41+8*0.95*5.67E-8*(CD41+273)^3))</f>
        <v>0</v>
      </c>
      <c r="U41">
        <f>($C$7*CE41+$D$7*CF41+$E$7*T41)</f>
        <v>0</v>
      </c>
      <c r="V41">
        <f>0.61365*exp(17.502*U41/(240.97+U41))</f>
        <v>0</v>
      </c>
      <c r="W41">
        <f>(X41/Y41*100)</f>
        <v>0</v>
      </c>
      <c r="X41">
        <f>BW41*(CB41+CC41)/1000</f>
        <v>0</v>
      </c>
      <c r="Y41">
        <f>0.61365*exp(17.502*CD41/(240.97+CD41))</f>
        <v>0</v>
      </c>
      <c r="Z41">
        <f>(V41-BW41*(CB41+CC41)/1000)</f>
        <v>0</v>
      </c>
      <c r="AA41">
        <f>(-I41*44100)</f>
        <v>0</v>
      </c>
      <c r="AB41">
        <f>2*29.3*P41*0.92*(CD41-U41)</f>
        <v>0</v>
      </c>
      <c r="AC41">
        <f>2*0.95*5.67E-8*(((CD41+$B$7)+273)^4-(U41+273)^4)</f>
        <v>0</v>
      </c>
      <c r="AD41">
        <f>S41+AC41+AA41+AB41</f>
        <v>0</v>
      </c>
      <c r="AE41">
        <v>5</v>
      </c>
      <c r="AF41">
        <v>1</v>
      </c>
      <c r="AG41">
        <f>IF(AE41*$H$13&gt;=AI41,1.0,(AI41/(AI41-AE41*$H$13)))</f>
        <v>0</v>
      </c>
      <c r="AH41">
        <f>(AG41-1)*100</f>
        <v>0</v>
      </c>
      <c r="AI41">
        <f>MAX(0,($B$13+$C$13*CI41)/(1+$D$13*CI41)*CB41/(CD41+273)*$E$13)</f>
        <v>0</v>
      </c>
      <c r="AJ41" t="s">
        <v>290</v>
      </c>
      <c r="AK41">
        <v>15552.9</v>
      </c>
      <c r="AL41">
        <v>715.476923076923</v>
      </c>
      <c r="AM41">
        <v>3262.08</v>
      </c>
      <c r="AN41">
        <f>AM41-AL41</f>
        <v>0</v>
      </c>
      <c r="AO41">
        <f>AN41/AM41</f>
        <v>0</v>
      </c>
      <c r="AP41">
        <v>-0.577747479816223</v>
      </c>
      <c r="AQ41" t="s">
        <v>407</v>
      </c>
      <c r="AR41">
        <v>15407.2</v>
      </c>
      <c r="AS41">
        <v>702.457307692308</v>
      </c>
      <c r="AT41">
        <v>965.51</v>
      </c>
      <c r="AU41">
        <f>1-AS41/AT41</f>
        <v>0</v>
      </c>
      <c r="AV41">
        <v>0.5</v>
      </c>
      <c r="AW41">
        <f>BM41</f>
        <v>0</v>
      </c>
      <c r="AX41">
        <f>J41</f>
        <v>0</v>
      </c>
      <c r="AY41">
        <f>AU41*AV41*AW41</f>
        <v>0</v>
      </c>
      <c r="AZ41">
        <f>BE41/AT41</f>
        <v>0</v>
      </c>
      <c r="BA41">
        <f>(AX41-AP41)/AW41</f>
        <v>0</v>
      </c>
      <c r="BB41">
        <f>(AM41-AT41)/AT41</f>
        <v>0</v>
      </c>
      <c r="BC41" t="s">
        <v>408</v>
      </c>
      <c r="BD41">
        <v>-431.57</v>
      </c>
      <c r="BE41">
        <f>AT41-BD41</f>
        <v>0</v>
      </c>
      <c r="BF41">
        <f>(AT41-AS41)/(AT41-BD41)</f>
        <v>0</v>
      </c>
      <c r="BG41">
        <f>(AM41-AT41)/(AM41-BD41)</f>
        <v>0</v>
      </c>
      <c r="BH41">
        <f>(AT41-AS41)/(AT41-AL41)</f>
        <v>0</v>
      </c>
      <c r="BI41">
        <f>(AM41-AT41)/(AM41-AL41)</f>
        <v>0</v>
      </c>
      <c r="BJ41">
        <f>(BF41*BD41/AS41)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293</v>
      </c>
      <c r="BS41">
        <v>2</v>
      </c>
      <c r="BT41">
        <v>1604003501.1</v>
      </c>
      <c r="BU41">
        <v>389.013419354839</v>
      </c>
      <c r="BV41">
        <v>400.009483870968</v>
      </c>
      <c r="BW41">
        <v>30.6415258064516</v>
      </c>
      <c r="BX41">
        <v>27.8641161290323</v>
      </c>
      <c r="BY41">
        <v>389.013419354839</v>
      </c>
      <c r="BZ41">
        <v>30.3547064516129</v>
      </c>
      <c r="CA41">
        <v>499.960225806452</v>
      </c>
      <c r="CB41">
        <v>101.644741935484</v>
      </c>
      <c r="CC41">
        <v>0.0999949225806452</v>
      </c>
      <c r="CD41">
        <v>37.3733225806452</v>
      </c>
      <c r="CE41">
        <v>36.9477709677419</v>
      </c>
      <c r="CF41">
        <v>999.9</v>
      </c>
      <c r="CG41">
        <v>0</v>
      </c>
      <c r="CH41">
        <v>0</v>
      </c>
      <c r="CI41">
        <v>9995.56419354839</v>
      </c>
      <c r="CJ41">
        <v>0</v>
      </c>
      <c r="CK41">
        <v>296.161483870968</v>
      </c>
      <c r="CL41">
        <v>1299.99258064516</v>
      </c>
      <c r="CM41">
        <v>0.899998548387097</v>
      </c>
      <c r="CN41">
        <v>0.100001403225806</v>
      </c>
      <c r="CO41">
        <v>0</v>
      </c>
      <c r="CP41">
        <v>702.297548387097</v>
      </c>
      <c r="CQ41">
        <v>4.99979</v>
      </c>
      <c r="CR41">
        <v>9509.67677419355</v>
      </c>
      <c r="CS41">
        <v>11051.2258064516</v>
      </c>
      <c r="CT41">
        <v>48.812</v>
      </c>
      <c r="CU41">
        <v>51</v>
      </c>
      <c r="CV41">
        <v>49.812</v>
      </c>
      <c r="CW41">
        <v>50.399</v>
      </c>
      <c r="CX41">
        <v>50.75</v>
      </c>
      <c r="CY41">
        <v>1165.49193548387</v>
      </c>
      <c r="CZ41">
        <v>129.500967741936</v>
      </c>
      <c r="DA41">
        <v>0</v>
      </c>
      <c r="DB41">
        <v>112.400000095367</v>
      </c>
      <c r="DC41">
        <v>0</v>
      </c>
      <c r="DD41">
        <v>702.457307692308</v>
      </c>
      <c r="DE41">
        <v>12.3560342042958</v>
      </c>
      <c r="DF41">
        <v>-32.7398295408633</v>
      </c>
      <c r="DG41">
        <v>9508.33692307692</v>
      </c>
      <c r="DH41">
        <v>15</v>
      </c>
      <c r="DI41">
        <v>0</v>
      </c>
      <c r="DJ41" t="s">
        <v>294</v>
      </c>
      <c r="DK41">
        <v>1603922837.1</v>
      </c>
      <c r="DL41">
        <v>1603922837.1</v>
      </c>
      <c r="DM41">
        <v>0</v>
      </c>
      <c r="DN41">
        <v>0.036</v>
      </c>
      <c r="DO41">
        <v>0.017</v>
      </c>
      <c r="DP41">
        <v>0.377</v>
      </c>
      <c r="DQ41">
        <v>-0.105</v>
      </c>
      <c r="DR41">
        <v>400</v>
      </c>
      <c r="DS41">
        <v>12</v>
      </c>
      <c r="DT41">
        <v>0.27</v>
      </c>
      <c r="DU41">
        <v>0.26</v>
      </c>
      <c r="DV41">
        <v>8.23437219321218</v>
      </c>
      <c r="DW41">
        <v>0.0860218456952222</v>
      </c>
      <c r="DX41">
        <v>0.0218907668722273</v>
      </c>
      <c r="DY41">
        <v>1</v>
      </c>
      <c r="DZ41">
        <v>-10.9960483870968</v>
      </c>
      <c r="EA41">
        <v>-0.509898387096766</v>
      </c>
      <c r="EB41">
        <v>0.048014277923294</v>
      </c>
      <c r="EC41">
        <v>0</v>
      </c>
      <c r="ED41">
        <v>2.77740451612903</v>
      </c>
      <c r="EE41">
        <v>1.09280322580645</v>
      </c>
      <c r="EF41">
        <v>0.0829422452319728</v>
      </c>
      <c r="EG41">
        <v>0</v>
      </c>
      <c r="EH41">
        <v>1</v>
      </c>
      <c r="EI41">
        <v>3</v>
      </c>
      <c r="EJ41" t="s">
        <v>318</v>
      </c>
      <c r="EK41">
        <v>100</v>
      </c>
      <c r="EL41">
        <v>100</v>
      </c>
      <c r="EM41">
        <v>0</v>
      </c>
      <c r="EN41">
        <v>0.2889</v>
      </c>
      <c r="EO41">
        <v>0</v>
      </c>
      <c r="EP41">
        <v>0</v>
      </c>
      <c r="EQ41">
        <v>0</v>
      </c>
      <c r="ER41">
        <v>0</v>
      </c>
      <c r="ES41">
        <v>-0.136410892541199</v>
      </c>
      <c r="ET41">
        <v>-0.00569765496608819</v>
      </c>
      <c r="EU41">
        <v>0.000722946965334274</v>
      </c>
      <c r="EV41">
        <v>-2.50093221867934e-06</v>
      </c>
      <c r="EW41">
        <v>-1</v>
      </c>
      <c r="EX41">
        <v>-1</v>
      </c>
      <c r="EY41">
        <v>-1</v>
      </c>
      <c r="EZ41">
        <v>-1</v>
      </c>
      <c r="FA41">
        <v>1344.5</v>
      </c>
      <c r="FB41">
        <v>1344.5</v>
      </c>
      <c r="FC41">
        <v>2</v>
      </c>
      <c r="FD41">
        <v>493.085</v>
      </c>
      <c r="FE41">
        <v>449.782</v>
      </c>
      <c r="FF41">
        <v>35.8637</v>
      </c>
      <c r="FG41">
        <v>32.1639</v>
      </c>
      <c r="FH41">
        <v>30.0006</v>
      </c>
      <c r="FI41">
        <v>31.8271</v>
      </c>
      <c r="FJ41">
        <v>31.7009</v>
      </c>
      <c r="FK41">
        <v>31.0426</v>
      </c>
      <c r="FL41">
        <v>0</v>
      </c>
      <c r="FM41">
        <v>100</v>
      </c>
      <c r="FN41">
        <v>-999.9</v>
      </c>
      <c r="FO41">
        <v>400</v>
      </c>
      <c r="FP41">
        <v>31.1717</v>
      </c>
      <c r="FQ41">
        <v>101.138</v>
      </c>
      <c r="FR41">
        <v>101.32</v>
      </c>
    </row>
    <row r="42" spans="1:174">
      <c r="A42">
        <v>26</v>
      </c>
      <c r="B42">
        <v>1604003585.6</v>
      </c>
      <c r="C42">
        <v>3678.5</v>
      </c>
      <c r="D42" t="s">
        <v>409</v>
      </c>
      <c r="E42" t="s">
        <v>410</v>
      </c>
      <c r="F42" t="s">
        <v>332</v>
      </c>
      <c r="G42" t="s">
        <v>384</v>
      </c>
      <c r="H42">
        <v>1604003577.85</v>
      </c>
      <c r="I42">
        <f>CA42*AG42*(BW42-BX42)/(100*BP42*(1000-AG42*BW42))</f>
        <v>0</v>
      </c>
      <c r="J42">
        <f>CA42*AG42*(BV42-BU42*(1000-AG42*BX42)/(1000-AG42*BW42))/(100*BP42)</f>
        <v>0</v>
      </c>
      <c r="K42">
        <f>BU42 - IF(AG42&gt;1, J42*BP42*100.0/(AI42*CI42), 0)</f>
        <v>0</v>
      </c>
      <c r="L42">
        <f>((R42-I42/2)*K42-J42)/(R42+I42/2)</f>
        <v>0</v>
      </c>
      <c r="M42">
        <f>L42*(CB42+CC42)/1000.0</f>
        <v>0</v>
      </c>
      <c r="N42">
        <f>(BU42 - IF(AG42&gt;1, J42*BP42*100.0/(AI42*CI42), 0))*(CB42+CC42)/1000.0</f>
        <v>0</v>
      </c>
      <c r="O42">
        <f>2.0/((1/Q42-1/P42)+SIGN(Q42)*SQRT((1/Q42-1/P42)*(1/Q42-1/P42) + 4*BQ42/((BQ42+1)*(BQ42+1))*(2*1/Q42*1/P42-1/P42*1/P42)))</f>
        <v>0</v>
      </c>
      <c r="P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Q42">
        <f>I42*(1000-(1000*0.61365*exp(17.502*U42/(240.97+U42))/(CB42+CC42)+BW42)/2)/(1000*0.61365*exp(17.502*U42/(240.97+U42))/(CB42+CC42)-BW42)</f>
        <v>0</v>
      </c>
      <c r="R42">
        <f>1/((BQ42+1)/(O42/1.6)+1/(P42/1.37)) + BQ42/((BQ42+1)/(O42/1.6) + BQ42/(P42/1.37))</f>
        <v>0</v>
      </c>
      <c r="S42">
        <f>(BM42*BO42)</f>
        <v>0</v>
      </c>
      <c r="T42">
        <f>(CD42+(S42+2*0.95*5.67E-8*(((CD42+$B$7)+273)^4-(CD42+273)^4)-44100*I42)/(1.84*29.3*P42+8*0.95*5.67E-8*(CD42+273)^3))</f>
        <v>0</v>
      </c>
      <c r="U42">
        <f>($C$7*CE42+$D$7*CF42+$E$7*T42)</f>
        <v>0</v>
      </c>
      <c r="V42">
        <f>0.61365*exp(17.502*U42/(240.97+U42))</f>
        <v>0</v>
      </c>
      <c r="W42">
        <f>(X42/Y42*100)</f>
        <v>0</v>
      </c>
      <c r="X42">
        <f>BW42*(CB42+CC42)/1000</f>
        <v>0</v>
      </c>
      <c r="Y42">
        <f>0.61365*exp(17.502*CD42/(240.97+CD42))</f>
        <v>0</v>
      </c>
      <c r="Z42">
        <f>(V42-BW42*(CB42+CC42)/1000)</f>
        <v>0</v>
      </c>
      <c r="AA42">
        <f>(-I42*44100)</f>
        <v>0</v>
      </c>
      <c r="AB42">
        <f>2*29.3*P42*0.92*(CD42-U42)</f>
        <v>0</v>
      </c>
      <c r="AC42">
        <f>2*0.95*5.67E-8*(((CD42+$B$7)+273)^4-(U42+273)^4)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MAX(0,($B$13+$C$13*CI42)/(1+$D$13*CI42)*CB42/(CD42+273)*$E$13)</f>
        <v>0</v>
      </c>
      <c r="AJ42" t="s">
        <v>290</v>
      </c>
      <c r="AK42">
        <v>15552.9</v>
      </c>
      <c r="AL42">
        <v>715.476923076923</v>
      </c>
      <c r="AM42">
        <v>3262.08</v>
      </c>
      <c r="AN42">
        <f>AM42-AL42</f>
        <v>0</v>
      </c>
      <c r="AO42">
        <f>AN42/AM42</f>
        <v>0</v>
      </c>
      <c r="AP42">
        <v>-0.577747479816223</v>
      </c>
      <c r="AQ42" t="s">
        <v>411</v>
      </c>
      <c r="AR42">
        <v>15390.9</v>
      </c>
      <c r="AS42">
        <v>845.5125</v>
      </c>
      <c r="AT42">
        <v>1242.38</v>
      </c>
      <c r="AU42">
        <f>1-AS42/AT42</f>
        <v>0</v>
      </c>
      <c r="AV42">
        <v>0.5</v>
      </c>
      <c r="AW42">
        <f>BM42</f>
        <v>0</v>
      </c>
      <c r="AX42">
        <f>J42</f>
        <v>0</v>
      </c>
      <c r="AY42">
        <f>AU42*AV42*AW42</f>
        <v>0</v>
      </c>
      <c r="AZ42">
        <f>BE42/AT42</f>
        <v>0</v>
      </c>
      <c r="BA42">
        <f>(AX42-AP42)/AW42</f>
        <v>0</v>
      </c>
      <c r="BB42">
        <f>(AM42-AT42)/AT42</f>
        <v>0</v>
      </c>
      <c r="BC42" t="s">
        <v>412</v>
      </c>
      <c r="BD42">
        <v>-13.15</v>
      </c>
      <c r="BE42">
        <f>AT42-BD42</f>
        <v>0</v>
      </c>
      <c r="BF42">
        <f>(AT42-AS42)/(AT42-BD42)</f>
        <v>0</v>
      </c>
      <c r="BG42">
        <f>(AM42-AT42)/(AM42-BD42)</f>
        <v>0</v>
      </c>
      <c r="BH42">
        <f>(AT42-AS42)/(AT42-AL42)</f>
        <v>0</v>
      </c>
      <c r="BI42">
        <f>(AM42-AT42)/(AM42-AL42)</f>
        <v>0</v>
      </c>
      <c r="BJ42">
        <f>(BF42*BD42/AS42)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293</v>
      </c>
      <c r="BS42">
        <v>2</v>
      </c>
      <c r="BT42">
        <v>1604003577.85</v>
      </c>
      <c r="BU42">
        <v>377.662666666667</v>
      </c>
      <c r="BV42">
        <v>400.018933333333</v>
      </c>
      <c r="BW42">
        <v>35.17297</v>
      </c>
      <c r="BX42">
        <v>27.3961066666667</v>
      </c>
      <c r="BY42">
        <v>377.662666666667</v>
      </c>
      <c r="BZ42">
        <v>34.73969</v>
      </c>
      <c r="CA42">
        <v>500.027033333333</v>
      </c>
      <c r="CB42">
        <v>101.640466666667</v>
      </c>
      <c r="CC42">
        <v>0.100046573333333</v>
      </c>
      <c r="CD42">
        <v>37.1202033333333</v>
      </c>
      <c r="CE42">
        <v>36.0499066666667</v>
      </c>
      <c r="CF42">
        <v>999.9</v>
      </c>
      <c r="CG42">
        <v>0</v>
      </c>
      <c r="CH42">
        <v>0</v>
      </c>
      <c r="CI42">
        <v>9999.395</v>
      </c>
      <c r="CJ42">
        <v>0</v>
      </c>
      <c r="CK42">
        <v>627.3494</v>
      </c>
      <c r="CL42">
        <v>1299.99766666667</v>
      </c>
      <c r="CM42">
        <v>0.9000129</v>
      </c>
      <c r="CN42">
        <v>0.09998745</v>
      </c>
      <c r="CO42">
        <v>0</v>
      </c>
      <c r="CP42">
        <v>845.717833333333</v>
      </c>
      <c r="CQ42">
        <v>4.99979</v>
      </c>
      <c r="CR42">
        <v>11369.7933333333</v>
      </c>
      <c r="CS42">
        <v>11051.3133333333</v>
      </c>
      <c r="CT42">
        <v>48.937</v>
      </c>
      <c r="CU42">
        <v>51.1082</v>
      </c>
      <c r="CV42">
        <v>49.9538</v>
      </c>
      <c r="CW42">
        <v>50.437</v>
      </c>
      <c r="CX42">
        <v>50.8582</v>
      </c>
      <c r="CY42">
        <v>1165.51466666667</v>
      </c>
      <c r="CZ42">
        <v>129.483</v>
      </c>
      <c r="DA42">
        <v>0</v>
      </c>
      <c r="DB42">
        <v>75.7000000476837</v>
      </c>
      <c r="DC42">
        <v>0</v>
      </c>
      <c r="DD42">
        <v>845.5125</v>
      </c>
      <c r="DE42">
        <v>-76.0120683656449</v>
      </c>
      <c r="DF42">
        <v>-910.143589862869</v>
      </c>
      <c r="DG42">
        <v>11367.4269230769</v>
      </c>
      <c r="DH42">
        <v>15</v>
      </c>
      <c r="DI42">
        <v>0</v>
      </c>
      <c r="DJ42" t="s">
        <v>294</v>
      </c>
      <c r="DK42">
        <v>1603922837.1</v>
      </c>
      <c r="DL42">
        <v>1603922837.1</v>
      </c>
      <c r="DM42">
        <v>0</v>
      </c>
      <c r="DN42">
        <v>0.036</v>
      </c>
      <c r="DO42">
        <v>0.017</v>
      </c>
      <c r="DP42">
        <v>0.377</v>
      </c>
      <c r="DQ42">
        <v>-0.105</v>
      </c>
      <c r="DR42">
        <v>400</v>
      </c>
      <c r="DS42">
        <v>12</v>
      </c>
      <c r="DT42">
        <v>0.27</v>
      </c>
      <c r="DU42">
        <v>0.26</v>
      </c>
      <c r="DV42">
        <v>16.0919355085091</v>
      </c>
      <c r="DW42">
        <v>0.426401991106782</v>
      </c>
      <c r="DX42">
        <v>0.0443966262151033</v>
      </c>
      <c r="DY42">
        <v>1</v>
      </c>
      <c r="DZ42">
        <v>-22.3485451612903</v>
      </c>
      <c r="EA42">
        <v>-0.835064516129011</v>
      </c>
      <c r="EB42">
        <v>0.0740481919742229</v>
      </c>
      <c r="EC42">
        <v>0</v>
      </c>
      <c r="ED42">
        <v>7.76456806451613</v>
      </c>
      <c r="EE42">
        <v>0.932482258064512</v>
      </c>
      <c r="EF42">
        <v>0.070026957777764</v>
      </c>
      <c r="EG42">
        <v>0</v>
      </c>
      <c r="EH42">
        <v>1</v>
      </c>
      <c r="EI42">
        <v>3</v>
      </c>
      <c r="EJ42" t="s">
        <v>318</v>
      </c>
      <c r="EK42">
        <v>100</v>
      </c>
      <c r="EL42">
        <v>100</v>
      </c>
      <c r="EM42">
        <v>0</v>
      </c>
      <c r="EN42">
        <v>0.4351</v>
      </c>
      <c r="EO42">
        <v>0</v>
      </c>
      <c r="EP42">
        <v>0</v>
      </c>
      <c r="EQ42">
        <v>0</v>
      </c>
      <c r="ER42">
        <v>0</v>
      </c>
      <c r="ES42">
        <v>0.225432467281933</v>
      </c>
      <c r="ET42">
        <v>0</v>
      </c>
      <c r="EU42">
        <v>0</v>
      </c>
      <c r="EV42">
        <v>0</v>
      </c>
      <c r="EW42">
        <v>-1</v>
      </c>
      <c r="EX42">
        <v>-1</v>
      </c>
      <c r="EY42">
        <v>-1</v>
      </c>
      <c r="EZ42">
        <v>-1</v>
      </c>
      <c r="FA42">
        <v>1345.8</v>
      </c>
      <c r="FB42">
        <v>1345.8</v>
      </c>
      <c r="FC42">
        <v>2</v>
      </c>
      <c r="FD42">
        <v>502.503</v>
      </c>
      <c r="FE42">
        <v>448.362</v>
      </c>
      <c r="FF42">
        <v>35.856</v>
      </c>
      <c r="FG42">
        <v>32.2625</v>
      </c>
      <c r="FH42">
        <v>30.0006</v>
      </c>
      <c r="FI42">
        <v>31.8928</v>
      </c>
      <c r="FJ42">
        <v>31.7516</v>
      </c>
      <c r="FK42">
        <v>31.0337</v>
      </c>
      <c r="FL42">
        <v>0</v>
      </c>
      <c r="FM42">
        <v>100</v>
      </c>
      <c r="FN42">
        <v>-999.9</v>
      </c>
      <c r="FO42">
        <v>400</v>
      </c>
      <c r="FP42">
        <v>31.1717</v>
      </c>
      <c r="FQ42">
        <v>101.095</v>
      </c>
      <c r="FR42">
        <v>101.318</v>
      </c>
    </row>
    <row r="43" spans="1:174">
      <c r="A43">
        <v>27</v>
      </c>
      <c r="B43">
        <v>1604003771.5</v>
      </c>
      <c r="C43">
        <v>3864.40000009537</v>
      </c>
      <c r="D43" t="s">
        <v>413</v>
      </c>
      <c r="E43" t="s">
        <v>414</v>
      </c>
      <c r="F43" t="s">
        <v>332</v>
      </c>
      <c r="G43" t="s">
        <v>384</v>
      </c>
      <c r="H43">
        <v>1604003763.5</v>
      </c>
      <c r="I43">
        <f>CA43*AG43*(BW43-BX43)/(100*BP43*(1000-AG43*BW43))</f>
        <v>0</v>
      </c>
      <c r="J43">
        <f>CA43*AG43*(BV43-BU43*(1000-AG43*BX43)/(1000-AG43*BW43))/(100*BP43)</f>
        <v>0</v>
      </c>
      <c r="K43">
        <f>BU43 - IF(AG43&gt;1, J43*BP43*100.0/(AI43*CI43), 0)</f>
        <v>0</v>
      </c>
      <c r="L43">
        <f>((R43-I43/2)*K43-J43)/(R43+I43/2)</f>
        <v>0</v>
      </c>
      <c r="M43">
        <f>L43*(CB43+CC43)/1000.0</f>
        <v>0</v>
      </c>
      <c r="N43">
        <f>(BU43 - IF(AG43&gt;1, J43*BP43*100.0/(AI43*CI43), 0))*(CB43+CC43)/1000.0</f>
        <v>0</v>
      </c>
      <c r="O43">
        <f>2.0/((1/Q43-1/P43)+SIGN(Q43)*SQRT((1/Q43-1/P43)*(1/Q43-1/P43) + 4*BQ43/((BQ43+1)*(BQ43+1))*(2*1/Q43*1/P43-1/P43*1/P43)))</f>
        <v>0</v>
      </c>
      <c r="P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Q43">
        <f>I43*(1000-(1000*0.61365*exp(17.502*U43/(240.97+U43))/(CB43+CC43)+BW43)/2)/(1000*0.61365*exp(17.502*U43/(240.97+U43))/(CB43+CC43)-BW43)</f>
        <v>0</v>
      </c>
      <c r="R43">
        <f>1/((BQ43+1)/(O43/1.6)+1/(P43/1.37)) + BQ43/((BQ43+1)/(O43/1.6) + BQ43/(P43/1.37))</f>
        <v>0</v>
      </c>
      <c r="S43">
        <f>(BM43*BO43)</f>
        <v>0</v>
      </c>
      <c r="T43">
        <f>(CD43+(S43+2*0.95*5.67E-8*(((CD43+$B$7)+273)^4-(CD43+273)^4)-44100*I43)/(1.84*29.3*P43+8*0.95*5.67E-8*(CD43+273)^3))</f>
        <v>0</v>
      </c>
      <c r="U43">
        <f>($C$7*CE43+$D$7*CF43+$E$7*T43)</f>
        <v>0</v>
      </c>
      <c r="V43">
        <f>0.61365*exp(17.502*U43/(240.97+U43))</f>
        <v>0</v>
      </c>
      <c r="W43">
        <f>(X43/Y43*100)</f>
        <v>0</v>
      </c>
      <c r="X43">
        <f>BW43*(CB43+CC43)/1000</f>
        <v>0</v>
      </c>
      <c r="Y43">
        <f>0.61365*exp(17.502*CD43/(240.97+CD43))</f>
        <v>0</v>
      </c>
      <c r="Z43">
        <f>(V43-BW43*(CB43+CC43)/1000)</f>
        <v>0</v>
      </c>
      <c r="AA43">
        <f>(-I43*44100)</f>
        <v>0</v>
      </c>
      <c r="AB43">
        <f>2*29.3*P43*0.92*(CD43-U43)</f>
        <v>0</v>
      </c>
      <c r="AC43">
        <f>2*0.95*5.67E-8*(((CD43+$B$7)+273)^4-(U43+273)^4)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MAX(0,($B$13+$C$13*CI43)/(1+$D$13*CI43)*CB43/(CD43+273)*$E$13)</f>
        <v>0</v>
      </c>
      <c r="AJ43" t="s">
        <v>290</v>
      </c>
      <c r="AK43">
        <v>15552.9</v>
      </c>
      <c r="AL43">
        <v>715.476923076923</v>
      </c>
      <c r="AM43">
        <v>3262.08</v>
      </c>
      <c r="AN43">
        <f>AM43-AL43</f>
        <v>0</v>
      </c>
      <c r="AO43">
        <f>AN43/AM43</f>
        <v>0</v>
      </c>
      <c r="AP43">
        <v>-0.577747479816223</v>
      </c>
      <c r="AQ43" t="s">
        <v>415</v>
      </c>
      <c r="AR43">
        <v>15397.7</v>
      </c>
      <c r="AS43">
        <v>861.69908</v>
      </c>
      <c r="AT43">
        <v>1206.46</v>
      </c>
      <c r="AU43">
        <f>1-AS43/AT43</f>
        <v>0</v>
      </c>
      <c r="AV43">
        <v>0.5</v>
      </c>
      <c r="AW43">
        <f>BM43</f>
        <v>0</v>
      </c>
      <c r="AX43">
        <f>J43</f>
        <v>0</v>
      </c>
      <c r="AY43">
        <f>AU43*AV43*AW43</f>
        <v>0</v>
      </c>
      <c r="AZ43">
        <f>BE43/AT43</f>
        <v>0</v>
      </c>
      <c r="BA43">
        <f>(AX43-AP43)/AW43</f>
        <v>0</v>
      </c>
      <c r="BB43">
        <f>(AM43-AT43)/AT43</f>
        <v>0</v>
      </c>
      <c r="BC43" t="s">
        <v>416</v>
      </c>
      <c r="BD43">
        <v>-958.95</v>
      </c>
      <c r="BE43">
        <f>AT43-BD43</f>
        <v>0</v>
      </c>
      <c r="BF43">
        <f>(AT43-AS43)/(AT43-BD43)</f>
        <v>0</v>
      </c>
      <c r="BG43">
        <f>(AM43-AT43)/(AM43-BD43)</f>
        <v>0</v>
      </c>
      <c r="BH43">
        <f>(AT43-AS43)/(AT43-AL43)</f>
        <v>0</v>
      </c>
      <c r="BI43">
        <f>(AM43-AT43)/(AM43-AL43)</f>
        <v>0</v>
      </c>
      <c r="BJ43">
        <f>(BF43*BD43/AS43)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293</v>
      </c>
      <c r="BS43">
        <v>2</v>
      </c>
      <c r="BT43">
        <v>1604003763.5</v>
      </c>
      <c r="BU43">
        <v>383.061032258064</v>
      </c>
      <c r="BV43">
        <v>400.004709677419</v>
      </c>
      <c r="BW43">
        <v>31.2562548387097</v>
      </c>
      <c r="BX43">
        <v>26.4744451612903</v>
      </c>
      <c r="BY43">
        <v>383.061032258064</v>
      </c>
      <c r="BZ43">
        <v>30.9506225806452</v>
      </c>
      <c r="CA43">
        <v>500.064451612903</v>
      </c>
      <c r="CB43">
        <v>101.634612903226</v>
      </c>
      <c r="CC43">
        <v>0.100010329032258</v>
      </c>
      <c r="CD43">
        <v>36.8454903225806</v>
      </c>
      <c r="CE43">
        <v>36.3929290322581</v>
      </c>
      <c r="CF43">
        <v>999.9</v>
      </c>
      <c r="CG43">
        <v>0</v>
      </c>
      <c r="CH43">
        <v>0</v>
      </c>
      <c r="CI43">
        <v>10001.18</v>
      </c>
      <c r="CJ43">
        <v>0</v>
      </c>
      <c r="CK43">
        <v>280.365064516129</v>
      </c>
      <c r="CL43">
        <v>1299.98967741935</v>
      </c>
      <c r="CM43">
        <v>0.900007161290323</v>
      </c>
      <c r="CN43">
        <v>0.0999930129032258</v>
      </c>
      <c r="CO43">
        <v>0</v>
      </c>
      <c r="CP43">
        <v>863.722387096774</v>
      </c>
      <c r="CQ43">
        <v>4.99979</v>
      </c>
      <c r="CR43">
        <v>11715.5064516129</v>
      </c>
      <c r="CS43">
        <v>11051.2258064516</v>
      </c>
      <c r="CT43">
        <v>48.937</v>
      </c>
      <c r="CU43">
        <v>51.312</v>
      </c>
      <c r="CV43">
        <v>50.070129032258</v>
      </c>
      <c r="CW43">
        <v>50.5</v>
      </c>
      <c r="CX43">
        <v>50.8323225806451</v>
      </c>
      <c r="CY43">
        <v>1165.5</v>
      </c>
      <c r="CZ43">
        <v>129.49</v>
      </c>
      <c r="DA43">
        <v>0</v>
      </c>
      <c r="DB43">
        <v>185</v>
      </c>
      <c r="DC43">
        <v>0</v>
      </c>
      <c r="DD43">
        <v>861.69908</v>
      </c>
      <c r="DE43">
        <v>-168.428538705467</v>
      </c>
      <c r="DF43">
        <v>-1131.61538899255</v>
      </c>
      <c r="DG43">
        <v>11696.204</v>
      </c>
      <c r="DH43">
        <v>15</v>
      </c>
      <c r="DI43">
        <v>0</v>
      </c>
      <c r="DJ43" t="s">
        <v>294</v>
      </c>
      <c r="DK43">
        <v>1603922837.1</v>
      </c>
      <c r="DL43">
        <v>1603922837.1</v>
      </c>
      <c r="DM43">
        <v>0</v>
      </c>
      <c r="DN43">
        <v>0.036</v>
      </c>
      <c r="DO43">
        <v>0.017</v>
      </c>
      <c r="DP43">
        <v>0.377</v>
      </c>
      <c r="DQ43">
        <v>-0.105</v>
      </c>
      <c r="DR43">
        <v>400</v>
      </c>
      <c r="DS43">
        <v>12</v>
      </c>
      <c r="DT43">
        <v>0.27</v>
      </c>
      <c r="DU43">
        <v>0.26</v>
      </c>
      <c r="DV43">
        <v>12.5458092593868</v>
      </c>
      <c r="DW43">
        <v>0.0256405818548124</v>
      </c>
      <c r="DX43">
        <v>0.0162850659600634</v>
      </c>
      <c r="DY43">
        <v>1</v>
      </c>
      <c r="DZ43">
        <v>-16.9438193548387</v>
      </c>
      <c r="EA43">
        <v>-0.569235483870935</v>
      </c>
      <c r="EB43">
        <v>0.0491504104885879</v>
      </c>
      <c r="EC43">
        <v>0</v>
      </c>
      <c r="ED43">
        <v>4.78181580645161</v>
      </c>
      <c r="EE43">
        <v>1.44488951612903</v>
      </c>
      <c r="EF43">
        <v>0.109484543194659</v>
      </c>
      <c r="EG43">
        <v>0</v>
      </c>
      <c r="EH43">
        <v>1</v>
      </c>
      <c r="EI43">
        <v>3</v>
      </c>
      <c r="EJ43" t="s">
        <v>318</v>
      </c>
      <c r="EK43">
        <v>100</v>
      </c>
      <c r="EL43">
        <v>100</v>
      </c>
      <c r="EM43">
        <v>0</v>
      </c>
      <c r="EN43">
        <v>0.3094</v>
      </c>
      <c r="EO43">
        <v>0</v>
      </c>
      <c r="EP43">
        <v>0</v>
      </c>
      <c r="EQ43">
        <v>0</v>
      </c>
      <c r="ER43">
        <v>0</v>
      </c>
      <c r="ES43">
        <v>0.225432467281933</v>
      </c>
      <c r="ET43">
        <v>0</v>
      </c>
      <c r="EU43">
        <v>0</v>
      </c>
      <c r="EV43">
        <v>0</v>
      </c>
      <c r="EW43">
        <v>-1</v>
      </c>
      <c r="EX43">
        <v>-1</v>
      </c>
      <c r="EY43">
        <v>-1</v>
      </c>
      <c r="EZ43">
        <v>-1</v>
      </c>
      <c r="FA43">
        <v>1348.9</v>
      </c>
      <c r="FB43">
        <v>1348.9</v>
      </c>
      <c r="FC43">
        <v>2</v>
      </c>
      <c r="FD43">
        <v>501.923</v>
      </c>
      <c r="FE43">
        <v>450.44</v>
      </c>
      <c r="FF43">
        <v>35.6811</v>
      </c>
      <c r="FG43">
        <v>32.434</v>
      </c>
      <c r="FH43">
        <v>30.0003</v>
      </c>
      <c r="FI43">
        <v>32.0373</v>
      </c>
      <c r="FJ43">
        <v>31.889</v>
      </c>
      <c r="FK43">
        <v>31.0375</v>
      </c>
      <c r="FL43">
        <v>0</v>
      </c>
      <c r="FM43">
        <v>100</v>
      </c>
      <c r="FN43">
        <v>-999.9</v>
      </c>
      <c r="FO43">
        <v>400</v>
      </c>
      <c r="FP43">
        <v>35.2385</v>
      </c>
      <c r="FQ43">
        <v>101.078</v>
      </c>
      <c r="FR43">
        <v>101.283</v>
      </c>
    </row>
    <row r="44" spans="1:174">
      <c r="A44">
        <v>28</v>
      </c>
      <c r="B44">
        <v>1604003875.5</v>
      </c>
      <c r="C44">
        <v>3968.40000009537</v>
      </c>
      <c r="D44" t="s">
        <v>417</v>
      </c>
      <c r="E44" t="s">
        <v>418</v>
      </c>
      <c r="F44" t="s">
        <v>373</v>
      </c>
      <c r="G44" t="s">
        <v>289</v>
      </c>
      <c r="H44">
        <v>1604003867.5</v>
      </c>
      <c r="I44">
        <f>CA44*AG44*(BW44-BX44)/(100*BP44*(1000-AG44*BW44))</f>
        <v>0</v>
      </c>
      <c r="J44">
        <f>CA44*AG44*(BV44-BU44*(1000-AG44*BX44)/(1000-AG44*BW44))/(100*BP44)</f>
        <v>0</v>
      </c>
      <c r="K44">
        <f>BU44 - IF(AG44&gt;1, J44*BP44*100.0/(AI44*CI44), 0)</f>
        <v>0</v>
      </c>
      <c r="L44">
        <f>((R44-I44/2)*K44-J44)/(R44+I44/2)</f>
        <v>0</v>
      </c>
      <c r="M44">
        <f>L44*(CB44+CC44)/1000.0</f>
        <v>0</v>
      </c>
      <c r="N44">
        <f>(BU44 - IF(AG44&gt;1, J44*BP44*100.0/(AI44*CI44), 0))*(CB44+CC44)/1000.0</f>
        <v>0</v>
      </c>
      <c r="O44">
        <f>2.0/((1/Q44-1/P44)+SIGN(Q44)*SQRT((1/Q44-1/P44)*(1/Q44-1/P44) + 4*BQ44/((BQ44+1)*(BQ44+1))*(2*1/Q44*1/P44-1/P44*1/P44)))</f>
        <v>0</v>
      </c>
      <c r="P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Q44">
        <f>I44*(1000-(1000*0.61365*exp(17.502*U44/(240.97+U44))/(CB44+CC44)+BW44)/2)/(1000*0.61365*exp(17.502*U44/(240.97+U44))/(CB44+CC44)-BW44)</f>
        <v>0</v>
      </c>
      <c r="R44">
        <f>1/((BQ44+1)/(O44/1.6)+1/(P44/1.37)) + BQ44/((BQ44+1)/(O44/1.6) + BQ44/(P44/1.37))</f>
        <v>0</v>
      </c>
      <c r="S44">
        <f>(BM44*BO44)</f>
        <v>0</v>
      </c>
      <c r="T44">
        <f>(CD44+(S44+2*0.95*5.67E-8*(((CD44+$B$7)+273)^4-(CD44+273)^4)-44100*I44)/(1.84*29.3*P44+8*0.95*5.67E-8*(CD44+273)^3))</f>
        <v>0</v>
      </c>
      <c r="U44">
        <f>($C$7*CE44+$D$7*CF44+$E$7*T44)</f>
        <v>0</v>
      </c>
      <c r="V44">
        <f>0.61365*exp(17.502*U44/(240.97+U44))</f>
        <v>0</v>
      </c>
      <c r="W44">
        <f>(X44/Y44*100)</f>
        <v>0</v>
      </c>
      <c r="X44">
        <f>BW44*(CB44+CC44)/1000</f>
        <v>0</v>
      </c>
      <c r="Y44">
        <f>0.61365*exp(17.502*CD44/(240.97+CD44))</f>
        <v>0</v>
      </c>
      <c r="Z44">
        <f>(V44-BW44*(CB44+CC44)/1000)</f>
        <v>0</v>
      </c>
      <c r="AA44">
        <f>(-I44*44100)</f>
        <v>0</v>
      </c>
      <c r="AB44">
        <f>2*29.3*P44*0.92*(CD44-U44)</f>
        <v>0</v>
      </c>
      <c r="AC44">
        <f>2*0.95*5.67E-8*(((CD44+$B$7)+273)^4-(U44+273)^4)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MAX(0,($B$13+$C$13*CI44)/(1+$D$13*CI44)*CB44/(CD44+273)*$E$13)</f>
        <v>0</v>
      </c>
      <c r="AJ44" t="s">
        <v>290</v>
      </c>
      <c r="AK44">
        <v>15552.9</v>
      </c>
      <c r="AL44">
        <v>715.476923076923</v>
      </c>
      <c r="AM44">
        <v>3262.08</v>
      </c>
      <c r="AN44">
        <f>AM44-AL44</f>
        <v>0</v>
      </c>
      <c r="AO44">
        <f>AN44/AM44</f>
        <v>0</v>
      </c>
      <c r="AP44">
        <v>-0.577747479816223</v>
      </c>
      <c r="AQ44" t="s">
        <v>419</v>
      </c>
      <c r="AR44">
        <v>15405.6</v>
      </c>
      <c r="AS44">
        <v>869.30232</v>
      </c>
      <c r="AT44">
        <v>1377.22</v>
      </c>
      <c r="AU44">
        <f>1-AS44/AT44</f>
        <v>0</v>
      </c>
      <c r="AV44">
        <v>0.5</v>
      </c>
      <c r="AW44">
        <f>BM44</f>
        <v>0</v>
      </c>
      <c r="AX44">
        <f>J44</f>
        <v>0</v>
      </c>
      <c r="AY44">
        <f>AU44*AV44*AW44</f>
        <v>0</v>
      </c>
      <c r="AZ44">
        <f>BE44/AT44</f>
        <v>0</v>
      </c>
      <c r="BA44">
        <f>(AX44-AP44)/AW44</f>
        <v>0</v>
      </c>
      <c r="BB44">
        <f>(AM44-AT44)/AT44</f>
        <v>0</v>
      </c>
      <c r="BC44" t="s">
        <v>420</v>
      </c>
      <c r="BD44">
        <v>-2046.01</v>
      </c>
      <c r="BE44">
        <f>AT44-BD44</f>
        <v>0</v>
      </c>
      <c r="BF44">
        <f>(AT44-AS44)/(AT44-BD44)</f>
        <v>0</v>
      </c>
      <c r="BG44">
        <f>(AM44-AT44)/(AM44-BD44)</f>
        <v>0</v>
      </c>
      <c r="BH44">
        <f>(AT44-AS44)/(AT44-AL44)</f>
        <v>0</v>
      </c>
      <c r="BI44">
        <f>(AM44-AT44)/(AM44-AL44)</f>
        <v>0</v>
      </c>
      <c r="BJ44">
        <f>(BF44*BD44/AS44)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293</v>
      </c>
      <c r="BS44">
        <v>2</v>
      </c>
      <c r="BT44">
        <v>1604003867.5</v>
      </c>
      <c r="BU44">
        <v>377.338161290323</v>
      </c>
      <c r="BV44">
        <v>399.973193548387</v>
      </c>
      <c r="BW44">
        <v>32.5733677419355</v>
      </c>
      <c r="BX44">
        <v>26.1039483870968</v>
      </c>
      <c r="BY44">
        <v>377.338161290323</v>
      </c>
      <c r="BZ44">
        <v>32.2262741935484</v>
      </c>
      <c r="CA44">
        <v>500.006451612903</v>
      </c>
      <c r="CB44">
        <v>101.636419354839</v>
      </c>
      <c r="CC44">
        <v>0.099986335483871</v>
      </c>
      <c r="CD44">
        <v>36.7563838709677</v>
      </c>
      <c r="CE44">
        <v>35.8743096774194</v>
      </c>
      <c r="CF44">
        <v>999.9</v>
      </c>
      <c r="CG44">
        <v>0</v>
      </c>
      <c r="CH44">
        <v>0</v>
      </c>
      <c r="CI44">
        <v>10000.8009677419</v>
      </c>
      <c r="CJ44">
        <v>0</v>
      </c>
      <c r="CK44">
        <v>371.247419354839</v>
      </c>
      <c r="CL44">
        <v>1300.04096774194</v>
      </c>
      <c r="CM44">
        <v>0.899993322580645</v>
      </c>
      <c r="CN44">
        <v>0.100006512903226</v>
      </c>
      <c r="CO44">
        <v>0</v>
      </c>
      <c r="CP44">
        <v>870.306290322581</v>
      </c>
      <c r="CQ44">
        <v>4.99979</v>
      </c>
      <c r="CR44">
        <v>11863.1935483871</v>
      </c>
      <c r="CS44">
        <v>11051.6258064516</v>
      </c>
      <c r="CT44">
        <v>49.058</v>
      </c>
      <c r="CU44">
        <v>51.3587419354839</v>
      </c>
      <c r="CV44">
        <v>50.141</v>
      </c>
      <c r="CW44">
        <v>50.55</v>
      </c>
      <c r="CX44">
        <v>50.875</v>
      </c>
      <c r="CY44">
        <v>1165.52806451613</v>
      </c>
      <c r="CZ44">
        <v>129.512903225806</v>
      </c>
      <c r="DA44">
        <v>0</v>
      </c>
      <c r="DB44">
        <v>103.399999856949</v>
      </c>
      <c r="DC44">
        <v>0</v>
      </c>
      <c r="DD44">
        <v>869.30232</v>
      </c>
      <c r="DE44">
        <v>-55.6583077764704</v>
      </c>
      <c r="DF44">
        <v>-418.769228789033</v>
      </c>
      <c r="DG44">
        <v>11856.356</v>
      </c>
      <c r="DH44">
        <v>15</v>
      </c>
      <c r="DI44">
        <v>0</v>
      </c>
      <c r="DJ44" t="s">
        <v>294</v>
      </c>
      <c r="DK44">
        <v>1603922837.1</v>
      </c>
      <c r="DL44">
        <v>1603922837.1</v>
      </c>
      <c r="DM44">
        <v>0</v>
      </c>
      <c r="DN44">
        <v>0.036</v>
      </c>
      <c r="DO44">
        <v>0.017</v>
      </c>
      <c r="DP44">
        <v>0.377</v>
      </c>
      <c r="DQ44">
        <v>-0.105</v>
      </c>
      <c r="DR44">
        <v>400</v>
      </c>
      <c r="DS44">
        <v>12</v>
      </c>
      <c r="DT44">
        <v>0.27</v>
      </c>
      <c r="DU44">
        <v>0.26</v>
      </c>
      <c r="DV44">
        <v>16.7613233022739</v>
      </c>
      <c r="DW44">
        <v>-0.264731828083744</v>
      </c>
      <c r="DX44">
        <v>0.0252548005959789</v>
      </c>
      <c r="DY44">
        <v>1</v>
      </c>
      <c r="DZ44">
        <v>-22.6351322580645</v>
      </c>
      <c r="EA44">
        <v>0.0482564516129408</v>
      </c>
      <c r="EB44">
        <v>0.020469416795146</v>
      </c>
      <c r="EC44">
        <v>1</v>
      </c>
      <c r="ED44">
        <v>6.46940806451613</v>
      </c>
      <c r="EE44">
        <v>0.691300645161281</v>
      </c>
      <c r="EF44">
        <v>0.0518183287052207</v>
      </c>
      <c r="EG44">
        <v>0</v>
      </c>
      <c r="EH44">
        <v>2</v>
      </c>
      <c r="EI44">
        <v>3</v>
      </c>
      <c r="EJ44" t="s">
        <v>325</v>
      </c>
      <c r="EK44">
        <v>100</v>
      </c>
      <c r="EL44">
        <v>100</v>
      </c>
      <c r="EM44">
        <v>0</v>
      </c>
      <c r="EN44">
        <v>0.3488</v>
      </c>
      <c r="EO44">
        <v>0</v>
      </c>
      <c r="EP44">
        <v>0</v>
      </c>
      <c r="EQ44">
        <v>0</v>
      </c>
      <c r="ER44">
        <v>0</v>
      </c>
      <c r="ES44">
        <v>0.225432467281933</v>
      </c>
      <c r="ET44">
        <v>0</v>
      </c>
      <c r="EU44">
        <v>0</v>
      </c>
      <c r="EV44">
        <v>0</v>
      </c>
      <c r="EW44">
        <v>-1</v>
      </c>
      <c r="EX44">
        <v>-1</v>
      </c>
      <c r="EY44">
        <v>-1</v>
      </c>
      <c r="EZ44">
        <v>-1</v>
      </c>
      <c r="FA44">
        <v>1350.6</v>
      </c>
      <c r="FB44">
        <v>1350.6</v>
      </c>
      <c r="FC44">
        <v>2</v>
      </c>
      <c r="FD44">
        <v>500.766</v>
      </c>
      <c r="FE44">
        <v>450.042</v>
      </c>
      <c r="FF44">
        <v>35.6255</v>
      </c>
      <c r="FG44">
        <v>32.4225</v>
      </c>
      <c r="FH44">
        <v>29.9996</v>
      </c>
      <c r="FI44">
        <v>32.038</v>
      </c>
      <c r="FJ44">
        <v>31.8891</v>
      </c>
      <c r="FK44">
        <v>31.0442</v>
      </c>
      <c r="FL44">
        <v>0</v>
      </c>
      <c r="FM44">
        <v>100</v>
      </c>
      <c r="FN44">
        <v>-999.9</v>
      </c>
      <c r="FO44">
        <v>400</v>
      </c>
      <c r="FP44">
        <v>35.2385</v>
      </c>
      <c r="FQ44">
        <v>101.093</v>
      </c>
      <c r="FR44">
        <v>101.289</v>
      </c>
    </row>
    <row r="45" spans="1:174">
      <c r="A45">
        <v>29</v>
      </c>
      <c r="B45">
        <v>1604003990.5</v>
      </c>
      <c r="C45">
        <v>4083.40000009537</v>
      </c>
      <c r="D45" t="s">
        <v>421</v>
      </c>
      <c r="E45" t="s">
        <v>422</v>
      </c>
      <c r="F45" t="s">
        <v>373</v>
      </c>
      <c r="G45" t="s">
        <v>289</v>
      </c>
      <c r="H45">
        <v>1604003982.5</v>
      </c>
      <c r="I45">
        <f>CA45*AG45*(BW45-BX45)/(100*BP45*(1000-AG45*BW45))</f>
        <v>0</v>
      </c>
      <c r="J45">
        <f>CA45*AG45*(BV45-BU45*(1000-AG45*BX45)/(1000-AG45*BW45))/(100*BP45)</f>
        <v>0</v>
      </c>
      <c r="K45">
        <f>BU45 - IF(AG45&gt;1, J45*BP45*100.0/(AI45*CI45), 0)</f>
        <v>0</v>
      </c>
      <c r="L45">
        <f>((R45-I45/2)*K45-J45)/(R45+I45/2)</f>
        <v>0</v>
      </c>
      <c r="M45">
        <f>L45*(CB45+CC45)/1000.0</f>
        <v>0</v>
      </c>
      <c r="N45">
        <f>(BU45 - IF(AG45&gt;1, J45*BP45*100.0/(AI45*CI45), 0))*(CB45+CC45)/1000.0</f>
        <v>0</v>
      </c>
      <c r="O45">
        <f>2.0/((1/Q45-1/P45)+SIGN(Q45)*SQRT((1/Q45-1/P45)*(1/Q45-1/P45) + 4*BQ45/((BQ45+1)*(BQ45+1))*(2*1/Q45*1/P45-1/P45*1/P45)))</f>
        <v>0</v>
      </c>
      <c r="P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Q45">
        <f>I45*(1000-(1000*0.61365*exp(17.502*U45/(240.97+U45))/(CB45+CC45)+BW45)/2)/(1000*0.61365*exp(17.502*U45/(240.97+U45))/(CB45+CC45)-BW45)</f>
        <v>0</v>
      </c>
      <c r="R45">
        <f>1/((BQ45+1)/(O45/1.6)+1/(P45/1.37)) + BQ45/((BQ45+1)/(O45/1.6) + BQ45/(P45/1.37))</f>
        <v>0</v>
      </c>
      <c r="S45">
        <f>(BM45*BO45)</f>
        <v>0</v>
      </c>
      <c r="T45">
        <f>(CD45+(S45+2*0.95*5.67E-8*(((CD45+$B$7)+273)^4-(CD45+273)^4)-44100*I45)/(1.84*29.3*P45+8*0.95*5.67E-8*(CD45+273)^3))</f>
        <v>0</v>
      </c>
      <c r="U45">
        <f>($C$7*CE45+$D$7*CF45+$E$7*T45)</f>
        <v>0</v>
      </c>
      <c r="V45">
        <f>0.61365*exp(17.502*U45/(240.97+U45))</f>
        <v>0</v>
      </c>
      <c r="W45">
        <f>(X45/Y45*100)</f>
        <v>0</v>
      </c>
      <c r="X45">
        <f>BW45*(CB45+CC45)/1000</f>
        <v>0</v>
      </c>
      <c r="Y45">
        <f>0.61365*exp(17.502*CD45/(240.97+CD45))</f>
        <v>0</v>
      </c>
      <c r="Z45">
        <f>(V45-BW45*(CB45+CC45)/1000)</f>
        <v>0</v>
      </c>
      <c r="AA45">
        <f>(-I45*44100)</f>
        <v>0</v>
      </c>
      <c r="AB45">
        <f>2*29.3*P45*0.92*(CD45-U45)</f>
        <v>0</v>
      </c>
      <c r="AC45">
        <f>2*0.95*5.67E-8*(((CD45+$B$7)+273)^4-(U45+273)^4)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MAX(0,($B$13+$C$13*CI45)/(1+$D$13*CI45)*CB45/(CD45+273)*$E$13)</f>
        <v>0</v>
      </c>
      <c r="AJ45" t="s">
        <v>290</v>
      </c>
      <c r="AK45">
        <v>15552.9</v>
      </c>
      <c r="AL45">
        <v>715.476923076923</v>
      </c>
      <c r="AM45">
        <v>3262.08</v>
      </c>
      <c r="AN45">
        <f>AM45-AL45</f>
        <v>0</v>
      </c>
      <c r="AO45">
        <f>AN45/AM45</f>
        <v>0</v>
      </c>
      <c r="AP45">
        <v>-0.577747479816223</v>
      </c>
      <c r="AQ45" t="s">
        <v>423</v>
      </c>
      <c r="AR45">
        <v>15419.2</v>
      </c>
      <c r="AS45">
        <v>886.94488</v>
      </c>
      <c r="AT45">
        <v>1423.57</v>
      </c>
      <c r="AU45">
        <f>1-AS45/AT45</f>
        <v>0</v>
      </c>
      <c r="AV45">
        <v>0.5</v>
      </c>
      <c r="AW45">
        <f>BM45</f>
        <v>0</v>
      </c>
      <c r="AX45">
        <f>J45</f>
        <v>0</v>
      </c>
      <c r="AY45">
        <f>AU45*AV45*AW45</f>
        <v>0</v>
      </c>
      <c r="AZ45">
        <f>BE45/AT45</f>
        <v>0</v>
      </c>
      <c r="BA45">
        <f>(AX45-AP45)/AW45</f>
        <v>0</v>
      </c>
      <c r="BB45">
        <f>(AM45-AT45)/AT45</f>
        <v>0</v>
      </c>
      <c r="BC45" t="s">
        <v>424</v>
      </c>
      <c r="BD45">
        <v>-814.29</v>
      </c>
      <c r="BE45">
        <f>AT45-BD45</f>
        <v>0</v>
      </c>
      <c r="BF45">
        <f>(AT45-AS45)/(AT45-BD45)</f>
        <v>0</v>
      </c>
      <c r="BG45">
        <f>(AM45-AT45)/(AM45-BD45)</f>
        <v>0</v>
      </c>
      <c r="BH45">
        <f>(AT45-AS45)/(AT45-AL45)</f>
        <v>0</v>
      </c>
      <c r="BI45">
        <f>(AM45-AT45)/(AM45-AL45)</f>
        <v>0</v>
      </c>
      <c r="BJ45">
        <f>(BF45*BD45/AS45)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293</v>
      </c>
      <c r="BS45">
        <v>2</v>
      </c>
      <c r="BT45">
        <v>1604003982.5</v>
      </c>
      <c r="BU45">
        <v>374.608064516129</v>
      </c>
      <c r="BV45">
        <v>399.997064516129</v>
      </c>
      <c r="BW45">
        <v>33.724935483871</v>
      </c>
      <c r="BX45">
        <v>25.8083935483871</v>
      </c>
      <c r="BY45">
        <v>374.608064516129</v>
      </c>
      <c r="BZ45">
        <v>33.3403870967742</v>
      </c>
      <c r="CA45">
        <v>499.992322580645</v>
      </c>
      <c r="CB45">
        <v>101.633032258065</v>
      </c>
      <c r="CC45">
        <v>0.0999763161290322</v>
      </c>
      <c r="CD45">
        <v>36.7559290322581</v>
      </c>
      <c r="CE45">
        <v>35.4927064516129</v>
      </c>
      <c r="CF45">
        <v>999.9</v>
      </c>
      <c r="CG45">
        <v>0</v>
      </c>
      <c r="CH45">
        <v>0</v>
      </c>
      <c r="CI45">
        <v>9998.71032258065</v>
      </c>
      <c r="CJ45">
        <v>0</v>
      </c>
      <c r="CK45">
        <v>807.004709677419</v>
      </c>
      <c r="CL45">
        <v>1300.02903225806</v>
      </c>
      <c r="CM45">
        <v>0.900003870967742</v>
      </c>
      <c r="CN45">
        <v>0.0999961</v>
      </c>
      <c r="CO45">
        <v>0</v>
      </c>
      <c r="CP45">
        <v>887.736774193548</v>
      </c>
      <c r="CQ45">
        <v>4.99979</v>
      </c>
      <c r="CR45">
        <v>12395.8290322581</v>
      </c>
      <c r="CS45">
        <v>11051.5516129032</v>
      </c>
      <c r="CT45">
        <v>49.05</v>
      </c>
      <c r="CU45">
        <v>51.4451290322581</v>
      </c>
      <c r="CV45">
        <v>50.187</v>
      </c>
      <c r="CW45">
        <v>50.5741935483871</v>
      </c>
      <c r="CX45">
        <v>50.915</v>
      </c>
      <c r="CY45">
        <v>1165.53322580645</v>
      </c>
      <c r="CZ45">
        <v>129.496774193548</v>
      </c>
      <c r="DA45">
        <v>0</v>
      </c>
      <c r="DB45">
        <v>114.200000047684</v>
      </c>
      <c r="DC45">
        <v>0</v>
      </c>
      <c r="DD45">
        <v>886.94488</v>
      </c>
      <c r="DE45">
        <v>-61.7607691483453</v>
      </c>
      <c r="DF45">
        <v>-772.961537220644</v>
      </c>
      <c r="DG45">
        <v>12385.24</v>
      </c>
      <c r="DH45">
        <v>15</v>
      </c>
      <c r="DI45">
        <v>0</v>
      </c>
      <c r="DJ45" t="s">
        <v>294</v>
      </c>
      <c r="DK45">
        <v>1603922837.1</v>
      </c>
      <c r="DL45">
        <v>1603922837.1</v>
      </c>
      <c r="DM45">
        <v>0</v>
      </c>
      <c r="DN45">
        <v>0.036</v>
      </c>
      <c r="DO45">
        <v>0.017</v>
      </c>
      <c r="DP45">
        <v>0.377</v>
      </c>
      <c r="DQ45">
        <v>-0.105</v>
      </c>
      <c r="DR45">
        <v>400</v>
      </c>
      <c r="DS45">
        <v>12</v>
      </c>
      <c r="DT45">
        <v>0.27</v>
      </c>
      <c r="DU45">
        <v>0.26</v>
      </c>
      <c r="DV45">
        <v>18.603690039101</v>
      </c>
      <c r="DW45">
        <v>-0.611585366045522</v>
      </c>
      <c r="DX45">
        <v>0.0507743763143686</v>
      </c>
      <c r="DY45">
        <v>0</v>
      </c>
      <c r="DZ45">
        <v>-25.3890258064516</v>
      </c>
      <c r="EA45">
        <v>0.400930645161392</v>
      </c>
      <c r="EB45">
        <v>0.0461102043687758</v>
      </c>
      <c r="EC45">
        <v>0</v>
      </c>
      <c r="ED45">
        <v>7.91654096774194</v>
      </c>
      <c r="EE45">
        <v>0.915485806451625</v>
      </c>
      <c r="EF45">
        <v>0.0691010027169133</v>
      </c>
      <c r="EG45">
        <v>0</v>
      </c>
      <c r="EH45">
        <v>0</v>
      </c>
      <c r="EI45">
        <v>3</v>
      </c>
      <c r="EJ45" t="s">
        <v>295</v>
      </c>
      <c r="EK45">
        <v>100</v>
      </c>
      <c r="EL45">
        <v>100</v>
      </c>
      <c r="EM45">
        <v>0</v>
      </c>
      <c r="EN45">
        <v>0.3874</v>
      </c>
      <c r="EO45">
        <v>0</v>
      </c>
      <c r="EP45">
        <v>0</v>
      </c>
      <c r="EQ45">
        <v>0</v>
      </c>
      <c r="ER45">
        <v>0</v>
      </c>
      <c r="ES45">
        <v>0.225432467281933</v>
      </c>
      <c r="ET45">
        <v>0</v>
      </c>
      <c r="EU45">
        <v>0</v>
      </c>
      <c r="EV45">
        <v>0</v>
      </c>
      <c r="EW45">
        <v>-1</v>
      </c>
      <c r="EX45">
        <v>-1</v>
      </c>
      <c r="EY45">
        <v>-1</v>
      </c>
      <c r="EZ45">
        <v>-1</v>
      </c>
      <c r="FA45">
        <v>1352.6</v>
      </c>
      <c r="FB45">
        <v>1352.6</v>
      </c>
      <c r="FC45">
        <v>2</v>
      </c>
      <c r="FD45">
        <v>500.872</v>
      </c>
      <c r="FE45">
        <v>442.669</v>
      </c>
      <c r="FF45">
        <v>35.5737</v>
      </c>
      <c r="FG45">
        <v>32.2472</v>
      </c>
      <c r="FH45">
        <v>29.9995</v>
      </c>
      <c r="FI45">
        <v>31.9206</v>
      </c>
      <c r="FJ45">
        <v>31.783</v>
      </c>
      <c r="FK45">
        <v>31.0462</v>
      </c>
      <c r="FL45">
        <v>0</v>
      </c>
      <c r="FM45">
        <v>100</v>
      </c>
      <c r="FN45">
        <v>-999.9</v>
      </c>
      <c r="FO45">
        <v>400</v>
      </c>
      <c r="FP45">
        <v>32.5712</v>
      </c>
      <c r="FQ45">
        <v>101.14</v>
      </c>
      <c r="FR45">
        <v>101.314</v>
      </c>
    </row>
    <row r="46" spans="1:174">
      <c r="A46">
        <v>30</v>
      </c>
      <c r="B46">
        <v>1604004152.5</v>
      </c>
      <c r="C46">
        <v>4245.40000009537</v>
      </c>
      <c r="D46" t="s">
        <v>425</v>
      </c>
      <c r="E46" t="s">
        <v>426</v>
      </c>
      <c r="F46" t="s">
        <v>427</v>
      </c>
      <c r="G46" t="s">
        <v>307</v>
      </c>
      <c r="H46">
        <v>1604004144.5</v>
      </c>
      <c r="I46">
        <f>CA46*AG46*(BW46-BX46)/(100*BP46*(1000-AG46*BW46))</f>
        <v>0</v>
      </c>
      <c r="J46">
        <f>CA46*AG46*(BV46-BU46*(1000-AG46*BX46)/(1000-AG46*BW46))/(100*BP46)</f>
        <v>0</v>
      </c>
      <c r="K46">
        <f>BU46 - IF(AG46&gt;1, J46*BP46*100.0/(AI46*CI46), 0)</f>
        <v>0</v>
      </c>
      <c r="L46">
        <f>((R46-I46/2)*K46-J46)/(R46+I46/2)</f>
        <v>0</v>
      </c>
      <c r="M46">
        <f>L46*(CB46+CC46)/1000.0</f>
        <v>0</v>
      </c>
      <c r="N46">
        <f>(BU46 - IF(AG46&gt;1, J46*BP46*100.0/(AI46*CI46), 0))*(CB46+CC46)/1000.0</f>
        <v>0</v>
      </c>
      <c r="O46">
        <f>2.0/((1/Q46-1/P46)+SIGN(Q46)*SQRT((1/Q46-1/P46)*(1/Q46-1/P46) + 4*BQ46/((BQ46+1)*(BQ46+1))*(2*1/Q46*1/P46-1/P46*1/P46)))</f>
        <v>0</v>
      </c>
      <c r="P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Q46">
        <f>I46*(1000-(1000*0.61365*exp(17.502*U46/(240.97+U46))/(CB46+CC46)+BW46)/2)/(1000*0.61365*exp(17.502*U46/(240.97+U46))/(CB46+CC46)-BW46)</f>
        <v>0</v>
      </c>
      <c r="R46">
        <f>1/((BQ46+1)/(O46/1.6)+1/(P46/1.37)) + BQ46/((BQ46+1)/(O46/1.6) + BQ46/(P46/1.37))</f>
        <v>0</v>
      </c>
      <c r="S46">
        <f>(BM46*BO46)</f>
        <v>0</v>
      </c>
      <c r="T46">
        <f>(CD46+(S46+2*0.95*5.67E-8*(((CD46+$B$7)+273)^4-(CD46+273)^4)-44100*I46)/(1.84*29.3*P46+8*0.95*5.67E-8*(CD46+273)^3))</f>
        <v>0</v>
      </c>
      <c r="U46">
        <f>($C$7*CE46+$D$7*CF46+$E$7*T46)</f>
        <v>0</v>
      </c>
      <c r="V46">
        <f>0.61365*exp(17.502*U46/(240.97+U46))</f>
        <v>0</v>
      </c>
      <c r="W46">
        <f>(X46/Y46*100)</f>
        <v>0</v>
      </c>
      <c r="X46">
        <f>BW46*(CB46+CC46)/1000</f>
        <v>0</v>
      </c>
      <c r="Y46">
        <f>0.61365*exp(17.502*CD46/(240.97+CD46))</f>
        <v>0</v>
      </c>
      <c r="Z46">
        <f>(V46-BW46*(CB46+CC46)/1000)</f>
        <v>0</v>
      </c>
      <c r="AA46">
        <f>(-I46*44100)</f>
        <v>0</v>
      </c>
      <c r="AB46">
        <f>2*29.3*P46*0.92*(CD46-U46)</f>
        <v>0</v>
      </c>
      <c r="AC46">
        <f>2*0.95*5.67E-8*(((CD46+$B$7)+273)^4-(U46+273)^4)</f>
        <v>0</v>
      </c>
      <c r="AD46">
        <f>S46+AC46+AA46+AB46</f>
        <v>0</v>
      </c>
      <c r="AE46">
        <v>5</v>
      </c>
      <c r="AF46">
        <v>1</v>
      </c>
      <c r="AG46">
        <f>IF(AE46*$H$13&gt;=AI46,1.0,(AI46/(AI46-AE46*$H$13)))</f>
        <v>0</v>
      </c>
      <c r="AH46">
        <f>(AG46-1)*100</f>
        <v>0</v>
      </c>
      <c r="AI46">
        <f>MAX(0,($B$13+$C$13*CI46)/(1+$D$13*CI46)*CB46/(CD46+273)*$E$13)</f>
        <v>0</v>
      </c>
      <c r="AJ46" t="s">
        <v>290</v>
      </c>
      <c r="AK46">
        <v>15552.9</v>
      </c>
      <c r="AL46">
        <v>715.476923076923</v>
      </c>
      <c r="AM46">
        <v>3262.08</v>
      </c>
      <c r="AN46">
        <f>AM46-AL46</f>
        <v>0</v>
      </c>
      <c r="AO46">
        <f>AN46/AM46</f>
        <v>0</v>
      </c>
      <c r="AP46">
        <v>-0.577747479816223</v>
      </c>
      <c r="AQ46" t="s">
        <v>428</v>
      </c>
      <c r="AR46">
        <v>15423.6</v>
      </c>
      <c r="AS46">
        <v>932.40776</v>
      </c>
      <c r="AT46">
        <v>1502.47</v>
      </c>
      <c r="AU46">
        <f>1-AS46/AT46</f>
        <v>0</v>
      </c>
      <c r="AV46">
        <v>0.5</v>
      </c>
      <c r="AW46">
        <f>BM46</f>
        <v>0</v>
      </c>
      <c r="AX46">
        <f>J46</f>
        <v>0</v>
      </c>
      <c r="AY46">
        <f>AU46*AV46*AW46</f>
        <v>0</v>
      </c>
      <c r="AZ46">
        <f>BE46/AT46</f>
        <v>0</v>
      </c>
      <c r="BA46">
        <f>(AX46-AP46)/AW46</f>
        <v>0</v>
      </c>
      <c r="BB46">
        <f>(AM46-AT46)/AT46</f>
        <v>0</v>
      </c>
      <c r="BC46" t="s">
        <v>429</v>
      </c>
      <c r="BD46">
        <v>5.82</v>
      </c>
      <c r="BE46">
        <f>AT46-BD46</f>
        <v>0</v>
      </c>
      <c r="BF46">
        <f>(AT46-AS46)/(AT46-BD46)</f>
        <v>0</v>
      </c>
      <c r="BG46">
        <f>(AM46-AT46)/(AM46-BD46)</f>
        <v>0</v>
      </c>
      <c r="BH46">
        <f>(AT46-AS46)/(AT46-AL46)</f>
        <v>0</v>
      </c>
      <c r="BI46">
        <f>(AM46-AT46)/(AM46-AL46)</f>
        <v>0</v>
      </c>
      <c r="BJ46">
        <f>(BF46*BD46/AS46)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293</v>
      </c>
      <c r="BS46">
        <v>2</v>
      </c>
      <c r="BT46">
        <v>1604004144.5</v>
      </c>
      <c r="BU46">
        <v>372.81135483871</v>
      </c>
      <c r="BV46">
        <v>400.01864516129</v>
      </c>
      <c r="BW46">
        <v>34.1276483870968</v>
      </c>
      <c r="BX46">
        <v>25.6087290322581</v>
      </c>
      <c r="BY46">
        <v>372.81135483871</v>
      </c>
      <c r="BZ46">
        <v>33.7297225806452</v>
      </c>
      <c r="CA46">
        <v>499.993903225806</v>
      </c>
      <c r="CB46">
        <v>101.626129032258</v>
      </c>
      <c r="CC46">
        <v>0.100013</v>
      </c>
      <c r="CD46">
        <v>36.9807806451613</v>
      </c>
      <c r="CE46">
        <v>35.8182258064516</v>
      </c>
      <c r="CF46">
        <v>999.9</v>
      </c>
      <c r="CG46">
        <v>0</v>
      </c>
      <c r="CH46">
        <v>0</v>
      </c>
      <c r="CI46">
        <v>9997.17451612903</v>
      </c>
      <c r="CJ46">
        <v>0</v>
      </c>
      <c r="CK46">
        <v>275.609612903226</v>
      </c>
      <c r="CL46">
        <v>1300.01612903226</v>
      </c>
      <c r="CM46">
        <v>0.899999870967742</v>
      </c>
      <c r="CN46">
        <v>0.100000148387097</v>
      </c>
      <c r="CO46">
        <v>0</v>
      </c>
      <c r="CP46">
        <v>933.545354838709</v>
      </c>
      <c r="CQ46">
        <v>4.99979</v>
      </c>
      <c r="CR46">
        <v>13022.9258064516</v>
      </c>
      <c r="CS46">
        <v>11051.4161290323</v>
      </c>
      <c r="CT46">
        <v>49.2113870967742</v>
      </c>
      <c r="CU46">
        <v>51.536</v>
      </c>
      <c r="CV46">
        <v>50.312</v>
      </c>
      <c r="CW46">
        <v>50.665</v>
      </c>
      <c r="CX46">
        <v>51.062</v>
      </c>
      <c r="CY46">
        <v>1165.51387096774</v>
      </c>
      <c r="CZ46">
        <v>129.502580645161</v>
      </c>
      <c r="DA46">
        <v>0</v>
      </c>
      <c r="DB46">
        <v>59</v>
      </c>
      <c r="DC46">
        <v>0</v>
      </c>
      <c r="DD46">
        <v>932.40776</v>
      </c>
      <c r="DE46">
        <v>-92.3225386152777</v>
      </c>
      <c r="DF46">
        <v>-1014.81538503048</v>
      </c>
      <c r="DG46">
        <v>13008.144</v>
      </c>
      <c r="DH46">
        <v>15</v>
      </c>
      <c r="DI46">
        <v>0</v>
      </c>
      <c r="DJ46" t="s">
        <v>294</v>
      </c>
      <c r="DK46">
        <v>1603922837.1</v>
      </c>
      <c r="DL46">
        <v>1603922837.1</v>
      </c>
      <c r="DM46">
        <v>0</v>
      </c>
      <c r="DN46">
        <v>0.036</v>
      </c>
      <c r="DO46">
        <v>0.017</v>
      </c>
      <c r="DP46">
        <v>0.377</v>
      </c>
      <c r="DQ46">
        <v>-0.105</v>
      </c>
      <c r="DR46">
        <v>400</v>
      </c>
      <c r="DS46">
        <v>12</v>
      </c>
      <c r="DT46">
        <v>0.27</v>
      </c>
      <c r="DU46">
        <v>0.26</v>
      </c>
      <c r="DV46">
        <v>19.9294007491619</v>
      </c>
      <c r="DW46">
        <v>0.253468750454399</v>
      </c>
      <c r="DX46">
        <v>0.034395556876772</v>
      </c>
      <c r="DY46">
        <v>1</v>
      </c>
      <c r="DZ46">
        <v>-27.2073741935484</v>
      </c>
      <c r="EA46">
        <v>-0.659366129032239</v>
      </c>
      <c r="EB46">
        <v>0.0618537607678289</v>
      </c>
      <c r="EC46">
        <v>0</v>
      </c>
      <c r="ED46">
        <v>8.51892548387097</v>
      </c>
      <c r="EE46">
        <v>1.13946822580648</v>
      </c>
      <c r="EF46">
        <v>0.0859397881429562</v>
      </c>
      <c r="EG46">
        <v>0</v>
      </c>
      <c r="EH46">
        <v>1</v>
      </c>
      <c r="EI46">
        <v>3</v>
      </c>
      <c r="EJ46" t="s">
        <v>318</v>
      </c>
      <c r="EK46">
        <v>100</v>
      </c>
      <c r="EL46">
        <v>100</v>
      </c>
      <c r="EM46">
        <v>0</v>
      </c>
      <c r="EN46">
        <v>0.4018</v>
      </c>
      <c r="EO46">
        <v>0</v>
      </c>
      <c r="EP46">
        <v>0</v>
      </c>
      <c r="EQ46">
        <v>0</v>
      </c>
      <c r="ER46">
        <v>0</v>
      </c>
      <c r="ES46">
        <v>0.225432467281933</v>
      </c>
      <c r="ET46">
        <v>0</v>
      </c>
      <c r="EU46">
        <v>0</v>
      </c>
      <c r="EV46">
        <v>0</v>
      </c>
      <c r="EW46">
        <v>-1</v>
      </c>
      <c r="EX46">
        <v>-1</v>
      </c>
      <c r="EY46">
        <v>-1</v>
      </c>
      <c r="EZ46">
        <v>-1</v>
      </c>
      <c r="FA46">
        <v>1355.3</v>
      </c>
      <c r="FB46">
        <v>1355.3</v>
      </c>
      <c r="FC46">
        <v>2</v>
      </c>
      <c r="FD46">
        <v>492.823</v>
      </c>
      <c r="FE46">
        <v>454.94</v>
      </c>
      <c r="FF46">
        <v>35.637</v>
      </c>
      <c r="FG46">
        <v>32.3138</v>
      </c>
      <c r="FH46">
        <v>30.001</v>
      </c>
      <c r="FI46">
        <v>31.9805</v>
      </c>
      <c r="FJ46">
        <v>31.8555</v>
      </c>
      <c r="FK46">
        <v>31.0439</v>
      </c>
      <c r="FL46">
        <v>0</v>
      </c>
      <c r="FM46">
        <v>100</v>
      </c>
      <c r="FN46">
        <v>-999.9</v>
      </c>
      <c r="FO46">
        <v>400</v>
      </c>
      <c r="FP46">
        <v>25.7664</v>
      </c>
      <c r="FQ46">
        <v>101.107</v>
      </c>
      <c r="FR46">
        <v>101.279</v>
      </c>
    </row>
    <row r="47" spans="1:174">
      <c r="A47">
        <v>31</v>
      </c>
      <c r="B47">
        <v>1604004255.5</v>
      </c>
      <c r="C47">
        <v>4348.40000009537</v>
      </c>
      <c r="D47" t="s">
        <v>430</v>
      </c>
      <c r="E47" t="s">
        <v>431</v>
      </c>
      <c r="F47" t="s">
        <v>427</v>
      </c>
      <c r="G47" t="s">
        <v>307</v>
      </c>
      <c r="H47">
        <v>1604004247.5</v>
      </c>
      <c r="I47">
        <f>CA47*AG47*(BW47-BX47)/(100*BP47*(1000-AG47*BW47))</f>
        <v>0</v>
      </c>
      <c r="J47">
        <f>CA47*AG47*(BV47-BU47*(1000-AG47*BX47)/(1000-AG47*BW47))/(100*BP47)</f>
        <v>0</v>
      </c>
      <c r="K47">
        <f>BU47 - IF(AG47&gt;1, J47*BP47*100.0/(AI47*CI47), 0)</f>
        <v>0</v>
      </c>
      <c r="L47">
        <f>((R47-I47/2)*K47-J47)/(R47+I47/2)</f>
        <v>0</v>
      </c>
      <c r="M47">
        <f>L47*(CB47+CC47)/1000.0</f>
        <v>0</v>
      </c>
      <c r="N47">
        <f>(BU47 - IF(AG47&gt;1, J47*BP47*100.0/(AI47*CI47), 0))*(CB47+CC47)/1000.0</f>
        <v>0</v>
      </c>
      <c r="O47">
        <f>2.0/((1/Q47-1/P47)+SIGN(Q47)*SQRT((1/Q47-1/P47)*(1/Q47-1/P47) + 4*BQ47/((BQ47+1)*(BQ47+1))*(2*1/Q47*1/P47-1/P47*1/P47)))</f>
        <v>0</v>
      </c>
      <c r="P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Q47">
        <f>I47*(1000-(1000*0.61365*exp(17.502*U47/(240.97+U47))/(CB47+CC47)+BW47)/2)/(1000*0.61365*exp(17.502*U47/(240.97+U47))/(CB47+CC47)-BW47)</f>
        <v>0</v>
      </c>
      <c r="R47">
        <f>1/((BQ47+1)/(O47/1.6)+1/(P47/1.37)) + BQ47/((BQ47+1)/(O47/1.6) + BQ47/(P47/1.37))</f>
        <v>0</v>
      </c>
      <c r="S47">
        <f>(BM47*BO47)</f>
        <v>0</v>
      </c>
      <c r="T47">
        <f>(CD47+(S47+2*0.95*5.67E-8*(((CD47+$B$7)+273)^4-(CD47+273)^4)-44100*I47)/(1.84*29.3*P47+8*0.95*5.67E-8*(CD47+273)^3))</f>
        <v>0</v>
      </c>
      <c r="U47">
        <f>($C$7*CE47+$D$7*CF47+$E$7*T47)</f>
        <v>0</v>
      </c>
      <c r="V47">
        <f>0.61365*exp(17.502*U47/(240.97+U47))</f>
        <v>0</v>
      </c>
      <c r="W47">
        <f>(X47/Y47*100)</f>
        <v>0</v>
      </c>
      <c r="X47">
        <f>BW47*(CB47+CC47)/1000</f>
        <v>0</v>
      </c>
      <c r="Y47">
        <f>0.61365*exp(17.502*CD47/(240.97+CD47))</f>
        <v>0</v>
      </c>
      <c r="Z47">
        <f>(V47-BW47*(CB47+CC47)/1000)</f>
        <v>0</v>
      </c>
      <c r="AA47">
        <f>(-I47*44100)</f>
        <v>0</v>
      </c>
      <c r="AB47">
        <f>2*29.3*P47*0.92*(CD47-U47)</f>
        <v>0</v>
      </c>
      <c r="AC47">
        <f>2*0.95*5.67E-8*(((CD47+$B$7)+273)^4-(U47+273)^4)</f>
        <v>0</v>
      </c>
      <c r="AD47">
        <f>S47+AC47+AA47+AB47</f>
        <v>0</v>
      </c>
      <c r="AE47">
        <v>11</v>
      </c>
      <c r="AF47">
        <v>2</v>
      </c>
      <c r="AG47">
        <f>IF(AE47*$H$13&gt;=AI47,1.0,(AI47/(AI47-AE47*$H$13)))</f>
        <v>0</v>
      </c>
      <c r="AH47">
        <f>(AG47-1)*100</f>
        <v>0</v>
      </c>
      <c r="AI47">
        <f>MAX(0,($B$13+$C$13*CI47)/(1+$D$13*CI47)*CB47/(CD47+273)*$E$13)</f>
        <v>0</v>
      </c>
      <c r="AJ47" t="s">
        <v>290</v>
      </c>
      <c r="AK47">
        <v>15552.9</v>
      </c>
      <c r="AL47">
        <v>715.476923076923</v>
      </c>
      <c r="AM47">
        <v>3262.08</v>
      </c>
      <c r="AN47">
        <f>AM47-AL47</f>
        <v>0</v>
      </c>
      <c r="AO47">
        <f>AN47/AM47</f>
        <v>0</v>
      </c>
      <c r="AP47">
        <v>-0.577747479816223</v>
      </c>
      <c r="AQ47" t="s">
        <v>432</v>
      </c>
      <c r="AR47">
        <v>15424.9</v>
      </c>
      <c r="AS47">
        <v>986.14128</v>
      </c>
      <c r="AT47">
        <v>1479.98</v>
      </c>
      <c r="AU47">
        <f>1-AS47/AT47</f>
        <v>0</v>
      </c>
      <c r="AV47">
        <v>0.5</v>
      </c>
      <c r="AW47">
        <f>BM47</f>
        <v>0</v>
      </c>
      <c r="AX47">
        <f>J47</f>
        <v>0</v>
      </c>
      <c r="AY47">
        <f>AU47*AV47*AW47</f>
        <v>0</v>
      </c>
      <c r="AZ47">
        <f>BE47/AT47</f>
        <v>0</v>
      </c>
      <c r="BA47">
        <f>(AX47-AP47)/AW47</f>
        <v>0</v>
      </c>
      <c r="BB47">
        <f>(AM47-AT47)/AT47</f>
        <v>0</v>
      </c>
      <c r="BC47" t="s">
        <v>433</v>
      </c>
      <c r="BD47">
        <v>-132.61</v>
      </c>
      <c r="BE47">
        <f>AT47-BD47</f>
        <v>0</v>
      </c>
      <c r="BF47">
        <f>(AT47-AS47)/(AT47-BD47)</f>
        <v>0</v>
      </c>
      <c r="BG47">
        <f>(AM47-AT47)/(AM47-BD47)</f>
        <v>0</v>
      </c>
      <c r="BH47">
        <f>(AT47-AS47)/(AT47-AL47)</f>
        <v>0</v>
      </c>
      <c r="BI47">
        <f>(AM47-AT47)/(AM47-AL47)</f>
        <v>0</v>
      </c>
      <c r="BJ47">
        <f>(BF47*BD47/AS47)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293</v>
      </c>
      <c r="BS47">
        <v>2</v>
      </c>
      <c r="BT47">
        <v>1604004247.5</v>
      </c>
      <c r="BU47">
        <v>378.795096774193</v>
      </c>
      <c r="BV47">
        <v>400.003258064516</v>
      </c>
      <c r="BW47">
        <v>31.7329612903226</v>
      </c>
      <c r="BX47">
        <v>25.5358290322581</v>
      </c>
      <c r="BY47">
        <v>378.795096774193</v>
      </c>
      <c r="BZ47">
        <v>31.4125</v>
      </c>
      <c r="CA47">
        <v>500.149806451613</v>
      </c>
      <c r="CB47">
        <v>101.616161290323</v>
      </c>
      <c r="CC47">
        <v>0.100075770967742</v>
      </c>
      <c r="CD47">
        <v>37.2010967741936</v>
      </c>
      <c r="CE47">
        <v>36.4054387096774</v>
      </c>
      <c r="CF47">
        <v>999.9</v>
      </c>
      <c r="CG47">
        <v>0</v>
      </c>
      <c r="CH47">
        <v>0</v>
      </c>
      <c r="CI47">
        <v>10000.2364516129</v>
      </c>
      <c r="CJ47">
        <v>0</v>
      </c>
      <c r="CK47">
        <v>278.252870967742</v>
      </c>
      <c r="CL47">
        <v>1300.00516129032</v>
      </c>
      <c r="CM47">
        <v>0.900001258064516</v>
      </c>
      <c r="CN47">
        <v>0.0999987580645161</v>
      </c>
      <c r="CO47">
        <v>0</v>
      </c>
      <c r="CP47">
        <v>988.694161290323</v>
      </c>
      <c r="CQ47">
        <v>4.99979</v>
      </c>
      <c r="CR47">
        <v>13468.0580645161</v>
      </c>
      <c r="CS47">
        <v>11051.3483870968</v>
      </c>
      <c r="CT47">
        <v>49.312</v>
      </c>
      <c r="CU47">
        <v>51.625</v>
      </c>
      <c r="CV47">
        <v>50.429</v>
      </c>
      <c r="CW47">
        <v>50.808</v>
      </c>
      <c r="CX47">
        <v>51.187</v>
      </c>
      <c r="CY47">
        <v>1165.50677419355</v>
      </c>
      <c r="CZ47">
        <v>129.498709677419</v>
      </c>
      <c r="DA47">
        <v>0</v>
      </c>
      <c r="DB47">
        <v>102.100000143051</v>
      </c>
      <c r="DC47">
        <v>0</v>
      </c>
      <c r="DD47">
        <v>986.14128</v>
      </c>
      <c r="DE47">
        <v>-178.728768958024</v>
      </c>
      <c r="DF47">
        <v>-1698.2153754472</v>
      </c>
      <c r="DG47">
        <v>13458.48</v>
      </c>
      <c r="DH47">
        <v>15</v>
      </c>
      <c r="DI47">
        <v>0</v>
      </c>
      <c r="DJ47" t="s">
        <v>294</v>
      </c>
      <c r="DK47">
        <v>1603922837.1</v>
      </c>
      <c r="DL47">
        <v>1603922837.1</v>
      </c>
      <c r="DM47">
        <v>0</v>
      </c>
      <c r="DN47">
        <v>0.036</v>
      </c>
      <c r="DO47">
        <v>0.017</v>
      </c>
      <c r="DP47">
        <v>0.377</v>
      </c>
      <c r="DQ47">
        <v>-0.105</v>
      </c>
      <c r="DR47">
        <v>400</v>
      </c>
      <c r="DS47">
        <v>12</v>
      </c>
      <c r="DT47">
        <v>0.27</v>
      </c>
      <c r="DU47">
        <v>0.26</v>
      </c>
      <c r="DV47">
        <v>15.6620375487081</v>
      </c>
      <c r="DW47">
        <v>-0.837083856254059</v>
      </c>
      <c r="DX47">
        <v>0.0696226638616905</v>
      </c>
      <c r="DY47">
        <v>0</v>
      </c>
      <c r="DZ47">
        <v>-21.2081193548387</v>
      </c>
      <c r="EA47">
        <v>1.04563548387099</v>
      </c>
      <c r="EB47">
        <v>0.0865421151226748</v>
      </c>
      <c r="EC47">
        <v>0</v>
      </c>
      <c r="ED47">
        <v>6.19710935483871</v>
      </c>
      <c r="EE47">
        <v>0.137637580645168</v>
      </c>
      <c r="EF47">
        <v>0.0117042523112078</v>
      </c>
      <c r="EG47">
        <v>1</v>
      </c>
      <c r="EH47">
        <v>1</v>
      </c>
      <c r="EI47">
        <v>3</v>
      </c>
      <c r="EJ47" t="s">
        <v>318</v>
      </c>
      <c r="EK47">
        <v>100</v>
      </c>
      <c r="EL47">
        <v>100</v>
      </c>
      <c r="EM47">
        <v>0</v>
      </c>
      <c r="EN47">
        <v>0.3204</v>
      </c>
      <c r="EO47">
        <v>0</v>
      </c>
      <c r="EP47">
        <v>0</v>
      </c>
      <c r="EQ47">
        <v>0</v>
      </c>
      <c r="ER47">
        <v>0</v>
      </c>
      <c r="ES47">
        <v>0.225432467281933</v>
      </c>
      <c r="ET47">
        <v>0</v>
      </c>
      <c r="EU47">
        <v>0</v>
      </c>
      <c r="EV47">
        <v>0</v>
      </c>
      <c r="EW47">
        <v>-1</v>
      </c>
      <c r="EX47">
        <v>-1</v>
      </c>
      <c r="EY47">
        <v>-1</v>
      </c>
      <c r="EZ47">
        <v>-1</v>
      </c>
      <c r="FA47">
        <v>1357</v>
      </c>
      <c r="FB47">
        <v>1357</v>
      </c>
      <c r="FC47">
        <v>2</v>
      </c>
      <c r="FD47">
        <v>485.503</v>
      </c>
      <c r="FE47">
        <v>460.759</v>
      </c>
      <c r="FF47">
        <v>35.7261</v>
      </c>
      <c r="FG47">
        <v>32.4356</v>
      </c>
      <c r="FH47">
        <v>30.0006</v>
      </c>
      <c r="FI47">
        <v>32.0776</v>
      </c>
      <c r="FJ47">
        <v>31.9453</v>
      </c>
      <c r="FK47">
        <v>31.0419</v>
      </c>
      <c r="FL47">
        <v>0</v>
      </c>
      <c r="FM47">
        <v>100</v>
      </c>
      <c r="FN47">
        <v>-999.9</v>
      </c>
      <c r="FO47">
        <v>400</v>
      </c>
      <c r="FP47">
        <v>34.2706</v>
      </c>
      <c r="FQ47">
        <v>101.085</v>
      </c>
      <c r="FR47">
        <v>101.265</v>
      </c>
    </row>
    <row r="48" spans="1:174">
      <c r="A48">
        <v>32</v>
      </c>
      <c r="B48">
        <v>1604004338</v>
      </c>
      <c r="C48">
        <v>4430.90000009537</v>
      </c>
      <c r="D48" t="s">
        <v>434</v>
      </c>
      <c r="E48" t="s">
        <v>435</v>
      </c>
      <c r="F48" t="s">
        <v>436</v>
      </c>
      <c r="G48" t="s">
        <v>307</v>
      </c>
      <c r="H48">
        <v>1604004330</v>
      </c>
      <c r="I48">
        <f>CA48*AG48*(BW48-BX48)/(100*BP48*(1000-AG48*BW48))</f>
        <v>0</v>
      </c>
      <c r="J48">
        <f>CA48*AG48*(BV48-BU48*(1000-AG48*BX48)/(1000-AG48*BW48))/(100*BP48)</f>
        <v>0</v>
      </c>
      <c r="K48">
        <f>BU48 - IF(AG48&gt;1, J48*BP48*100.0/(AI48*CI48), 0)</f>
        <v>0</v>
      </c>
      <c r="L48">
        <f>((R48-I48/2)*K48-J48)/(R48+I48/2)</f>
        <v>0</v>
      </c>
      <c r="M48">
        <f>L48*(CB48+CC48)/1000.0</f>
        <v>0</v>
      </c>
      <c r="N48">
        <f>(BU48 - IF(AG48&gt;1, J48*BP48*100.0/(AI48*CI48), 0))*(CB48+CC48)/1000.0</f>
        <v>0</v>
      </c>
      <c r="O48">
        <f>2.0/((1/Q48-1/P48)+SIGN(Q48)*SQRT((1/Q48-1/P48)*(1/Q48-1/P48) + 4*BQ48/((BQ48+1)*(BQ48+1))*(2*1/Q48*1/P48-1/P48*1/P48)))</f>
        <v>0</v>
      </c>
      <c r="P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Q48">
        <f>I48*(1000-(1000*0.61365*exp(17.502*U48/(240.97+U48))/(CB48+CC48)+BW48)/2)/(1000*0.61365*exp(17.502*U48/(240.97+U48))/(CB48+CC48)-BW48)</f>
        <v>0</v>
      </c>
      <c r="R48">
        <f>1/((BQ48+1)/(O48/1.6)+1/(P48/1.37)) + BQ48/((BQ48+1)/(O48/1.6) + BQ48/(P48/1.37))</f>
        <v>0</v>
      </c>
      <c r="S48">
        <f>(BM48*BO48)</f>
        <v>0</v>
      </c>
      <c r="T48">
        <f>(CD48+(S48+2*0.95*5.67E-8*(((CD48+$B$7)+273)^4-(CD48+273)^4)-44100*I48)/(1.84*29.3*P48+8*0.95*5.67E-8*(CD48+273)^3))</f>
        <v>0</v>
      </c>
      <c r="U48">
        <f>($C$7*CE48+$D$7*CF48+$E$7*T48)</f>
        <v>0</v>
      </c>
      <c r="V48">
        <f>0.61365*exp(17.502*U48/(240.97+U48))</f>
        <v>0</v>
      </c>
      <c r="W48">
        <f>(X48/Y48*100)</f>
        <v>0</v>
      </c>
      <c r="X48">
        <f>BW48*(CB48+CC48)/1000</f>
        <v>0</v>
      </c>
      <c r="Y48">
        <f>0.61365*exp(17.502*CD48/(240.97+CD48))</f>
        <v>0</v>
      </c>
      <c r="Z48">
        <f>(V48-BW48*(CB48+CC48)/1000)</f>
        <v>0</v>
      </c>
      <c r="AA48">
        <f>(-I48*44100)</f>
        <v>0</v>
      </c>
      <c r="AB48">
        <f>2*29.3*P48*0.92*(CD48-U48)</f>
        <v>0</v>
      </c>
      <c r="AC48">
        <f>2*0.95*5.67E-8*(((CD48+$B$7)+273)^4-(U48+273)^4)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MAX(0,($B$13+$C$13*CI48)/(1+$D$13*CI48)*CB48/(CD48+273)*$E$13)</f>
        <v>0</v>
      </c>
      <c r="AJ48" t="s">
        <v>290</v>
      </c>
      <c r="AK48">
        <v>15552.9</v>
      </c>
      <c r="AL48">
        <v>715.476923076923</v>
      </c>
      <c r="AM48">
        <v>3262.08</v>
      </c>
      <c r="AN48">
        <f>AM48-AL48</f>
        <v>0</v>
      </c>
      <c r="AO48">
        <f>AN48/AM48</f>
        <v>0</v>
      </c>
      <c r="AP48">
        <v>-0.577747479816223</v>
      </c>
      <c r="AQ48" t="s">
        <v>437</v>
      </c>
      <c r="AR48">
        <v>15285</v>
      </c>
      <c r="AS48">
        <v>1184.998</v>
      </c>
      <c r="AT48">
        <v>75.5</v>
      </c>
      <c r="AU48">
        <f>1-AS48/AT48</f>
        <v>0</v>
      </c>
      <c r="AV48">
        <v>0.5</v>
      </c>
      <c r="AW48">
        <f>BM48</f>
        <v>0</v>
      </c>
      <c r="AX48">
        <f>J48</f>
        <v>0</v>
      </c>
      <c r="AY48">
        <f>AU48*AV48*AW48</f>
        <v>0</v>
      </c>
      <c r="AZ48">
        <f>BE48/AT48</f>
        <v>0</v>
      </c>
      <c r="BA48">
        <f>(AX48-AP48)/AW48</f>
        <v>0</v>
      </c>
      <c r="BB48">
        <f>(AM48-AT48)/AT48</f>
        <v>0</v>
      </c>
      <c r="BC48" t="s">
        <v>438</v>
      </c>
      <c r="BD48">
        <v>2.17</v>
      </c>
      <c r="BE48">
        <f>AT48-BD48</f>
        <v>0</v>
      </c>
      <c r="BF48">
        <f>(AT48-AS48)/(AT48-BD48)</f>
        <v>0</v>
      </c>
      <c r="BG48">
        <f>(AM48-AT48)/(AM48-BD48)</f>
        <v>0</v>
      </c>
      <c r="BH48">
        <f>(AT48-AS48)/(AT48-AL48)</f>
        <v>0</v>
      </c>
      <c r="BI48">
        <f>(AM48-AT48)/(AM48-AL48)</f>
        <v>0</v>
      </c>
      <c r="BJ48">
        <f>(BF48*BD48/AS48)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293</v>
      </c>
      <c r="BS48">
        <v>2</v>
      </c>
      <c r="BT48">
        <v>1604004330</v>
      </c>
      <c r="BU48">
        <v>384.709483870968</v>
      </c>
      <c r="BV48">
        <v>399.990580645161</v>
      </c>
      <c r="BW48">
        <v>30.2023516129032</v>
      </c>
      <c r="BX48">
        <v>25.4848580645161</v>
      </c>
      <c r="BY48">
        <v>384.709483870968</v>
      </c>
      <c r="BZ48">
        <v>29.9287612903226</v>
      </c>
      <c r="CA48">
        <v>499.995838709677</v>
      </c>
      <c r="CB48">
        <v>101.615290322581</v>
      </c>
      <c r="CC48">
        <v>0.0999478774193548</v>
      </c>
      <c r="CD48">
        <v>37.2812161290323</v>
      </c>
      <c r="CE48">
        <v>36.6966838709677</v>
      </c>
      <c r="CF48">
        <v>999.9</v>
      </c>
      <c r="CG48">
        <v>0</v>
      </c>
      <c r="CH48">
        <v>0</v>
      </c>
      <c r="CI48">
        <v>9996.7464516129</v>
      </c>
      <c r="CJ48">
        <v>0</v>
      </c>
      <c r="CK48">
        <v>302.780774193548</v>
      </c>
      <c r="CL48">
        <v>1299.99225806452</v>
      </c>
      <c r="CM48">
        <v>0.900000580645162</v>
      </c>
      <c r="CN48">
        <v>0.0999992548387097</v>
      </c>
      <c r="CO48">
        <v>0</v>
      </c>
      <c r="CP48">
        <v>1193.94290322581</v>
      </c>
      <c r="CQ48">
        <v>4.99979</v>
      </c>
      <c r="CR48">
        <v>15966.4903225806</v>
      </c>
      <c r="CS48">
        <v>11051.2225806452</v>
      </c>
      <c r="CT48">
        <v>49.437</v>
      </c>
      <c r="CU48">
        <v>51.687</v>
      </c>
      <c r="CV48">
        <v>50.4918709677419</v>
      </c>
      <c r="CW48">
        <v>50.8221612903226</v>
      </c>
      <c r="CX48">
        <v>51.312</v>
      </c>
      <c r="CY48">
        <v>1165.49387096774</v>
      </c>
      <c r="CZ48">
        <v>129.498387096774</v>
      </c>
      <c r="DA48">
        <v>0</v>
      </c>
      <c r="DB48">
        <v>81.7999999523163</v>
      </c>
      <c r="DC48">
        <v>0</v>
      </c>
      <c r="DD48">
        <v>1184.998</v>
      </c>
      <c r="DE48">
        <v>-614.899999099517</v>
      </c>
      <c r="DF48">
        <v>-7962.29229646623</v>
      </c>
      <c r="DG48">
        <v>15847.096</v>
      </c>
      <c r="DH48">
        <v>15</v>
      </c>
      <c r="DI48">
        <v>0</v>
      </c>
      <c r="DJ48" t="s">
        <v>294</v>
      </c>
      <c r="DK48">
        <v>1603922837.1</v>
      </c>
      <c r="DL48">
        <v>1603922837.1</v>
      </c>
      <c r="DM48">
        <v>0</v>
      </c>
      <c r="DN48">
        <v>0.036</v>
      </c>
      <c r="DO48">
        <v>0.017</v>
      </c>
      <c r="DP48">
        <v>0.377</v>
      </c>
      <c r="DQ48">
        <v>-0.105</v>
      </c>
      <c r="DR48">
        <v>400</v>
      </c>
      <c r="DS48">
        <v>12</v>
      </c>
      <c r="DT48">
        <v>0.27</v>
      </c>
      <c r="DU48">
        <v>0.26</v>
      </c>
      <c r="DV48">
        <v>11.1731482976894</v>
      </c>
      <c r="DW48">
        <v>0.0576189194847717</v>
      </c>
      <c r="DX48">
        <v>0.0193989958264851</v>
      </c>
      <c r="DY48">
        <v>1</v>
      </c>
      <c r="DZ48">
        <v>-15.2766709677419</v>
      </c>
      <c r="EA48">
        <v>-0.404743548387098</v>
      </c>
      <c r="EB48">
        <v>0.0383506755927234</v>
      </c>
      <c r="EC48">
        <v>0</v>
      </c>
      <c r="ED48">
        <v>4.7102864516129</v>
      </c>
      <c r="EE48">
        <v>0.851691290322565</v>
      </c>
      <c r="EF48">
        <v>0.0644122055929188</v>
      </c>
      <c r="EG48">
        <v>0</v>
      </c>
      <c r="EH48">
        <v>1</v>
      </c>
      <c r="EI48">
        <v>3</v>
      </c>
      <c r="EJ48" t="s">
        <v>318</v>
      </c>
      <c r="EK48">
        <v>100</v>
      </c>
      <c r="EL48">
        <v>100</v>
      </c>
      <c r="EM48">
        <v>0</v>
      </c>
      <c r="EN48">
        <v>0.2761</v>
      </c>
      <c r="EO48">
        <v>0</v>
      </c>
      <c r="EP48">
        <v>0</v>
      </c>
      <c r="EQ48">
        <v>0</v>
      </c>
      <c r="ER48">
        <v>0</v>
      </c>
      <c r="ES48">
        <v>-0.136410892541199</v>
      </c>
      <c r="ET48">
        <v>-0.00569765496608819</v>
      </c>
      <c r="EU48">
        <v>0.000722946965334274</v>
      </c>
      <c r="EV48">
        <v>-2.50093221867934e-06</v>
      </c>
      <c r="EW48">
        <v>-1</v>
      </c>
      <c r="EX48">
        <v>-1</v>
      </c>
      <c r="EY48">
        <v>-1</v>
      </c>
      <c r="EZ48">
        <v>-1</v>
      </c>
      <c r="FA48">
        <v>1358.3</v>
      </c>
      <c r="FB48">
        <v>1358.3</v>
      </c>
      <c r="FC48">
        <v>2</v>
      </c>
      <c r="FD48">
        <v>501.769</v>
      </c>
      <c r="FE48">
        <v>452.266</v>
      </c>
      <c r="FF48">
        <v>35.7908</v>
      </c>
      <c r="FG48">
        <v>32.5572</v>
      </c>
      <c r="FH48">
        <v>30.0006</v>
      </c>
      <c r="FI48">
        <v>32.1759</v>
      </c>
      <c r="FJ48">
        <v>32.0396</v>
      </c>
      <c r="FK48">
        <v>31.0442</v>
      </c>
      <c r="FL48">
        <v>0</v>
      </c>
      <c r="FM48">
        <v>100</v>
      </c>
      <c r="FN48">
        <v>-999.9</v>
      </c>
      <c r="FO48">
        <v>400</v>
      </c>
      <c r="FP48">
        <v>31.5105</v>
      </c>
      <c r="FQ48">
        <v>101.044</v>
      </c>
      <c r="FR48">
        <v>101.269</v>
      </c>
    </row>
    <row r="49" spans="1:174">
      <c r="A49">
        <v>33</v>
      </c>
      <c r="B49">
        <v>1604004660</v>
      </c>
      <c r="C49">
        <v>4752.90000009537</v>
      </c>
      <c r="D49" t="s">
        <v>439</v>
      </c>
      <c r="E49" t="s">
        <v>440</v>
      </c>
      <c r="F49" t="s">
        <v>436</v>
      </c>
      <c r="G49" t="s">
        <v>307</v>
      </c>
      <c r="H49">
        <v>1604004652</v>
      </c>
      <c r="I49">
        <f>CA49*AG49*(BW49-BX49)/(100*BP49*(1000-AG49*BW49))</f>
        <v>0</v>
      </c>
      <c r="J49">
        <f>CA49*AG49*(BV49-BU49*(1000-AG49*BX49)/(1000-AG49*BW49))/(100*BP49)</f>
        <v>0</v>
      </c>
      <c r="K49">
        <f>BU49 - IF(AG49&gt;1, J49*BP49*100.0/(AI49*CI49), 0)</f>
        <v>0</v>
      </c>
      <c r="L49">
        <f>((R49-I49/2)*K49-J49)/(R49+I49/2)</f>
        <v>0</v>
      </c>
      <c r="M49">
        <f>L49*(CB49+CC49)/1000.0</f>
        <v>0</v>
      </c>
      <c r="N49">
        <f>(BU49 - IF(AG49&gt;1, J49*BP49*100.0/(AI49*CI49), 0))*(CB49+CC49)/1000.0</f>
        <v>0</v>
      </c>
      <c r="O49">
        <f>2.0/((1/Q49-1/P49)+SIGN(Q49)*SQRT((1/Q49-1/P49)*(1/Q49-1/P49) + 4*BQ49/((BQ49+1)*(BQ49+1))*(2*1/Q49*1/P49-1/P49*1/P49)))</f>
        <v>0</v>
      </c>
      <c r="P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Q49">
        <f>I49*(1000-(1000*0.61365*exp(17.502*U49/(240.97+U49))/(CB49+CC49)+BW49)/2)/(1000*0.61365*exp(17.502*U49/(240.97+U49))/(CB49+CC49)-BW49)</f>
        <v>0</v>
      </c>
      <c r="R49">
        <f>1/((BQ49+1)/(O49/1.6)+1/(P49/1.37)) + BQ49/((BQ49+1)/(O49/1.6) + BQ49/(P49/1.37))</f>
        <v>0</v>
      </c>
      <c r="S49">
        <f>(BM49*BO49)</f>
        <v>0</v>
      </c>
      <c r="T49">
        <f>(CD49+(S49+2*0.95*5.67E-8*(((CD49+$B$7)+273)^4-(CD49+273)^4)-44100*I49)/(1.84*29.3*P49+8*0.95*5.67E-8*(CD49+273)^3))</f>
        <v>0</v>
      </c>
      <c r="U49">
        <f>($C$7*CE49+$D$7*CF49+$E$7*T49)</f>
        <v>0</v>
      </c>
      <c r="V49">
        <f>0.61365*exp(17.502*U49/(240.97+U49))</f>
        <v>0</v>
      </c>
      <c r="W49">
        <f>(X49/Y49*100)</f>
        <v>0</v>
      </c>
      <c r="X49">
        <f>BW49*(CB49+CC49)/1000</f>
        <v>0</v>
      </c>
      <c r="Y49">
        <f>0.61365*exp(17.502*CD49/(240.97+CD49))</f>
        <v>0</v>
      </c>
      <c r="Z49">
        <f>(V49-BW49*(CB49+CC49)/1000)</f>
        <v>0</v>
      </c>
      <c r="AA49">
        <f>(-I49*44100)</f>
        <v>0</v>
      </c>
      <c r="AB49">
        <f>2*29.3*P49*0.92*(CD49-U49)</f>
        <v>0</v>
      </c>
      <c r="AC49">
        <f>2*0.95*5.67E-8*(((CD49+$B$7)+273)^4-(U49+273)^4)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MAX(0,($B$13+$C$13*CI49)/(1+$D$13*CI49)*CB49/(CD49+273)*$E$13)</f>
        <v>0</v>
      </c>
      <c r="AJ49" t="s">
        <v>290</v>
      </c>
      <c r="AK49">
        <v>15552.9</v>
      </c>
      <c r="AL49">
        <v>715.476923076923</v>
      </c>
      <c r="AM49">
        <v>3262.08</v>
      </c>
      <c r="AN49">
        <f>AM49-AL49</f>
        <v>0</v>
      </c>
      <c r="AO49">
        <f>AN49/AM49</f>
        <v>0</v>
      </c>
      <c r="AP49">
        <v>-0.577747479816223</v>
      </c>
      <c r="AQ49" t="s">
        <v>441</v>
      </c>
      <c r="AR49">
        <v>15505.3</v>
      </c>
      <c r="AS49">
        <v>1014.22269230769</v>
      </c>
      <c r="AT49">
        <v>1445.49</v>
      </c>
      <c r="AU49">
        <f>1-AS49/AT49</f>
        <v>0</v>
      </c>
      <c r="AV49">
        <v>0.5</v>
      </c>
      <c r="AW49">
        <f>BM49</f>
        <v>0</v>
      </c>
      <c r="AX49">
        <f>J49</f>
        <v>0</v>
      </c>
      <c r="AY49">
        <f>AU49*AV49*AW49</f>
        <v>0</v>
      </c>
      <c r="AZ49">
        <f>BE49/AT49</f>
        <v>0</v>
      </c>
      <c r="BA49">
        <f>(AX49-AP49)/AW49</f>
        <v>0</v>
      </c>
      <c r="BB49">
        <f>(AM49-AT49)/AT49</f>
        <v>0</v>
      </c>
      <c r="BC49" t="s">
        <v>442</v>
      </c>
      <c r="BD49">
        <v>-1132.59</v>
      </c>
      <c r="BE49">
        <f>AT49-BD49</f>
        <v>0</v>
      </c>
      <c r="BF49">
        <f>(AT49-AS49)/(AT49-BD49)</f>
        <v>0</v>
      </c>
      <c r="BG49">
        <f>(AM49-AT49)/(AM49-BD49)</f>
        <v>0</v>
      </c>
      <c r="BH49">
        <f>(AT49-AS49)/(AT49-AL49)</f>
        <v>0</v>
      </c>
      <c r="BI49">
        <f>(AM49-AT49)/(AM49-AL49)</f>
        <v>0</v>
      </c>
      <c r="BJ49">
        <f>(BF49*BD49/AS49)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293</v>
      </c>
      <c r="BS49">
        <v>2</v>
      </c>
      <c r="BT49">
        <v>1604004652</v>
      </c>
      <c r="BU49">
        <v>379.463258064516</v>
      </c>
      <c r="BV49">
        <v>399.997225806452</v>
      </c>
      <c r="BW49">
        <v>33.6466</v>
      </c>
      <c r="BX49">
        <v>25.2428258064516</v>
      </c>
      <c r="BY49">
        <v>379.463258064516</v>
      </c>
      <c r="BZ49">
        <v>33.2646483870968</v>
      </c>
      <c r="CA49">
        <v>499.983225806452</v>
      </c>
      <c r="CB49">
        <v>101.612258064516</v>
      </c>
      <c r="CC49">
        <v>0.099975264516129</v>
      </c>
      <c r="CD49">
        <v>37.1352483870968</v>
      </c>
      <c r="CE49">
        <v>36.2100580645161</v>
      </c>
      <c r="CF49">
        <v>999.9</v>
      </c>
      <c r="CG49">
        <v>0</v>
      </c>
      <c r="CH49">
        <v>0</v>
      </c>
      <c r="CI49">
        <v>9997.96258064516</v>
      </c>
      <c r="CJ49">
        <v>0</v>
      </c>
      <c r="CK49">
        <v>331.725967741935</v>
      </c>
      <c r="CL49">
        <v>1300.00935483871</v>
      </c>
      <c r="CM49">
        <v>0.899995193548387</v>
      </c>
      <c r="CN49">
        <v>0.100004835483871</v>
      </c>
      <c r="CO49">
        <v>0</v>
      </c>
      <c r="CP49">
        <v>1015.15548387097</v>
      </c>
      <c r="CQ49">
        <v>4.99979</v>
      </c>
      <c r="CR49">
        <v>14042.4451612903</v>
      </c>
      <c r="CS49">
        <v>11051.3483870968</v>
      </c>
      <c r="CT49">
        <v>49.25</v>
      </c>
      <c r="CU49">
        <v>51.745935483871</v>
      </c>
      <c r="CV49">
        <v>50.437</v>
      </c>
      <c r="CW49">
        <v>50.812</v>
      </c>
      <c r="CX49">
        <v>51.145</v>
      </c>
      <c r="CY49">
        <v>1165.50225806452</v>
      </c>
      <c r="CZ49">
        <v>129.507096774194</v>
      </c>
      <c r="DA49">
        <v>0</v>
      </c>
      <c r="DB49">
        <v>321.200000047684</v>
      </c>
      <c r="DC49">
        <v>0</v>
      </c>
      <c r="DD49">
        <v>1014.22269230769</v>
      </c>
      <c r="DE49">
        <v>-99.1299143915329</v>
      </c>
      <c r="DF49">
        <v>-1410.19144925446</v>
      </c>
      <c r="DG49">
        <v>14029.1730769231</v>
      </c>
      <c r="DH49">
        <v>15</v>
      </c>
      <c r="DI49">
        <v>0</v>
      </c>
      <c r="DJ49" t="s">
        <v>294</v>
      </c>
      <c r="DK49">
        <v>1603922837.1</v>
      </c>
      <c r="DL49">
        <v>1603922837.1</v>
      </c>
      <c r="DM49">
        <v>0</v>
      </c>
      <c r="DN49">
        <v>0.036</v>
      </c>
      <c r="DO49">
        <v>0.017</v>
      </c>
      <c r="DP49">
        <v>0.377</v>
      </c>
      <c r="DQ49">
        <v>-0.105</v>
      </c>
      <c r="DR49">
        <v>400</v>
      </c>
      <c r="DS49">
        <v>12</v>
      </c>
      <c r="DT49">
        <v>0.27</v>
      </c>
      <c r="DU49">
        <v>0.26</v>
      </c>
      <c r="DV49">
        <v>14.3779010666581</v>
      </c>
      <c r="DW49">
        <v>-0.865222646620276</v>
      </c>
      <c r="DX49">
        <v>0.0665932646586499</v>
      </c>
      <c r="DY49">
        <v>0</v>
      </c>
      <c r="DZ49">
        <v>-20.5438806451613</v>
      </c>
      <c r="EA49">
        <v>1.06306451612908</v>
      </c>
      <c r="EB49">
        <v>0.0821182326984649</v>
      </c>
      <c r="EC49">
        <v>0</v>
      </c>
      <c r="ED49">
        <v>8.40410709677419</v>
      </c>
      <c r="EE49">
        <v>-0.0345450000000334</v>
      </c>
      <c r="EF49">
        <v>0.0062877860063461</v>
      </c>
      <c r="EG49">
        <v>1</v>
      </c>
      <c r="EH49">
        <v>1</v>
      </c>
      <c r="EI49">
        <v>3</v>
      </c>
      <c r="EJ49" t="s">
        <v>318</v>
      </c>
      <c r="EK49">
        <v>100</v>
      </c>
      <c r="EL49">
        <v>100</v>
      </c>
      <c r="EM49">
        <v>0</v>
      </c>
      <c r="EN49">
        <v>0.3811</v>
      </c>
      <c r="EO49">
        <v>0</v>
      </c>
      <c r="EP49">
        <v>0</v>
      </c>
      <c r="EQ49">
        <v>0</v>
      </c>
      <c r="ER49">
        <v>0</v>
      </c>
      <c r="ES49">
        <v>0.225432467281933</v>
      </c>
      <c r="ET49">
        <v>0</v>
      </c>
      <c r="EU49">
        <v>0</v>
      </c>
      <c r="EV49">
        <v>0</v>
      </c>
      <c r="EW49">
        <v>-1</v>
      </c>
      <c r="EX49">
        <v>-1</v>
      </c>
      <c r="EY49">
        <v>-1</v>
      </c>
      <c r="EZ49">
        <v>-1</v>
      </c>
      <c r="FA49">
        <v>1363.7</v>
      </c>
      <c r="FB49">
        <v>1363.7</v>
      </c>
      <c r="FC49">
        <v>2</v>
      </c>
      <c r="FD49">
        <v>500.202</v>
      </c>
      <c r="FE49">
        <v>437.672</v>
      </c>
      <c r="FF49">
        <v>35.7986</v>
      </c>
      <c r="FG49">
        <v>32.2969</v>
      </c>
      <c r="FH49">
        <v>30.0002</v>
      </c>
      <c r="FI49">
        <v>31.9806</v>
      </c>
      <c r="FJ49">
        <v>31.8505</v>
      </c>
      <c r="FK49">
        <v>31.0573</v>
      </c>
      <c r="FL49">
        <v>0</v>
      </c>
      <c r="FM49">
        <v>100</v>
      </c>
      <c r="FN49">
        <v>-999.9</v>
      </c>
      <c r="FO49">
        <v>400</v>
      </c>
      <c r="FP49">
        <v>31.5105</v>
      </c>
      <c r="FQ49">
        <v>101.12</v>
      </c>
      <c r="FR49">
        <v>101.3</v>
      </c>
    </row>
    <row r="50" spans="1:174">
      <c r="A50">
        <v>34</v>
      </c>
      <c r="B50">
        <v>1604004741</v>
      </c>
      <c r="C50">
        <v>4833.90000009537</v>
      </c>
      <c r="D50" t="s">
        <v>443</v>
      </c>
      <c r="E50" t="s">
        <v>444</v>
      </c>
      <c r="F50" t="s">
        <v>436</v>
      </c>
      <c r="G50" t="s">
        <v>384</v>
      </c>
      <c r="H50">
        <v>1604004733.25</v>
      </c>
      <c r="I50">
        <f>CA50*AG50*(BW50-BX50)/(100*BP50*(1000-AG50*BW50))</f>
        <v>0</v>
      </c>
      <c r="J50">
        <f>CA50*AG50*(BV50-BU50*(1000-AG50*BX50)/(1000-AG50*BW50))/(100*BP50)</f>
        <v>0</v>
      </c>
      <c r="K50">
        <f>BU50 - IF(AG50&gt;1, J50*BP50*100.0/(AI50*CI50), 0)</f>
        <v>0</v>
      </c>
      <c r="L50">
        <f>((R50-I50/2)*K50-J50)/(R50+I50/2)</f>
        <v>0</v>
      </c>
      <c r="M50">
        <f>L50*(CB50+CC50)/1000.0</f>
        <v>0</v>
      </c>
      <c r="N50">
        <f>(BU50 - IF(AG50&gt;1, J50*BP50*100.0/(AI50*CI50), 0))*(CB50+CC50)/1000.0</f>
        <v>0</v>
      </c>
      <c r="O50">
        <f>2.0/((1/Q50-1/P50)+SIGN(Q50)*SQRT((1/Q50-1/P50)*(1/Q50-1/P50) + 4*BQ50/((BQ50+1)*(BQ50+1))*(2*1/Q50*1/P50-1/P50*1/P50)))</f>
        <v>0</v>
      </c>
      <c r="P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Q50">
        <f>I50*(1000-(1000*0.61365*exp(17.502*U50/(240.97+U50))/(CB50+CC50)+BW50)/2)/(1000*0.61365*exp(17.502*U50/(240.97+U50))/(CB50+CC50)-BW50)</f>
        <v>0</v>
      </c>
      <c r="R50">
        <f>1/((BQ50+1)/(O50/1.6)+1/(P50/1.37)) + BQ50/((BQ50+1)/(O50/1.6) + BQ50/(P50/1.37))</f>
        <v>0</v>
      </c>
      <c r="S50">
        <f>(BM50*BO50)</f>
        <v>0</v>
      </c>
      <c r="T50">
        <f>(CD50+(S50+2*0.95*5.67E-8*(((CD50+$B$7)+273)^4-(CD50+273)^4)-44100*I50)/(1.84*29.3*P50+8*0.95*5.67E-8*(CD50+273)^3))</f>
        <v>0</v>
      </c>
      <c r="U50">
        <f>($C$7*CE50+$D$7*CF50+$E$7*T50)</f>
        <v>0</v>
      </c>
      <c r="V50">
        <f>0.61365*exp(17.502*U50/(240.97+U50))</f>
        <v>0</v>
      </c>
      <c r="W50">
        <f>(X50/Y50*100)</f>
        <v>0</v>
      </c>
      <c r="X50">
        <f>BW50*(CB50+CC50)/1000</f>
        <v>0</v>
      </c>
      <c r="Y50">
        <f>0.61365*exp(17.502*CD50/(240.97+CD50))</f>
        <v>0</v>
      </c>
      <c r="Z50">
        <f>(V50-BW50*(CB50+CC50)/1000)</f>
        <v>0</v>
      </c>
      <c r="AA50">
        <f>(-I50*44100)</f>
        <v>0</v>
      </c>
      <c r="AB50">
        <f>2*29.3*P50*0.92*(CD50-U50)</f>
        <v>0</v>
      </c>
      <c r="AC50">
        <f>2*0.95*5.67E-8*(((CD50+$B$7)+273)^4-(U50+273)^4)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MAX(0,($B$13+$C$13*CI50)/(1+$D$13*CI50)*CB50/(CD50+273)*$E$13)</f>
        <v>0</v>
      </c>
      <c r="AJ50" t="s">
        <v>290</v>
      </c>
      <c r="AK50">
        <v>15552.9</v>
      </c>
      <c r="AL50">
        <v>715.476923076923</v>
      </c>
      <c r="AM50">
        <v>3262.08</v>
      </c>
      <c r="AN50">
        <f>AM50-AL50</f>
        <v>0</v>
      </c>
      <c r="AO50">
        <f>AN50/AM50</f>
        <v>0</v>
      </c>
      <c r="AP50">
        <v>-0.577747479816223</v>
      </c>
      <c r="AQ50" t="s">
        <v>445</v>
      </c>
      <c r="AR50">
        <v>15425.2</v>
      </c>
      <c r="AS50">
        <v>784.958461538462</v>
      </c>
      <c r="AT50">
        <v>1034.09</v>
      </c>
      <c r="AU50">
        <f>1-AS50/AT50</f>
        <v>0</v>
      </c>
      <c r="AV50">
        <v>0.5</v>
      </c>
      <c r="AW50">
        <f>BM50</f>
        <v>0</v>
      </c>
      <c r="AX50">
        <f>J50</f>
        <v>0</v>
      </c>
      <c r="AY50">
        <f>AU50*AV50*AW50</f>
        <v>0</v>
      </c>
      <c r="AZ50">
        <f>BE50/AT50</f>
        <v>0</v>
      </c>
      <c r="BA50">
        <f>(AX50-AP50)/AW50</f>
        <v>0</v>
      </c>
      <c r="BB50">
        <f>(AM50-AT50)/AT50</f>
        <v>0</v>
      </c>
      <c r="BC50" t="s">
        <v>446</v>
      </c>
      <c r="BD50">
        <v>-61.86</v>
      </c>
      <c r="BE50">
        <f>AT50-BD50</f>
        <v>0</v>
      </c>
      <c r="BF50">
        <f>(AT50-AS50)/(AT50-BD50)</f>
        <v>0</v>
      </c>
      <c r="BG50">
        <f>(AM50-AT50)/(AM50-BD50)</f>
        <v>0</v>
      </c>
      <c r="BH50">
        <f>(AT50-AS50)/(AT50-AL50)</f>
        <v>0</v>
      </c>
      <c r="BI50">
        <f>(AM50-AT50)/(AM50-AL50)</f>
        <v>0</v>
      </c>
      <c r="BJ50">
        <f>(BF50*BD50/AS50)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293</v>
      </c>
      <c r="BS50">
        <v>2</v>
      </c>
      <c r="BT50">
        <v>1604004733.25</v>
      </c>
      <c r="BU50">
        <v>379.289266666667</v>
      </c>
      <c r="BV50">
        <v>399.994033333333</v>
      </c>
      <c r="BW50">
        <v>34.7063866666667</v>
      </c>
      <c r="BX50">
        <v>25.1908233333333</v>
      </c>
      <c r="BY50">
        <v>379.289266666667</v>
      </c>
      <c r="BZ50">
        <v>34.2890033333333</v>
      </c>
      <c r="CA50">
        <v>499.9981</v>
      </c>
      <c r="CB50">
        <v>101.6105</v>
      </c>
      <c r="CC50">
        <v>0.09999073</v>
      </c>
      <c r="CD50">
        <v>36.9729333333333</v>
      </c>
      <c r="CE50">
        <v>35.5893</v>
      </c>
      <c r="CF50">
        <v>999.9</v>
      </c>
      <c r="CG50">
        <v>0</v>
      </c>
      <c r="CH50">
        <v>0</v>
      </c>
      <c r="CI50">
        <v>9999.48533333334</v>
      </c>
      <c r="CJ50">
        <v>0</v>
      </c>
      <c r="CK50">
        <v>365.102133333333</v>
      </c>
      <c r="CL50">
        <v>1300.01833333333</v>
      </c>
      <c r="CM50">
        <v>0.900000566666666</v>
      </c>
      <c r="CN50">
        <v>0.09999962</v>
      </c>
      <c r="CO50">
        <v>0</v>
      </c>
      <c r="CP50">
        <v>785.126633333333</v>
      </c>
      <c r="CQ50">
        <v>4.99979</v>
      </c>
      <c r="CR50">
        <v>10408.9166666667</v>
      </c>
      <c r="CS50">
        <v>11051.4466666667</v>
      </c>
      <c r="CT50">
        <v>49.2851333333333</v>
      </c>
      <c r="CU50">
        <v>51.687</v>
      </c>
      <c r="CV50">
        <v>50.4328666666666</v>
      </c>
      <c r="CW50">
        <v>50.8204</v>
      </c>
      <c r="CX50">
        <v>51.187</v>
      </c>
      <c r="CY50">
        <v>1165.51733333333</v>
      </c>
      <c r="CZ50">
        <v>129.501</v>
      </c>
      <c r="DA50">
        <v>0</v>
      </c>
      <c r="DB50">
        <v>80</v>
      </c>
      <c r="DC50">
        <v>0</v>
      </c>
      <c r="DD50">
        <v>784.958461538462</v>
      </c>
      <c r="DE50">
        <v>-114.673504350644</v>
      </c>
      <c r="DF50">
        <v>-1490.08888990936</v>
      </c>
      <c r="DG50">
        <v>10406.8346153846</v>
      </c>
      <c r="DH50">
        <v>15</v>
      </c>
      <c r="DI50">
        <v>0</v>
      </c>
      <c r="DJ50" t="s">
        <v>294</v>
      </c>
      <c r="DK50">
        <v>1603922837.1</v>
      </c>
      <c r="DL50">
        <v>1603922837.1</v>
      </c>
      <c r="DM50">
        <v>0</v>
      </c>
      <c r="DN50">
        <v>0.036</v>
      </c>
      <c r="DO50">
        <v>0.017</v>
      </c>
      <c r="DP50">
        <v>0.377</v>
      </c>
      <c r="DQ50">
        <v>-0.105</v>
      </c>
      <c r="DR50">
        <v>400</v>
      </c>
      <c r="DS50">
        <v>12</v>
      </c>
      <c r="DT50">
        <v>0.27</v>
      </c>
      <c r="DU50">
        <v>0.26</v>
      </c>
      <c r="DV50">
        <v>14.143079617801</v>
      </c>
      <c r="DW50">
        <v>-0.385506583304608</v>
      </c>
      <c r="DX50">
        <v>0.0330994700070025</v>
      </c>
      <c r="DY50">
        <v>1</v>
      </c>
      <c r="DZ50">
        <v>-20.7052741935484</v>
      </c>
      <c r="EA50">
        <v>0.115809677419415</v>
      </c>
      <c r="EB50">
        <v>0.0225214015455396</v>
      </c>
      <c r="EC50">
        <v>1</v>
      </c>
      <c r="ED50">
        <v>9.50461548387097</v>
      </c>
      <c r="EE50">
        <v>0.849674999999965</v>
      </c>
      <c r="EF50">
        <v>0.0636746447151814</v>
      </c>
      <c r="EG50">
        <v>0</v>
      </c>
      <c r="EH50">
        <v>2</v>
      </c>
      <c r="EI50">
        <v>3</v>
      </c>
      <c r="EJ50" t="s">
        <v>325</v>
      </c>
      <c r="EK50">
        <v>100</v>
      </c>
      <c r="EL50">
        <v>100</v>
      </c>
      <c r="EM50">
        <v>0</v>
      </c>
      <c r="EN50">
        <v>0.4203</v>
      </c>
      <c r="EO50">
        <v>0</v>
      </c>
      <c r="EP50">
        <v>0</v>
      </c>
      <c r="EQ50">
        <v>0</v>
      </c>
      <c r="ER50">
        <v>0</v>
      </c>
      <c r="ES50">
        <v>0.225432467281933</v>
      </c>
      <c r="ET50">
        <v>0</v>
      </c>
      <c r="EU50">
        <v>0</v>
      </c>
      <c r="EV50">
        <v>0</v>
      </c>
      <c r="EW50">
        <v>-1</v>
      </c>
      <c r="EX50">
        <v>-1</v>
      </c>
      <c r="EY50">
        <v>-1</v>
      </c>
      <c r="EZ50">
        <v>-1</v>
      </c>
      <c r="FA50">
        <v>1365.1</v>
      </c>
      <c r="FB50">
        <v>1365.1</v>
      </c>
      <c r="FC50">
        <v>2</v>
      </c>
      <c r="FD50">
        <v>504.74</v>
      </c>
      <c r="FE50">
        <v>442.591</v>
      </c>
      <c r="FF50">
        <v>35.7735</v>
      </c>
      <c r="FG50">
        <v>32.288</v>
      </c>
      <c r="FH50">
        <v>30.0001</v>
      </c>
      <c r="FI50">
        <v>31.953</v>
      </c>
      <c r="FJ50">
        <v>31.8223</v>
      </c>
      <c r="FK50">
        <v>31.062</v>
      </c>
      <c r="FL50">
        <v>0</v>
      </c>
      <c r="FM50">
        <v>100</v>
      </c>
      <c r="FN50">
        <v>-999.9</v>
      </c>
      <c r="FO50">
        <v>400</v>
      </c>
      <c r="FP50">
        <v>33.6055</v>
      </c>
      <c r="FQ50">
        <v>101.12</v>
      </c>
      <c r="FR50">
        <v>101.288</v>
      </c>
    </row>
    <row r="51" spans="1:174">
      <c r="A51">
        <v>35</v>
      </c>
      <c r="B51">
        <v>1604004835</v>
      </c>
      <c r="C51">
        <v>4927.90000009537</v>
      </c>
      <c r="D51" t="s">
        <v>447</v>
      </c>
      <c r="E51" t="s">
        <v>448</v>
      </c>
      <c r="F51" t="s">
        <v>436</v>
      </c>
      <c r="G51" t="s">
        <v>384</v>
      </c>
      <c r="H51">
        <v>1604004827.25</v>
      </c>
      <c r="I51">
        <f>CA51*AG51*(BW51-BX51)/(100*BP51*(1000-AG51*BW51))</f>
        <v>0</v>
      </c>
      <c r="J51">
        <f>CA51*AG51*(BV51-BU51*(1000-AG51*BX51)/(1000-AG51*BW51))/(100*BP51)</f>
        <v>0</v>
      </c>
      <c r="K51">
        <f>BU51 - IF(AG51&gt;1, J51*BP51*100.0/(AI51*CI51), 0)</f>
        <v>0</v>
      </c>
      <c r="L51">
        <f>((R51-I51/2)*K51-J51)/(R51+I51/2)</f>
        <v>0</v>
      </c>
      <c r="M51">
        <f>L51*(CB51+CC51)/1000.0</f>
        <v>0</v>
      </c>
      <c r="N51">
        <f>(BU51 - IF(AG51&gt;1, J51*BP51*100.0/(AI51*CI51), 0))*(CB51+CC51)/1000.0</f>
        <v>0</v>
      </c>
      <c r="O51">
        <f>2.0/((1/Q51-1/P51)+SIGN(Q51)*SQRT((1/Q51-1/P51)*(1/Q51-1/P51) + 4*BQ51/((BQ51+1)*(BQ51+1))*(2*1/Q51*1/P51-1/P51*1/P51)))</f>
        <v>0</v>
      </c>
      <c r="P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Q51">
        <f>I51*(1000-(1000*0.61365*exp(17.502*U51/(240.97+U51))/(CB51+CC51)+BW51)/2)/(1000*0.61365*exp(17.502*U51/(240.97+U51))/(CB51+CC51)-BW51)</f>
        <v>0</v>
      </c>
      <c r="R51">
        <f>1/((BQ51+1)/(O51/1.6)+1/(P51/1.37)) + BQ51/((BQ51+1)/(O51/1.6) + BQ51/(P51/1.37))</f>
        <v>0</v>
      </c>
      <c r="S51">
        <f>(BM51*BO51)</f>
        <v>0</v>
      </c>
      <c r="T51">
        <f>(CD51+(S51+2*0.95*5.67E-8*(((CD51+$B$7)+273)^4-(CD51+273)^4)-44100*I51)/(1.84*29.3*P51+8*0.95*5.67E-8*(CD51+273)^3))</f>
        <v>0</v>
      </c>
      <c r="U51">
        <f>($C$7*CE51+$D$7*CF51+$E$7*T51)</f>
        <v>0</v>
      </c>
      <c r="V51">
        <f>0.61365*exp(17.502*U51/(240.97+U51))</f>
        <v>0</v>
      </c>
      <c r="W51">
        <f>(X51/Y51*100)</f>
        <v>0</v>
      </c>
      <c r="X51">
        <f>BW51*(CB51+CC51)/1000</f>
        <v>0</v>
      </c>
      <c r="Y51">
        <f>0.61365*exp(17.502*CD51/(240.97+CD51))</f>
        <v>0</v>
      </c>
      <c r="Z51">
        <f>(V51-BW51*(CB51+CC51)/1000)</f>
        <v>0</v>
      </c>
      <c r="AA51">
        <f>(-I51*44100)</f>
        <v>0</v>
      </c>
      <c r="AB51">
        <f>2*29.3*P51*0.92*(CD51-U51)</f>
        <v>0</v>
      </c>
      <c r="AC51">
        <f>2*0.95*5.67E-8*(((CD51+$B$7)+273)^4-(U51+273)^4)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MAX(0,($B$13+$C$13*CI51)/(1+$D$13*CI51)*CB51/(CD51+273)*$E$13)</f>
        <v>0</v>
      </c>
      <c r="AJ51" t="s">
        <v>290</v>
      </c>
      <c r="AK51">
        <v>15552.9</v>
      </c>
      <c r="AL51">
        <v>715.476923076923</v>
      </c>
      <c r="AM51">
        <v>3262.08</v>
      </c>
      <c r="AN51">
        <f>AM51-AL51</f>
        <v>0</v>
      </c>
      <c r="AO51">
        <f>AN51/AM51</f>
        <v>0</v>
      </c>
      <c r="AP51">
        <v>-0.577747479816223</v>
      </c>
      <c r="AQ51" t="s">
        <v>449</v>
      </c>
      <c r="AR51">
        <v>15410.2</v>
      </c>
      <c r="AS51">
        <v>881.395153846154</v>
      </c>
      <c r="AT51">
        <v>1143.93</v>
      </c>
      <c r="AU51">
        <f>1-AS51/AT51</f>
        <v>0</v>
      </c>
      <c r="AV51">
        <v>0.5</v>
      </c>
      <c r="AW51">
        <f>BM51</f>
        <v>0</v>
      </c>
      <c r="AX51">
        <f>J51</f>
        <v>0</v>
      </c>
      <c r="AY51">
        <f>AU51*AV51*AW51</f>
        <v>0</v>
      </c>
      <c r="AZ51">
        <f>BE51/AT51</f>
        <v>0</v>
      </c>
      <c r="BA51">
        <f>(AX51-AP51)/AW51</f>
        <v>0</v>
      </c>
      <c r="BB51">
        <f>(AM51-AT51)/AT51</f>
        <v>0</v>
      </c>
      <c r="BC51" t="s">
        <v>450</v>
      </c>
      <c r="BD51">
        <v>-578.86</v>
      </c>
      <c r="BE51">
        <f>AT51-BD51</f>
        <v>0</v>
      </c>
      <c r="BF51">
        <f>(AT51-AS51)/(AT51-BD51)</f>
        <v>0</v>
      </c>
      <c r="BG51">
        <f>(AM51-AT51)/(AM51-BD51)</f>
        <v>0</v>
      </c>
      <c r="BH51">
        <f>(AT51-AS51)/(AT51-AL51)</f>
        <v>0</v>
      </c>
      <c r="BI51">
        <f>(AM51-AT51)/(AM51-AL51)</f>
        <v>0</v>
      </c>
      <c r="BJ51">
        <f>(BF51*BD51/AS51)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293</v>
      </c>
      <c r="BS51">
        <v>2</v>
      </c>
      <c r="BT51">
        <v>1604004827.25</v>
      </c>
      <c r="BU51">
        <v>378.826666666667</v>
      </c>
      <c r="BV51">
        <v>400.0005</v>
      </c>
      <c r="BW51">
        <v>34.6352366666667</v>
      </c>
      <c r="BX51">
        <v>25.15488</v>
      </c>
      <c r="BY51">
        <v>378.826666666667</v>
      </c>
      <c r="BZ51">
        <v>34.22024</v>
      </c>
      <c r="CA51">
        <v>500.055033333333</v>
      </c>
      <c r="CB51">
        <v>101.606866666667</v>
      </c>
      <c r="CC51">
        <v>0.100059466666667</v>
      </c>
      <c r="CD51">
        <v>36.9782366666667</v>
      </c>
      <c r="CE51">
        <v>35.6015633333333</v>
      </c>
      <c r="CF51">
        <v>999.9</v>
      </c>
      <c r="CG51">
        <v>0</v>
      </c>
      <c r="CH51">
        <v>0</v>
      </c>
      <c r="CI51">
        <v>10004.3683333333</v>
      </c>
      <c r="CJ51">
        <v>0</v>
      </c>
      <c r="CK51">
        <v>648.7679</v>
      </c>
      <c r="CL51">
        <v>1299.99433333333</v>
      </c>
      <c r="CM51">
        <v>0.899992666666667</v>
      </c>
      <c r="CN51">
        <v>0.100007396666667</v>
      </c>
      <c r="CO51">
        <v>0</v>
      </c>
      <c r="CP51">
        <v>882.0208</v>
      </c>
      <c r="CQ51">
        <v>4.99979</v>
      </c>
      <c r="CR51">
        <v>11778.6933333333</v>
      </c>
      <c r="CS51">
        <v>11051.2133333333</v>
      </c>
      <c r="CT51">
        <v>49.3582</v>
      </c>
      <c r="CU51">
        <v>51.6912</v>
      </c>
      <c r="CV51">
        <v>50.4958</v>
      </c>
      <c r="CW51">
        <v>50.875</v>
      </c>
      <c r="CX51">
        <v>51.2374</v>
      </c>
      <c r="CY51">
        <v>1165.48566666667</v>
      </c>
      <c r="CZ51">
        <v>129.509333333333</v>
      </c>
      <c r="DA51">
        <v>0</v>
      </c>
      <c r="DB51">
        <v>93.2000000476837</v>
      </c>
      <c r="DC51">
        <v>0</v>
      </c>
      <c r="DD51">
        <v>881.395153846154</v>
      </c>
      <c r="DE51">
        <v>-204.806358954285</v>
      </c>
      <c r="DF51">
        <v>-1726.53333229677</v>
      </c>
      <c r="DG51">
        <v>11774.8730769231</v>
      </c>
      <c r="DH51">
        <v>15</v>
      </c>
      <c r="DI51">
        <v>0</v>
      </c>
      <c r="DJ51" t="s">
        <v>294</v>
      </c>
      <c r="DK51">
        <v>1603922837.1</v>
      </c>
      <c r="DL51">
        <v>1603922837.1</v>
      </c>
      <c r="DM51">
        <v>0</v>
      </c>
      <c r="DN51">
        <v>0.036</v>
      </c>
      <c r="DO51">
        <v>0.017</v>
      </c>
      <c r="DP51">
        <v>0.377</v>
      </c>
      <c r="DQ51">
        <v>-0.105</v>
      </c>
      <c r="DR51">
        <v>400</v>
      </c>
      <c r="DS51">
        <v>12</v>
      </c>
      <c r="DT51">
        <v>0.27</v>
      </c>
      <c r="DU51">
        <v>0.26</v>
      </c>
      <c r="DV51">
        <v>14.5425573079109</v>
      </c>
      <c r="DW51">
        <v>0.0750555116629512</v>
      </c>
      <c r="DX51">
        <v>0.0262344901537219</v>
      </c>
      <c r="DY51">
        <v>1</v>
      </c>
      <c r="DZ51">
        <v>-21.1614161290323</v>
      </c>
      <c r="EA51">
        <v>-0.766983870967699</v>
      </c>
      <c r="EB51">
        <v>0.066343738780221</v>
      </c>
      <c r="EC51">
        <v>0</v>
      </c>
      <c r="ED51">
        <v>9.45770806451613</v>
      </c>
      <c r="EE51">
        <v>1.71739258064517</v>
      </c>
      <c r="EF51">
        <v>0.128989408552929</v>
      </c>
      <c r="EG51">
        <v>0</v>
      </c>
      <c r="EH51">
        <v>1</v>
      </c>
      <c r="EI51">
        <v>3</v>
      </c>
      <c r="EJ51" t="s">
        <v>318</v>
      </c>
      <c r="EK51">
        <v>100</v>
      </c>
      <c r="EL51">
        <v>100</v>
      </c>
      <c r="EM51">
        <v>0</v>
      </c>
      <c r="EN51">
        <v>0.4209</v>
      </c>
      <c r="EO51">
        <v>0</v>
      </c>
      <c r="EP51">
        <v>0</v>
      </c>
      <c r="EQ51">
        <v>0</v>
      </c>
      <c r="ER51">
        <v>0</v>
      </c>
      <c r="ES51">
        <v>0.225432467281933</v>
      </c>
      <c r="ET51">
        <v>0</v>
      </c>
      <c r="EU51">
        <v>0</v>
      </c>
      <c r="EV51">
        <v>0</v>
      </c>
      <c r="EW51">
        <v>-1</v>
      </c>
      <c r="EX51">
        <v>-1</v>
      </c>
      <c r="EY51">
        <v>-1</v>
      </c>
      <c r="EZ51">
        <v>-1</v>
      </c>
      <c r="FA51">
        <v>1366.6</v>
      </c>
      <c r="FB51">
        <v>1366.6</v>
      </c>
      <c r="FC51">
        <v>2</v>
      </c>
      <c r="FD51">
        <v>504.825</v>
      </c>
      <c r="FE51">
        <v>436.745</v>
      </c>
      <c r="FF51">
        <v>35.7885</v>
      </c>
      <c r="FG51">
        <v>32.308</v>
      </c>
      <c r="FH51">
        <v>30.0001</v>
      </c>
      <c r="FI51">
        <v>31.9558</v>
      </c>
      <c r="FJ51">
        <v>31.8198</v>
      </c>
      <c r="FK51">
        <v>31.0661</v>
      </c>
      <c r="FL51">
        <v>0</v>
      </c>
      <c r="FM51">
        <v>100</v>
      </c>
      <c r="FN51">
        <v>-999.9</v>
      </c>
      <c r="FO51">
        <v>400</v>
      </c>
      <c r="FP51">
        <v>33.6055</v>
      </c>
      <c r="FQ51">
        <v>101.121</v>
      </c>
      <c r="FR51">
        <v>101.273</v>
      </c>
    </row>
    <row r="52" spans="1:174">
      <c r="A52">
        <v>36</v>
      </c>
      <c r="B52">
        <v>1604004912.5</v>
      </c>
      <c r="C52">
        <v>5005.40000009537</v>
      </c>
      <c r="D52" t="s">
        <v>451</v>
      </c>
      <c r="E52" t="s">
        <v>452</v>
      </c>
      <c r="F52" t="s">
        <v>453</v>
      </c>
      <c r="G52" t="s">
        <v>384</v>
      </c>
      <c r="H52">
        <v>1604004904.75</v>
      </c>
      <c r="I52">
        <f>CA52*AG52*(BW52-BX52)/(100*BP52*(1000-AG52*BW52))</f>
        <v>0</v>
      </c>
      <c r="J52">
        <f>CA52*AG52*(BV52-BU52*(1000-AG52*BX52)/(1000-AG52*BW52))/(100*BP52)</f>
        <v>0</v>
      </c>
      <c r="K52">
        <f>BU52 - IF(AG52&gt;1, J52*BP52*100.0/(AI52*CI52), 0)</f>
        <v>0</v>
      </c>
      <c r="L52">
        <f>((R52-I52/2)*K52-J52)/(R52+I52/2)</f>
        <v>0</v>
      </c>
      <c r="M52">
        <f>L52*(CB52+CC52)/1000.0</f>
        <v>0</v>
      </c>
      <c r="N52">
        <f>(BU52 - IF(AG52&gt;1, J52*BP52*100.0/(AI52*CI52), 0))*(CB52+CC52)/1000.0</f>
        <v>0</v>
      </c>
      <c r="O52">
        <f>2.0/((1/Q52-1/P52)+SIGN(Q52)*SQRT((1/Q52-1/P52)*(1/Q52-1/P52) + 4*BQ52/((BQ52+1)*(BQ52+1))*(2*1/Q52*1/P52-1/P52*1/P52)))</f>
        <v>0</v>
      </c>
      <c r="P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Q52">
        <f>I52*(1000-(1000*0.61365*exp(17.502*U52/(240.97+U52))/(CB52+CC52)+BW52)/2)/(1000*0.61365*exp(17.502*U52/(240.97+U52))/(CB52+CC52)-BW52)</f>
        <v>0</v>
      </c>
      <c r="R52">
        <f>1/((BQ52+1)/(O52/1.6)+1/(P52/1.37)) + BQ52/((BQ52+1)/(O52/1.6) + BQ52/(P52/1.37))</f>
        <v>0</v>
      </c>
      <c r="S52">
        <f>(BM52*BO52)</f>
        <v>0</v>
      </c>
      <c r="T52">
        <f>(CD52+(S52+2*0.95*5.67E-8*(((CD52+$B$7)+273)^4-(CD52+273)^4)-44100*I52)/(1.84*29.3*P52+8*0.95*5.67E-8*(CD52+273)^3))</f>
        <v>0</v>
      </c>
      <c r="U52">
        <f>($C$7*CE52+$D$7*CF52+$E$7*T52)</f>
        <v>0</v>
      </c>
      <c r="V52">
        <f>0.61365*exp(17.502*U52/(240.97+U52))</f>
        <v>0</v>
      </c>
      <c r="W52">
        <f>(X52/Y52*100)</f>
        <v>0</v>
      </c>
      <c r="X52">
        <f>BW52*(CB52+CC52)/1000</f>
        <v>0</v>
      </c>
      <c r="Y52">
        <f>0.61365*exp(17.502*CD52/(240.97+CD52))</f>
        <v>0</v>
      </c>
      <c r="Z52">
        <f>(V52-BW52*(CB52+CC52)/1000)</f>
        <v>0</v>
      </c>
      <c r="AA52">
        <f>(-I52*44100)</f>
        <v>0</v>
      </c>
      <c r="AB52">
        <f>2*29.3*P52*0.92*(CD52-U52)</f>
        <v>0</v>
      </c>
      <c r="AC52">
        <f>2*0.95*5.67E-8*(((CD52+$B$7)+273)^4-(U52+273)^4)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MAX(0,($B$13+$C$13*CI52)/(1+$D$13*CI52)*CB52/(CD52+273)*$E$13)</f>
        <v>0</v>
      </c>
      <c r="AJ52" t="s">
        <v>290</v>
      </c>
      <c r="AK52">
        <v>15552.9</v>
      </c>
      <c r="AL52">
        <v>715.476923076923</v>
      </c>
      <c r="AM52">
        <v>3262.08</v>
      </c>
      <c r="AN52">
        <f>AM52-AL52</f>
        <v>0</v>
      </c>
      <c r="AO52">
        <f>AN52/AM52</f>
        <v>0</v>
      </c>
      <c r="AP52">
        <v>-0.577747479816223</v>
      </c>
      <c r="AQ52" t="s">
        <v>454</v>
      </c>
      <c r="AR52">
        <v>15392.4</v>
      </c>
      <c r="AS52">
        <v>1109.32653846154</v>
      </c>
      <c r="AT52">
        <v>1694.93</v>
      </c>
      <c r="AU52">
        <f>1-AS52/AT52</f>
        <v>0</v>
      </c>
      <c r="AV52">
        <v>0.5</v>
      </c>
      <c r="AW52">
        <f>BM52</f>
        <v>0</v>
      </c>
      <c r="AX52">
        <f>J52</f>
        <v>0</v>
      </c>
      <c r="AY52">
        <f>AU52*AV52*AW52</f>
        <v>0</v>
      </c>
      <c r="AZ52">
        <f>BE52/AT52</f>
        <v>0</v>
      </c>
      <c r="BA52">
        <f>(AX52-AP52)/AW52</f>
        <v>0</v>
      </c>
      <c r="BB52">
        <f>(AM52-AT52)/AT52</f>
        <v>0</v>
      </c>
      <c r="BC52" t="s">
        <v>455</v>
      </c>
      <c r="BD52">
        <v>755.74</v>
      </c>
      <c r="BE52">
        <f>AT52-BD52</f>
        <v>0</v>
      </c>
      <c r="BF52">
        <f>(AT52-AS52)/(AT52-BD52)</f>
        <v>0</v>
      </c>
      <c r="BG52">
        <f>(AM52-AT52)/(AM52-BD52)</f>
        <v>0</v>
      </c>
      <c r="BH52">
        <f>(AT52-AS52)/(AT52-AL52)</f>
        <v>0</v>
      </c>
      <c r="BI52">
        <f>(AM52-AT52)/(AM52-AL52)</f>
        <v>0</v>
      </c>
      <c r="BJ52">
        <f>(BF52*BD52/AS52)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293</v>
      </c>
      <c r="BS52">
        <v>2</v>
      </c>
      <c r="BT52">
        <v>1604004904.75</v>
      </c>
      <c r="BU52">
        <v>377.205066666667</v>
      </c>
      <c r="BV52">
        <v>399.989933333333</v>
      </c>
      <c r="BW52">
        <v>32.42741</v>
      </c>
      <c r="BX52">
        <v>25.1232233333333</v>
      </c>
      <c r="BY52">
        <v>377.205066666667</v>
      </c>
      <c r="BZ52">
        <v>32.0850066666667</v>
      </c>
      <c r="CA52">
        <v>500.0304</v>
      </c>
      <c r="CB52">
        <v>101.602633333333</v>
      </c>
      <c r="CC52">
        <v>0.0999398633333333</v>
      </c>
      <c r="CD52">
        <v>37.10132</v>
      </c>
      <c r="CE52">
        <v>36.2952633333333</v>
      </c>
      <c r="CF52">
        <v>999.9</v>
      </c>
      <c r="CG52">
        <v>0</v>
      </c>
      <c r="CH52">
        <v>0</v>
      </c>
      <c r="CI52">
        <v>10002.263</v>
      </c>
      <c r="CJ52">
        <v>0</v>
      </c>
      <c r="CK52">
        <v>443.5807</v>
      </c>
      <c r="CL52">
        <v>1299.99833333333</v>
      </c>
      <c r="CM52">
        <v>0.9000105</v>
      </c>
      <c r="CN52">
        <v>0.0999898333333333</v>
      </c>
      <c r="CO52">
        <v>0</v>
      </c>
      <c r="CP52">
        <v>1109.996</v>
      </c>
      <c r="CQ52">
        <v>4.99979</v>
      </c>
      <c r="CR52">
        <v>14814.2533333333</v>
      </c>
      <c r="CS52">
        <v>11051.31</v>
      </c>
      <c r="CT52">
        <v>49.4538</v>
      </c>
      <c r="CU52">
        <v>51.812</v>
      </c>
      <c r="CV52">
        <v>50.5809</v>
      </c>
      <c r="CW52">
        <v>50.937</v>
      </c>
      <c r="CX52">
        <v>51.312</v>
      </c>
      <c r="CY52">
        <v>1165.512</v>
      </c>
      <c r="CZ52">
        <v>129.486333333333</v>
      </c>
      <c r="DA52">
        <v>0</v>
      </c>
      <c r="DB52">
        <v>76.6000001430511</v>
      </c>
      <c r="DC52">
        <v>0</v>
      </c>
      <c r="DD52">
        <v>1109.32653846154</v>
      </c>
      <c r="DE52">
        <v>-209.844444422287</v>
      </c>
      <c r="DF52">
        <v>-2565.06324755731</v>
      </c>
      <c r="DG52">
        <v>14806.4038461538</v>
      </c>
      <c r="DH52">
        <v>15</v>
      </c>
      <c r="DI52">
        <v>0</v>
      </c>
      <c r="DJ52" t="s">
        <v>294</v>
      </c>
      <c r="DK52">
        <v>1603922837.1</v>
      </c>
      <c r="DL52">
        <v>1603922837.1</v>
      </c>
      <c r="DM52">
        <v>0</v>
      </c>
      <c r="DN52">
        <v>0.036</v>
      </c>
      <c r="DO52">
        <v>0.017</v>
      </c>
      <c r="DP52">
        <v>0.377</v>
      </c>
      <c r="DQ52">
        <v>-0.105</v>
      </c>
      <c r="DR52">
        <v>400</v>
      </c>
      <c r="DS52">
        <v>12</v>
      </c>
      <c r="DT52">
        <v>0.27</v>
      </c>
      <c r="DU52">
        <v>0.26</v>
      </c>
      <c r="DV52">
        <v>16.6239866095634</v>
      </c>
      <c r="DW52">
        <v>-0.851693427924996</v>
      </c>
      <c r="DX52">
        <v>0.0635032299130566</v>
      </c>
      <c r="DY52">
        <v>0</v>
      </c>
      <c r="DZ52">
        <v>-22.7894419354839</v>
      </c>
      <c r="EA52">
        <v>0.607325806451641</v>
      </c>
      <c r="EB52">
        <v>0.0485664810350193</v>
      </c>
      <c r="EC52">
        <v>0</v>
      </c>
      <c r="ED52">
        <v>7.29973741935484</v>
      </c>
      <c r="EE52">
        <v>0.910139516129</v>
      </c>
      <c r="EF52">
        <v>0.0684572060330861</v>
      </c>
      <c r="EG52">
        <v>0</v>
      </c>
      <c r="EH52">
        <v>0</v>
      </c>
      <c r="EI52">
        <v>3</v>
      </c>
      <c r="EJ52" t="s">
        <v>295</v>
      </c>
      <c r="EK52">
        <v>100</v>
      </c>
      <c r="EL52">
        <v>100</v>
      </c>
      <c r="EM52">
        <v>0</v>
      </c>
      <c r="EN52">
        <v>0.3454</v>
      </c>
      <c r="EO52">
        <v>0</v>
      </c>
      <c r="EP52">
        <v>0</v>
      </c>
      <c r="EQ52">
        <v>0</v>
      </c>
      <c r="ER52">
        <v>0</v>
      </c>
      <c r="ES52">
        <v>0.225432467281933</v>
      </c>
      <c r="ET52">
        <v>0</v>
      </c>
      <c r="EU52">
        <v>0</v>
      </c>
      <c r="EV52">
        <v>0</v>
      </c>
      <c r="EW52">
        <v>-1</v>
      </c>
      <c r="EX52">
        <v>-1</v>
      </c>
      <c r="EY52">
        <v>-1</v>
      </c>
      <c r="EZ52">
        <v>-1</v>
      </c>
      <c r="FA52">
        <v>1367.9</v>
      </c>
      <c r="FB52">
        <v>1367.9</v>
      </c>
      <c r="FC52">
        <v>2</v>
      </c>
      <c r="FD52">
        <v>500.148</v>
      </c>
      <c r="FE52">
        <v>441.7</v>
      </c>
      <c r="FF52">
        <v>35.8123</v>
      </c>
      <c r="FG52">
        <v>32.2894</v>
      </c>
      <c r="FH52">
        <v>30</v>
      </c>
      <c r="FI52">
        <v>31.9341</v>
      </c>
      <c r="FJ52">
        <v>31.8029</v>
      </c>
      <c r="FK52">
        <v>31.068</v>
      </c>
      <c r="FL52">
        <v>0</v>
      </c>
      <c r="FM52">
        <v>100</v>
      </c>
      <c r="FN52">
        <v>-999.9</v>
      </c>
      <c r="FO52">
        <v>400</v>
      </c>
      <c r="FP52">
        <v>34.8271</v>
      </c>
      <c r="FQ52">
        <v>101.131</v>
      </c>
      <c r="FR52">
        <v>101.304</v>
      </c>
    </row>
    <row r="53" spans="1:174">
      <c r="A53">
        <v>37</v>
      </c>
      <c r="B53">
        <v>1604005002.5</v>
      </c>
      <c r="C53">
        <v>5095.40000009537</v>
      </c>
      <c r="D53" t="s">
        <v>456</v>
      </c>
      <c r="E53" t="s">
        <v>457</v>
      </c>
      <c r="F53" t="s">
        <v>453</v>
      </c>
      <c r="G53" t="s">
        <v>384</v>
      </c>
      <c r="H53">
        <v>1604004994.75</v>
      </c>
      <c r="I53">
        <f>CA53*AG53*(BW53-BX53)/(100*BP53*(1000-AG53*BW53))</f>
        <v>0</v>
      </c>
      <c r="J53">
        <f>CA53*AG53*(BV53-BU53*(1000-AG53*BX53)/(1000-AG53*BW53))/(100*BP53)</f>
        <v>0</v>
      </c>
      <c r="K53">
        <f>BU53 - IF(AG53&gt;1, J53*BP53*100.0/(AI53*CI53), 0)</f>
        <v>0</v>
      </c>
      <c r="L53">
        <f>((R53-I53/2)*K53-J53)/(R53+I53/2)</f>
        <v>0</v>
      </c>
      <c r="M53">
        <f>L53*(CB53+CC53)/1000.0</f>
        <v>0</v>
      </c>
      <c r="N53">
        <f>(BU53 - IF(AG53&gt;1, J53*BP53*100.0/(AI53*CI53), 0))*(CB53+CC53)/1000.0</f>
        <v>0</v>
      </c>
      <c r="O53">
        <f>2.0/((1/Q53-1/P53)+SIGN(Q53)*SQRT((1/Q53-1/P53)*(1/Q53-1/P53) + 4*BQ53/((BQ53+1)*(BQ53+1))*(2*1/Q53*1/P53-1/P53*1/P53)))</f>
        <v>0</v>
      </c>
      <c r="P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Q53">
        <f>I53*(1000-(1000*0.61365*exp(17.502*U53/(240.97+U53))/(CB53+CC53)+BW53)/2)/(1000*0.61365*exp(17.502*U53/(240.97+U53))/(CB53+CC53)-BW53)</f>
        <v>0</v>
      </c>
      <c r="R53">
        <f>1/((BQ53+1)/(O53/1.6)+1/(P53/1.37)) + BQ53/((BQ53+1)/(O53/1.6) + BQ53/(P53/1.37))</f>
        <v>0</v>
      </c>
      <c r="S53">
        <f>(BM53*BO53)</f>
        <v>0</v>
      </c>
      <c r="T53">
        <f>(CD53+(S53+2*0.95*5.67E-8*(((CD53+$B$7)+273)^4-(CD53+273)^4)-44100*I53)/(1.84*29.3*P53+8*0.95*5.67E-8*(CD53+273)^3))</f>
        <v>0</v>
      </c>
      <c r="U53">
        <f>($C$7*CE53+$D$7*CF53+$E$7*T53)</f>
        <v>0</v>
      </c>
      <c r="V53">
        <f>0.61365*exp(17.502*U53/(240.97+U53))</f>
        <v>0</v>
      </c>
      <c r="W53">
        <f>(X53/Y53*100)</f>
        <v>0</v>
      </c>
      <c r="X53">
        <f>BW53*(CB53+CC53)/1000</f>
        <v>0</v>
      </c>
      <c r="Y53">
        <f>0.61365*exp(17.502*CD53/(240.97+CD53))</f>
        <v>0</v>
      </c>
      <c r="Z53">
        <f>(V53-BW53*(CB53+CC53)/1000)</f>
        <v>0</v>
      </c>
      <c r="AA53">
        <f>(-I53*44100)</f>
        <v>0</v>
      </c>
      <c r="AB53">
        <f>2*29.3*P53*0.92*(CD53-U53)</f>
        <v>0</v>
      </c>
      <c r="AC53">
        <f>2*0.95*5.67E-8*(((CD53+$B$7)+273)^4-(U53+273)^4)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MAX(0,($B$13+$C$13*CI53)/(1+$D$13*CI53)*CB53/(CD53+273)*$E$13)</f>
        <v>0</v>
      </c>
      <c r="AJ53" t="s">
        <v>290</v>
      </c>
      <c r="AK53">
        <v>15552.9</v>
      </c>
      <c r="AL53">
        <v>715.476923076923</v>
      </c>
      <c r="AM53">
        <v>3262.08</v>
      </c>
      <c r="AN53">
        <f>AM53-AL53</f>
        <v>0</v>
      </c>
      <c r="AO53">
        <f>AN53/AM53</f>
        <v>0</v>
      </c>
      <c r="AP53">
        <v>-0.577747479816223</v>
      </c>
      <c r="AQ53" t="s">
        <v>458</v>
      </c>
      <c r="AR53">
        <v>15271.3</v>
      </c>
      <c r="AS53">
        <v>963.05792</v>
      </c>
      <c r="AT53">
        <v>548.14</v>
      </c>
      <c r="AU53">
        <f>1-AS53/AT53</f>
        <v>0</v>
      </c>
      <c r="AV53">
        <v>0.5</v>
      </c>
      <c r="AW53">
        <f>BM53</f>
        <v>0</v>
      </c>
      <c r="AX53">
        <f>J53</f>
        <v>0</v>
      </c>
      <c r="AY53">
        <f>AU53*AV53*AW53</f>
        <v>0</v>
      </c>
      <c r="AZ53">
        <f>BE53/AT53</f>
        <v>0</v>
      </c>
      <c r="BA53">
        <f>(AX53-AP53)/AW53</f>
        <v>0</v>
      </c>
      <c r="BB53">
        <f>(AM53-AT53)/AT53</f>
        <v>0</v>
      </c>
      <c r="BC53" t="s">
        <v>459</v>
      </c>
      <c r="BD53">
        <v>-1034.35</v>
      </c>
      <c r="BE53">
        <f>AT53-BD53</f>
        <v>0</v>
      </c>
      <c r="BF53">
        <f>(AT53-AS53)/(AT53-BD53)</f>
        <v>0</v>
      </c>
      <c r="BG53">
        <f>(AM53-AT53)/(AM53-BD53)</f>
        <v>0</v>
      </c>
      <c r="BH53">
        <f>(AT53-AS53)/(AT53-AL53)</f>
        <v>0</v>
      </c>
      <c r="BI53">
        <f>(AM53-AT53)/(AM53-AL53)</f>
        <v>0</v>
      </c>
      <c r="BJ53">
        <f>(BF53*BD53/AS53)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293</v>
      </c>
      <c r="BS53">
        <v>2</v>
      </c>
      <c r="BT53">
        <v>1604004994.75</v>
      </c>
      <c r="BU53">
        <v>378.206966666667</v>
      </c>
      <c r="BV53">
        <v>400.000833333333</v>
      </c>
      <c r="BW53">
        <v>32.2204633333333</v>
      </c>
      <c r="BX53">
        <v>25.0615566666667</v>
      </c>
      <c r="BY53">
        <v>378.206966666667</v>
      </c>
      <c r="BZ53">
        <v>31.88464</v>
      </c>
      <c r="CA53">
        <v>500.044833333333</v>
      </c>
      <c r="CB53">
        <v>101.599833333333</v>
      </c>
      <c r="CC53">
        <v>0.100037843333333</v>
      </c>
      <c r="CD53">
        <v>37.2585866666667</v>
      </c>
      <c r="CE53">
        <v>36.39633</v>
      </c>
      <c r="CF53">
        <v>999.9</v>
      </c>
      <c r="CG53">
        <v>0</v>
      </c>
      <c r="CH53">
        <v>0</v>
      </c>
      <c r="CI53">
        <v>9997.68833333333</v>
      </c>
      <c r="CJ53">
        <v>0</v>
      </c>
      <c r="CK53">
        <v>679.1792</v>
      </c>
      <c r="CL53">
        <v>1299.987</v>
      </c>
      <c r="CM53">
        <v>0.8999966</v>
      </c>
      <c r="CN53">
        <v>0.10000334</v>
      </c>
      <c r="CO53">
        <v>0</v>
      </c>
      <c r="CP53">
        <v>963.773466666666</v>
      </c>
      <c r="CQ53">
        <v>4.99979</v>
      </c>
      <c r="CR53">
        <v>12971.0933333333</v>
      </c>
      <c r="CS53">
        <v>11051.1666666667</v>
      </c>
      <c r="CT53">
        <v>49.604</v>
      </c>
      <c r="CU53">
        <v>51.9664</v>
      </c>
      <c r="CV53">
        <v>50.6912</v>
      </c>
      <c r="CW53">
        <v>51.1291333333333</v>
      </c>
      <c r="CX53">
        <v>51.4538</v>
      </c>
      <c r="CY53">
        <v>1165.487</v>
      </c>
      <c r="CZ53">
        <v>129.5</v>
      </c>
      <c r="DA53">
        <v>0</v>
      </c>
      <c r="DB53">
        <v>89</v>
      </c>
      <c r="DC53">
        <v>0</v>
      </c>
      <c r="DD53">
        <v>963.05792</v>
      </c>
      <c r="DE53">
        <v>-86.1680770579371</v>
      </c>
      <c r="DF53">
        <v>-1078.09230994658</v>
      </c>
      <c r="DG53">
        <v>12960.552</v>
      </c>
      <c r="DH53">
        <v>15</v>
      </c>
      <c r="DI53">
        <v>0</v>
      </c>
      <c r="DJ53" t="s">
        <v>294</v>
      </c>
      <c r="DK53">
        <v>1603922837.1</v>
      </c>
      <c r="DL53">
        <v>1603922837.1</v>
      </c>
      <c r="DM53">
        <v>0</v>
      </c>
      <c r="DN53">
        <v>0.036</v>
      </c>
      <c r="DO53">
        <v>0.017</v>
      </c>
      <c r="DP53">
        <v>0.377</v>
      </c>
      <c r="DQ53">
        <v>-0.105</v>
      </c>
      <c r="DR53">
        <v>400</v>
      </c>
      <c r="DS53">
        <v>12</v>
      </c>
      <c r="DT53">
        <v>0.27</v>
      </c>
      <c r="DU53">
        <v>0.26</v>
      </c>
      <c r="DV53">
        <v>15.8326406261906</v>
      </c>
      <c r="DW53">
        <v>-0.262179859699554</v>
      </c>
      <c r="DX53">
        <v>0.0349005176897211</v>
      </c>
      <c r="DY53">
        <v>1</v>
      </c>
      <c r="DZ53">
        <v>-21.7937548387097</v>
      </c>
      <c r="EA53">
        <v>-0.0286838709676667</v>
      </c>
      <c r="EB53">
        <v>0.0370393238173291</v>
      </c>
      <c r="EC53">
        <v>1</v>
      </c>
      <c r="ED53">
        <v>7.1549035483871</v>
      </c>
      <c r="EE53">
        <v>0.788438225806429</v>
      </c>
      <c r="EF53">
        <v>0.0595102108098665</v>
      </c>
      <c r="EG53">
        <v>0</v>
      </c>
      <c r="EH53">
        <v>2</v>
      </c>
      <c r="EI53">
        <v>3</v>
      </c>
      <c r="EJ53" t="s">
        <v>325</v>
      </c>
      <c r="EK53">
        <v>100</v>
      </c>
      <c r="EL53">
        <v>100</v>
      </c>
      <c r="EM53">
        <v>0</v>
      </c>
      <c r="EN53">
        <v>0.3382</v>
      </c>
      <c r="EO53">
        <v>0</v>
      </c>
      <c r="EP53">
        <v>0</v>
      </c>
      <c r="EQ53">
        <v>0</v>
      </c>
      <c r="ER53">
        <v>0</v>
      </c>
      <c r="ES53">
        <v>0.225432467281933</v>
      </c>
      <c r="ET53">
        <v>0</v>
      </c>
      <c r="EU53">
        <v>0</v>
      </c>
      <c r="EV53">
        <v>0</v>
      </c>
      <c r="EW53">
        <v>-1</v>
      </c>
      <c r="EX53">
        <v>-1</v>
      </c>
      <c r="EY53">
        <v>-1</v>
      </c>
      <c r="EZ53">
        <v>-1</v>
      </c>
      <c r="FA53">
        <v>1369.4</v>
      </c>
      <c r="FB53">
        <v>1369.4</v>
      </c>
      <c r="FC53">
        <v>2</v>
      </c>
      <c r="FD53">
        <v>500.168</v>
      </c>
      <c r="FE53">
        <v>442.185</v>
      </c>
      <c r="FF53">
        <v>35.8795</v>
      </c>
      <c r="FG53">
        <v>32.2766</v>
      </c>
      <c r="FH53">
        <v>30.0001</v>
      </c>
      <c r="FI53">
        <v>31.9221</v>
      </c>
      <c r="FJ53">
        <v>31.792</v>
      </c>
      <c r="FK53">
        <v>31.0748</v>
      </c>
      <c r="FL53">
        <v>0</v>
      </c>
      <c r="FM53">
        <v>100</v>
      </c>
      <c r="FN53">
        <v>-999.9</v>
      </c>
      <c r="FO53">
        <v>400</v>
      </c>
      <c r="FP53">
        <v>31.9954</v>
      </c>
      <c r="FQ53">
        <v>101.136</v>
      </c>
      <c r="FR53">
        <v>101.301</v>
      </c>
    </row>
    <row r="54" spans="1:174">
      <c r="A54">
        <v>38</v>
      </c>
      <c r="B54">
        <v>1604005068</v>
      </c>
      <c r="C54">
        <v>5160.90000009537</v>
      </c>
      <c r="D54" t="s">
        <v>460</v>
      </c>
      <c r="E54" t="s">
        <v>461</v>
      </c>
      <c r="F54" t="s">
        <v>288</v>
      </c>
      <c r="G54" t="s">
        <v>462</v>
      </c>
      <c r="H54">
        <v>1604005060.25</v>
      </c>
      <c r="I54">
        <f>CA54*AG54*(BW54-BX54)/(100*BP54*(1000-AG54*BW54))</f>
        <v>0</v>
      </c>
      <c r="J54">
        <f>CA54*AG54*(BV54-BU54*(1000-AG54*BX54)/(1000-AG54*BW54))/(100*BP54)</f>
        <v>0</v>
      </c>
      <c r="K54">
        <f>BU54 - IF(AG54&gt;1, J54*BP54*100.0/(AI54*CI54), 0)</f>
        <v>0</v>
      </c>
      <c r="L54">
        <f>((R54-I54/2)*K54-J54)/(R54+I54/2)</f>
        <v>0</v>
      </c>
      <c r="M54">
        <f>L54*(CB54+CC54)/1000.0</f>
        <v>0</v>
      </c>
      <c r="N54">
        <f>(BU54 - IF(AG54&gt;1, J54*BP54*100.0/(AI54*CI54), 0))*(CB54+CC54)/1000.0</f>
        <v>0</v>
      </c>
      <c r="O54">
        <f>2.0/((1/Q54-1/P54)+SIGN(Q54)*SQRT((1/Q54-1/P54)*(1/Q54-1/P54) + 4*BQ54/((BQ54+1)*(BQ54+1))*(2*1/Q54*1/P54-1/P54*1/P54)))</f>
        <v>0</v>
      </c>
      <c r="P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Q54">
        <f>I54*(1000-(1000*0.61365*exp(17.502*U54/(240.97+U54))/(CB54+CC54)+BW54)/2)/(1000*0.61365*exp(17.502*U54/(240.97+U54))/(CB54+CC54)-BW54)</f>
        <v>0</v>
      </c>
      <c r="R54">
        <f>1/((BQ54+1)/(O54/1.6)+1/(P54/1.37)) + BQ54/((BQ54+1)/(O54/1.6) + BQ54/(P54/1.37))</f>
        <v>0</v>
      </c>
      <c r="S54">
        <f>(BM54*BO54)</f>
        <v>0</v>
      </c>
      <c r="T54">
        <f>(CD54+(S54+2*0.95*5.67E-8*(((CD54+$B$7)+273)^4-(CD54+273)^4)-44100*I54)/(1.84*29.3*P54+8*0.95*5.67E-8*(CD54+273)^3))</f>
        <v>0</v>
      </c>
      <c r="U54">
        <f>($C$7*CE54+$D$7*CF54+$E$7*T54)</f>
        <v>0</v>
      </c>
      <c r="V54">
        <f>0.61365*exp(17.502*U54/(240.97+U54))</f>
        <v>0</v>
      </c>
      <c r="W54">
        <f>(X54/Y54*100)</f>
        <v>0</v>
      </c>
      <c r="X54">
        <f>BW54*(CB54+CC54)/1000</f>
        <v>0</v>
      </c>
      <c r="Y54">
        <f>0.61365*exp(17.502*CD54/(240.97+CD54))</f>
        <v>0</v>
      </c>
      <c r="Z54">
        <f>(V54-BW54*(CB54+CC54)/1000)</f>
        <v>0</v>
      </c>
      <c r="AA54">
        <f>(-I54*44100)</f>
        <v>0</v>
      </c>
      <c r="AB54">
        <f>2*29.3*P54*0.92*(CD54-U54)</f>
        <v>0</v>
      </c>
      <c r="AC54">
        <f>2*0.95*5.67E-8*(((CD54+$B$7)+273)^4-(U54+273)^4)</f>
        <v>0</v>
      </c>
      <c r="AD54">
        <f>S54+AC54+AA54+AB54</f>
        <v>0</v>
      </c>
      <c r="AE54">
        <v>65</v>
      </c>
      <c r="AF54">
        <v>13</v>
      </c>
      <c r="AG54">
        <f>IF(AE54*$H$13&gt;=AI54,1.0,(AI54/(AI54-AE54*$H$13)))</f>
        <v>0</v>
      </c>
      <c r="AH54">
        <f>(AG54-1)*100</f>
        <v>0</v>
      </c>
      <c r="AI54">
        <f>MAX(0,($B$13+$C$13*CI54)/(1+$D$13*CI54)*CB54/(CD54+273)*$E$13)</f>
        <v>0</v>
      </c>
      <c r="AJ54" t="s">
        <v>290</v>
      </c>
      <c r="AK54">
        <v>15552.9</v>
      </c>
      <c r="AL54">
        <v>715.476923076923</v>
      </c>
      <c r="AM54">
        <v>3262.08</v>
      </c>
      <c r="AN54">
        <f>AM54-AL54</f>
        <v>0</v>
      </c>
      <c r="AO54">
        <f>AN54/AM54</f>
        <v>0</v>
      </c>
      <c r="AP54">
        <v>-0.577747479816223</v>
      </c>
      <c r="AQ54" t="s">
        <v>463</v>
      </c>
      <c r="AR54">
        <v>15374.6</v>
      </c>
      <c r="AS54">
        <v>756.383576923077</v>
      </c>
      <c r="AT54">
        <v>1.65</v>
      </c>
      <c r="AU54">
        <f>1-AS54/AT54</f>
        <v>0</v>
      </c>
      <c r="AV54">
        <v>0.5</v>
      </c>
      <c r="AW54">
        <f>BM54</f>
        <v>0</v>
      </c>
      <c r="AX54">
        <f>J54</f>
        <v>0</v>
      </c>
      <c r="AY54">
        <f>AU54*AV54*AW54</f>
        <v>0</v>
      </c>
      <c r="AZ54">
        <f>BE54/AT54</f>
        <v>0</v>
      </c>
      <c r="BA54">
        <f>(AX54-AP54)/AW54</f>
        <v>0</v>
      </c>
      <c r="BB54">
        <f>(AM54-AT54)/AT54</f>
        <v>0</v>
      </c>
      <c r="BC54" t="s">
        <v>464</v>
      </c>
      <c r="BD54">
        <v>1.3</v>
      </c>
      <c r="BE54">
        <f>AT54-BD54</f>
        <v>0</v>
      </c>
      <c r="BF54">
        <f>(AT54-AS54)/(AT54-BD54)</f>
        <v>0</v>
      </c>
      <c r="BG54">
        <f>(AM54-AT54)/(AM54-BD54)</f>
        <v>0</v>
      </c>
      <c r="BH54">
        <f>(AT54-AS54)/(AT54-AL54)</f>
        <v>0</v>
      </c>
      <c r="BI54">
        <f>(AM54-AT54)/(AM54-AL54)</f>
        <v>0</v>
      </c>
      <c r="BJ54">
        <f>(BF54*BD54/AS54)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293</v>
      </c>
      <c r="BS54">
        <v>2</v>
      </c>
      <c r="BT54">
        <v>1604005060.25</v>
      </c>
      <c r="BU54">
        <v>386.6619</v>
      </c>
      <c r="BV54">
        <v>400.010066666667</v>
      </c>
      <c r="BW54">
        <v>28.4102</v>
      </c>
      <c r="BX54">
        <v>24.98452</v>
      </c>
      <c r="BY54">
        <v>386.6619</v>
      </c>
      <c r="BZ54">
        <v>28.1887733333333</v>
      </c>
      <c r="CA54">
        <v>500.023</v>
      </c>
      <c r="CB54">
        <v>101.593033333333</v>
      </c>
      <c r="CC54">
        <v>0.0999873866666667</v>
      </c>
      <c r="CD54">
        <v>37.3299366666667</v>
      </c>
      <c r="CE54">
        <v>36.79892</v>
      </c>
      <c r="CF54">
        <v>999.9</v>
      </c>
      <c r="CG54">
        <v>0</v>
      </c>
      <c r="CH54">
        <v>0</v>
      </c>
      <c r="CI54">
        <v>9999.45766666667</v>
      </c>
      <c r="CJ54">
        <v>0</v>
      </c>
      <c r="CK54">
        <v>290.568433333333</v>
      </c>
      <c r="CL54">
        <v>1300.02466666667</v>
      </c>
      <c r="CM54">
        <v>0.8999974</v>
      </c>
      <c r="CN54">
        <v>0.100002656666667</v>
      </c>
      <c r="CO54">
        <v>0</v>
      </c>
      <c r="CP54">
        <v>756.312933333333</v>
      </c>
      <c r="CQ54">
        <v>4.99979</v>
      </c>
      <c r="CR54">
        <v>10435.3866666667</v>
      </c>
      <c r="CS54">
        <v>11051.4833333333</v>
      </c>
      <c r="CT54">
        <v>49.3872</v>
      </c>
      <c r="CU54">
        <v>51.7247333333333</v>
      </c>
      <c r="CV54">
        <v>50.4414666666667</v>
      </c>
      <c r="CW54">
        <v>50.8414</v>
      </c>
      <c r="CX54">
        <v>51.2622</v>
      </c>
      <c r="CY54">
        <v>1165.51866666667</v>
      </c>
      <c r="CZ54">
        <v>129.506</v>
      </c>
      <c r="DA54">
        <v>0</v>
      </c>
      <c r="DB54">
        <v>64.3999998569489</v>
      </c>
      <c r="DC54">
        <v>0</v>
      </c>
      <c r="DD54">
        <v>756.383576923077</v>
      </c>
      <c r="DE54">
        <v>-185.454940200756</v>
      </c>
      <c r="DF54">
        <v>-2581.66837782175</v>
      </c>
      <c r="DG54">
        <v>10435.8692307692</v>
      </c>
      <c r="DH54">
        <v>15</v>
      </c>
      <c r="DI54">
        <v>0</v>
      </c>
      <c r="DJ54" t="s">
        <v>294</v>
      </c>
      <c r="DK54">
        <v>1603922837.1</v>
      </c>
      <c r="DL54">
        <v>1603922837.1</v>
      </c>
      <c r="DM54">
        <v>0</v>
      </c>
      <c r="DN54">
        <v>0.036</v>
      </c>
      <c r="DO54">
        <v>0.017</v>
      </c>
      <c r="DP54">
        <v>0.377</v>
      </c>
      <c r="DQ54">
        <v>-0.105</v>
      </c>
      <c r="DR54">
        <v>400</v>
      </c>
      <c r="DS54">
        <v>12</v>
      </c>
      <c r="DT54">
        <v>0.27</v>
      </c>
      <c r="DU54">
        <v>0.26</v>
      </c>
      <c r="DV54">
        <v>9.99174926380623</v>
      </c>
      <c r="DW54">
        <v>-0.373336032004914</v>
      </c>
      <c r="DX54">
        <v>0.0428904986588748</v>
      </c>
      <c r="DY54">
        <v>1</v>
      </c>
      <c r="DZ54">
        <v>-13.3443322580645</v>
      </c>
      <c r="EA54">
        <v>0.0474532258064589</v>
      </c>
      <c r="EB54">
        <v>0.0458469078501187</v>
      </c>
      <c r="EC54">
        <v>1</v>
      </c>
      <c r="ED54">
        <v>3.41040677419355</v>
      </c>
      <c r="EE54">
        <v>1.11464516129031</v>
      </c>
      <c r="EF54">
        <v>0.0849766850524154</v>
      </c>
      <c r="EG54">
        <v>0</v>
      </c>
      <c r="EH54">
        <v>2</v>
      </c>
      <c r="EI54">
        <v>3</v>
      </c>
      <c r="EJ54" t="s">
        <v>325</v>
      </c>
      <c r="EK54">
        <v>100</v>
      </c>
      <c r="EL54">
        <v>100</v>
      </c>
      <c r="EM54">
        <v>0</v>
      </c>
      <c r="EN54">
        <v>0.2239</v>
      </c>
      <c r="EO54">
        <v>0</v>
      </c>
      <c r="EP54">
        <v>0</v>
      </c>
      <c r="EQ54">
        <v>0</v>
      </c>
      <c r="ER54">
        <v>0</v>
      </c>
      <c r="ES54">
        <v>-0.136410892541199</v>
      </c>
      <c r="ET54">
        <v>-0.00569765496608819</v>
      </c>
      <c r="EU54">
        <v>0.000722946965334274</v>
      </c>
      <c r="EV54">
        <v>-2.50093221867934e-06</v>
      </c>
      <c r="EW54">
        <v>-1</v>
      </c>
      <c r="EX54">
        <v>-1</v>
      </c>
      <c r="EY54">
        <v>-1</v>
      </c>
      <c r="EZ54">
        <v>-1</v>
      </c>
      <c r="FA54">
        <v>1370.5</v>
      </c>
      <c r="FB54">
        <v>1370.5</v>
      </c>
      <c r="FC54">
        <v>2</v>
      </c>
      <c r="FD54">
        <v>439.059</v>
      </c>
      <c r="FE54">
        <v>438.162</v>
      </c>
      <c r="FF54">
        <v>35.906</v>
      </c>
      <c r="FG54">
        <v>32.2884</v>
      </c>
      <c r="FH54">
        <v>30.0006</v>
      </c>
      <c r="FI54">
        <v>31.9344</v>
      </c>
      <c r="FJ54">
        <v>31.8107</v>
      </c>
      <c r="FK54">
        <v>31.0726</v>
      </c>
      <c r="FL54">
        <v>0</v>
      </c>
      <c r="FM54">
        <v>100</v>
      </c>
      <c r="FN54">
        <v>-999.9</v>
      </c>
      <c r="FO54">
        <v>400</v>
      </c>
      <c r="FP54">
        <v>31.9954</v>
      </c>
      <c r="FQ54">
        <v>101.134</v>
      </c>
      <c r="FR54">
        <v>101.282</v>
      </c>
    </row>
    <row r="55" spans="1:174">
      <c r="A55">
        <v>39</v>
      </c>
      <c r="B55">
        <v>1604005151.5</v>
      </c>
      <c r="C55">
        <v>5244.40000009537</v>
      </c>
      <c r="D55" t="s">
        <v>465</v>
      </c>
      <c r="E55" t="s">
        <v>466</v>
      </c>
      <c r="F55" t="s">
        <v>288</v>
      </c>
      <c r="G55" t="s">
        <v>462</v>
      </c>
      <c r="H55">
        <v>1604005143.5</v>
      </c>
      <c r="I55">
        <f>CA55*AG55*(BW55-BX55)/(100*BP55*(1000-AG55*BW55))</f>
        <v>0</v>
      </c>
      <c r="J55">
        <f>CA55*AG55*(BV55-BU55*(1000-AG55*BX55)/(1000-AG55*BW55))/(100*BP55)</f>
        <v>0</v>
      </c>
      <c r="K55">
        <f>BU55 - IF(AG55&gt;1, J55*BP55*100.0/(AI55*CI55), 0)</f>
        <v>0</v>
      </c>
      <c r="L55">
        <f>((R55-I55/2)*K55-J55)/(R55+I55/2)</f>
        <v>0</v>
      </c>
      <c r="M55">
        <f>L55*(CB55+CC55)/1000.0</f>
        <v>0</v>
      </c>
      <c r="N55">
        <f>(BU55 - IF(AG55&gt;1, J55*BP55*100.0/(AI55*CI55), 0))*(CB55+CC55)/1000.0</f>
        <v>0</v>
      </c>
      <c r="O55">
        <f>2.0/((1/Q55-1/P55)+SIGN(Q55)*SQRT((1/Q55-1/P55)*(1/Q55-1/P55) + 4*BQ55/((BQ55+1)*(BQ55+1))*(2*1/Q55*1/P55-1/P55*1/P55)))</f>
        <v>0</v>
      </c>
      <c r="P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Q55">
        <f>I55*(1000-(1000*0.61365*exp(17.502*U55/(240.97+U55))/(CB55+CC55)+BW55)/2)/(1000*0.61365*exp(17.502*U55/(240.97+U55))/(CB55+CC55)-BW55)</f>
        <v>0</v>
      </c>
      <c r="R55">
        <f>1/((BQ55+1)/(O55/1.6)+1/(P55/1.37)) + BQ55/((BQ55+1)/(O55/1.6) + BQ55/(P55/1.37))</f>
        <v>0</v>
      </c>
      <c r="S55">
        <f>(BM55*BO55)</f>
        <v>0</v>
      </c>
      <c r="T55">
        <f>(CD55+(S55+2*0.95*5.67E-8*(((CD55+$B$7)+273)^4-(CD55+273)^4)-44100*I55)/(1.84*29.3*P55+8*0.95*5.67E-8*(CD55+273)^3))</f>
        <v>0</v>
      </c>
      <c r="U55">
        <f>($C$7*CE55+$D$7*CF55+$E$7*T55)</f>
        <v>0</v>
      </c>
      <c r="V55">
        <f>0.61365*exp(17.502*U55/(240.97+U55))</f>
        <v>0</v>
      </c>
      <c r="W55">
        <f>(X55/Y55*100)</f>
        <v>0</v>
      </c>
      <c r="X55">
        <f>BW55*(CB55+CC55)/1000</f>
        <v>0</v>
      </c>
      <c r="Y55">
        <f>0.61365*exp(17.502*CD55/(240.97+CD55))</f>
        <v>0</v>
      </c>
      <c r="Z55">
        <f>(V55-BW55*(CB55+CC55)/1000)</f>
        <v>0</v>
      </c>
      <c r="AA55">
        <f>(-I55*44100)</f>
        <v>0</v>
      </c>
      <c r="AB55">
        <f>2*29.3*P55*0.92*(CD55-U55)</f>
        <v>0</v>
      </c>
      <c r="AC55">
        <f>2*0.95*5.67E-8*(((CD55+$B$7)+273)^4-(U55+273)^4)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MAX(0,($B$13+$C$13*CI55)/(1+$D$13*CI55)*CB55/(CD55+273)*$E$13)</f>
        <v>0</v>
      </c>
      <c r="AJ55" t="s">
        <v>290</v>
      </c>
      <c r="AK55">
        <v>15552.9</v>
      </c>
      <c r="AL55">
        <v>715.476923076923</v>
      </c>
      <c r="AM55">
        <v>3262.08</v>
      </c>
      <c r="AN55">
        <f>AM55-AL55</f>
        <v>0</v>
      </c>
      <c r="AO55">
        <f>AN55/AM55</f>
        <v>0</v>
      </c>
      <c r="AP55">
        <v>-0.577747479816223</v>
      </c>
      <c r="AQ55" t="s">
        <v>467</v>
      </c>
      <c r="AR55">
        <v>15459.1</v>
      </c>
      <c r="AS55">
        <v>806.725576923077</v>
      </c>
      <c r="AT55">
        <v>1099.09</v>
      </c>
      <c r="AU55">
        <f>1-AS55/AT55</f>
        <v>0</v>
      </c>
      <c r="AV55">
        <v>0.5</v>
      </c>
      <c r="AW55">
        <f>BM55</f>
        <v>0</v>
      </c>
      <c r="AX55">
        <f>J55</f>
        <v>0</v>
      </c>
      <c r="AY55">
        <f>AU55*AV55*AW55</f>
        <v>0</v>
      </c>
      <c r="AZ55">
        <f>BE55/AT55</f>
        <v>0</v>
      </c>
      <c r="BA55">
        <f>(AX55-AP55)/AW55</f>
        <v>0</v>
      </c>
      <c r="BB55">
        <f>(AM55-AT55)/AT55</f>
        <v>0</v>
      </c>
      <c r="BC55" t="s">
        <v>468</v>
      </c>
      <c r="BD55">
        <v>-5083.3</v>
      </c>
      <c r="BE55">
        <f>AT55-BD55</f>
        <v>0</v>
      </c>
      <c r="BF55">
        <f>(AT55-AS55)/(AT55-BD55)</f>
        <v>0</v>
      </c>
      <c r="BG55">
        <f>(AM55-AT55)/(AM55-BD55)</f>
        <v>0</v>
      </c>
      <c r="BH55">
        <f>(AT55-AS55)/(AT55-AL55)</f>
        <v>0</v>
      </c>
      <c r="BI55">
        <f>(AM55-AT55)/(AM55-AL55)</f>
        <v>0</v>
      </c>
      <c r="BJ55">
        <f>(BF55*BD55/AS55)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293</v>
      </c>
      <c r="BS55">
        <v>2</v>
      </c>
      <c r="BT55">
        <v>1604005143.5</v>
      </c>
      <c r="BU55">
        <v>386.647419354839</v>
      </c>
      <c r="BV55">
        <v>400.027580645161</v>
      </c>
      <c r="BW55">
        <v>28.5898548387097</v>
      </c>
      <c r="BX55">
        <v>24.8554258064516</v>
      </c>
      <c r="BY55">
        <v>386.647419354839</v>
      </c>
      <c r="BZ55">
        <v>28.3633419354839</v>
      </c>
      <c r="CA55">
        <v>500.021677419355</v>
      </c>
      <c r="CB55">
        <v>101.586483870968</v>
      </c>
      <c r="CC55">
        <v>0.100047935483871</v>
      </c>
      <c r="CD55">
        <v>37.5043806451613</v>
      </c>
      <c r="CE55">
        <v>36.9587</v>
      </c>
      <c r="CF55">
        <v>999.9</v>
      </c>
      <c r="CG55">
        <v>0</v>
      </c>
      <c r="CH55">
        <v>0</v>
      </c>
      <c r="CI55">
        <v>10000.7464516129</v>
      </c>
      <c r="CJ55">
        <v>0</v>
      </c>
      <c r="CK55">
        <v>316.93664516129</v>
      </c>
      <c r="CL55">
        <v>1299.99032258065</v>
      </c>
      <c r="CM55">
        <v>0.899994516129032</v>
      </c>
      <c r="CN55">
        <v>0.100005525806452</v>
      </c>
      <c r="CO55">
        <v>0</v>
      </c>
      <c r="CP55">
        <v>807.62535483871</v>
      </c>
      <c r="CQ55">
        <v>4.99979</v>
      </c>
      <c r="CR55">
        <v>11238.8032258065</v>
      </c>
      <c r="CS55">
        <v>11051.2</v>
      </c>
      <c r="CT55">
        <v>48.6973548387097</v>
      </c>
      <c r="CU55">
        <v>51.0440967741935</v>
      </c>
      <c r="CV55">
        <v>49.7638709677419</v>
      </c>
      <c r="CW55">
        <v>50.2053548387097</v>
      </c>
      <c r="CX55">
        <v>50.651</v>
      </c>
      <c r="CY55">
        <v>1165.48451612903</v>
      </c>
      <c r="CZ55">
        <v>129.506129032258</v>
      </c>
      <c r="DA55">
        <v>0</v>
      </c>
      <c r="DB55">
        <v>82.8999998569489</v>
      </c>
      <c r="DC55">
        <v>0</v>
      </c>
      <c r="DD55">
        <v>806.725576923077</v>
      </c>
      <c r="DE55">
        <v>-78.7188718422144</v>
      </c>
      <c r="DF55">
        <v>15.3743633503465</v>
      </c>
      <c r="DG55">
        <v>11231.05</v>
      </c>
      <c r="DH55">
        <v>15</v>
      </c>
      <c r="DI55">
        <v>0</v>
      </c>
      <c r="DJ55" t="s">
        <v>294</v>
      </c>
      <c r="DK55">
        <v>1603922837.1</v>
      </c>
      <c r="DL55">
        <v>1603922837.1</v>
      </c>
      <c r="DM55">
        <v>0</v>
      </c>
      <c r="DN55">
        <v>0.036</v>
      </c>
      <c r="DO55">
        <v>0.017</v>
      </c>
      <c r="DP55">
        <v>0.377</v>
      </c>
      <c r="DQ55">
        <v>-0.105</v>
      </c>
      <c r="DR55">
        <v>400</v>
      </c>
      <c r="DS55">
        <v>12</v>
      </c>
      <c r="DT55">
        <v>0.27</v>
      </c>
      <c r="DU55">
        <v>0.26</v>
      </c>
      <c r="DV55">
        <v>9.91290097422365</v>
      </c>
      <c r="DW55">
        <v>-0.228580009458671</v>
      </c>
      <c r="DX55">
        <v>0.0318515790777385</v>
      </c>
      <c r="DY55">
        <v>1</v>
      </c>
      <c r="DZ55">
        <v>-13.3800612903226</v>
      </c>
      <c r="EA55">
        <v>0.0451790322580762</v>
      </c>
      <c r="EB55">
        <v>0.0363640878980575</v>
      </c>
      <c r="EC55">
        <v>1</v>
      </c>
      <c r="ED55">
        <v>3.73442677419355</v>
      </c>
      <c r="EE55">
        <v>0.562196612903222</v>
      </c>
      <c r="EF55">
        <v>0.0429408731064304</v>
      </c>
      <c r="EG55">
        <v>0</v>
      </c>
      <c r="EH55">
        <v>2</v>
      </c>
      <c r="EI55">
        <v>3</v>
      </c>
      <c r="EJ55" t="s">
        <v>325</v>
      </c>
      <c r="EK55">
        <v>100</v>
      </c>
      <c r="EL55">
        <v>100</v>
      </c>
      <c r="EM55">
        <v>0</v>
      </c>
      <c r="EN55">
        <v>0.2278</v>
      </c>
      <c r="EO55">
        <v>0</v>
      </c>
      <c r="EP55">
        <v>0</v>
      </c>
      <c r="EQ55">
        <v>0</v>
      </c>
      <c r="ER55">
        <v>0</v>
      </c>
      <c r="ES55">
        <v>-0.136410892541199</v>
      </c>
      <c r="ET55">
        <v>-0.00569765496608819</v>
      </c>
      <c r="EU55">
        <v>0.000722946965334274</v>
      </c>
      <c r="EV55">
        <v>-2.50093221867934e-06</v>
      </c>
      <c r="EW55">
        <v>-1</v>
      </c>
      <c r="EX55">
        <v>-1</v>
      </c>
      <c r="EY55">
        <v>-1</v>
      </c>
      <c r="EZ55">
        <v>-1</v>
      </c>
      <c r="FA55">
        <v>1371.9</v>
      </c>
      <c r="FB55">
        <v>1371.9</v>
      </c>
      <c r="FC55">
        <v>2</v>
      </c>
      <c r="FD55">
        <v>501.335</v>
      </c>
      <c r="FE55">
        <v>442.401</v>
      </c>
      <c r="FF55">
        <v>35.964</v>
      </c>
      <c r="FG55">
        <v>32.348</v>
      </c>
      <c r="FH55">
        <v>30.0008</v>
      </c>
      <c r="FI55">
        <v>31.9825</v>
      </c>
      <c r="FJ55">
        <v>31.8526</v>
      </c>
      <c r="FK55">
        <v>31.0678</v>
      </c>
      <c r="FL55">
        <v>0</v>
      </c>
      <c r="FM55">
        <v>100</v>
      </c>
      <c r="FN55">
        <v>-999.9</v>
      </c>
      <c r="FO55">
        <v>400</v>
      </c>
      <c r="FP55">
        <v>31.9954</v>
      </c>
      <c r="FQ55">
        <v>101.099</v>
      </c>
      <c r="FR55">
        <v>101.274</v>
      </c>
    </row>
    <row r="56" spans="1:174">
      <c r="A56">
        <v>40</v>
      </c>
      <c r="B56">
        <v>1604005389.5</v>
      </c>
      <c r="C56">
        <v>5482.40000009537</v>
      </c>
      <c r="D56" t="s">
        <v>469</v>
      </c>
      <c r="E56" t="s">
        <v>470</v>
      </c>
      <c r="F56" t="s">
        <v>471</v>
      </c>
      <c r="G56" t="s">
        <v>462</v>
      </c>
      <c r="H56">
        <v>1604005381.75</v>
      </c>
      <c r="I56">
        <f>CA56*AG56*(BW56-BX56)/(100*BP56*(1000-AG56*BW56))</f>
        <v>0</v>
      </c>
      <c r="J56">
        <f>CA56*AG56*(BV56-BU56*(1000-AG56*BX56)/(1000-AG56*BW56))/(100*BP56)</f>
        <v>0</v>
      </c>
      <c r="K56">
        <f>BU56 - IF(AG56&gt;1, J56*BP56*100.0/(AI56*CI56), 0)</f>
        <v>0</v>
      </c>
      <c r="L56">
        <f>((R56-I56/2)*K56-J56)/(R56+I56/2)</f>
        <v>0</v>
      </c>
      <c r="M56">
        <f>L56*(CB56+CC56)/1000.0</f>
        <v>0</v>
      </c>
      <c r="N56">
        <f>(BU56 - IF(AG56&gt;1, J56*BP56*100.0/(AI56*CI56), 0))*(CB56+CC56)/1000.0</f>
        <v>0</v>
      </c>
      <c r="O56">
        <f>2.0/((1/Q56-1/P56)+SIGN(Q56)*SQRT((1/Q56-1/P56)*(1/Q56-1/P56) + 4*BQ56/((BQ56+1)*(BQ56+1))*(2*1/Q56*1/P56-1/P56*1/P56)))</f>
        <v>0</v>
      </c>
      <c r="P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Q56">
        <f>I56*(1000-(1000*0.61365*exp(17.502*U56/(240.97+U56))/(CB56+CC56)+BW56)/2)/(1000*0.61365*exp(17.502*U56/(240.97+U56))/(CB56+CC56)-BW56)</f>
        <v>0</v>
      </c>
      <c r="R56">
        <f>1/((BQ56+1)/(O56/1.6)+1/(P56/1.37)) + BQ56/((BQ56+1)/(O56/1.6) + BQ56/(P56/1.37))</f>
        <v>0</v>
      </c>
      <c r="S56">
        <f>(BM56*BO56)</f>
        <v>0</v>
      </c>
      <c r="T56">
        <f>(CD56+(S56+2*0.95*5.67E-8*(((CD56+$B$7)+273)^4-(CD56+273)^4)-44100*I56)/(1.84*29.3*P56+8*0.95*5.67E-8*(CD56+273)^3))</f>
        <v>0</v>
      </c>
      <c r="U56">
        <f>($C$7*CE56+$D$7*CF56+$E$7*T56)</f>
        <v>0</v>
      </c>
      <c r="V56">
        <f>0.61365*exp(17.502*U56/(240.97+U56))</f>
        <v>0</v>
      </c>
      <c r="W56">
        <f>(X56/Y56*100)</f>
        <v>0</v>
      </c>
      <c r="X56">
        <f>BW56*(CB56+CC56)/1000</f>
        <v>0</v>
      </c>
      <c r="Y56">
        <f>0.61365*exp(17.502*CD56/(240.97+CD56))</f>
        <v>0</v>
      </c>
      <c r="Z56">
        <f>(V56-BW56*(CB56+CC56)/1000)</f>
        <v>0</v>
      </c>
      <c r="AA56">
        <f>(-I56*44100)</f>
        <v>0</v>
      </c>
      <c r="AB56">
        <f>2*29.3*P56*0.92*(CD56-U56)</f>
        <v>0</v>
      </c>
      <c r="AC56">
        <f>2*0.95*5.67E-8*(((CD56+$B$7)+273)^4-(U56+273)^4)</f>
        <v>0</v>
      </c>
      <c r="AD56">
        <f>S56+AC56+AA56+AB56</f>
        <v>0</v>
      </c>
      <c r="AE56">
        <v>6</v>
      </c>
      <c r="AF56">
        <v>1</v>
      </c>
      <c r="AG56">
        <f>IF(AE56*$H$13&gt;=AI56,1.0,(AI56/(AI56-AE56*$H$13)))</f>
        <v>0</v>
      </c>
      <c r="AH56">
        <f>(AG56-1)*100</f>
        <v>0</v>
      </c>
      <c r="AI56">
        <f>MAX(0,($B$13+$C$13*CI56)/(1+$D$13*CI56)*CB56/(CD56+273)*$E$13)</f>
        <v>0</v>
      </c>
      <c r="AJ56" t="s">
        <v>290</v>
      </c>
      <c r="AK56">
        <v>15552.9</v>
      </c>
      <c r="AL56">
        <v>715.476923076923</v>
      </c>
      <c r="AM56">
        <v>3262.08</v>
      </c>
      <c r="AN56">
        <f>AM56-AL56</f>
        <v>0</v>
      </c>
      <c r="AO56">
        <f>AN56/AM56</f>
        <v>0</v>
      </c>
      <c r="AP56">
        <v>-0.577747479816223</v>
      </c>
      <c r="AQ56" t="s">
        <v>472</v>
      </c>
      <c r="AR56">
        <v>15423.6</v>
      </c>
      <c r="AS56">
        <v>1431.1852</v>
      </c>
      <c r="AT56">
        <v>1863.61</v>
      </c>
      <c r="AU56">
        <f>1-AS56/AT56</f>
        <v>0</v>
      </c>
      <c r="AV56">
        <v>0.5</v>
      </c>
      <c r="AW56">
        <f>BM56</f>
        <v>0</v>
      </c>
      <c r="AX56">
        <f>J56</f>
        <v>0</v>
      </c>
      <c r="AY56">
        <f>AU56*AV56*AW56</f>
        <v>0</v>
      </c>
      <c r="AZ56">
        <f>BE56/AT56</f>
        <v>0</v>
      </c>
      <c r="BA56">
        <f>(AX56-AP56)/AW56</f>
        <v>0</v>
      </c>
      <c r="BB56">
        <f>(AM56-AT56)/AT56</f>
        <v>0</v>
      </c>
      <c r="BC56" t="s">
        <v>473</v>
      </c>
      <c r="BD56">
        <v>2.11</v>
      </c>
      <c r="BE56">
        <f>AT56-BD56</f>
        <v>0</v>
      </c>
      <c r="BF56">
        <f>(AT56-AS56)/(AT56-BD56)</f>
        <v>0</v>
      </c>
      <c r="BG56">
        <f>(AM56-AT56)/(AM56-BD56)</f>
        <v>0</v>
      </c>
      <c r="BH56">
        <f>(AT56-AS56)/(AT56-AL56)</f>
        <v>0</v>
      </c>
      <c r="BI56">
        <f>(AM56-AT56)/(AM56-AL56)</f>
        <v>0</v>
      </c>
      <c r="BJ56">
        <f>(BF56*BD56/AS56)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293</v>
      </c>
      <c r="BS56">
        <v>2</v>
      </c>
      <c r="BT56">
        <v>1604005381.75</v>
      </c>
      <c r="BU56">
        <v>390.5361</v>
      </c>
      <c r="BV56">
        <v>399.99</v>
      </c>
      <c r="BW56">
        <v>28.9148666666667</v>
      </c>
      <c r="BX56">
        <v>27.0310466666667</v>
      </c>
      <c r="BY56">
        <v>390.5361</v>
      </c>
      <c r="BZ56">
        <v>28.6790533333333</v>
      </c>
      <c r="CA56">
        <v>500.005466666667</v>
      </c>
      <c r="CB56">
        <v>101.589</v>
      </c>
      <c r="CC56">
        <v>0.100005416666667</v>
      </c>
      <c r="CD56">
        <v>37.2860433333333</v>
      </c>
      <c r="CE56">
        <v>37.1275233333333</v>
      </c>
      <c r="CF56">
        <v>999.9</v>
      </c>
      <c r="CG56">
        <v>0</v>
      </c>
      <c r="CH56">
        <v>0</v>
      </c>
      <c r="CI56">
        <v>9994.39366666667</v>
      </c>
      <c r="CJ56">
        <v>0</v>
      </c>
      <c r="CK56">
        <v>833.6715</v>
      </c>
      <c r="CL56">
        <v>1300.026</v>
      </c>
      <c r="CM56">
        <v>0.900006033333333</v>
      </c>
      <c r="CN56">
        <v>0.0999942466666667</v>
      </c>
      <c r="CO56">
        <v>0</v>
      </c>
      <c r="CP56">
        <v>1431.68566666667</v>
      </c>
      <c r="CQ56">
        <v>4.99979</v>
      </c>
      <c r="CR56">
        <v>18823.08</v>
      </c>
      <c r="CS56">
        <v>11051.5333333333</v>
      </c>
      <c r="CT56">
        <v>47.4559</v>
      </c>
      <c r="CU56">
        <v>50.187</v>
      </c>
      <c r="CV56">
        <v>48.5642333333333</v>
      </c>
      <c r="CW56">
        <v>49.3687</v>
      </c>
      <c r="CX56">
        <v>49.4727</v>
      </c>
      <c r="CY56">
        <v>1165.53033333333</v>
      </c>
      <c r="CZ56">
        <v>129.496333333333</v>
      </c>
      <c r="DA56">
        <v>0</v>
      </c>
      <c r="DB56">
        <v>237</v>
      </c>
      <c r="DC56">
        <v>0</v>
      </c>
      <c r="DD56">
        <v>1431.1852</v>
      </c>
      <c r="DE56">
        <v>-99.728461544635</v>
      </c>
      <c r="DF56">
        <v>-1358.98461522806</v>
      </c>
      <c r="DG56">
        <v>18815.568</v>
      </c>
      <c r="DH56">
        <v>15</v>
      </c>
      <c r="DI56">
        <v>0</v>
      </c>
      <c r="DJ56" t="s">
        <v>294</v>
      </c>
      <c r="DK56">
        <v>1603922837.1</v>
      </c>
      <c r="DL56">
        <v>1603922837.1</v>
      </c>
      <c r="DM56">
        <v>0</v>
      </c>
      <c r="DN56">
        <v>0.036</v>
      </c>
      <c r="DO56">
        <v>0.017</v>
      </c>
      <c r="DP56">
        <v>0.377</v>
      </c>
      <c r="DQ56">
        <v>-0.105</v>
      </c>
      <c r="DR56">
        <v>400</v>
      </c>
      <c r="DS56">
        <v>12</v>
      </c>
      <c r="DT56">
        <v>0.27</v>
      </c>
      <c r="DU56">
        <v>0.26</v>
      </c>
      <c r="DV56">
        <v>7.2572355114707</v>
      </c>
      <c r="DW56">
        <v>-1.11993527963893</v>
      </c>
      <c r="DX56">
        <v>0.0820459343037527</v>
      </c>
      <c r="DY56">
        <v>0</v>
      </c>
      <c r="DZ56">
        <v>-9.45782903225806</v>
      </c>
      <c r="EA56">
        <v>1.15281483870971</v>
      </c>
      <c r="EB56">
        <v>0.0886037291268969</v>
      </c>
      <c r="EC56">
        <v>0</v>
      </c>
      <c r="ED56">
        <v>1.88064548387097</v>
      </c>
      <c r="EE56">
        <v>0.568113387096769</v>
      </c>
      <c r="EF56">
        <v>0.0435197140229211</v>
      </c>
      <c r="EG56">
        <v>0</v>
      </c>
      <c r="EH56">
        <v>0</v>
      </c>
      <c r="EI56">
        <v>3</v>
      </c>
      <c r="EJ56" t="s">
        <v>295</v>
      </c>
      <c r="EK56">
        <v>100</v>
      </c>
      <c r="EL56">
        <v>100</v>
      </c>
      <c r="EM56">
        <v>0</v>
      </c>
      <c r="EN56">
        <v>0.2393</v>
      </c>
      <c r="EO56">
        <v>0</v>
      </c>
      <c r="EP56">
        <v>0</v>
      </c>
      <c r="EQ56">
        <v>0</v>
      </c>
      <c r="ER56">
        <v>0</v>
      </c>
      <c r="ES56">
        <v>-0.136410892541199</v>
      </c>
      <c r="ET56">
        <v>-0.00569765496608819</v>
      </c>
      <c r="EU56">
        <v>0.000722946965334274</v>
      </c>
      <c r="EV56">
        <v>-2.50093221867934e-06</v>
      </c>
      <c r="EW56">
        <v>-1</v>
      </c>
      <c r="EX56">
        <v>-1</v>
      </c>
      <c r="EY56">
        <v>-1</v>
      </c>
      <c r="EZ56">
        <v>-1</v>
      </c>
      <c r="FA56">
        <v>1375.9</v>
      </c>
      <c r="FB56">
        <v>1375.9</v>
      </c>
      <c r="FC56">
        <v>2</v>
      </c>
      <c r="FD56">
        <v>492.211</v>
      </c>
      <c r="FE56">
        <v>442.688</v>
      </c>
      <c r="FF56">
        <v>35.9382</v>
      </c>
      <c r="FG56">
        <v>32.6358</v>
      </c>
      <c r="FH56">
        <v>30.0005</v>
      </c>
      <c r="FI56">
        <v>32.2516</v>
      </c>
      <c r="FJ56">
        <v>32.111</v>
      </c>
      <c r="FK56">
        <v>31.0999</v>
      </c>
      <c r="FL56">
        <v>0</v>
      </c>
      <c r="FM56">
        <v>100</v>
      </c>
      <c r="FN56">
        <v>-999.9</v>
      </c>
      <c r="FO56">
        <v>400</v>
      </c>
      <c r="FP56">
        <v>28.518</v>
      </c>
      <c r="FQ56">
        <v>101.039</v>
      </c>
      <c r="FR56">
        <v>101.219</v>
      </c>
    </row>
    <row r="57" spans="1:174">
      <c r="A57">
        <v>41</v>
      </c>
      <c r="B57">
        <v>1604005490.5</v>
      </c>
      <c r="C57">
        <v>5583.40000009537</v>
      </c>
      <c r="D57" t="s">
        <v>474</v>
      </c>
      <c r="E57" t="s">
        <v>475</v>
      </c>
      <c r="F57" t="s">
        <v>471</v>
      </c>
      <c r="G57" t="s">
        <v>462</v>
      </c>
      <c r="H57">
        <v>1604005482.5</v>
      </c>
      <c r="I57">
        <f>CA57*AG57*(BW57-BX57)/(100*BP57*(1000-AG57*BW57))</f>
        <v>0</v>
      </c>
      <c r="J57">
        <f>CA57*AG57*(BV57-BU57*(1000-AG57*BX57)/(1000-AG57*BW57))/(100*BP57)</f>
        <v>0</v>
      </c>
      <c r="K57">
        <f>BU57 - IF(AG57&gt;1, J57*BP57*100.0/(AI57*CI57), 0)</f>
        <v>0</v>
      </c>
      <c r="L57">
        <f>((R57-I57/2)*K57-J57)/(R57+I57/2)</f>
        <v>0</v>
      </c>
      <c r="M57">
        <f>L57*(CB57+CC57)/1000.0</f>
        <v>0</v>
      </c>
      <c r="N57">
        <f>(BU57 - IF(AG57&gt;1, J57*BP57*100.0/(AI57*CI57), 0))*(CB57+CC57)/1000.0</f>
        <v>0</v>
      </c>
      <c r="O57">
        <f>2.0/((1/Q57-1/P57)+SIGN(Q57)*SQRT((1/Q57-1/P57)*(1/Q57-1/P57) + 4*BQ57/((BQ57+1)*(BQ57+1))*(2*1/Q57*1/P57-1/P57*1/P57)))</f>
        <v>0</v>
      </c>
      <c r="P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Q57">
        <f>I57*(1000-(1000*0.61365*exp(17.502*U57/(240.97+U57))/(CB57+CC57)+BW57)/2)/(1000*0.61365*exp(17.502*U57/(240.97+U57))/(CB57+CC57)-BW57)</f>
        <v>0</v>
      </c>
      <c r="R57">
        <f>1/((BQ57+1)/(O57/1.6)+1/(P57/1.37)) + BQ57/((BQ57+1)/(O57/1.6) + BQ57/(P57/1.37))</f>
        <v>0</v>
      </c>
      <c r="S57">
        <f>(BM57*BO57)</f>
        <v>0</v>
      </c>
      <c r="T57">
        <f>(CD57+(S57+2*0.95*5.67E-8*(((CD57+$B$7)+273)^4-(CD57+273)^4)-44100*I57)/(1.84*29.3*P57+8*0.95*5.67E-8*(CD57+273)^3))</f>
        <v>0</v>
      </c>
      <c r="U57">
        <f>($C$7*CE57+$D$7*CF57+$E$7*T57)</f>
        <v>0</v>
      </c>
      <c r="V57">
        <f>0.61365*exp(17.502*U57/(240.97+U57))</f>
        <v>0</v>
      </c>
      <c r="W57">
        <f>(X57/Y57*100)</f>
        <v>0</v>
      </c>
      <c r="X57">
        <f>BW57*(CB57+CC57)/1000</f>
        <v>0</v>
      </c>
      <c r="Y57">
        <f>0.61365*exp(17.502*CD57/(240.97+CD57))</f>
        <v>0</v>
      </c>
      <c r="Z57">
        <f>(V57-BW57*(CB57+CC57)/1000)</f>
        <v>0</v>
      </c>
      <c r="AA57">
        <f>(-I57*44100)</f>
        <v>0</v>
      </c>
      <c r="AB57">
        <f>2*29.3*P57*0.92*(CD57-U57)</f>
        <v>0</v>
      </c>
      <c r="AC57">
        <f>2*0.95*5.67E-8*(((CD57+$B$7)+273)^4-(U57+273)^4)</f>
        <v>0</v>
      </c>
      <c r="AD57">
        <f>S57+AC57+AA57+AB57</f>
        <v>0</v>
      </c>
      <c r="AE57">
        <v>64</v>
      </c>
      <c r="AF57">
        <v>12</v>
      </c>
      <c r="AG57">
        <f>IF(AE57*$H$13&gt;=AI57,1.0,(AI57/(AI57-AE57*$H$13)))</f>
        <v>0</v>
      </c>
      <c r="AH57">
        <f>(AG57-1)*100</f>
        <v>0</v>
      </c>
      <c r="AI57">
        <f>MAX(0,($B$13+$C$13*CI57)/(1+$D$13*CI57)*CB57/(CD57+273)*$E$13)</f>
        <v>0</v>
      </c>
      <c r="AJ57" t="s">
        <v>290</v>
      </c>
      <c r="AK57">
        <v>15552.9</v>
      </c>
      <c r="AL57">
        <v>715.476923076923</v>
      </c>
      <c r="AM57">
        <v>3262.08</v>
      </c>
      <c r="AN57">
        <f>AM57-AL57</f>
        <v>0</v>
      </c>
      <c r="AO57">
        <f>AN57/AM57</f>
        <v>0</v>
      </c>
      <c r="AP57">
        <v>-0.577747479816223</v>
      </c>
      <c r="AQ57" t="s">
        <v>476</v>
      </c>
      <c r="AR57">
        <v>15317.1</v>
      </c>
      <c r="AS57">
        <v>1114.77662</v>
      </c>
      <c r="AT57">
        <v>3.89</v>
      </c>
      <c r="AU57">
        <f>1-AS57/AT57</f>
        <v>0</v>
      </c>
      <c r="AV57">
        <v>0.5</v>
      </c>
      <c r="AW57">
        <f>BM57</f>
        <v>0</v>
      </c>
      <c r="AX57">
        <f>J57</f>
        <v>0</v>
      </c>
      <c r="AY57">
        <f>AU57*AV57*AW57</f>
        <v>0</v>
      </c>
      <c r="AZ57">
        <f>BE57/AT57</f>
        <v>0</v>
      </c>
      <c r="BA57">
        <f>(AX57-AP57)/AW57</f>
        <v>0</v>
      </c>
      <c r="BB57">
        <f>(AM57-AT57)/AT57</f>
        <v>0</v>
      </c>
      <c r="BC57" t="s">
        <v>477</v>
      </c>
      <c r="BD57">
        <v>-1761.32</v>
      </c>
      <c r="BE57">
        <f>AT57-BD57</f>
        <v>0</v>
      </c>
      <c r="BF57">
        <f>(AT57-AS57)/(AT57-BD57)</f>
        <v>0</v>
      </c>
      <c r="BG57">
        <f>(AM57-AT57)/(AM57-BD57)</f>
        <v>0</v>
      </c>
      <c r="BH57">
        <f>(AT57-AS57)/(AT57-AL57)</f>
        <v>0</v>
      </c>
      <c r="BI57">
        <f>(AM57-AT57)/(AM57-AL57)</f>
        <v>0</v>
      </c>
      <c r="BJ57">
        <f>(BF57*BD57/AS57)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293</v>
      </c>
      <c r="BS57">
        <v>2</v>
      </c>
      <c r="BT57">
        <v>1604005482.5</v>
      </c>
      <c r="BU57">
        <v>391.501419354839</v>
      </c>
      <c r="BV57">
        <v>400.030870967742</v>
      </c>
      <c r="BW57">
        <v>29.283264516129</v>
      </c>
      <c r="BX57">
        <v>27.294435483871</v>
      </c>
      <c r="BY57">
        <v>391.501419354839</v>
      </c>
      <c r="BZ57">
        <v>29.0368</v>
      </c>
      <c r="CA57">
        <v>499.974709677419</v>
      </c>
      <c r="CB57">
        <v>101.590870967742</v>
      </c>
      <c r="CC57">
        <v>0.099964535483871</v>
      </c>
      <c r="CD57">
        <v>37.4707064516129</v>
      </c>
      <c r="CE57">
        <v>37.1637064516129</v>
      </c>
      <c r="CF57">
        <v>999.9</v>
      </c>
      <c r="CG57">
        <v>0</v>
      </c>
      <c r="CH57">
        <v>0</v>
      </c>
      <c r="CI57">
        <v>9997.9035483871</v>
      </c>
      <c r="CJ57">
        <v>0</v>
      </c>
      <c r="CK57">
        <v>996.426870967742</v>
      </c>
      <c r="CL57">
        <v>1299.98516129032</v>
      </c>
      <c r="CM57">
        <v>0.899998419354839</v>
      </c>
      <c r="CN57">
        <v>0.100001709677419</v>
      </c>
      <c r="CO57">
        <v>0</v>
      </c>
      <c r="CP57">
        <v>1162.69258064516</v>
      </c>
      <c r="CQ57">
        <v>4.99979</v>
      </c>
      <c r="CR57">
        <v>15862.5967741936</v>
      </c>
      <c r="CS57">
        <v>11051.1580645161</v>
      </c>
      <c r="CT57">
        <v>47.2357741935484</v>
      </c>
      <c r="CU57">
        <v>49.937</v>
      </c>
      <c r="CV57">
        <v>48.278</v>
      </c>
      <c r="CW57">
        <v>49.187</v>
      </c>
      <c r="CX57">
        <v>49.274</v>
      </c>
      <c r="CY57">
        <v>1165.48387096774</v>
      </c>
      <c r="CZ57">
        <v>129.502258064516</v>
      </c>
      <c r="DA57">
        <v>0</v>
      </c>
      <c r="DB57">
        <v>100.299999952316</v>
      </c>
      <c r="DC57">
        <v>0</v>
      </c>
      <c r="DD57">
        <v>1114.77662</v>
      </c>
      <c r="DE57">
        <v>-1214.17107346995</v>
      </c>
      <c r="DF57">
        <v>943742.612496189</v>
      </c>
      <c r="DG57">
        <v>56809.772</v>
      </c>
      <c r="DH57">
        <v>15</v>
      </c>
      <c r="DI57">
        <v>0</v>
      </c>
      <c r="DJ57" t="s">
        <v>294</v>
      </c>
      <c r="DK57">
        <v>1603922837.1</v>
      </c>
      <c r="DL57">
        <v>1603922837.1</v>
      </c>
      <c r="DM57">
        <v>0</v>
      </c>
      <c r="DN57">
        <v>0.036</v>
      </c>
      <c r="DO57">
        <v>0.017</v>
      </c>
      <c r="DP57">
        <v>0.377</v>
      </c>
      <c r="DQ57">
        <v>-0.105</v>
      </c>
      <c r="DR57">
        <v>400</v>
      </c>
      <c r="DS57">
        <v>12</v>
      </c>
      <c r="DT57">
        <v>0.27</v>
      </c>
      <c r="DU57">
        <v>0.26</v>
      </c>
      <c r="DV57">
        <v>6.43908928915988</v>
      </c>
      <c r="DW57">
        <v>0.132859046377514</v>
      </c>
      <c r="DX57">
        <v>0.0194392137899227</v>
      </c>
      <c r="DY57">
        <v>1</v>
      </c>
      <c r="DZ57">
        <v>-8.52952</v>
      </c>
      <c r="EA57">
        <v>-0.398211290322583</v>
      </c>
      <c r="EB57">
        <v>0.0350832657471318</v>
      </c>
      <c r="EC57">
        <v>0</v>
      </c>
      <c r="ED57">
        <v>1.98882419354839</v>
      </c>
      <c r="EE57">
        <v>0.613393548387094</v>
      </c>
      <c r="EF57">
        <v>0.0460747844252527</v>
      </c>
      <c r="EG57">
        <v>0</v>
      </c>
      <c r="EH57">
        <v>1</v>
      </c>
      <c r="EI57">
        <v>3</v>
      </c>
      <c r="EJ57" t="s">
        <v>318</v>
      </c>
      <c r="EK57">
        <v>100</v>
      </c>
      <c r="EL57">
        <v>100</v>
      </c>
      <c r="EM57">
        <v>0</v>
      </c>
      <c r="EN57">
        <v>0.2483</v>
      </c>
      <c r="EO57">
        <v>0</v>
      </c>
      <c r="EP57">
        <v>0</v>
      </c>
      <c r="EQ57">
        <v>0</v>
      </c>
      <c r="ER57">
        <v>0</v>
      </c>
      <c r="ES57">
        <v>-0.136410892541199</v>
      </c>
      <c r="ET57">
        <v>-0.00569765496608819</v>
      </c>
      <c r="EU57">
        <v>0.000722946965334274</v>
      </c>
      <c r="EV57">
        <v>-2.50093221867934e-06</v>
      </c>
      <c r="EW57">
        <v>-1</v>
      </c>
      <c r="EX57">
        <v>-1</v>
      </c>
      <c r="EY57">
        <v>-1</v>
      </c>
      <c r="EZ57">
        <v>-1</v>
      </c>
      <c r="FA57">
        <v>1377.6</v>
      </c>
      <c r="FB57">
        <v>1377.6</v>
      </c>
      <c r="FC57">
        <v>2</v>
      </c>
      <c r="FD57">
        <v>438.97</v>
      </c>
      <c r="FE57">
        <v>430.863</v>
      </c>
      <c r="FF57">
        <v>36.029</v>
      </c>
      <c r="FG57">
        <v>32.7549</v>
      </c>
      <c r="FH57">
        <v>30.0012</v>
      </c>
      <c r="FI57">
        <v>32.3834</v>
      </c>
      <c r="FJ57">
        <v>32.2517</v>
      </c>
      <c r="FK57">
        <v>31.0803</v>
      </c>
      <c r="FL57">
        <v>0</v>
      </c>
      <c r="FM57">
        <v>100</v>
      </c>
      <c r="FN57">
        <v>-999.9</v>
      </c>
      <c r="FO57">
        <v>400</v>
      </c>
      <c r="FP57">
        <v>29.0529</v>
      </c>
      <c r="FQ57">
        <v>101.002</v>
      </c>
      <c r="FR57">
        <v>101.201</v>
      </c>
    </row>
    <row r="58" spans="1:174">
      <c r="A58">
        <v>42</v>
      </c>
      <c r="B58">
        <v>1604005569.6</v>
      </c>
      <c r="C58">
        <v>5662.5</v>
      </c>
      <c r="D58" t="s">
        <v>478</v>
      </c>
      <c r="E58" t="s">
        <v>479</v>
      </c>
      <c r="F58" t="s">
        <v>480</v>
      </c>
      <c r="G58" t="s">
        <v>481</v>
      </c>
      <c r="H58">
        <v>1604005561.85</v>
      </c>
      <c r="I58">
        <f>CA58*AG58*(BW58-BX58)/(100*BP58*(1000-AG58*BW58))</f>
        <v>0</v>
      </c>
      <c r="J58">
        <f>CA58*AG58*(BV58-BU58*(1000-AG58*BX58)/(1000-AG58*BW58))/(100*BP58)</f>
        <v>0</v>
      </c>
      <c r="K58">
        <f>BU58 - IF(AG58&gt;1, J58*BP58*100.0/(AI58*CI58), 0)</f>
        <v>0</v>
      </c>
      <c r="L58">
        <f>((R58-I58/2)*K58-J58)/(R58+I58/2)</f>
        <v>0</v>
      </c>
      <c r="M58">
        <f>L58*(CB58+CC58)/1000.0</f>
        <v>0</v>
      </c>
      <c r="N58">
        <f>(BU58 - IF(AG58&gt;1, J58*BP58*100.0/(AI58*CI58), 0))*(CB58+CC58)/1000.0</f>
        <v>0</v>
      </c>
      <c r="O58">
        <f>2.0/((1/Q58-1/P58)+SIGN(Q58)*SQRT((1/Q58-1/P58)*(1/Q58-1/P58) + 4*BQ58/((BQ58+1)*(BQ58+1))*(2*1/Q58*1/P58-1/P58*1/P58)))</f>
        <v>0</v>
      </c>
      <c r="P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Q58">
        <f>I58*(1000-(1000*0.61365*exp(17.502*U58/(240.97+U58))/(CB58+CC58)+BW58)/2)/(1000*0.61365*exp(17.502*U58/(240.97+U58))/(CB58+CC58)-BW58)</f>
        <v>0</v>
      </c>
      <c r="R58">
        <f>1/((BQ58+1)/(O58/1.6)+1/(P58/1.37)) + BQ58/((BQ58+1)/(O58/1.6) + BQ58/(P58/1.37))</f>
        <v>0</v>
      </c>
      <c r="S58">
        <f>(BM58*BO58)</f>
        <v>0</v>
      </c>
      <c r="T58">
        <f>(CD58+(S58+2*0.95*5.67E-8*(((CD58+$B$7)+273)^4-(CD58+273)^4)-44100*I58)/(1.84*29.3*P58+8*0.95*5.67E-8*(CD58+273)^3))</f>
        <v>0</v>
      </c>
      <c r="U58">
        <f>($C$7*CE58+$D$7*CF58+$E$7*T58)</f>
        <v>0</v>
      </c>
      <c r="V58">
        <f>0.61365*exp(17.502*U58/(240.97+U58))</f>
        <v>0</v>
      </c>
      <c r="W58">
        <f>(X58/Y58*100)</f>
        <v>0</v>
      </c>
      <c r="X58">
        <f>BW58*(CB58+CC58)/1000</f>
        <v>0</v>
      </c>
      <c r="Y58">
        <f>0.61365*exp(17.502*CD58/(240.97+CD58))</f>
        <v>0</v>
      </c>
      <c r="Z58">
        <f>(V58-BW58*(CB58+CC58)/1000)</f>
        <v>0</v>
      </c>
      <c r="AA58">
        <f>(-I58*44100)</f>
        <v>0</v>
      </c>
      <c r="AB58">
        <f>2*29.3*P58*0.92*(CD58-U58)</f>
        <v>0</v>
      </c>
      <c r="AC58">
        <f>2*0.95*5.67E-8*(((CD58+$B$7)+273)^4-(U58+273)^4)</f>
        <v>0</v>
      </c>
      <c r="AD58">
        <f>S58+AC58+AA58+AB58</f>
        <v>0</v>
      </c>
      <c r="AE58">
        <v>48</v>
      </c>
      <c r="AF58">
        <v>9</v>
      </c>
      <c r="AG58">
        <f>IF(AE58*$H$13&gt;=AI58,1.0,(AI58/(AI58-AE58*$H$13)))</f>
        <v>0</v>
      </c>
      <c r="AH58">
        <f>(AG58-1)*100</f>
        <v>0</v>
      </c>
      <c r="AI58">
        <f>MAX(0,($B$13+$C$13*CI58)/(1+$D$13*CI58)*CB58/(CD58+273)*$E$13)</f>
        <v>0</v>
      </c>
      <c r="AJ58" t="s">
        <v>290</v>
      </c>
      <c r="AK58">
        <v>15552.9</v>
      </c>
      <c r="AL58">
        <v>715.476923076923</v>
      </c>
      <c r="AM58">
        <v>3262.08</v>
      </c>
      <c r="AN58">
        <f>AM58-AL58</f>
        <v>0</v>
      </c>
      <c r="AO58">
        <f>AN58/AM58</f>
        <v>0</v>
      </c>
      <c r="AP58">
        <v>-0.577747479816223</v>
      </c>
      <c r="AQ58" t="s">
        <v>482</v>
      </c>
      <c r="AR58">
        <v>15396.2</v>
      </c>
      <c r="AS58">
        <v>951.38132</v>
      </c>
      <c r="AT58">
        <v>1.49</v>
      </c>
      <c r="AU58">
        <f>1-AS58/AT58</f>
        <v>0</v>
      </c>
      <c r="AV58">
        <v>0.5</v>
      </c>
      <c r="AW58">
        <f>BM58</f>
        <v>0</v>
      </c>
      <c r="AX58">
        <f>J58</f>
        <v>0</v>
      </c>
      <c r="AY58">
        <f>AU58*AV58*AW58</f>
        <v>0</v>
      </c>
      <c r="AZ58">
        <f>BE58/AT58</f>
        <v>0</v>
      </c>
      <c r="BA58">
        <f>(AX58-AP58)/AW58</f>
        <v>0</v>
      </c>
      <c r="BB58">
        <f>(AM58-AT58)/AT58</f>
        <v>0</v>
      </c>
      <c r="BC58" t="s">
        <v>483</v>
      </c>
      <c r="BD58">
        <v>1.95</v>
      </c>
      <c r="BE58">
        <f>AT58-BD58</f>
        <v>0</v>
      </c>
      <c r="BF58">
        <f>(AT58-AS58)/(AT58-BD58)</f>
        <v>0</v>
      </c>
      <c r="BG58">
        <f>(AM58-AT58)/(AM58-BD58)</f>
        <v>0</v>
      </c>
      <c r="BH58">
        <f>(AT58-AS58)/(AT58-AL58)</f>
        <v>0</v>
      </c>
      <c r="BI58">
        <f>(AM58-AT58)/(AM58-AL58)</f>
        <v>0</v>
      </c>
      <c r="BJ58">
        <f>(BF58*BD58/AS58)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293</v>
      </c>
      <c r="BS58">
        <v>2</v>
      </c>
      <c r="BT58">
        <v>1604005561.85</v>
      </c>
      <c r="BU58">
        <v>380.697766666667</v>
      </c>
      <c r="BV58">
        <v>399.976033333333</v>
      </c>
      <c r="BW58">
        <v>34.56188</v>
      </c>
      <c r="BX58">
        <v>27.9260133333333</v>
      </c>
      <c r="BY58">
        <v>380.697766666667</v>
      </c>
      <c r="BZ58">
        <v>34.14938</v>
      </c>
      <c r="CA58">
        <v>500.047633333333</v>
      </c>
      <c r="CB58">
        <v>101.5932</v>
      </c>
      <c r="CC58">
        <v>0.100058783333333</v>
      </c>
      <c r="CD58">
        <v>37.3466033333333</v>
      </c>
      <c r="CE58">
        <v>36.7331166666667</v>
      </c>
      <c r="CF58">
        <v>999.9</v>
      </c>
      <c r="CG58">
        <v>0</v>
      </c>
      <c r="CH58">
        <v>0</v>
      </c>
      <c r="CI58">
        <v>9999.292</v>
      </c>
      <c r="CJ58">
        <v>0</v>
      </c>
      <c r="CK58">
        <v>353.003666666667</v>
      </c>
      <c r="CL58">
        <v>1300.01066666667</v>
      </c>
      <c r="CM58">
        <v>0.899998666666667</v>
      </c>
      <c r="CN58">
        <v>0.100001333333333</v>
      </c>
      <c r="CO58">
        <v>0</v>
      </c>
      <c r="CP58">
        <v>955.430166666667</v>
      </c>
      <c r="CQ58">
        <v>4.99979</v>
      </c>
      <c r="CR58">
        <v>12612.5366666667</v>
      </c>
      <c r="CS58">
        <v>11051.3633333333</v>
      </c>
      <c r="CT58">
        <v>47.2248</v>
      </c>
      <c r="CU58">
        <v>49.854</v>
      </c>
      <c r="CV58">
        <v>48.2458</v>
      </c>
      <c r="CW58">
        <v>49.1498</v>
      </c>
      <c r="CX58">
        <v>49.25</v>
      </c>
      <c r="CY58">
        <v>1165.50666666667</v>
      </c>
      <c r="CZ58">
        <v>129.505</v>
      </c>
      <c r="DA58">
        <v>0</v>
      </c>
      <c r="DB58">
        <v>78.2000000476837</v>
      </c>
      <c r="DC58">
        <v>0</v>
      </c>
      <c r="DD58">
        <v>951.38132</v>
      </c>
      <c r="DE58">
        <v>-207.288308151366</v>
      </c>
      <c r="DF58">
        <v>44168.0312445652</v>
      </c>
      <c r="DG58">
        <v>14600.46</v>
      </c>
      <c r="DH58">
        <v>15</v>
      </c>
      <c r="DI58">
        <v>0</v>
      </c>
      <c r="DJ58" t="s">
        <v>294</v>
      </c>
      <c r="DK58">
        <v>1603922837.1</v>
      </c>
      <c r="DL58">
        <v>1603922837.1</v>
      </c>
      <c r="DM58">
        <v>0</v>
      </c>
      <c r="DN58">
        <v>0.036</v>
      </c>
      <c r="DO58">
        <v>0.017</v>
      </c>
      <c r="DP58">
        <v>0.377</v>
      </c>
      <c r="DQ58">
        <v>-0.105</v>
      </c>
      <c r="DR58">
        <v>400</v>
      </c>
      <c r="DS58">
        <v>12</v>
      </c>
      <c r="DT58">
        <v>0.27</v>
      </c>
      <c r="DU58">
        <v>0.26</v>
      </c>
      <c r="DV58">
        <v>13.8880867350593</v>
      </c>
      <c r="DW58">
        <v>-0.108575707614959</v>
      </c>
      <c r="DX58">
        <v>0.026928709704784</v>
      </c>
      <c r="DY58">
        <v>1</v>
      </c>
      <c r="DZ58">
        <v>-19.2782033333333</v>
      </c>
      <c r="EA58">
        <v>-0.209488765294811</v>
      </c>
      <c r="EB58">
        <v>0.0381620184942511</v>
      </c>
      <c r="EC58">
        <v>0</v>
      </c>
      <c r="ED58">
        <v>6.63587133333333</v>
      </c>
      <c r="EE58">
        <v>1.01250367074528</v>
      </c>
      <c r="EF58">
        <v>0.0749614328719923</v>
      </c>
      <c r="EG58">
        <v>0</v>
      </c>
      <c r="EH58">
        <v>1</v>
      </c>
      <c r="EI58">
        <v>3</v>
      </c>
      <c r="EJ58" t="s">
        <v>318</v>
      </c>
      <c r="EK58">
        <v>100</v>
      </c>
      <c r="EL58">
        <v>100</v>
      </c>
      <c r="EM58">
        <v>0</v>
      </c>
      <c r="EN58">
        <v>0.4189</v>
      </c>
      <c r="EO58">
        <v>0</v>
      </c>
      <c r="EP58">
        <v>0</v>
      </c>
      <c r="EQ58">
        <v>0</v>
      </c>
      <c r="ER58">
        <v>0</v>
      </c>
      <c r="ES58">
        <v>0.225432467281933</v>
      </c>
      <c r="ET58">
        <v>0</v>
      </c>
      <c r="EU58">
        <v>0</v>
      </c>
      <c r="EV58">
        <v>0</v>
      </c>
      <c r="EW58">
        <v>-1</v>
      </c>
      <c r="EX58">
        <v>-1</v>
      </c>
      <c r="EY58">
        <v>-1</v>
      </c>
      <c r="EZ58">
        <v>-1</v>
      </c>
      <c r="FA58">
        <v>1378.9</v>
      </c>
      <c r="FB58">
        <v>1378.9</v>
      </c>
      <c r="FC58">
        <v>2</v>
      </c>
      <c r="FD58">
        <v>455.185</v>
      </c>
      <c r="FE58">
        <v>429.812</v>
      </c>
      <c r="FF58">
        <v>36.0887</v>
      </c>
      <c r="FG58">
        <v>32.9275</v>
      </c>
      <c r="FH58">
        <v>30.0011</v>
      </c>
      <c r="FI58">
        <v>32.5529</v>
      </c>
      <c r="FJ58">
        <v>32.4128</v>
      </c>
      <c r="FK58">
        <v>31.1007</v>
      </c>
      <c r="FL58">
        <v>0</v>
      </c>
      <c r="FM58">
        <v>100</v>
      </c>
      <c r="FN58">
        <v>-999.9</v>
      </c>
      <c r="FO58">
        <v>400</v>
      </c>
      <c r="FP58">
        <v>29.0529</v>
      </c>
      <c r="FQ58">
        <v>100.972</v>
      </c>
      <c r="FR58">
        <v>101.157</v>
      </c>
    </row>
    <row r="59" spans="1:174">
      <c r="A59">
        <v>43</v>
      </c>
      <c r="B59">
        <v>1604005686.1</v>
      </c>
      <c r="C59">
        <v>5779</v>
      </c>
      <c r="D59" t="s">
        <v>484</v>
      </c>
      <c r="E59" t="s">
        <v>485</v>
      </c>
      <c r="F59" t="s">
        <v>480</v>
      </c>
      <c r="G59" t="s">
        <v>481</v>
      </c>
      <c r="H59">
        <v>1604005678.35</v>
      </c>
      <c r="I59">
        <f>CA59*AG59*(BW59-BX59)/(100*BP59*(1000-AG59*BW59))</f>
        <v>0</v>
      </c>
      <c r="J59">
        <f>CA59*AG59*(BV59-BU59*(1000-AG59*BX59)/(1000-AG59*BW59))/(100*BP59)</f>
        <v>0</v>
      </c>
      <c r="K59">
        <f>BU59 - IF(AG59&gt;1, J59*BP59*100.0/(AI59*CI59), 0)</f>
        <v>0</v>
      </c>
      <c r="L59">
        <f>((R59-I59/2)*K59-J59)/(R59+I59/2)</f>
        <v>0</v>
      </c>
      <c r="M59">
        <f>L59*(CB59+CC59)/1000.0</f>
        <v>0</v>
      </c>
      <c r="N59">
        <f>(BU59 - IF(AG59&gt;1, J59*BP59*100.0/(AI59*CI59), 0))*(CB59+CC59)/1000.0</f>
        <v>0</v>
      </c>
      <c r="O59">
        <f>2.0/((1/Q59-1/P59)+SIGN(Q59)*SQRT((1/Q59-1/P59)*(1/Q59-1/P59) + 4*BQ59/((BQ59+1)*(BQ59+1))*(2*1/Q59*1/P59-1/P59*1/P59)))</f>
        <v>0</v>
      </c>
      <c r="P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Q59">
        <f>I59*(1000-(1000*0.61365*exp(17.502*U59/(240.97+U59))/(CB59+CC59)+BW59)/2)/(1000*0.61365*exp(17.502*U59/(240.97+U59))/(CB59+CC59)-BW59)</f>
        <v>0</v>
      </c>
      <c r="R59">
        <f>1/((BQ59+1)/(O59/1.6)+1/(P59/1.37)) + BQ59/((BQ59+1)/(O59/1.6) + BQ59/(P59/1.37))</f>
        <v>0</v>
      </c>
      <c r="S59">
        <f>(BM59*BO59)</f>
        <v>0</v>
      </c>
      <c r="T59">
        <f>(CD59+(S59+2*0.95*5.67E-8*(((CD59+$B$7)+273)^4-(CD59+273)^4)-44100*I59)/(1.84*29.3*P59+8*0.95*5.67E-8*(CD59+273)^3))</f>
        <v>0</v>
      </c>
      <c r="U59">
        <f>($C$7*CE59+$D$7*CF59+$E$7*T59)</f>
        <v>0</v>
      </c>
      <c r="V59">
        <f>0.61365*exp(17.502*U59/(240.97+U59))</f>
        <v>0</v>
      </c>
      <c r="W59">
        <f>(X59/Y59*100)</f>
        <v>0</v>
      </c>
      <c r="X59">
        <f>BW59*(CB59+CC59)/1000</f>
        <v>0</v>
      </c>
      <c r="Y59">
        <f>0.61365*exp(17.502*CD59/(240.97+CD59))</f>
        <v>0</v>
      </c>
      <c r="Z59">
        <f>(V59-BW59*(CB59+CC59)/1000)</f>
        <v>0</v>
      </c>
      <c r="AA59">
        <f>(-I59*44100)</f>
        <v>0</v>
      </c>
      <c r="AB59">
        <f>2*29.3*P59*0.92*(CD59-U59)</f>
        <v>0</v>
      </c>
      <c r="AC59">
        <f>2*0.95*5.67E-8*(((CD59+$B$7)+273)^4-(U59+273)^4)</f>
        <v>0</v>
      </c>
      <c r="AD59">
        <f>S59+AC59+AA59+AB59</f>
        <v>0</v>
      </c>
      <c r="AE59">
        <v>51</v>
      </c>
      <c r="AF59">
        <v>10</v>
      </c>
      <c r="AG59">
        <f>IF(AE59*$H$13&gt;=AI59,1.0,(AI59/(AI59-AE59*$H$13)))</f>
        <v>0</v>
      </c>
      <c r="AH59">
        <f>(AG59-1)*100</f>
        <v>0</v>
      </c>
      <c r="AI59">
        <f>MAX(0,($B$13+$C$13*CI59)/(1+$D$13*CI59)*CB59/(CD59+273)*$E$13)</f>
        <v>0</v>
      </c>
      <c r="AJ59" t="s">
        <v>290</v>
      </c>
      <c r="AK59">
        <v>15552.9</v>
      </c>
      <c r="AL59">
        <v>715.476923076923</v>
      </c>
      <c r="AM59">
        <v>3262.08</v>
      </c>
      <c r="AN59">
        <f>AM59-AL59</f>
        <v>0</v>
      </c>
      <c r="AO59">
        <f>AN59/AM59</f>
        <v>0</v>
      </c>
      <c r="AP59">
        <v>-0.577747479816223</v>
      </c>
      <c r="AQ59" t="s">
        <v>486</v>
      </c>
      <c r="AR59">
        <v>15288.6</v>
      </c>
      <c r="AS59">
        <v>929.689192307692</v>
      </c>
      <c r="AT59">
        <v>2.65</v>
      </c>
      <c r="AU59">
        <f>1-AS59/AT59</f>
        <v>0</v>
      </c>
      <c r="AV59">
        <v>0.5</v>
      </c>
      <c r="AW59">
        <f>BM59</f>
        <v>0</v>
      </c>
      <c r="AX59">
        <f>J59</f>
        <v>0</v>
      </c>
      <c r="AY59">
        <f>AU59*AV59*AW59</f>
        <v>0</v>
      </c>
      <c r="AZ59">
        <f>BE59/AT59</f>
        <v>0</v>
      </c>
      <c r="BA59">
        <f>(AX59-AP59)/AW59</f>
        <v>0</v>
      </c>
      <c r="BB59">
        <f>(AM59-AT59)/AT59</f>
        <v>0</v>
      </c>
      <c r="BC59" t="s">
        <v>487</v>
      </c>
      <c r="BD59">
        <v>-1259.46</v>
      </c>
      <c r="BE59">
        <f>AT59-BD59</f>
        <v>0</v>
      </c>
      <c r="BF59">
        <f>(AT59-AS59)/(AT59-BD59)</f>
        <v>0</v>
      </c>
      <c r="BG59">
        <f>(AM59-AT59)/(AM59-BD59)</f>
        <v>0</v>
      </c>
      <c r="BH59">
        <f>(AT59-AS59)/(AT59-AL59)</f>
        <v>0</v>
      </c>
      <c r="BI59">
        <f>(AM59-AT59)/(AM59-AL59)</f>
        <v>0</v>
      </c>
      <c r="BJ59">
        <f>(BF59*BD59/AS59)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293</v>
      </c>
      <c r="BS59">
        <v>2</v>
      </c>
      <c r="BT59">
        <v>1604005678.35</v>
      </c>
      <c r="BU59">
        <v>386.584266666667</v>
      </c>
      <c r="BV59">
        <v>399.986033333333</v>
      </c>
      <c r="BW59">
        <v>32.8708266666667</v>
      </c>
      <c r="BX59">
        <v>29.0065333333333</v>
      </c>
      <c r="BY59">
        <v>386.584266666667</v>
      </c>
      <c r="BZ59">
        <v>32.5141633333333</v>
      </c>
      <c r="CA59">
        <v>500.022166666667</v>
      </c>
      <c r="CB59">
        <v>101.587166666667</v>
      </c>
      <c r="CC59">
        <v>0.10008463</v>
      </c>
      <c r="CD59">
        <v>37.4804066666667</v>
      </c>
      <c r="CE59">
        <v>37.26556</v>
      </c>
      <c r="CF59">
        <v>999.9</v>
      </c>
      <c r="CG59">
        <v>0</v>
      </c>
      <c r="CH59">
        <v>0</v>
      </c>
      <c r="CI59">
        <v>9991.22733333333</v>
      </c>
      <c r="CJ59">
        <v>0</v>
      </c>
      <c r="CK59">
        <v>362.6402</v>
      </c>
      <c r="CL59">
        <v>1299.97033333333</v>
      </c>
      <c r="CM59">
        <v>0.899999533333333</v>
      </c>
      <c r="CN59">
        <v>0.100000466666667</v>
      </c>
      <c r="CO59">
        <v>0</v>
      </c>
      <c r="CP59">
        <v>962.956733333333</v>
      </c>
      <c r="CQ59">
        <v>4.99979</v>
      </c>
      <c r="CR59">
        <v>12742.7066666667</v>
      </c>
      <c r="CS59">
        <v>11051.0333333333</v>
      </c>
      <c r="CT59">
        <v>47.187</v>
      </c>
      <c r="CU59">
        <v>49.812</v>
      </c>
      <c r="CV59">
        <v>48.187</v>
      </c>
      <c r="CW59">
        <v>49.187</v>
      </c>
      <c r="CX59">
        <v>49.25</v>
      </c>
      <c r="CY59">
        <v>1165.47366666667</v>
      </c>
      <c r="CZ59">
        <v>129.498</v>
      </c>
      <c r="DA59">
        <v>0</v>
      </c>
      <c r="DB59">
        <v>116</v>
      </c>
      <c r="DC59">
        <v>0</v>
      </c>
      <c r="DD59">
        <v>929.689192307692</v>
      </c>
      <c r="DE59">
        <v>-1036.76256116854</v>
      </c>
      <c r="DF59">
        <v>119940.881454425</v>
      </c>
      <c r="DG59">
        <v>18316.4461538462</v>
      </c>
      <c r="DH59">
        <v>15</v>
      </c>
      <c r="DI59">
        <v>0</v>
      </c>
      <c r="DJ59" t="s">
        <v>294</v>
      </c>
      <c r="DK59">
        <v>1603922837.1</v>
      </c>
      <c r="DL59">
        <v>1603922837.1</v>
      </c>
      <c r="DM59">
        <v>0</v>
      </c>
      <c r="DN59">
        <v>0.036</v>
      </c>
      <c r="DO59">
        <v>0.017</v>
      </c>
      <c r="DP59">
        <v>0.377</v>
      </c>
      <c r="DQ59">
        <v>-0.105</v>
      </c>
      <c r="DR59">
        <v>400</v>
      </c>
      <c r="DS59">
        <v>12</v>
      </c>
      <c r="DT59">
        <v>0.27</v>
      </c>
      <c r="DU59">
        <v>0.26</v>
      </c>
      <c r="DV59">
        <v>9.87876208925618</v>
      </c>
      <c r="DW59">
        <v>-0.00189927836140933</v>
      </c>
      <c r="DX59">
        <v>0.0286487236915925</v>
      </c>
      <c r="DY59">
        <v>1</v>
      </c>
      <c r="DZ59">
        <v>-13.3951966666667</v>
      </c>
      <c r="EA59">
        <v>-0.631317463848735</v>
      </c>
      <c r="EB59">
        <v>0.0573519745857882</v>
      </c>
      <c r="EC59">
        <v>0</v>
      </c>
      <c r="ED59">
        <v>3.84884333333333</v>
      </c>
      <c r="EE59">
        <v>1.84169753058955</v>
      </c>
      <c r="EF59">
        <v>0.134347940123976</v>
      </c>
      <c r="EG59">
        <v>0</v>
      </c>
      <c r="EH59">
        <v>1</v>
      </c>
      <c r="EI59">
        <v>3</v>
      </c>
      <c r="EJ59" t="s">
        <v>318</v>
      </c>
      <c r="EK59">
        <v>100</v>
      </c>
      <c r="EL59">
        <v>100</v>
      </c>
      <c r="EM59">
        <v>0</v>
      </c>
      <c r="EN59">
        <v>0.3645</v>
      </c>
      <c r="EO59">
        <v>0</v>
      </c>
      <c r="EP59">
        <v>0</v>
      </c>
      <c r="EQ59">
        <v>0</v>
      </c>
      <c r="ER59">
        <v>0</v>
      </c>
      <c r="ES59">
        <v>0.225432467281933</v>
      </c>
      <c r="ET59">
        <v>0</v>
      </c>
      <c r="EU59">
        <v>0</v>
      </c>
      <c r="EV59">
        <v>0</v>
      </c>
      <c r="EW59">
        <v>-1</v>
      </c>
      <c r="EX59">
        <v>-1</v>
      </c>
      <c r="EY59">
        <v>-1</v>
      </c>
      <c r="EZ59">
        <v>-1</v>
      </c>
      <c r="FA59">
        <v>1380.8</v>
      </c>
      <c r="FB59">
        <v>1380.8</v>
      </c>
      <c r="FC59">
        <v>2</v>
      </c>
      <c r="FD59">
        <v>452.44</v>
      </c>
      <c r="FE59">
        <v>439.343</v>
      </c>
      <c r="FF59">
        <v>36.2153</v>
      </c>
      <c r="FG59">
        <v>33.2057</v>
      </c>
      <c r="FH59">
        <v>30.0009</v>
      </c>
      <c r="FI59">
        <v>32.8012</v>
      </c>
      <c r="FJ59">
        <v>32.6561</v>
      </c>
      <c r="FK59">
        <v>31.1277</v>
      </c>
      <c r="FL59">
        <v>0</v>
      </c>
      <c r="FM59">
        <v>100</v>
      </c>
      <c r="FN59">
        <v>-999.9</v>
      </c>
      <c r="FO59">
        <v>400</v>
      </c>
      <c r="FP59">
        <v>29.0529</v>
      </c>
      <c r="FQ59">
        <v>100.932</v>
      </c>
      <c r="FR59">
        <v>101.113</v>
      </c>
    </row>
    <row r="60" spans="1:174">
      <c r="A60">
        <v>44</v>
      </c>
      <c r="B60">
        <v>1604005765.1</v>
      </c>
      <c r="C60">
        <v>5858</v>
      </c>
      <c r="D60" t="s">
        <v>488</v>
      </c>
      <c r="E60" t="s">
        <v>489</v>
      </c>
      <c r="F60" t="s">
        <v>402</v>
      </c>
      <c r="G60" t="s">
        <v>351</v>
      </c>
      <c r="H60">
        <v>1604005757.1</v>
      </c>
      <c r="I60">
        <f>CA60*AG60*(BW60-BX60)/(100*BP60*(1000-AG60*BW60))</f>
        <v>0</v>
      </c>
      <c r="J60">
        <f>CA60*AG60*(BV60-BU60*(1000-AG60*BX60)/(1000-AG60*BW60))/(100*BP60)</f>
        <v>0</v>
      </c>
      <c r="K60">
        <f>BU60 - IF(AG60&gt;1, J60*BP60*100.0/(AI60*CI60), 0)</f>
        <v>0</v>
      </c>
      <c r="L60">
        <f>((R60-I60/2)*K60-J60)/(R60+I60/2)</f>
        <v>0</v>
      </c>
      <c r="M60">
        <f>L60*(CB60+CC60)/1000.0</f>
        <v>0</v>
      </c>
      <c r="N60">
        <f>(BU60 - IF(AG60&gt;1, J60*BP60*100.0/(AI60*CI60), 0))*(CB60+CC60)/1000.0</f>
        <v>0</v>
      </c>
      <c r="O60">
        <f>2.0/((1/Q60-1/P60)+SIGN(Q60)*SQRT((1/Q60-1/P60)*(1/Q60-1/P60) + 4*BQ60/((BQ60+1)*(BQ60+1))*(2*1/Q60*1/P60-1/P60*1/P60)))</f>
        <v>0</v>
      </c>
      <c r="P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Q60">
        <f>I60*(1000-(1000*0.61365*exp(17.502*U60/(240.97+U60))/(CB60+CC60)+BW60)/2)/(1000*0.61365*exp(17.502*U60/(240.97+U60))/(CB60+CC60)-BW60)</f>
        <v>0</v>
      </c>
      <c r="R60">
        <f>1/((BQ60+1)/(O60/1.6)+1/(P60/1.37)) + BQ60/((BQ60+1)/(O60/1.6) + BQ60/(P60/1.37))</f>
        <v>0</v>
      </c>
      <c r="S60">
        <f>(BM60*BO60)</f>
        <v>0</v>
      </c>
      <c r="T60">
        <f>(CD60+(S60+2*0.95*5.67E-8*(((CD60+$B$7)+273)^4-(CD60+273)^4)-44100*I60)/(1.84*29.3*P60+8*0.95*5.67E-8*(CD60+273)^3))</f>
        <v>0</v>
      </c>
      <c r="U60">
        <f>($C$7*CE60+$D$7*CF60+$E$7*T60)</f>
        <v>0</v>
      </c>
      <c r="V60">
        <f>0.61365*exp(17.502*U60/(240.97+U60))</f>
        <v>0</v>
      </c>
      <c r="W60">
        <f>(X60/Y60*100)</f>
        <v>0</v>
      </c>
      <c r="X60">
        <f>BW60*(CB60+CC60)/1000</f>
        <v>0</v>
      </c>
      <c r="Y60">
        <f>0.61365*exp(17.502*CD60/(240.97+CD60))</f>
        <v>0</v>
      </c>
      <c r="Z60">
        <f>(V60-BW60*(CB60+CC60)/1000)</f>
        <v>0</v>
      </c>
      <c r="AA60">
        <f>(-I60*44100)</f>
        <v>0</v>
      </c>
      <c r="AB60">
        <f>2*29.3*P60*0.92*(CD60-U60)</f>
        <v>0</v>
      </c>
      <c r="AC60">
        <f>2*0.95*5.67E-8*(((CD60+$B$7)+273)^4-(U60+273)^4)</f>
        <v>0</v>
      </c>
      <c r="AD60">
        <f>S60+AC60+AA60+AB60</f>
        <v>0</v>
      </c>
      <c r="AE60">
        <v>65</v>
      </c>
      <c r="AF60">
        <v>13</v>
      </c>
      <c r="AG60">
        <f>IF(AE60*$H$13&gt;=AI60,1.0,(AI60/(AI60-AE60*$H$13)))</f>
        <v>0</v>
      </c>
      <c r="AH60">
        <f>(AG60-1)*100</f>
        <v>0</v>
      </c>
      <c r="AI60">
        <f>MAX(0,($B$13+$C$13*CI60)/(1+$D$13*CI60)*CB60/(CD60+273)*$E$13)</f>
        <v>0</v>
      </c>
      <c r="AJ60" t="s">
        <v>290</v>
      </c>
      <c r="AK60">
        <v>15552.9</v>
      </c>
      <c r="AL60">
        <v>715.476923076923</v>
      </c>
      <c r="AM60">
        <v>3262.08</v>
      </c>
      <c r="AN60">
        <f>AM60-AL60</f>
        <v>0</v>
      </c>
      <c r="AO60">
        <f>AN60/AM60</f>
        <v>0</v>
      </c>
      <c r="AP60">
        <v>-0.577747479816223</v>
      </c>
      <c r="AQ60" t="s">
        <v>490</v>
      </c>
      <c r="AR60">
        <v>15328</v>
      </c>
      <c r="AS60">
        <v>698.181972</v>
      </c>
      <c r="AT60">
        <v>6.07</v>
      </c>
      <c r="AU60">
        <f>1-AS60/AT60</f>
        <v>0</v>
      </c>
      <c r="AV60">
        <v>0.5</v>
      </c>
      <c r="AW60">
        <f>BM60</f>
        <v>0</v>
      </c>
      <c r="AX60">
        <f>J60</f>
        <v>0</v>
      </c>
      <c r="AY60">
        <f>AU60*AV60*AW60</f>
        <v>0</v>
      </c>
      <c r="AZ60">
        <f>BE60/AT60</f>
        <v>0</v>
      </c>
      <c r="BA60">
        <f>(AX60-AP60)/AW60</f>
        <v>0</v>
      </c>
      <c r="BB60">
        <f>(AM60-AT60)/AT60</f>
        <v>0</v>
      </c>
      <c r="BC60" t="s">
        <v>491</v>
      </c>
      <c r="BD60">
        <v>-62.86</v>
      </c>
      <c r="BE60">
        <f>AT60-BD60</f>
        <v>0</v>
      </c>
      <c r="BF60">
        <f>(AT60-AS60)/(AT60-BD60)</f>
        <v>0</v>
      </c>
      <c r="BG60">
        <f>(AM60-AT60)/(AM60-BD60)</f>
        <v>0</v>
      </c>
      <c r="BH60">
        <f>(AT60-AS60)/(AT60-AL60)</f>
        <v>0</v>
      </c>
      <c r="BI60">
        <f>(AM60-AT60)/(AM60-AL60)</f>
        <v>0</v>
      </c>
      <c r="BJ60">
        <f>(BF60*BD60/AS60)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293</v>
      </c>
      <c r="BS60">
        <v>2</v>
      </c>
      <c r="BT60">
        <v>1604005757.1</v>
      </c>
      <c r="BU60">
        <v>389.714548387097</v>
      </c>
      <c r="BV60">
        <v>399.978419354839</v>
      </c>
      <c r="BW60">
        <v>31.7700935483871</v>
      </c>
      <c r="BX60">
        <v>29.2246161290323</v>
      </c>
      <c r="BY60">
        <v>389.714548387097</v>
      </c>
      <c r="BZ60">
        <v>31.4484677419355</v>
      </c>
      <c r="CA60">
        <v>499.95964516129</v>
      </c>
      <c r="CB60">
        <v>101.592161290323</v>
      </c>
      <c r="CC60">
        <v>0.099979</v>
      </c>
      <c r="CD60">
        <v>37.8868709677419</v>
      </c>
      <c r="CE60">
        <v>37.9810096774194</v>
      </c>
      <c r="CF60">
        <v>999.9</v>
      </c>
      <c r="CG60">
        <v>0</v>
      </c>
      <c r="CH60">
        <v>0</v>
      </c>
      <c r="CI60">
        <v>10003.1870967742</v>
      </c>
      <c r="CJ60">
        <v>0</v>
      </c>
      <c r="CK60">
        <v>277.566516129032</v>
      </c>
      <c r="CL60">
        <v>1300.00903225806</v>
      </c>
      <c r="CM60">
        <v>0.900005580645161</v>
      </c>
      <c r="CN60">
        <v>0.0999944419354839</v>
      </c>
      <c r="CO60">
        <v>0</v>
      </c>
      <c r="CP60">
        <v>727.127741935484</v>
      </c>
      <c r="CQ60">
        <v>4.99979</v>
      </c>
      <c r="CR60">
        <v>10080.2751612903</v>
      </c>
      <c r="CS60">
        <v>11051.3870967742</v>
      </c>
      <c r="CT60">
        <v>47.292</v>
      </c>
      <c r="CU60">
        <v>49.75</v>
      </c>
      <c r="CV60">
        <v>48.25</v>
      </c>
      <c r="CW60">
        <v>49.27</v>
      </c>
      <c r="CX60">
        <v>49.316064516129</v>
      </c>
      <c r="CY60">
        <v>1165.51451612903</v>
      </c>
      <c r="CZ60">
        <v>129.495483870968</v>
      </c>
      <c r="DA60">
        <v>0</v>
      </c>
      <c r="DB60">
        <v>78.3999998569489</v>
      </c>
      <c r="DC60">
        <v>0</v>
      </c>
      <c r="DD60">
        <v>698.181972</v>
      </c>
      <c r="DE60">
        <v>-669.591566832682</v>
      </c>
      <c r="DF60">
        <v>534645.878861051</v>
      </c>
      <c r="DG60">
        <v>33233.3868</v>
      </c>
      <c r="DH60">
        <v>15</v>
      </c>
      <c r="DI60">
        <v>0</v>
      </c>
      <c r="DJ60" t="s">
        <v>294</v>
      </c>
      <c r="DK60">
        <v>1603922837.1</v>
      </c>
      <c r="DL60">
        <v>1603922837.1</v>
      </c>
      <c r="DM60">
        <v>0</v>
      </c>
      <c r="DN60">
        <v>0.036</v>
      </c>
      <c r="DO60">
        <v>0.017</v>
      </c>
      <c r="DP60">
        <v>0.377</v>
      </c>
      <c r="DQ60">
        <v>-0.105</v>
      </c>
      <c r="DR60">
        <v>400</v>
      </c>
      <c r="DS60">
        <v>12</v>
      </c>
      <c r="DT60">
        <v>0.27</v>
      </c>
      <c r="DU60">
        <v>0.26</v>
      </c>
      <c r="DV60">
        <v>7.71610462951017</v>
      </c>
      <c r="DW60">
        <v>-1.25577625213225</v>
      </c>
      <c r="DX60">
        <v>0.0924701330157352</v>
      </c>
      <c r="DY60">
        <v>0</v>
      </c>
      <c r="DZ60">
        <v>-10.2717266666667</v>
      </c>
      <c r="EA60">
        <v>1.53698776418239</v>
      </c>
      <c r="EB60">
        <v>0.112785758360215</v>
      </c>
      <c r="EC60">
        <v>0</v>
      </c>
      <c r="ED60">
        <v>2.545179</v>
      </c>
      <c r="EE60">
        <v>0.178561868743042</v>
      </c>
      <c r="EF60">
        <v>0.014176371973581</v>
      </c>
      <c r="EG60">
        <v>1</v>
      </c>
      <c r="EH60">
        <v>1</v>
      </c>
      <c r="EI60">
        <v>3</v>
      </c>
      <c r="EJ60" t="s">
        <v>318</v>
      </c>
      <c r="EK60">
        <v>100</v>
      </c>
      <c r="EL60">
        <v>100</v>
      </c>
      <c r="EM60">
        <v>0</v>
      </c>
      <c r="EN60">
        <v>0.3222</v>
      </c>
      <c r="EO60">
        <v>0</v>
      </c>
      <c r="EP60">
        <v>0</v>
      </c>
      <c r="EQ60">
        <v>0</v>
      </c>
      <c r="ER60">
        <v>0</v>
      </c>
      <c r="ES60">
        <v>0.225432467281933</v>
      </c>
      <c r="ET60">
        <v>0</v>
      </c>
      <c r="EU60">
        <v>0</v>
      </c>
      <c r="EV60">
        <v>0</v>
      </c>
      <c r="EW60">
        <v>-1</v>
      </c>
      <c r="EX60">
        <v>-1</v>
      </c>
      <c r="EY60">
        <v>-1</v>
      </c>
      <c r="EZ60">
        <v>-1</v>
      </c>
      <c r="FA60">
        <v>1382.1</v>
      </c>
      <c r="FB60">
        <v>1382.1</v>
      </c>
      <c r="FC60">
        <v>2</v>
      </c>
      <c r="FD60">
        <v>437.57</v>
      </c>
      <c r="FE60">
        <v>443.766</v>
      </c>
      <c r="FF60">
        <v>36.3475</v>
      </c>
      <c r="FG60">
        <v>33.4185</v>
      </c>
      <c r="FH60">
        <v>30.0014</v>
      </c>
      <c r="FI60">
        <v>33.0032</v>
      </c>
      <c r="FJ60">
        <v>32.865</v>
      </c>
      <c r="FK60">
        <v>31.1143</v>
      </c>
      <c r="FL60">
        <v>0</v>
      </c>
      <c r="FM60">
        <v>100</v>
      </c>
      <c r="FN60">
        <v>-999.9</v>
      </c>
      <c r="FO60">
        <v>400</v>
      </c>
      <c r="FP60">
        <v>42.0409</v>
      </c>
      <c r="FQ60">
        <v>100.881</v>
      </c>
      <c r="FR60">
        <v>101.091</v>
      </c>
    </row>
    <row r="61" spans="1:174">
      <c r="A61">
        <v>45</v>
      </c>
      <c r="B61">
        <v>1604005875.6</v>
      </c>
      <c r="C61">
        <v>5968.5</v>
      </c>
      <c r="D61" t="s">
        <v>492</v>
      </c>
      <c r="E61" t="s">
        <v>493</v>
      </c>
      <c r="F61" t="s">
        <v>402</v>
      </c>
      <c r="G61" t="s">
        <v>351</v>
      </c>
      <c r="H61">
        <v>1604005867.6</v>
      </c>
      <c r="I61">
        <f>CA61*AG61*(BW61-BX61)/(100*BP61*(1000-AG61*BW61))</f>
        <v>0</v>
      </c>
      <c r="J61">
        <f>CA61*AG61*(BV61-BU61*(1000-AG61*BX61)/(1000-AG61*BW61))/(100*BP61)</f>
        <v>0</v>
      </c>
      <c r="K61">
        <f>BU61 - IF(AG61&gt;1, J61*BP61*100.0/(AI61*CI61), 0)</f>
        <v>0</v>
      </c>
      <c r="L61">
        <f>((R61-I61/2)*K61-J61)/(R61+I61/2)</f>
        <v>0</v>
      </c>
      <c r="M61">
        <f>L61*(CB61+CC61)/1000.0</f>
        <v>0</v>
      </c>
      <c r="N61">
        <f>(BU61 - IF(AG61&gt;1, J61*BP61*100.0/(AI61*CI61), 0))*(CB61+CC61)/1000.0</f>
        <v>0</v>
      </c>
      <c r="O61">
        <f>2.0/((1/Q61-1/P61)+SIGN(Q61)*SQRT((1/Q61-1/P61)*(1/Q61-1/P61) + 4*BQ61/((BQ61+1)*(BQ61+1))*(2*1/Q61*1/P61-1/P61*1/P61)))</f>
        <v>0</v>
      </c>
      <c r="P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Q61">
        <f>I61*(1000-(1000*0.61365*exp(17.502*U61/(240.97+U61))/(CB61+CC61)+BW61)/2)/(1000*0.61365*exp(17.502*U61/(240.97+U61))/(CB61+CC61)-BW61)</f>
        <v>0</v>
      </c>
      <c r="R61">
        <f>1/((BQ61+1)/(O61/1.6)+1/(P61/1.37)) + BQ61/((BQ61+1)/(O61/1.6) + BQ61/(P61/1.37))</f>
        <v>0</v>
      </c>
      <c r="S61">
        <f>(BM61*BO61)</f>
        <v>0</v>
      </c>
      <c r="T61">
        <f>(CD61+(S61+2*0.95*5.67E-8*(((CD61+$B$7)+273)^4-(CD61+273)^4)-44100*I61)/(1.84*29.3*P61+8*0.95*5.67E-8*(CD61+273)^3))</f>
        <v>0</v>
      </c>
      <c r="U61">
        <f>($C$7*CE61+$D$7*CF61+$E$7*T61)</f>
        <v>0</v>
      </c>
      <c r="V61">
        <f>0.61365*exp(17.502*U61/(240.97+U61))</f>
        <v>0</v>
      </c>
      <c r="W61">
        <f>(X61/Y61*100)</f>
        <v>0</v>
      </c>
      <c r="X61">
        <f>BW61*(CB61+CC61)/1000</f>
        <v>0</v>
      </c>
      <c r="Y61">
        <f>0.61365*exp(17.502*CD61/(240.97+CD61))</f>
        <v>0</v>
      </c>
      <c r="Z61">
        <f>(V61-BW61*(CB61+CC61)/1000)</f>
        <v>0</v>
      </c>
      <c r="AA61">
        <f>(-I61*44100)</f>
        <v>0</v>
      </c>
      <c r="AB61">
        <f>2*29.3*P61*0.92*(CD61-U61)</f>
        <v>0</v>
      </c>
      <c r="AC61">
        <f>2*0.95*5.67E-8*(((CD61+$B$7)+273)^4-(U61+273)^4)</f>
        <v>0</v>
      </c>
      <c r="AD61">
        <f>S61+AC61+AA61+AB61</f>
        <v>0</v>
      </c>
      <c r="AE61">
        <v>28</v>
      </c>
      <c r="AF61">
        <v>6</v>
      </c>
      <c r="AG61">
        <f>IF(AE61*$H$13&gt;=AI61,1.0,(AI61/(AI61-AE61*$H$13)))</f>
        <v>0</v>
      </c>
      <c r="AH61">
        <f>(AG61-1)*100</f>
        <v>0</v>
      </c>
      <c r="AI61">
        <f>MAX(0,($B$13+$C$13*CI61)/(1+$D$13*CI61)*CB61/(CD61+273)*$E$13)</f>
        <v>0</v>
      </c>
      <c r="AJ61" t="s">
        <v>290</v>
      </c>
      <c r="AK61">
        <v>15552.9</v>
      </c>
      <c r="AL61">
        <v>715.476923076923</v>
      </c>
      <c r="AM61">
        <v>3262.08</v>
      </c>
      <c r="AN61">
        <f>AM61-AL61</f>
        <v>0</v>
      </c>
      <c r="AO61">
        <f>AN61/AM61</f>
        <v>0</v>
      </c>
      <c r="AP61">
        <v>-0.577747479816223</v>
      </c>
      <c r="AQ61" t="s">
        <v>494</v>
      </c>
      <c r="AR61">
        <v>15320</v>
      </c>
      <c r="AS61">
        <v>1012.1444</v>
      </c>
      <c r="AT61">
        <v>5.13</v>
      </c>
      <c r="AU61">
        <f>1-AS61/AT61</f>
        <v>0</v>
      </c>
      <c r="AV61">
        <v>0.5</v>
      </c>
      <c r="AW61">
        <f>BM61</f>
        <v>0</v>
      </c>
      <c r="AX61">
        <f>J61</f>
        <v>0</v>
      </c>
      <c r="AY61">
        <f>AU61*AV61*AW61</f>
        <v>0</v>
      </c>
      <c r="AZ61">
        <f>BE61/AT61</f>
        <v>0</v>
      </c>
      <c r="BA61">
        <f>(AX61-AP61)/AW61</f>
        <v>0</v>
      </c>
      <c r="BB61">
        <f>(AM61-AT61)/AT61</f>
        <v>0</v>
      </c>
      <c r="BC61" t="s">
        <v>495</v>
      </c>
      <c r="BD61">
        <v>-1013.49</v>
      </c>
      <c r="BE61">
        <f>AT61-BD61</f>
        <v>0</v>
      </c>
      <c r="BF61">
        <f>(AT61-AS61)/(AT61-BD61)</f>
        <v>0</v>
      </c>
      <c r="BG61">
        <f>(AM61-AT61)/(AM61-BD61)</f>
        <v>0</v>
      </c>
      <c r="BH61">
        <f>(AT61-AS61)/(AT61-AL61)</f>
        <v>0</v>
      </c>
      <c r="BI61">
        <f>(AM61-AT61)/(AM61-AL61)</f>
        <v>0</v>
      </c>
      <c r="BJ61">
        <f>(BF61*BD61/AS61)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293</v>
      </c>
      <c r="BS61">
        <v>2</v>
      </c>
      <c r="BT61">
        <v>1604005867.6</v>
      </c>
      <c r="BU61">
        <v>376.536709677419</v>
      </c>
      <c r="BV61">
        <v>400.000161290323</v>
      </c>
      <c r="BW61">
        <v>36.0801774193548</v>
      </c>
      <c r="BX61">
        <v>29.2434774193548</v>
      </c>
      <c r="BY61">
        <v>376.536709677419</v>
      </c>
      <c r="BZ61">
        <v>35.6154709677419</v>
      </c>
      <c r="CA61">
        <v>499.98964516129</v>
      </c>
      <c r="CB61">
        <v>101.600032258065</v>
      </c>
      <c r="CC61">
        <v>0.0999454096774194</v>
      </c>
      <c r="CD61">
        <v>37.8448903225806</v>
      </c>
      <c r="CE61">
        <v>36.9080903225806</v>
      </c>
      <c r="CF61">
        <v>999.9</v>
      </c>
      <c r="CG61">
        <v>0</v>
      </c>
      <c r="CH61">
        <v>0</v>
      </c>
      <c r="CI61">
        <v>10004.8393548387</v>
      </c>
      <c r="CJ61">
        <v>0</v>
      </c>
      <c r="CK61">
        <v>315.778483870968</v>
      </c>
      <c r="CL61">
        <v>1299.98</v>
      </c>
      <c r="CM61">
        <v>0.899998129032258</v>
      </c>
      <c r="CN61">
        <v>0.100001851612903</v>
      </c>
      <c r="CO61">
        <v>0</v>
      </c>
      <c r="CP61">
        <v>1012.96</v>
      </c>
      <c r="CQ61">
        <v>4.99979</v>
      </c>
      <c r="CR61">
        <v>13670.0193548387</v>
      </c>
      <c r="CS61">
        <v>11051.0903225806</v>
      </c>
      <c r="CT61">
        <v>47.304</v>
      </c>
      <c r="CU61">
        <v>49.8282580645161</v>
      </c>
      <c r="CV61">
        <v>48.308</v>
      </c>
      <c r="CW61">
        <v>49.312</v>
      </c>
      <c r="CX61">
        <v>49.375</v>
      </c>
      <c r="CY61">
        <v>1165.48096774194</v>
      </c>
      <c r="CZ61">
        <v>129.499677419355</v>
      </c>
      <c r="DA61">
        <v>0</v>
      </c>
      <c r="DB61">
        <v>109.5</v>
      </c>
      <c r="DC61">
        <v>0</v>
      </c>
      <c r="DD61">
        <v>1012.1444</v>
      </c>
      <c r="DE61">
        <v>-74.7115383547651</v>
      </c>
      <c r="DF61">
        <v>-2401.31537792397</v>
      </c>
      <c r="DG61">
        <v>13652.208</v>
      </c>
      <c r="DH61">
        <v>15</v>
      </c>
      <c r="DI61">
        <v>0</v>
      </c>
      <c r="DJ61" t="s">
        <v>294</v>
      </c>
      <c r="DK61">
        <v>1603922837.1</v>
      </c>
      <c r="DL61">
        <v>1603922837.1</v>
      </c>
      <c r="DM61">
        <v>0</v>
      </c>
      <c r="DN61">
        <v>0.036</v>
      </c>
      <c r="DO61">
        <v>0.017</v>
      </c>
      <c r="DP61">
        <v>0.377</v>
      </c>
      <c r="DQ61">
        <v>-0.105</v>
      </c>
      <c r="DR61">
        <v>400</v>
      </c>
      <c r="DS61">
        <v>12</v>
      </c>
      <c r="DT61">
        <v>0.27</v>
      </c>
      <c r="DU61">
        <v>0.26</v>
      </c>
      <c r="DV61">
        <v>17.3323445803475</v>
      </c>
      <c r="DW61">
        <v>-1.23822883071736</v>
      </c>
      <c r="DX61">
        <v>0.0899683375980004</v>
      </c>
      <c r="DY61">
        <v>0</v>
      </c>
      <c r="DZ61">
        <v>-23.4568966666667</v>
      </c>
      <c r="EA61">
        <v>1.52495572858728</v>
      </c>
      <c r="EB61">
        <v>0.110686185477482</v>
      </c>
      <c r="EC61">
        <v>0</v>
      </c>
      <c r="ED61">
        <v>6.836218</v>
      </c>
      <c r="EE61">
        <v>-0.172959110122364</v>
      </c>
      <c r="EF61">
        <v>0.0132233052852403</v>
      </c>
      <c r="EG61">
        <v>1</v>
      </c>
      <c r="EH61">
        <v>1</v>
      </c>
      <c r="EI61">
        <v>3</v>
      </c>
      <c r="EJ61" t="s">
        <v>318</v>
      </c>
      <c r="EK61">
        <v>100</v>
      </c>
      <c r="EL61">
        <v>100</v>
      </c>
      <c r="EM61">
        <v>0</v>
      </c>
      <c r="EN61">
        <v>0.4633</v>
      </c>
      <c r="EO61">
        <v>0</v>
      </c>
      <c r="EP61">
        <v>0</v>
      </c>
      <c r="EQ61">
        <v>0</v>
      </c>
      <c r="ER61">
        <v>0</v>
      </c>
      <c r="ES61">
        <v>0.225432467281933</v>
      </c>
      <c r="ET61">
        <v>0</v>
      </c>
      <c r="EU61">
        <v>0</v>
      </c>
      <c r="EV61">
        <v>0</v>
      </c>
      <c r="EW61">
        <v>-1</v>
      </c>
      <c r="EX61">
        <v>-1</v>
      </c>
      <c r="EY61">
        <v>-1</v>
      </c>
      <c r="EZ61">
        <v>-1</v>
      </c>
      <c r="FA61">
        <v>1384</v>
      </c>
      <c r="FB61">
        <v>1384</v>
      </c>
      <c r="FC61">
        <v>2</v>
      </c>
      <c r="FD61">
        <v>473.87</v>
      </c>
      <c r="FE61">
        <v>447.658</v>
      </c>
      <c r="FF61">
        <v>36.5646</v>
      </c>
      <c r="FG61">
        <v>33.757</v>
      </c>
      <c r="FH61">
        <v>30.001</v>
      </c>
      <c r="FI61">
        <v>33.3118</v>
      </c>
      <c r="FJ61">
        <v>33.1555</v>
      </c>
      <c r="FK61">
        <v>31.1351</v>
      </c>
      <c r="FL61">
        <v>0</v>
      </c>
      <c r="FM61">
        <v>100</v>
      </c>
      <c r="FN61">
        <v>-999.9</v>
      </c>
      <c r="FO61">
        <v>400</v>
      </c>
      <c r="FP61">
        <v>42.0409</v>
      </c>
      <c r="FQ61">
        <v>100.818</v>
      </c>
      <c r="FR61">
        <v>101.042</v>
      </c>
    </row>
    <row r="62" spans="1:174">
      <c r="A62">
        <v>46</v>
      </c>
      <c r="B62">
        <v>1604005953.1</v>
      </c>
      <c r="C62">
        <v>6046</v>
      </c>
      <c r="D62" t="s">
        <v>496</v>
      </c>
      <c r="E62" t="s">
        <v>497</v>
      </c>
      <c r="F62" t="s">
        <v>402</v>
      </c>
      <c r="G62" t="s">
        <v>351</v>
      </c>
      <c r="H62">
        <v>1604005945.1</v>
      </c>
      <c r="I62">
        <f>CA62*AG62*(BW62-BX62)/(100*BP62*(1000-AG62*BW62))</f>
        <v>0</v>
      </c>
      <c r="J62">
        <f>CA62*AG62*(BV62-BU62*(1000-AG62*BX62)/(1000-AG62*BW62))/(100*BP62)</f>
        <v>0</v>
      </c>
      <c r="K62">
        <f>BU62 - IF(AG62&gt;1, J62*BP62*100.0/(AI62*CI62), 0)</f>
        <v>0</v>
      </c>
      <c r="L62">
        <f>((R62-I62/2)*K62-J62)/(R62+I62/2)</f>
        <v>0</v>
      </c>
      <c r="M62">
        <f>L62*(CB62+CC62)/1000.0</f>
        <v>0</v>
      </c>
      <c r="N62">
        <f>(BU62 - IF(AG62&gt;1, J62*BP62*100.0/(AI62*CI62), 0))*(CB62+CC62)/1000.0</f>
        <v>0</v>
      </c>
      <c r="O62">
        <f>2.0/((1/Q62-1/P62)+SIGN(Q62)*SQRT((1/Q62-1/P62)*(1/Q62-1/P62) + 4*BQ62/((BQ62+1)*(BQ62+1))*(2*1/Q62*1/P62-1/P62*1/P62)))</f>
        <v>0</v>
      </c>
      <c r="P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Q62">
        <f>I62*(1000-(1000*0.61365*exp(17.502*U62/(240.97+U62))/(CB62+CC62)+BW62)/2)/(1000*0.61365*exp(17.502*U62/(240.97+U62))/(CB62+CC62)-BW62)</f>
        <v>0</v>
      </c>
      <c r="R62">
        <f>1/((BQ62+1)/(O62/1.6)+1/(P62/1.37)) + BQ62/((BQ62+1)/(O62/1.6) + BQ62/(P62/1.37))</f>
        <v>0</v>
      </c>
      <c r="S62">
        <f>(BM62*BO62)</f>
        <v>0</v>
      </c>
      <c r="T62">
        <f>(CD62+(S62+2*0.95*5.67E-8*(((CD62+$B$7)+273)^4-(CD62+273)^4)-44100*I62)/(1.84*29.3*P62+8*0.95*5.67E-8*(CD62+273)^3))</f>
        <v>0</v>
      </c>
      <c r="U62">
        <f>($C$7*CE62+$D$7*CF62+$E$7*T62)</f>
        <v>0</v>
      </c>
      <c r="V62">
        <f>0.61365*exp(17.502*U62/(240.97+U62))</f>
        <v>0</v>
      </c>
      <c r="W62">
        <f>(X62/Y62*100)</f>
        <v>0</v>
      </c>
      <c r="X62">
        <f>BW62*(CB62+CC62)/1000</f>
        <v>0</v>
      </c>
      <c r="Y62">
        <f>0.61365*exp(17.502*CD62/(240.97+CD62))</f>
        <v>0</v>
      </c>
      <c r="Z62">
        <f>(V62-BW62*(CB62+CC62)/1000)</f>
        <v>0</v>
      </c>
      <c r="AA62">
        <f>(-I62*44100)</f>
        <v>0</v>
      </c>
      <c r="AB62">
        <f>2*29.3*P62*0.92*(CD62-U62)</f>
        <v>0</v>
      </c>
      <c r="AC62">
        <f>2*0.95*5.67E-8*(((CD62+$B$7)+273)^4-(U62+273)^4)</f>
        <v>0</v>
      </c>
      <c r="AD62">
        <f>S62+AC62+AA62+AB62</f>
        <v>0</v>
      </c>
      <c r="AE62">
        <v>99</v>
      </c>
      <c r="AF62">
        <v>19</v>
      </c>
      <c r="AG62">
        <f>IF(AE62*$H$13&gt;=AI62,1.0,(AI62/(AI62-AE62*$H$13)))</f>
        <v>0</v>
      </c>
      <c r="AH62">
        <f>(AG62-1)*100</f>
        <v>0</v>
      </c>
      <c r="AI62">
        <f>MAX(0,($B$13+$C$13*CI62)/(1+$D$13*CI62)*CB62/(CD62+273)*$E$13)</f>
        <v>0</v>
      </c>
      <c r="AJ62" t="s">
        <v>290</v>
      </c>
      <c r="AK62">
        <v>15552.9</v>
      </c>
      <c r="AL62">
        <v>715.476923076923</v>
      </c>
      <c r="AM62">
        <v>3262.08</v>
      </c>
      <c r="AN62">
        <f>AM62-AL62</f>
        <v>0</v>
      </c>
      <c r="AO62">
        <f>AN62/AM62</f>
        <v>0</v>
      </c>
      <c r="AP62">
        <v>-0.577747479816223</v>
      </c>
      <c r="AQ62" t="s">
        <v>498</v>
      </c>
      <c r="AR62">
        <v>15288</v>
      </c>
      <c r="AS62">
        <v>887.562565384615</v>
      </c>
      <c r="AT62">
        <v>2.91</v>
      </c>
      <c r="AU62">
        <f>1-AS62/AT62</f>
        <v>0</v>
      </c>
      <c r="AV62">
        <v>0.5</v>
      </c>
      <c r="AW62">
        <f>BM62</f>
        <v>0</v>
      </c>
      <c r="AX62">
        <f>J62</f>
        <v>0</v>
      </c>
      <c r="AY62">
        <f>AU62*AV62*AW62</f>
        <v>0</v>
      </c>
      <c r="AZ62">
        <f>BE62/AT62</f>
        <v>0</v>
      </c>
      <c r="BA62">
        <f>(AX62-AP62)/AW62</f>
        <v>0</v>
      </c>
      <c r="BB62">
        <f>(AM62-AT62)/AT62</f>
        <v>0</v>
      </c>
      <c r="BC62" t="s">
        <v>499</v>
      </c>
      <c r="BD62">
        <v>5.03</v>
      </c>
      <c r="BE62">
        <f>AT62-BD62</f>
        <v>0</v>
      </c>
      <c r="BF62">
        <f>(AT62-AS62)/(AT62-BD62)</f>
        <v>0</v>
      </c>
      <c r="BG62">
        <f>(AM62-AT62)/(AM62-BD62)</f>
        <v>0</v>
      </c>
      <c r="BH62">
        <f>(AT62-AS62)/(AT62-AL62)</f>
        <v>0</v>
      </c>
      <c r="BI62">
        <f>(AM62-AT62)/(AM62-AL62)</f>
        <v>0</v>
      </c>
      <c r="BJ62">
        <f>(BF62*BD62/AS62)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293</v>
      </c>
      <c r="BS62">
        <v>2</v>
      </c>
      <c r="BT62">
        <v>1604005945.1</v>
      </c>
      <c r="BU62">
        <v>383.572096774194</v>
      </c>
      <c r="BV62">
        <v>399.980838709677</v>
      </c>
      <c r="BW62">
        <v>33.7816387096774</v>
      </c>
      <c r="BX62">
        <v>29.0731451612903</v>
      </c>
      <c r="BY62">
        <v>383.572096774194</v>
      </c>
      <c r="BZ62">
        <v>33.3952</v>
      </c>
      <c r="CA62">
        <v>500.241064516129</v>
      </c>
      <c r="CB62">
        <v>101.60435483871</v>
      </c>
      <c r="CC62">
        <v>0.0997555419354839</v>
      </c>
      <c r="CD62">
        <v>37.8087258064516</v>
      </c>
      <c r="CE62">
        <v>36.6754612903226</v>
      </c>
      <c r="CF62">
        <v>999.9</v>
      </c>
      <c r="CG62">
        <v>0</v>
      </c>
      <c r="CH62">
        <v>0</v>
      </c>
      <c r="CI62">
        <v>9995.26032258064</v>
      </c>
      <c r="CJ62">
        <v>0</v>
      </c>
      <c r="CK62">
        <v>655.671709677419</v>
      </c>
      <c r="CL62">
        <v>1300.00903225806</v>
      </c>
      <c r="CM62">
        <v>0.899997096774194</v>
      </c>
      <c r="CN62">
        <v>0.100002883870968</v>
      </c>
      <c r="CO62">
        <v>0</v>
      </c>
      <c r="CP62">
        <v>893.457183870968</v>
      </c>
      <c r="CQ62">
        <v>4.99979</v>
      </c>
      <c r="CR62">
        <v>13414.0741935484</v>
      </c>
      <c r="CS62">
        <v>11051.3516129032</v>
      </c>
      <c r="CT62">
        <v>47.1690322580645</v>
      </c>
      <c r="CU62">
        <v>49.6851612903226</v>
      </c>
      <c r="CV62">
        <v>48.1227419354839</v>
      </c>
      <c r="CW62">
        <v>49.127</v>
      </c>
      <c r="CX62">
        <v>49.276</v>
      </c>
      <c r="CY62">
        <v>1165.50580645161</v>
      </c>
      <c r="CZ62">
        <v>129.504193548387</v>
      </c>
      <c r="DA62">
        <v>0</v>
      </c>
      <c r="DB62">
        <v>76.3999998569489</v>
      </c>
      <c r="DC62">
        <v>0</v>
      </c>
      <c r="DD62">
        <v>887.562565384615</v>
      </c>
      <c r="DE62">
        <v>-865.3265777795</v>
      </c>
      <c r="DF62">
        <v>41041.6339854008</v>
      </c>
      <c r="DG62">
        <v>13718.0692307692</v>
      </c>
      <c r="DH62">
        <v>15</v>
      </c>
      <c r="DI62">
        <v>0</v>
      </c>
      <c r="DJ62" t="s">
        <v>294</v>
      </c>
      <c r="DK62">
        <v>1603922837.1</v>
      </c>
      <c r="DL62">
        <v>1603922837.1</v>
      </c>
      <c r="DM62">
        <v>0</v>
      </c>
      <c r="DN62">
        <v>0.036</v>
      </c>
      <c r="DO62">
        <v>0.017</v>
      </c>
      <c r="DP62">
        <v>0.377</v>
      </c>
      <c r="DQ62">
        <v>-0.105</v>
      </c>
      <c r="DR62">
        <v>400</v>
      </c>
      <c r="DS62">
        <v>12</v>
      </c>
      <c r="DT62">
        <v>0.27</v>
      </c>
      <c r="DU62">
        <v>0.26</v>
      </c>
      <c r="DV62">
        <v>12.0909333447693</v>
      </c>
      <c r="DW62">
        <v>1.51466324671366</v>
      </c>
      <c r="DX62">
        <v>0.115549864180789</v>
      </c>
      <c r="DY62">
        <v>0</v>
      </c>
      <c r="DZ62">
        <v>-16.39956</v>
      </c>
      <c r="EA62">
        <v>-2.29863403781982</v>
      </c>
      <c r="EB62">
        <v>0.169000612622164</v>
      </c>
      <c r="EC62">
        <v>0</v>
      </c>
      <c r="ED62">
        <v>4.703166</v>
      </c>
      <c r="EE62">
        <v>1.32598958843158</v>
      </c>
      <c r="EF62">
        <v>0.0957065509983512</v>
      </c>
      <c r="EG62">
        <v>0</v>
      </c>
      <c r="EH62">
        <v>0</v>
      </c>
      <c r="EI62">
        <v>3</v>
      </c>
      <c r="EJ62" t="s">
        <v>295</v>
      </c>
      <c r="EK62">
        <v>100</v>
      </c>
      <c r="EL62">
        <v>100</v>
      </c>
      <c r="EM62">
        <v>0</v>
      </c>
      <c r="EN62">
        <v>0.3911</v>
      </c>
      <c r="EO62">
        <v>0</v>
      </c>
      <c r="EP62">
        <v>0</v>
      </c>
      <c r="EQ62">
        <v>0</v>
      </c>
      <c r="ER62">
        <v>0</v>
      </c>
      <c r="ES62">
        <v>0.225432467281933</v>
      </c>
      <c r="ET62">
        <v>0</v>
      </c>
      <c r="EU62">
        <v>0</v>
      </c>
      <c r="EV62">
        <v>0</v>
      </c>
      <c r="EW62">
        <v>-1</v>
      </c>
      <c r="EX62">
        <v>-1</v>
      </c>
      <c r="EY62">
        <v>-1</v>
      </c>
      <c r="EZ62">
        <v>-1</v>
      </c>
      <c r="FA62">
        <v>1385.3</v>
      </c>
      <c r="FB62">
        <v>1385.3</v>
      </c>
      <c r="FC62">
        <v>2</v>
      </c>
      <c r="FD62">
        <v>399.332</v>
      </c>
      <c r="FE62">
        <v>430.431</v>
      </c>
      <c r="FF62">
        <v>36.6058</v>
      </c>
      <c r="FG62">
        <v>33.8752</v>
      </c>
      <c r="FH62">
        <v>29.9992</v>
      </c>
      <c r="FI62">
        <v>33.4188</v>
      </c>
      <c r="FJ62">
        <v>33.2429</v>
      </c>
      <c r="FK62">
        <v>31.143</v>
      </c>
      <c r="FL62">
        <v>0</v>
      </c>
      <c r="FM62">
        <v>100</v>
      </c>
      <c r="FN62">
        <v>-999.9</v>
      </c>
      <c r="FO62">
        <v>400</v>
      </c>
      <c r="FP62">
        <v>42.0409</v>
      </c>
      <c r="FQ62">
        <v>100.809</v>
      </c>
      <c r="FR62">
        <v>101.029</v>
      </c>
    </row>
    <row r="63" spans="1:174">
      <c r="A63">
        <v>47</v>
      </c>
      <c r="B63">
        <v>1604006013.6</v>
      </c>
      <c r="C63">
        <v>6106.5</v>
      </c>
      <c r="D63" t="s">
        <v>500</v>
      </c>
      <c r="E63" t="s">
        <v>501</v>
      </c>
      <c r="F63" t="s">
        <v>502</v>
      </c>
      <c r="G63" t="s">
        <v>481</v>
      </c>
      <c r="H63">
        <v>1604006005.6</v>
      </c>
      <c r="I63">
        <f>CA63*AG63*(BW63-BX63)/(100*BP63*(1000-AG63*BW63))</f>
        <v>0</v>
      </c>
      <c r="J63">
        <f>CA63*AG63*(BV63-BU63*(1000-AG63*BX63)/(1000-AG63*BW63))/(100*BP63)</f>
        <v>0</v>
      </c>
      <c r="K63">
        <f>BU63 - IF(AG63&gt;1, J63*BP63*100.0/(AI63*CI63), 0)</f>
        <v>0</v>
      </c>
      <c r="L63">
        <f>((R63-I63/2)*K63-J63)/(R63+I63/2)</f>
        <v>0</v>
      </c>
      <c r="M63">
        <f>L63*(CB63+CC63)/1000.0</f>
        <v>0</v>
      </c>
      <c r="N63">
        <f>(BU63 - IF(AG63&gt;1, J63*BP63*100.0/(AI63*CI63), 0))*(CB63+CC63)/1000.0</f>
        <v>0</v>
      </c>
      <c r="O63">
        <f>2.0/((1/Q63-1/P63)+SIGN(Q63)*SQRT((1/Q63-1/P63)*(1/Q63-1/P63) + 4*BQ63/((BQ63+1)*(BQ63+1))*(2*1/Q63*1/P63-1/P63*1/P63)))</f>
        <v>0</v>
      </c>
      <c r="P63">
        <f>IF(LEFT(BR63,1)&lt;&gt;"0",IF(LEFT(BR63,1)="1",3.0,BS63),$D$5+$E$5*(CI63*CB63/($K$5*1000))+$F$5*(CI63*CB63/($K$5*1000))*MAX(MIN(BP63,$J$5),$I$5)*MAX(MIN(BP63,$J$5),$I$5)+$G$5*MAX(MIN(BP63,$J$5),$I$5)*(CI63*CB63/($K$5*1000))+$H$5*(CI63*CB63/($K$5*1000))*(CI63*CB63/($K$5*1000)))</f>
        <v>0</v>
      </c>
      <c r="Q63">
        <f>I63*(1000-(1000*0.61365*exp(17.502*U63/(240.97+U63))/(CB63+CC63)+BW63)/2)/(1000*0.61365*exp(17.502*U63/(240.97+U63))/(CB63+CC63)-BW63)</f>
        <v>0</v>
      </c>
      <c r="R63">
        <f>1/((BQ63+1)/(O63/1.6)+1/(P63/1.37)) + BQ63/((BQ63+1)/(O63/1.6) + BQ63/(P63/1.37))</f>
        <v>0</v>
      </c>
      <c r="S63">
        <f>(BM63*BO63)</f>
        <v>0</v>
      </c>
      <c r="T63">
        <f>(CD63+(S63+2*0.95*5.67E-8*(((CD63+$B$7)+273)^4-(CD63+273)^4)-44100*I63)/(1.84*29.3*P63+8*0.95*5.67E-8*(CD63+273)^3))</f>
        <v>0</v>
      </c>
      <c r="U63">
        <f>($C$7*CE63+$D$7*CF63+$E$7*T63)</f>
        <v>0</v>
      </c>
      <c r="V63">
        <f>0.61365*exp(17.502*U63/(240.97+U63))</f>
        <v>0</v>
      </c>
      <c r="W63">
        <f>(X63/Y63*100)</f>
        <v>0</v>
      </c>
      <c r="X63">
        <f>BW63*(CB63+CC63)/1000</f>
        <v>0</v>
      </c>
      <c r="Y63">
        <f>0.61365*exp(17.502*CD63/(240.97+CD63))</f>
        <v>0</v>
      </c>
      <c r="Z63">
        <f>(V63-BW63*(CB63+CC63)/1000)</f>
        <v>0</v>
      </c>
      <c r="AA63">
        <f>(-I63*44100)</f>
        <v>0</v>
      </c>
      <c r="AB63">
        <f>2*29.3*P63*0.92*(CD63-U63)</f>
        <v>0</v>
      </c>
      <c r="AC63">
        <f>2*0.95*5.67E-8*(((CD63+$B$7)+273)^4-(U63+273)^4)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MAX(0,($B$13+$C$13*CI63)/(1+$D$13*CI63)*CB63/(CD63+273)*$E$13)</f>
        <v>0</v>
      </c>
      <c r="AJ63" t="s">
        <v>290</v>
      </c>
      <c r="AK63">
        <v>15552.9</v>
      </c>
      <c r="AL63">
        <v>715.476923076923</v>
      </c>
      <c r="AM63">
        <v>3262.08</v>
      </c>
      <c r="AN63">
        <f>AM63-AL63</f>
        <v>0</v>
      </c>
      <c r="AO63">
        <f>AN63/AM63</f>
        <v>0</v>
      </c>
      <c r="AP63">
        <v>-0.577747479816223</v>
      </c>
      <c r="AQ63" t="s">
        <v>503</v>
      </c>
      <c r="AR63">
        <v>15309.9</v>
      </c>
      <c r="AS63">
        <v>602.3135</v>
      </c>
      <c r="AT63">
        <v>128.87</v>
      </c>
      <c r="AU63">
        <f>1-AS63/AT63</f>
        <v>0</v>
      </c>
      <c r="AV63">
        <v>0.5</v>
      </c>
      <c r="AW63">
        <f>BM63</f>
        <v>0</v>
      </c>
      <c r="AX63">
        <f>J63</f>
        <v>0</v>
      </c>
      <c r="AY63">
        <f>AU63*AV63*AW63</f>
        <v>0</v>
      </c>
      <c r="AZ63">
        <f>BE63/AT63</f>
        <v>0</v>
      </c>
      <c r="BA63">
        <f>(AX63-AP63)/AW63</f>
        <v>0</v>
      </c>
      <c r="BB63">
        <f>(AM63-AT63)/AT63</f>
        <v>0</v>
      </c>
      <c r="BC63" t="s">
        <v>504</v>
      </c>
      <c r="BD63">
        <v>1.42</v>
      </c>
      <c r="BE63">
        <f>AT63-BD63</f>
        <v>0</v>
      </c>
      <c r="BF63">
        <f>(AT63-AS63)/(AT63-BD63)</f>
        <v>0</v>
      </c>
      <c r="BG63">
        <f>(AM63-AT63)/(AM63-BD63)</f>
        <v>0</v>
      </c>
      <c r="BH63">
        <f>(AT63-AS63)/(AT63-AL63)</f>
        <v>0</v>
      </c>
      <c r="BI63">
        <f>(AM63-AT63)/(AM63-AL63)</f>
        <v>0</v>
      </c>
      <c r="BJ63">
        <f>(BF63*BD63/AS63)</f>
        <v>0</v>
      </c>
      <c r="BK63">
        <f>(1-BJ63)</f>
        <v>0</v>
      </c>
      <c r="BL63">
        <f>$B$11*CJ63+$C$11*CK63+$F$11*CL63*(1-CO63)</f>
        <v>0</v>
      </c>
      <c r="BM63">
        <f>BL63*BN63</f>
        <v>0</v>
      </c>
      <c r="BN63">
        <f>($B$11*$D$9+$C$11*$D$9+$F$11*((CY63+CQ63)/MAX(CY63+CQ63+CZ63, 0.1)*$I$9+CZ63/MAX(CY63+CQ63+CZ63, 0.1)*$J$9))/($B$11+$C$11+$F$11)</f>
        <v>0</v>
      </c>
      <c r="BO63">
        <f>($B$11*$K$9+$C$11*$K$9+$F$11*((CY63+CQ63)/MAX(CY63+CQ63+CZ63, 0.1)*$P$9+CZ63/MAX(CY63+CQ63+CZ63, 0.1)*$Q$9))/($B$11+$C$11+$F$11)</f>
        <v>0</v>
      </c>
      <c r="BP63">
        <v>6</v>
      </c>
      <c r="BQ63">
        <v>0.5</v>
      </c>
      <c r="BR63" t="s">
        <v>293</v>
      </c>
      <c r="BS63">
        <v>2</v>
      </c>
      <c r="BT63">
        <v>1604006005.6</v>
      </c>
      <c r="BU63">
        <v>393.122032258065</v>
      </c>
      <c r="BV63">
        <v>400.056064516129</v>
      </c>
      <c r="BW63">
        <v>30.2511709677419</v>
      </c>
      <c r="BX63">
        <v>28.4254903225806</v>
      </c>
      <c r="BY63">
        <v>393.122032258065</v>
      </c>
      <c r="BZ63">
        <v>29.9761096774194</v>
      </c>
      <c r="CA63">
        <v>500.055161290323</v>
      </c>
      <c r="CB63">
        <v>101.590870967742</v>
      </c>
      <c r="CC63">
        <v>0.100062293548387</v>
      </c>
      <c r="CD63">
        <v>37.5698903225806</v>
      </c>
      <c r="CE63">
        <v>37.0042806451613</v>
      </c>
      <c r="CF63">
        <v>999.9</v>
      </c>
      <c r="CG63">
        <v>0</v>
      </c>
      <c r="CH63">
        <v>0</v>
      </c>
      <c r="CI63">
        <v>9999.03</v>
      </c>
      <c r="CJ63">
        <v>0</v>
      </c>
      <c r="CK63">
        <v>490.792709677419</v>
      </c>
      <c r="CL63">
        <v>1300.00741935484</v>
      </c>
      <c r="CM63">
        <v>0.899998967741936</v>
      </c>
      <c r="CN63">
        <v>0.100000677419355</v>
      </c>
      <c r="CO63">
        <v>0</v>
      </c>
      <c r="CP63">
        <v>602.356161290323</v>
      </c>
      <c r="CQ63">
        <v>4.99979</v>
      </c>
      <c r="CR63">
        <v>8523.7835483871</v>
      </c>
      <c r="CS63">
        <v>11051.3580645161</v>
      </c>
      <c r="CT63">
        <v>46.897</v>
      </c>
      <c r="CU63">
        <v>49.3546774193548</v>
      </c>
      <c r="CV63">
        <v>47.875</v>
      </c>
      <c r="CW63">
        <v>48.8384193548387</v>
      </c>
      <c r="CX63">
        <v>49.022</v>
      </c>
      <c r="CY63">
        <v>1165.50387096774</v>
      </c>
      <c r="CZ63">
        <v>129.502903225806</v>
      </c>
      <c r="DA63">
        <v>0</v>
      </c>
      <c r="DB63">
        <v>60</v>
      </c>
      <c r="DC63">
        <v>0</v>
      </c>
      <c r="DD63">
        <v>602.3135</v>
      </c>
      <c r="DE63">
        <v>-3.84092306399722</v>
      </c>
      <c r="DF63">
        <v>-6.29812461043407</v>
      </c>
      <c r="DG63">
        <v>8527.25153846154</v>
      </c>
      <c r="DH63">
        <v>15</v>
      </c>
      <c r="DI63">
        <v>0</v>
      </c>
      <c r="DJ63" t="s">
        <v>294</v>
      </c>
      <c r="DK63">
        <v>1603922837.1</v>
      </c>
      <c r="DL63">
        <v>1603922837.1</v>
      </c>
      <c r="DM63">
        <v>0</v>
      </c>
      <c r="DN63">
        <v>0.036</v>
      </c>
      <c r="DO63">
        <v>0.017</v>
      </c>
      <c r="DP63">
        <v>0.377</v>
      </c>
      <c r="DQ63">
        <v>-0.105</v>
      </c>
      <c r="DR63">
        <v>400</v>
      </c>
      <c r="DS63">
        <v>12</v>
      </c>
      <c r="DT63">
        <v>0.27</v>
      </c>
      <c r="DU63">
        <v>0.26</v>
      </c>
      <c r="DV63">
        <v>5.15884714130229</v>
      </c>
      <c r="DW63">
        <v>1.46744691851672</v>
      </c>
      <c r="DX63">
        <v>0.112061084348011</v>
      </c>
      <c r="DY63">
        <v>0</v>
      </c>
      <c r="DZ63">
        <v>-6.95189433333333</v>
      </c>
      <c r="EA63">
        <v>-2.8568673637375</v>
      </c>
      <c r="EB63">
        <v>0.214658084818366</v>
      </c>
      <c r="EC63">
        <v>0</v>
      </c>
      <c r="ED63">
        <v>1.84319733333333</v>
      </c>
      <c r="EE63">
        <v>3.12416943270301</v>
      </c>
      <c r="EF63">
        <v>0.230260927904748</v>
      </c>
      <c r="EG63">
        <v>0</v>
      </c>
      <c r="EH63">
        <v>0</v>
      </c>
      <c r="EI63">
        <v>3</v>
      </c>
      <c r="EJ63" t="s">
        <v>295</v>
      </c>
      <c r="EK63">
        <v>100</v>
      </c>
      <c r="EL63">
        <v>100</v>
      </c>
      <c r="EM63">
        <v>0</v>
      </c>
      <c r="EN63">
        <v>0.2822</v>
      </c>
      <c r="EO63">
        <v>0</v>
      </c>
      <c r="EP63">
        <v>0</v>
      </c>
      <c r="EQ63">
        <v>0</v>
      </c>
      <c r="ER63">
        <v>0</v>
      </c>
      <c r="ES63">
        <v>-0.136410892541199</v>
      </c>
      <c r="ET63">
        <v>-0.00569765496608819</v>
      </c>
      <c r="EU63">
        <v>0.000722946965334274</v>
      </c>
      <c r="EV63">
        <v>-2.50093221867934e-06</v>
      </c>
      <c r="EW63">
        <v>-1</v>
      </c>
      <c r="EX63">
        <v>-1</v>
      </c>
      <c r="EY63">
        <v>-1</v>
      </c>
      <c r="EZ63">
        <v>-1</v>
      </c>
      <c r="FA63">
        <v>1386.3</v>
      </c>
      <c r="FB63">
        <v>1386.3</v>
      </c>
      <c r="FC63">
        <v>2</v>
      </c>
      <c r="FD63">
        <v>501.148</v>
      </c>
      <c r="FE63">
        <v>450.864</v>
      </c>
      <c r="FF63">
        <v>36.5506</v>
      </c>
      <c r="FG63">
        <v>33.7775</v>
      </c>
      <c r="FH63">
        <v>29.9995</v>
      </c>
      <c r="FI63">
        <v>33.3647</v>
      </c>
      <c r="FJ63">
        <v>33.1995</v>
      </c>
      <c r="FK63">
        <v>31.1155</v>
      </c>
      <c r="FL63">
        <v>0</v>
      </c>
      <c r="FM63">
        <v>100</v>
      </c>
      <c r="FN63">
        <v>-999.9</v>
      </c>
      <c r="FO63">
        <v>400</v>
      </c>
      <c r="FP63">
        <v>42.0409</v>
      </c>
      <c r="FQ63">
        <v>100.851</v>
      </c>
      <c r="FR63">
        <v>101.08</v>
      </c>
    </row>
    <row r="64" spans="1:174">
      <c r="A64">
        <v>48</v>
      </c>
      <c r="B64">
        <v>1604006134.6</v>
      </c>
      <c r="C64">
        <v>6227.5</v>
      </c>
      <c r="D64" t="s">
        <v>505</v>
      </c>
      <c r="E64" t="s">
        <v>506</v>
      </c>
      <c r="F64" t="s">
        <v>502</v>
      </c>
      <c r="G64" t="s">
        <v>481</v>
      </c>
      <c r="H64">
        <v>1604006126.6</v>
      </c>
      <c r="I64">
        <f>CA64*AG64*(BW64-BX64)/(100*BP64*(1000-AG64*BW64))</f>
        <v>0</v>
      </c>
      <c r="J64">
        <f>CA64*AG64*(BV64-BU64*(1000-AG64*BX64)/(1000-AG64*BW64))/(100*BP64)</f>
        <v>0</v>
      </c>
      <c r="K64">
        <f>BU64 - IF(AG64&gt;1, J64*BP64*100.0/(AI64*CI64), 0)</f>
        <v>0</v>
      </c>
      <c r="L64">
        <f>((R64-I64/2)*K64-J64)/(R64+I64/2)</f>
        <v>0</v>
      </c>
      <c r="M64">
        <f>L64*(CB64+CC64)/1000.0</f>
        <v>0</v>
      </c>
      <c r="N64">
        <f>(BU64 - IF(AG64&gt;1, J64*BP64*100.0/(AI64*CI64), 0))*(CB64+CC64)/1000.0</f>
        <v>0</v>
      </c>
      <c r="O64">
        <f>2.0/((1/Q64-1/P64)+SIGN(Q64)*SQRT((1/Q64-1/P64)*(1/Q64-1/P64) + 4*BQ64/((BQ64+1)*(BQ64+1))*(2*1/Q64*1/P64-1/P64*1/P64)))</f>
        <v>0</v>
      </c>
      <c r="P64">
        <f>IF(LEFT(BR64,1)&lt;&gt;"0",IF(LEFT(BR64,1)="1",3.0,BS64),$D$5+$E$5*(CI64*CB64/($K$5*1000))+$F$5*(CI64*CB64/($K$5*1000))*MAX(MIN(BP64,$J$5),$I$5)*MAX(MIN(BP64,$J$5),$I$5)+$G$5*MAX(MIN(BP64,$J$5),$I$5)*(CI64*CB64/($K$5*1000))+$H$5*(CI64*CB64/($K$5*1000))*(CI64*CB64/($K$5*1000)))</f>
        <v>0</v>
      </c>
      <c r="Q64">
        <f>I64*(1000-(1000*0.61365*exp(17.502*U64/(240.97+U64))/(CB64+CC64)+BW64)/2)/(1000*0.61365*exp(17.502*U64/(240.97+U64))/(CB64+CC64)-BW64)</f>
        <v>0</v>
      </c>
      <c r="R64">
        <f>1/((BQ64+1)/(O64/1.6)+1/(P64/1.37)) + BQ64/((BQ64+1)/(O64/1.6) + BQ64/(P64/1.37))</f>
        <v>0</v>
      </c>
      <c r="S64">
        <f>(BM64*BO64)</f>
        <v>0</v>
      </c>
      <c r="T64">
        <f>(CD64+(S64+2*0.95*5.67E-8*(((CD64+$B$7)+273)^4-(CD64+273)^4)-44100*I64)/(1.84*29.3*P64+8*0.95*5.67E-8*(CD64+273)^3))</f>
        <v>0</v>
      </c>
      <c r="U64">
        <f>($C$7*CE64+$D$7*CF64+$E$7*T64)</f>
        <v>0</v>
      </c>
      <c r="V64">
        <f>0.61365*exp(17.502*U64/(240.97+U64))</f>
        <v>0</v>
      </c>
      <c r="W64">
        <f>(X64/Y64*100)</f>
        <v>0</v>
      </c>
      <c r="X64">
        <f>BW64*(CB64+CC64)/1000</f>
        <v>0</v>
      </c>
      <c r="Y64">
        <f>0.61365*exp(17.502*CD64/(240.97+CD64))</f>
        <v>0</v>
      </c>
      <c r="Z64">
        <f>(V64-BW64*(CB64+CC64)/1000)</f>
        <v>0</v>
      </c>
      <c r="AA64">
        <f>(-I64*44100)</f>
        <v>0</v>
      </c>
      <c r="AB64">
        <f>2*29.3*P64*0.92*(CD64-U64)</f>
        <v>0</v>
      </c>
      <c r="AC64">
        <f>2*0.95*5.67E-8*(((CD64+$B$7)+273)^4-(U64+273)^4)</f>
        <v>0</v>
      </c>
      <c r="AD64">
        <f>S64+AC64+AA64+AB64</f>
        <v>0</v>
      </c>
      <c r="AE64">
        <v>98</v>
      </c>
      <c r="AF64">
        <v>19</v>
      </c>
      <c r="AG64">
        <f>IF(AE64*$H$13&gt;=AI64,1.0,(AI64/(AI64-AE64*$H$13)))</f>
        <v>0</v>
      </c>
      <c r="AH64">
        <f>(AG64-1)*100</f>
        <v>0</v>
      </c>
      <c r="AI64">
        <f>MAX(0,($B$13+$C$13*CI64)/(1+$D$13*CI64)*CB64/(CD64+273)*$E$13)</f>
        <v>0</v>
      </c>
      <c r="AJ64" t="s">
        <v>290</v>
      </c>
      <c r="AK64">
        <v>15552.9</v>
      </c>
      <c r="AL64">
        <v>715.476923076923</v>
      </c>
      <c r="AM64">
        <v>3262.08</v>
      </c>
      <c r="AN64">
        <f>AM64-AL64</f>
        <v>0</v>
      </c>
      <c r="AO64">
        <f>AN64/AM64</f>
        <v>0</v>
      </c>
      <c r="AP64">
        <v>-0.577747479816223</v>
      </c>
      <c r="AQ64" t="s">
        <v>507</v>
      </c>
      <c r="AR64">
        <v>15413</v>
      </c>
      <c r="AS64">
        <v>588.591884615385</v>
      </c>
      <c r="AT64">
        <v>481.3</v>
      </c>
      <c r="AU64">
        <f>1-AS64/AT64</f>
        <v>0</v>
      </c>
      <c r="AV64">
        <v>0.5</v>
      </c>
      <c r="AW64">
        <f>BM64</f>
        <v>0</v>
      </c>
      <c r="AX64">
        <f>J64</f>
        <v>0</v>
      </c>
      <c r="AY64">
        <f>AU64*AV64*AW64</f>
        <v>0</v>
      </c>
      <c r="AZ64">
        <f>BE64/AT64</f>
        <v>0</v>
      </c>
      <c r="BA64">
        <f>(AX64-AP64)/AW64</f>
        <v>0</v>
      </c>
      <c r="BB64">
        <f>(AM64-AT64)/AT64</f>
        <v>0</v>
      </c>
      <c r="BC64" t="s">
        <v>508</v>
      </c>
      <c r="BD64">
        <v>3.9</v>
      </c>
      <c r="BE64">
        <f>AT64-BD64</f>
        <v>0</v>
      </c>
      <c r="BF64">
        <f>(AT64-AS64)/(AT64-BD64)</f>
        <v>0</v>
      </c>
      <c r="BG64">
        <f>(AM64-AT64)/(AM64-BD64)</f>
        <v>0</v>
      </c>
      <c r="BH64">
        <f>(AT64-AS64)/(AT64-AL64)</f>
        <v>0</v>
      </c>
      <c r="BI64">
        <f>(AM64-AT64)/(AM64-AL64)</f>
        <v>0</v>
      </c>
      <c r="BJ64">
        <f>(BF64*BD64/AS64)</f>
        <v>0</v>
      </c>
      <c r="BK64">
        <f>(1-BJ64)</f>
        <v>0</v>
      </c>
      <c r="BL64">
        <f>$B$11*CJ64+$C$11*CK64+$F$11*CL64*(1-CO64)</f>
        <v>0</v>
      </c>
      <c r="BM64">
        <f>BL64*BN64</f>
        <v>0</v>
      </c>
      <c r="BN64">
        <f>($B$11*$D$9+$C$11*$D$9+$F$11*((CY64+CQ64)/MAX(CY64+CQ64+CZ64, 0.1)*$I$9+CZ64/MAX(CY64+CQ64+CZ64, 0.1)*$J$9))/($B$11+$C$11+$F$11)</f>
        <v>0</v>
      </c>
      <c r="BO64">
        <f>($B$11*$K$9+$C$11*$K$9+$F$11*((CY64+CQ64)/MAX(CY64+CQ64+CZ64, 0.1)*$P$9+CZ64/MAX(CY64+CQ64+CZ64, 0.1)*$Q$9))/($B$11+$C$11+$F$11)</f>
        <v>0</v>
      </c>
      <c r="BP64">
        <v>6</v>
      </c>
      <c r="BQ64">
        <v>0.5</v>
      </c>
      <c r="BR64" t="s">
        <v>293</v>
      </c>
      <c r="BS64">
        <v>2</v>
      </c>
      <c r="BT64">
        <v>1604006126.6</v>
      </c>
      <c r="BU64">
        <v>393.284838709677</v>
      </c>
      <c r="BV64">
        <v>400.050677419355</v>
      </c>
      <c r="BW64">
        <v>29.3334290322581</v>
      </c>
      <c r="BX64">
        <v>27.2368548387097</v>
      </c>
      <c r="BY64">
        <v>393.284838709677</v>
      </c>
      <c r="BZ64">
        <v>29.0855064516129</v>
      </c>
      <c r="CA64">
        <v>500.254193548387</v>
      </c>
      <c r="CB64">
        <v>101.576451612903</v>
      </c>
      <c r="CC64">
        <v>0.0997882096774193</v>
      </c>
      <c r="CD64">
        <v>37.3527032258065</v>
      </c>
      <c r="CE64">
        <v>36.8135290322581</v>
      </c>
      <c r="CF64">
        <v>999.9</v>
      </c>
      <c r="CG64">
        <v>0</v>
      </c>
      <c r="CH64">
        <v>0</v>
      </c>
      <c r="CI64">
        <v>9996.33225806451</v>
      </c>
      <c r="CJ64">
        <v>0</v>
      </c>
      <c r="CK64">
        <v>520.099225806451</v>
      </c>
      <c r="CL64">
        <v>1300.01225806452</v>
      </c>
      <c r="CM64">
        <v>0.899994258064516</v>
      </c>
      <c r="CN64">
        <v>0.100005761290323</v>
      </c>
      <c r="CO64">
        <v>0</v>
      </c>
      <c r="CP64">
        <v>599.36464516129</v>
      </c>
      <c r="CQ64">
        <v>4.99979</v>
      </c>
      <c r="CR64">
        <v>8111.30096774193</v>
      </c>
      <c r="CS64">
        <v>11051.364516129</v>
      </c>
      <c r="CT64">
        <v>46.276</v>
      </c>
      <c r="CU64">
        <v>48.6890322580645</v>
      </c>
      <c r="CV64">
        <v>47.2518709677419</v>
      </c>
      <c r="CW64">
        <v>48.167</v>
      </c>
      <c r="CX64">
        <v>48.401</v>
      </c>
      <c r="CY64">
        <v>1165.50290322581</v>
      </c>
      <c r="CZ64">
        <v>129.508709677419</v>
      </c>
      <c r="DA64">
        <v>0</v>
      </c>
      <c r="DB64">
        <v>120</v>
      </c>
      <c r="DC64">
        <v>0</v>
      </c>
      <c r="DD64">
        <v>588.591884615385</v>
      </c>
      <c r="DE64">
        <v>-224.725985860149</v>
      </c>
      <c r="DF64">
        <v>309814.167888214</v>
      </c>
      <c r="DG64">
        <v>22048.4669230769</v>
      </c>
      <c r="DH64">
        <v>15</v>
      </c>
      <c r="DI64">
        <v>0</v>
      </c>
      <c r="DJ64" t="s">
        <v>294</v>
      </c>
      <c r="DK64">
        <v>1603922837.1</v>
      </c>
      <c r="DL64">
        <v>1603922837.1</v>
      </c>
      <c r="DM64">
        <v>0</v>
      </c>
      <c r="DN64">
        <v>0.036</v>
      </c>
      <c r="DO64">
        <v>0.017</v>
      </c>
      <c r="DP64">
        <v>0.377</v>
      </c>
      <c r="DQ64">
        <v>-0.105</v>
      </c>
      <c r="DR64">
        <v>400</v>
      </c>
      <c r="DS64">
        <v>12</v>
      </c>
      <c r="DT64">
        <v>0.27</v>
      </c>
      <c r="DU64">
        <v>0.26</v>
      </c>
      <c r="DV64">
        <v>4.92398207932389</v>
      </c>
      <c r="DW64">
        <v>1.26761503243827</v>
      </c>
      <c r="DX64">
        <v>0.0923040371010466</v>
      </c>
      <c r="DY64">
        <v>0</v>
      </c>
      <c r="DZ64">
        <v>-6.77538466666667</v>
      </c>
      <c r="EA64">
        <v>-1.9238544160178</v>
      </c>
      <c r="EB64">
        <v>0.139474365786533</v>
      </c>
      <c r="EC64">
        <v>0</v>
      </c>
      <c r="ED64">
        <v>2.100889</v>
      </c>
      <c r="EE64">
        <v>1.02317606229143</v>
      </c>
      <c r="EF64">
        <v>0.0738071209911347</v>
      </c>
      <c r="EG64">
        <v>0</v>
      </c>
      <c r="EH64">
        <v>0</v>
      </c>
      <c r="EI64">
        <v>3</v>
      </c>
      <c r="EJ64" t="s">
        <v>295</v>
      </c>
      <c r="EK64">
        <v>100</v>
      </c>
      <c r="EL64">
        <v>100</v>
      </c>
      <c r="EM64">
        <v>0</v>
      </c>
      <c r="EN64">
        <v>0.2498</v>
      </c>
      <c r="EO64">
        <v>0</v>
      </c>
      <c r="EP64">
        <v>0</v>
      </c>
      <c r="EQ64">
        <v>0</v>
      </c>
      <c r="ER64">
        <v>0</v>
      </c>
      <c r="ES64">
        <v>-0.136410892541199</v>
      </c>
      <c r="ET64">
        <v>-0.00569765496608819</v>
      </c>
      <c r="EU64">
        <v>0.000722946965334274</v>
      </c>
      <c r="EV64">
        <v>-2.50093221867934e-06</v>
      </c>
      <c r="EW64">
        <v>-1</v>
      </c>
      <c r="EX64">
        <v>-1</v>
      </c>
      <c r="EY64">
        <v>-1</v>
      </c>
      <c r="EZ64">
        <v>-1</v>
      </c>
      <c r="FA64">
        <v>1388.3</v>
      </c>
      <c r="FB64">
        <v>1388.3</v>
      </c>
      <c r="FC64">
        <v>2</v>
      </c>
      <c r="FD64">
        <v>401.271</v>
      </c>
      <c r="FE64">
        <v>446.267</v>
      </c>
      <c r="FF64">
        <v>36.3932</v>
      </c>
      <c r="FG64">
        <v>33.4374</v>
      </c>
      <c r="FH64">
        <v>29.9996</v>
      </c>
      <c r="FI64">
        <v>33.1247</v>
      </c>
      <c r="FJ64">
        <v>32.9902</v>
      </c>
      <c r="FK64">
        <v>31.0892</v>
      </c>
      <c r="FL64">
        <v>0</v>
      </c>
      <c r="FM64">
        <v>100</v>
      </c>
      <c r="FN64">
        <v>-999.9</v>
      </c>
      <c r="FO64">
        <v>400</v>
      </c>
      <c r="FP64">
        <v>42.0409</v>
      </c>
      <c r="FQ64">
        <v>100.919</v>
      </c>
      <c r="FR64">
        <v>101.149</v>
      </c>
    </row>
    <row r="65" spans="1:174">
      <c r="A65">
        <v>49</v>
      </c>
      <c r="B65">
        <v>1604006224.1</v>
      </c>
      <c r="C65">
        <v>6317</v>
      </c>
      <c r="D65" t="s">
        <v>509</v>
      </c>
      <c r="E65" t="s">
        <v>510</v>
      </c>
      <c r="F65" t="s">
        <v>511</v>
      </c>
      <c r="G65" t="s">
        <v>462</v>
      </c>
      <c r="H65">
        <v>1604006216.1</v>
      </c>
      <c r="I65">
        <f>CA65*AG65*(BW65-BX65)/(100*BP65*(1000-AG65*BW65))</f>
        <v>0</v>
      </c>
      <c r="J65">
        <f>CA65*AG65*(BV65-BU65*(1000-AG65*BX65)/(1000-AG65*BW65))/(100*BP65)</f>
        <v>0</v>
      </c>
      <c r="K65">
        <f>BU65 - IF(AG65&gt;1, J65*BP65*100.0/(AI65*CI65), 0)</f>
        <v>0</v>
      </c>
      <c r="L65">
        <f>((R65-I65/2)*K65-J65)/(R65+I65/2)</f>
        <v>0</v>
      </c>
      <c r="M65">
        <f>L65*(CB65+CC65)/1000.0</f>
        <v>0</v>
      </c>
      <c r="N65">
        <f>(BU65 - IF(AG65&gt;1, J65*BP65*100.0/(AI65*CI65), 0))*(CB65+CC65)/1000.0</f>
        <v>0</v>
      </c>
      <c r="O65">
        <f>2.0/((1/Q65-1/P65)+SIGN(Q65)*SQRT((1/Q65-1/P65)*(1/Q65-1/P65) + 4*BQ65/((BQ65+1)*(BQ65+1))*(2*1/Q65*1/P65-1/P65*1/P65)))</f>
        <v>0</v>
      </c>
      <c r="P65">
        <f>IF(LEFT(BR65,1)&lt;&gt;"0",IF(LEFT(BR65,1)="1",3.0,BS65),$D$5+$E$5*(CI65*CB65/($K$5*1000))+$F$5*(CI65*CB65/($K$5*1000))*MAX(MIN(BP65,$J$5),$I$5)*MAX(MIN(BP65,$J$5),$I$5)+$G$5*MAX(MIN(BP65,$J$5),$I$5)*(CI65*CB65/($K$5*1000))+$H$5*(CI65*CB65/($K$5*1000))*(CI65*CB65/($K$5*1000)))</f>
        <v>0</v>
      </c>
      <c r="Q65">
        <f>I65*(1000-(1000*0.61365*exp(17.502*U65/(240.97+U65))/(CB65+CC65)+BW65)/2)/(1000*0.61365*exp(17.502*U65/(240.97+U65))/(CB65+CC65)-BW65)</f>
        <v>0</v>
      </c>
      <c r="R65">
        <f>1/((BQ65+1)/(O65/1.6)+1/(P65/1.37)) + BQ65/((BQ65+1)/(O65/1.6) + BQ65/(P65/1.37))</f>
        <v>0</v>
      </c>
      <c r="S65">
        <f>(BM65*BO65)</f>
        <v>0</v>
      </c>
      <c r="T65">
        <f>(CD65+(S65+2*0.95*5.67E-8*(((CD65+$B$7)+273)^4-(CD65+273)^4)-44100*I65)/(1.84*29.3*P65+8*0.95*5.67E-8*(CD65+273)^3))</f>
        <v>0</v>
      </c>
      <c r="U65">
        <f>($C$7*CE65+$D$7*CF65+$E$7*T65)</f>
        <v>0</v>
      </c>
      <c r="V65">
        <f>0.61365*exp(17.502*U65/(240.97+U65))</f>
        <v>0</v>
      </c>
      <c r="W65">
        <f>(X65/Y65*100)</f>
        <v>0</v>
      </c>
      <c r="X65">
        <f>BW65*(CB65+CC65)/1000</f>
        <v>0</v>
      </c>
      <c r="Y65">
        <f>0.61365*exp(17.502*CD65/(240.97+CD65))</f>
        <v>0</v>
      </c>
      <c r="Z65">
        <f>(V65-BW65*(CB65+CC65)/1000)</f>
        <v>0</v>
      </c>
      <c r="AA65">
        <f>(-I65*44100)</f>
        <v>0</v>
      </c>
      <c r="AB65">
        <f>2*29.3*P65*0.92*(CD65-U65)</f>
        <v>0</v>
      </c>
      <c r="AC65">
        <f>2*0.95*5.67E-8*(((CD65+$B$7)+273)^4-(U65+273)^4)</f>
        <v>0</v>
      </c>
      <c r="AD65">
        <f>S65+AC65+AA65+AB65</f>
        <v>0</v>
      </c>
      <c r="AE65">
        <v>0</v>
      </c>
      <c r="AF65">
        <v>0</v>
      </c>
      <c r="AG65">
        <f>IF(AE65*$H$13&gt;=AI65,1.0,(AI65/(AI65-AE65*$H$13)))</f>
        <v>0</v>
      </c>
      <c r="AH65">
        <f>(AG65-1)*100</f>
        <v>0</v>
      </c>
      <c r="AI65">
        <f>MAX(0,($B$13+$C$13*CI65)/(1+$D$13*CI65)*CB65/(CD65+273)*$E$13)</f>
        <v>0</v>
      </c>
      <c r="AJ65" t="s">
        <v>290</v>
      </c>
      <c r="AK65">
        <v>15552.9</v>
      </c>
      <c r="AL65">
        <v>715.476923076923</v>
      </c>
      <c r="AM65">
        <v>3262.08</v>
      </c>
      <c r="AN65">
        <f>AM65-AL65</f>
        <v>0</v>
      </c>
      <c r="AO65">
        <f>AN65/AM65</f>
        <v>0</v>
      </c>
      <c r="AP65">
        <v>-0.577747479816223</v>
      </c>
      <c r="AQ65" t="s">
        <v>512</v>
      </c>
      <c r="AR65">
        <v>15475.4</v>
      </c>
      <c r="AS65">
        <v>1058.96153846154</v>
      </c>
      <c r="AT65">
        <v>1796.14</v>
      </c>
      <c r="AU65">
        <f>1-AS65/AT65</f>
        <v>0</v>
      </c>
      <c r="AV65">
        <v>0.5</v>
      </c>
      <c r="AW65">
        <f>BM65</f>
        <v>0</v>
      </c>
      <c r="AX65">
        <f>J65</f>
        <v>0</v>
      </c>
      <c r="AY65">
        <f>AU65*AV65*AW65</f>
        <v>0</v>
      </c>
      <c r="AZ65">
        <f>BE65/AT65</f>
        <v>0</v>
      </c>
      <c r="BA65">
        <f>(AX65-AP65)/AW65</f>
        <v>0</v>
      </c>
      <c r="BB65">
        <f>(AM65-AT65)/AT65</f>
        <v>0</v>
      </c>
      <c r="BC65" t="s">
        <v>513</v>
      </c>
      <c r="BD65">
        <v>3.17</v>
      </c>
      <c r="BE65">
        <f>AT65-BD65</f>
        <v>0</v>
      </c>
      <c r="BF65">
        <f>(AT65-AS65)/(AT65-BD65)</f>
        <v>0</v>
      </c>
      <c r="BG65">
        <f>(AM65-AT65)/(AM65-BD65)</f>
        <v>0</v>
      </c>
      <c r="BH65">
        <f>(AT65-AS65)/(AT65-AL65)</f>
        <v>0</v>
      </c>
      <c r="BI65">
        <f>(AM65-AT65)/(AM65-AL65)</f>
        <v>0</v>
      </c>
      <c r="BJ65">
        <f>(BF65*BD65/AS65)</f>
        <v>0</v>
      </c>
      <c r="BK65">
        <f>(1-BJ65)</f>
        <v>0</v>
      </c>
      <c r="BL65">
        <f>$B$11*CJ65+$C$11*CK65+$F$11*CL65*(1-CO65)</f>
        <v>0</v>
      </c>
      <c r="BM65">
        <f>BL65*BN65</f>
        <v>0</v>
      </c>
      <c r="BN65">
        <f>($B$11*$D$9+$C$11*$D$9+$F$11*((CY65+CQ65)/MAX(CY65+CQ65+CZ65, 0.1)*$I$9+CZ65/MAX(CY65+CQ65+CZ65, 0.1)*$J$9))/($B$11+$C$11+$F$11)</f>
        <v>0</v>
      </c>
      <c r="BO65">
        <f>($B$11*$K$9+$C$11*$K$9+$F$11*((CY65+CQ65)/MAX(CY65+CQ65+CZ65, 0.1)*$P$9+CZ65/MAX(CY65+CQ65+CZ65, 0.1)*$Q$9))/($B$11+$C$11+$F$11)</f>
        <v>0</v>
      </c>
      <c r="BP65">
        <v>6</v>
      </c>
      <c r="BQ65">
        <v>0.5</v>
      </c>
      <c r="BR65" t="s">
        <v>293</v>
      </c>
      <c r="BS65">
        <v>2</v>
      </c>
      <c r="BT65">
        <v>1604006216.1</v>
      </c>
      <c r="BU65">
        <v>370.326161290323</v>
      </c>
      <c r="BV65">
        <v>400.013064516129</v>
      </c>
      <c r="BW65">
        <v>36.5997064516129</v>
      </c>
      <c r="BX65">
        <v>26.5375225806452</v>
      </c>
      <c r="BY65">
        <v>370.326161290323</v>
      </c>
      <c r="BZ65">
        <v>36.1166967741935</v>
      </c>
      <c r="CA65">
        <v>500.026580645161</v>
      </c>
      <c r="CB65">
        <v>101.574258064516</v>
      </c>
      <c r="CC65">
        <v>0.100007103225806</v>
      </c>
      <c r="CD65">
        <v>37.2043709677419</v>
      </c>
      <c r="CE65">
        <v>36.1168806451613</v>
      </c>
      <c r="CF65">
        <v>999.9</v>
      </c>
      <c r="CG65">
        <v>0</v>
      </c>
      <c r="CH65">
        <v>0</v>
      </c>
      <c r="CI65">
        <v>10001.8396774194</v>
      </c>
      <c r="CJ65">
        <v>0</v>
      </c>
      <c r="CK65">
        <v>503.140548387097</v>
      </c>
      <c r="CL65">
        <v>1299.9635483871</v>
      </c>
      <c r="CM65">
        <v>0.899995483870968</v>
      </c>
      <c r="CN65">
        <v>0.100004319354839</v>
      </c>
      <c r="CO65">
        <v>0</v>
      </c>
      <c r="CP65">
        <v>1059.06806451613</v>
      </c>
      <c r="CQ65">
        <v>4.99979</v>
      </c>
      <c r="CR65">
        <v>14505.6258064516</v>
      </c>
      <c r="CS65">
        <v>11050.9612903226</v>
      </c>
      <c r="CT65">
        <v>46.0721612903226</v>
      </c>
      <c r="CU65">
        <v>48.4532580645161</v>
      </c>
      <c r="CV65">
        <v>47.0680967741935</v>
      </c>
      <c r="CW65">
        <v>47.897</v>
      </c>
      <c r="CX65">
        <v>48.183</v>
      </c>
      <c r="CY65">
        <v>1165.46064516129</v>
      </c>
      <c r="CZ65">
        <v>129.502903225806</v>
      </c>
      <c r="DA65">
        <v>0</v>
      </c>
      <c r="DB65">
        <v>88.4000000953674</v>
      </c>
      <c r="DC65">
        <v>0</v>
      </c>
      <c r="DD65">
        <v>1058.96153846154</v>
      </c>
      <c r="DE65">
        <v>-28.8923077117858</v>
      </c>
      <c r="DF65">
        <v>-336.205128564291</v>
      </c>
      <c r="DG65">
        <v>14504.6384615385</v>
      </c>
      <c r="DH65">
        <v>15</v>
      </c>
      <c r="DI65">
        <v>0</v>
      </c>
      <c r="DJ65" t="s">
        <v>294</v>
      </c>
      <c r="DK65">
        <v>1603922837.1</v>
      </c>
      <c r="DL65">
        <v>1603922837.1</v>
      </c>
      <c r="DM65">
        <v>0</v>
      </c>
      <c r="DN65">
        <v>0.036</v>
      </c>
      <c r="DO65">
        <v>0.017</v>
      </c>
      <c r="DP65">
        <v>0.377</v>
      </c>
      <c r="DQ65">
        <v>-0.105</v>
      </c>
      <c r="DR65">
        <v>400</v>
      </c>
      <c r="DS65">
        <v>12</v>
      </c>
      <c r="DT65">
        <v>0.27</v>
      </c>
      <c r="DU65">
        <v>0.26</v>
      </c>
      <c r="DV65">
        <v>21.5227148352799</v>
      </c>
      <c r="DW65">
        <v>-0.387721237492146</v>
      </c>
      <c r="DX65">
        <v>0.0360700757660991</v>
      </c>
      <c r="DY65">
        <v>1</v>
      </c>
      <c r="DZ65">
        <v>-29.68593</v>
      </c>
      <c r="EA65">
        <v>-0.017125695216937</v>
      </c>
      <c r="EB65">
        <v>0.0217742531444821</v>
      </c>
      <c r="EC65">
        <v>1</v>
      </c>
      <c r="ED65">
        <v>10.0582983333333</v>
      </c>
      <c r="EE65">
        <v>1.02534220244717</v>
      </c>
      <c r="EF65">
        <v>0.0740683953331124</v>
      </c>
      <c r="EG65">
        <v>0</v>
      </c>
      <c r="EH65">
        <v>2</v>
      </c>
      <c r="EI65">
        <v>3</v>
      </c>
      <c r="EJ65" t="s">
        <v>325</v>
      </c>
      <c r="EK65">
        <v>100</v>
      </c>
      <c r="EL65">
        <v>100</v>
      </c>
      <c r="EM65">
        <v>0</v>
      </c>
      <c r="EN65">
        <v>0.4852</v>
      </c>
      <c r="EO65">
        <v>0</v>
      </c>
      <c r="EP65">
        <v>0</v>
      </c>
      <c r="EQ65">
        <v>0</v>
      </c>
      <c r="ER65">
        <v>0</v>
      </c>
      <c r="ES65">
        <v>0.225432467281933</v>
      </c>
      <c r="ET65">
        <v>0</v>
      </c>
      <c r="EU65">
        <v>0</v>
      </c>
      <c r="EV65">
        <v>0</v>
      </c>
      <c r="EW65">
        <v>-1</v>
      </c>
      <c r="EX65">
        <v>-1</v>
      </c>
      <c r="EY65">
        <v>-1</v>
      </c>
      <c r="EZ65">
        <v>-1</v>
      </c>
      <c r="FA65">
        <v>1389.8</v>
      </c>
      <c r="FB65">
        <v>1389.8</v>
      </c>
      <c r="FC65">
        <v>2</v>
      </c>
      <c r="FD65">
        <v>507.387</v>
      </c>
      <c r="FE65">
        <v>452.162</v>
      </c>
      <c r="FF65">
        <v>36.3376</v>
      </c>
      <c r="FG65">
        <v>33.2976</v>
      </c>
      <c r="FH65">
        <v>29.9997</v>
      </c>
      <c r="FI65">
        <v>33.0244</v>
      </c>
      <c r="FJ65">
        <v>32.8976</v>
      </c>
      <c r="FK65">
        <v>31.0867</v>
      </c>
      <c r="FL65">
        <v>0</v>
      </c>
      <c r="FM65">
        <v>100</v>
      </c>
      <c r="FN65">
        <v>-999.9</v>
      </c>
      <c r="FO65">
        <v>400</v>
      </c>
      <c r="FP65">
        <v>42.0409</v>
      </c>
      <c r="FQ65">
        <v>100.954</v>
      </c>
      <c r="FR65">
        <v>101.132</v>
      </c>
    </row>
    <row r="66" spans="1:174">
      <c r="A66">
        <v>50</v>
      </c>
      <c r="B66">
        <v>1604006353.1</v>
      </c>
      <c r="C66">
        <v>6446</v>
      </c>
      <c r="D66" t="s">
        <v>514</v>
      </c>
      <c r="E66" t="s">
        <v>515</v>
      </c>
      <c r="F66" t="s">
        <v>511</v>
      </c>
      <c r="G66" t="s">
        <v>462</v>
      </c>
      <c r="H66">
        <v>1604006345.1</v>
      </c>
      <c r="I66">
        <f>CA66*AG66*(BW66-BX66)/(100*BP66*(1000-AG66*BW66))</f>
        <v>0</v>
      </c>
      <c r="J66">
        <f>CA66*AG66*(BV66-BU66*(1000-AG66*BX66)/(1000-AG66*BW66))/(100*BP66)</f>
        <v>0</v>
      </c>
      <c r="K66">
        <f>BU66 - IF(AG66&gt;1, J66*BP66*100.0/(AI66*CI66), 0)</f>
        <v>0</v>
      </c>
      <c r="L66">
        <f>((R66-I66/2)*K66-J66)/(R66+I66/2)</f>
        <v>0</v>
      </c>
      <c r="M66">
        <f>L66*(CB66+CC66)/1000.0</f>
        <v>0</v>
      </c>
      <c r="N66">
        <f>(BU66 - IF(AG66&gt;1, J66*BP66*100.0/(AI66*CI66), 0))*(CB66+CC66)/1000.0</f>
        <v>0</v>
      </c>
      <c r="O66">
        <f>2.0/((1/Q66-1/P66)+SIGN(Q66)*SQRT((1/Q66-1/P66)*(1/Q66-1/P66) + 4*BQ66/((BQ66+1)*(BQ66+1))*(2*1/Q66*1/P66-1/P66*1/P66)))</f>
        <v>0</v>
      </c>
      <c r="P66">
        <f>IF(LEFT(BR66,1)&lt;&gt;"0",IF(LEFT(BR66,1)="1",3.0,BS66),$D$5+$E$5*(CI66*CB66/($K$5*1000))+$F$5*(CI66*CB66/($K$5*1000))*MAX(MIN(BP66,$J$5),$I$5)*MAX(MIN(BP66,$J$5),$I$5)+$G$5*MAX(MIN(BP66,$J$5),$I$5)*(CI66*CB66/($K$5*1000))+$H$5*(CI66*CB66/($K$5*1000))*(CI66*CB66/($K$5*1000)))</f>
        <v>0</v>
      </c>
      <c r="Q66">
        <f>I66*(1000-(1000*0.61365*exp(17.502*U66/(240.97+U66))/(CB66+CC66)+BW66)/2)/(1000*0.61365*exp(17.502*U66/(240.97+U66))/(CB66+CC66)-BW66)</f>
        <v>0</v>
      </c>
      <c r="R66">
        <f>1/((BQ66+1)/(O66/1.6)+1/(P66/1.37)) + BQ66/((BQ66+1)/(O66/1.6) + BQ66/(P66/1.37))</f>
        <v>0</v>
      </c>
      <c r="S66">
        <f>(BM66*BO66)</f>
        <v>0</v>
      </c>
      <c r="T66">
        <f>(CD66+(S66+2*0.95*5.67E-8*(((CD66+$B$7)+273)^4-(CD66+273)^4)-44100*I66)/(1.84*29.3*P66+8*0.95*5.67E-8*(CD66+273)^3))</f>
        <v>0</v>
      </c>
      <c r="U66">
        <f>($C$7*CE66+$D$7*CF66+$E$7*T66)</f>
        <v>0</v>
      </c>
      <c r="V66">
        <f>0.61365*exp(17.502*U66/(240.97+U66))</f>
        <v>0</v>
      </c>
      <c r="W66">
        <f>(X66/Y66*100)</f>
        <v>0</v>
      </c>
      <c r="X66">
        <f>BW66*(CB66+CC66)/1000</f>
        <v>0</v>
      </c>
      <c r="Y66">
        <f>0.61365*exp(17.502*CD66/(240.97+CD66))</f>
        <v>0</v>
      </c>
      <c r="Z66">
        <f>(V66-BW66*(CB66+CC66)/1000)</f>
        <v>0</v>
      </c>
      <c r="AA66">
        <f>(-I66*44100)</f>
        <v>0</v>
      </c>
      <c r="AB66">
        <f>2*29.3*P66*0.92*(CD66-U66)</f>
        <v>0</v>
      </c>
      <c r="AC66">
        <f>2*0.95*5.67E-8*(((CD66+$B$7)+273)^4-(U66+273)^4)</f>
        <v>0</v>
      </c>
      <c r="AD66">
        <f>S66+AC66+AA66+AB66</f>
        <v>0</v>
      </c>
      <c r="AE66">
        <v>85</v>
      </c>
      <c r="AF66">
        <v>16</v>
      </c>
      <c r="AG66">
        <f>IF(AE66*$H$13&gt;=AI66,1.0,(AI66/(AI66-AE66*$H$13)))</f>
        <v>0</v>
      </c>
      <c r="AH66">
        <f>(AG66-1)*100</f>
        <v>0</v>
      </c>
      <c r="AI66">
        <f>MAX(0,($B$13+$C$13*CI66)/(1+$D$13*CI66)*CB66/(CD66+273)*$E$13)</f>
        <v>0</v>
      </c>
      <c r="AJ66" t="s">
        <v>290</v>
      </c>
      <c r="AK66">
        <v>15552.9</v>
      </c>
      <c r="AL66">
        <v>715.476923076923</v>
      </c>
      <c r="AM66">
        <v>3262.08</v>
      </c>
      <c r="AN66">
        <f>AM66-AL66</f>
        <v>0</v>
      </c>
      <c r="AO66">
        <f>AN66/AM66</f>
        <v>0</v>
      </c>
      <c r="AP66">
        <v>-0.577747479816223</v>
      </c>
      <c r="AQ66" t="s">
        <v>516</v>
      </c>
      <c r="AR66">
        <v>15334.8</v>
      </c>
      <c r="AS66">
        <v>1098.58816</v>
      </c>
      <c r="AT66">
        <v>1.97</v>
      </c>
      <c r="AU66">
        <f>1-AS66/AT66</f>
        <v>0</v>
      </c>
      <c r="AV66">
        <v>0.5</v>
      </c>
      <c r="AW66">
        <f>BM66</f>
        <v>0</v>
      </c>
      <c r="AX66">
        <f>J66</f>
        <v>0</v>
      </c>
      <c r="AY66">
        <f>AU66*AV66*AW66</f>
        <v>0</v>
      </c>
      <c r="AZ66">
        <f>BE66/AT66</f>
        <v>0</v>
      </c>
      <c r="BA66">
        <f>(AX66-AP66)/AW66</f>
        <v>0</v>
      </c>
      <c r="BB66">
        <f>(AM66-AT66)/AT66</f>
        <v>0</v>
      </c>
      <c r="BC66" t="s">
        <v>517</v>
      </c>
      <c r="BD66">
        <v>-671.26</v>
      </c>
      <c r="BE66">
        <f>AT66-BD66</f>
        <v>0</v>
      </c>
      <c r="BF66">
        <f>(AT66-AS66)/(AT66-BD66)</f>
        <v>0</v>
      </c>
      <c r="BG66">
        <f>(AM66-AT66)/(AM66-BD66)</f>
        <v>0</v>
      </c>
      <c r="BH66">
        <f>(AT66-AS66)/(AT66-AL66)</f>
        <v>0</v>
      </c>
      <c r="BI66">
        <f>(AM66-AT66)/(AM66-AL66)</f>
        <v>0</v>
      </c>
      <c r="BJ66">
        <f>(BF66*BD66/AS66)</f>
        <v>0</v>
      </c>
      <c r="BK66">
        <f>(1-BJ66)</f>
        <v>0</v>
      </c>
      <c r="BL66">
        <f>$B$11*CJ66+$C$11*CK66+$F$11*CL66*(1-CO66)</f>
        <v>0</v>
      </c>
      <c r="BM66">
        <f>BL66*BN66</f>
        <v>0</v>
      </c>
      <c r="BN66">
        <f>($B$11*$D$9+$C$11*$D$9+$F$11*((CY66+CQ66)/MAX(CY66+CQ66+CZ66, 0.1)*$I$9+CZ66/MAX(CY66+CQ66+CZ66, 0.1)*$J$9))/($B$11+$C$11+$F$11)</f>
        <v>0</v>
      </c>
      <c r="BO66">
        <f>($B$11*$K$9+$C$11*$K$9+$F$11*((CY66+CQ66)/MAX(CY66+CQ66+CZ66, 0.1)*$P$9+CZ66/MAX(CY66+CQ66+CZ66, 0.1)*$Q$9))/($B$11+$C$11+$F$11)</f>
        <v>0</v>
      </c>
      <c r="BP66">
        <v>6</v>
      </c>
      <c r="BQ66">
        <v>0.5</v>
      </c>
      <c r="BR66" t="s">
        <v>293</v>
      </c>
      <c r="BS66">
        <v>2</v>
      </c>
      <c r="BT66">
        <v>1604006345.1</v>
      </c>
      <c r="BU66">
        <v>376.205387096774</v>
      </c>
      <c r="BV66">
        <v>400.038451612903</v>
      </c>
      <c r="BW66">
        <v>34.2962129032258</v>
      </c>
      <c r="BX66">
        <v>25.7153806451613</v>
      </c>
      <c r="BY66">
        <v>376.205387096774</v>
      </c>
      <c r="BZ66">
        <v>33.8926387096774</v>
      </c>
      <c r="CA66">
        <v>500.361032258065</v>
      </c>
      <c r="CB66">
        <v>101.569806451613</v>
      </c>
      <c r="CC66">
        <v>0.0997830322580645</v>
      </c>
      <c r="CD66">
        <v>37.1853903225806</v>
      </c>
      <c r="CE66">
        <v>36.4470451612903</v>
      </c>
      <c r="CF66">
        <v>999.9</v>
      </c>
      <c r="CG66">
        <v>0</v>
      </c>
      <c r="CH66">
        <v>0</v>
      </c>
      <c r="CI66">
        <v>9998.74967741936</v>
      </c>
      <c r="CJ66">
        <v>0</v>
      </c>
      <c r="CK66">
        <v>542.336451612903</v>
      </c>
      <c r="CL66">
        <v>1300.20838709677</v>
      </c>
      <c r="CM66">
        <v>0.899997064516129</v>
      </c>
      <c r="CN66">
        <v>0.100002935483871</v>
      </c>
      <c r="CO66">
        <v>0</v>
      </c>
      <c r="CP66">
        <v>1106.65464516129</v>
      </c>
      <c r="CQ66">
        <v>4.99979</v>
      </c>
      <c r="CR66">
        <v>22158.0129032258</v>
      </c>
      <c r="CS66">
        <v>11053.0548387097</v>
      </c>
      <c r="CT66">
        <v>45.796</v>
      </c>
      <c r="CU66">
        <v>48.312</v>
      </c>
      <c r="CV66">
        <v>46.8546774193548</v>
      </c>
      <c r="CW66">
        <v>47.625</v>
      </c>
      <c r="CX66">
        <v>47.933</v>
      </c>
      <c r="CY66">
        <v>1165.6835483871</v>
      </c>
      <c r="CZ66">
        <v>129.524838709677</v>
      </c>
      <c r="DA66">
        <v>0</v>
      </c>
      <c r="DB66">
        <v>127.799999952316</v>
      </c>
      <c r="DC66">
        <v>0</v>
      </c>
      <c r="DD66">
        <v>1098.58816</v>
      </c>
      <c r="DE66">
        <v>-938.994004096556</v>
      </c>
      <c r="DF66">
        <v>209261.824492574</v>
      </c>
      <c r="DG66">
        <v>23907.216</v>
      </c>
      <c r="DH66">
        <v>15</v>
      </c>
      <c r="DI66">
        <v>0</v>
      </c>
      <c r="DJ66" t="s">
        <v>294</v>
      </c>
      <c r="DK66">
        <v>1603922837.1</v>
      </c>
      <c r="DL66">
        <v>1603922837.1</v>
      </c>
      <c r="DM66">
        <v>0</v>
      </c>
      <c r="DN66">
        <v>0.036</v>
      </c>
      <c r="DO66">
        <v>0.017</v>
      </c>
      <c r="DP66">
        <v>0.377</v>
      </c>
      <c r="DQ66">
        <v>-0.105</v>
      </c>
      <c r="DR66">
        <v>400</v>
      </c>
      <c r="DS66">
        <v>12</v>
      </c>
      <c r="DT66">
        <v>0.27</v>
      </c>
      <c r="DU66">
        <v>0.26</v>
      </c>
      <c r="DV66">
        <v>17.0789737069416</v>
      </c>
      <c r="DW66">
        <v>-0.293994210874711</v>
      </c>
      <c r="DX66">
        <v>0.0355402600489502</v>
      </c>
      <c r="DY66">
        <v>1</v>
      </c>
      <c r="DZ66">
        <v>-23.8346266666667</v>
      </c>
      <c r="EA66">
        <v>0.106272747497279</v>
      </c>
      <c r="EB66">
        <v>0.030014995511503</v>
      </c>
      <c r="EC66">
        <v>1</v>
      </c>
      <c r="ED66">
        <v>8.57786933333333</v>
      </c>
      <c r="EE66">
        <v>0.880094149054492</v>
      </c>
      <c r="EF66">
        <v>0.0641369322586881</v>
      </c>
      <c r="EG66">
        <v>0</v>
      </c>
      <c r="EH66">
        <v>2</v>
      </c>
      <c r="EI66">
        <v>3</v>
      </c>
      <c r="EJ66" t="s">
        <v>325</v>
      </c>
      <c r="EK66">
        <v>100</v>
      </c>
      <c r="EL66">
        <v>100</v>
      </c>
      <c r="EM66">
        <v>0</v>
      </c>
      <c r="EN66">
        <v>0.4053</v>
      </c>
      <c r="EO66">
        <v>0</v>
      </c>
      <c r="EP66">
        <v>0</v>
      </c>
      <c r="EQ66">
        <v>0</v>
      </c>
      <c r="ER66">
        <v>0</v>
      </c>
      <c r="ES66">
        <v>0.225432467281933</v>
      </c>
      <c r="ET66">
        <v>0</v>
      </c>
      <c r="EU66">
        <v>0</v>
      </c>
      <c r="EV66">
        <v>0</v>
      </c>
      <c r="EW66">
        <v>-1</v>
      </c>
      <c r="EX66">
        <v>-1</v>
      </c>
      <c r="EY66">
        <v>-1</v>
      </c>
      <c r="EZ66">
        <v>-1</v>
      </c>
      <c r="FA66">
        <v>1391.9</v>
      </c>
      <c r="FB66">
        <v>1391.9</v>
      </c>
      <c r="FC66">
        <v>2</v>
      </c>
      <c r="FD66">
        <v>416.604</v>
      </c>
      <c r="FE66">
        <v>424.672</v>
      </c>
      <c r="FF66">
        <v>36.34</v>
      </c>
      <c r="FG66">
        <v>33.1729</v>
      </c>
      <c r="FH66">
        <v>29.9996</v>
      </c>
      <c r="FI66">
        <v>32.8993</v>
      </c>
      <c r="FJ66">
        <v>32.7803</v>
      </c>
      <c r="FK66">
        <v>31.0813</v>
      </c>
      <c r="FL66">
        <v>0</v>
      </c>
      <c r="FM66">
        <v>100</v>
      </c>
      <c r="FN66">
        <v>-999.9</v>
      </c>
      <c r="FO66">
        <v>400</v>
      </c>
      <c r="FP66">
        <v>36.6649</v>
      </c>
      <c r="FQ66">
        <v>100.988</v>
      </c>
      <c r="FR66">
        <v>101.149</v>
      </c>
    </row>
    <row r="67" spans="1:174">
      <c r="A67">
        <v>51</v>
      </c>
      <c r="B67">
        <v>1604006410.1</v>
      </c>
      <c r="C67">
        <v>6503</v>
      </c>
      <c r="D67" t="s">
        <v>518</v>
      </c>
      <c r="E67" t="s">
        <v>519</v>
      </c>
      <c r="F67" t="s">
        <v>511</v>
      </c>
      <c r="G67" t="s">
        <v>462</v>
      </c>
      <c r="H67">
        <v>1604006402.1</v>
      </c>
      <c r="I67">
        <f>CA67*AG67*(BW67-BX67)/(100*BP67*(1000-AG67*BW67))</f>
        <v>0</v>
      </c>
      <c r="J67">
        <f>CA67*AG67*(BV67-BU67*(1000-AG67*BX67)/(1000-AG67*BW67))/(100*BP67)</f>
        <v>0</v>
      </c>
      <c r="K67">
        <f>BU67 - IF(AG67&gt;1, J67*BP67*100.0/(AI67*CI67), 0)</f>
        <v>0</v>
      </c>
      <c r="L67">
        <f>((R67-I67/2)*K67-J67)/(R67+I67/2)</f>
        <v>0</v>
      </c>
      <c r="M67">
        <f>L67*(CB67+CC67)/1000.0</f>
        <v>0</v>
      </c>
      <c r="N67">
        <f>(BU67 - IF(AG67&gt;1, J67*BP67*100.0/(AI67*CI67), 0))*(CB67+CC67)/1000.0</f>
        <v>0</v>
      </c>
      <c r="O67">
        <f>2.0/((1/Q67-1/P67)+SIGN(Q67)*SQRT((1/Q67-1/P67)*(1/Q67-1/P67) + 4*BQ67/((BQ67+1)*(BQ67+1))*(2*1/Q67*1/P67-1/P67*1/P67)))</f>
        <v>0</v>
      </c>
      <c r="P67">
        <f>IF(LEFT(BR67,1)&lt;&gt;"0",IF(LEFT(BR67,1)="1",3.0,BS67),$D$5+$E$5*(CI67*CB67/($K$5*1000))+$F$5*(CI67*CB67/($K$5*1000))*MAX(MIN(BP67,$J$5),$I$5)*MAX(MIN(BP67,$J$5),$I$5)+$G$5*MAX(MIN(BP67,$J$5),$I$5)*(CI67*CB67/($K$5*1000))+$H$5*(CI67*CB67/($K$5*1000))*(CI67*CB67/($K$5*1000)))</f>
        <v>0</v>
      </c>
      <c r="Q67">
        <f>I67*(1000-(1000*0.61365*exp(17.502*U67/(240.97+U67))/(CB67+CC67)+BW67)/2)/(1000*0.61365*exp(17.502*U67/(240.97+U67))/(CB67+CC67)-BW67)</f>
        <v>0</v>
      </c>
      <c r="R67">
        <f>1/((BQ67+1)/(O67/1.6)+1/(P67/1.37)) + BQ67/((BQ67+1)/(O67/1.6) + BQ67/(P67/1.37))</f>
        <v>0</v>
      </c>
      <c r="S67">
        <f>(BM67*BO67)</f>
        <v>0</v>
      </c>
      <c r="T67">
        <f>(CD67+(S67+2*0.95*5.67E-8*(((CD67+$B$7)+273)^4-(CD67+273)^4)-44100*I67)/(1.84*29.3*P67+8*0.95*5.67E-8*(CD67+273)^3))</f>
        <v>0</v>
      </c>
      <c r="U67">
        <f>($C$7*CE67+$D$7*CF67+$E$7*T67)</f>
        <v>0</v>
      </c>
      <c r="V67">
        <f>0.61365*exp(17.502*U67/(240.97+U67))</f>
        <v>0</v>
      </c>
      <c r="W67">
        <f>(X67/Y67*100)</f>
        <v>0</v>
      </c>
      <c r="X67">
        <f>BW67*(CB67+CC67)/1000</f>
        <v>0</v>
      </c>
      <c r="Y67">
        <f>0.61365*exp(17.502*CD67/(240.97+CD67))</f>
        <v>0</v>
      </c>
      <c r="Z67">
        <f>(V67-BW67*(CB67+CC67)/1000)</f>
        <v>0</v>
      </c>
      <c r="AA67">
        <f>(-I67*44100)</f>
        <v>0</v>
      </c>
      <c r="AB67">
        <f>2*29.3*P67*0.92*(CD67-U67)</f>
        <v>0</v>
      </c>
      <c r="AC67">
        <f>2*0.95*5.67E-8*(((CD67+$B$7)+273)^4-(U67+273)^4)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MAX(0,($B$13+$C$13*CI67)/(1+$D$13*CI67)*CB67/(CD67+273)*$E$13)</f>
        <v>0</v>
      </c>
      <c r="AJ67" t="s">
        <v>290</v>
      </c>
      <c r="AK67">
        <v>15552.9</v>
      </c>
      <c r="AL67">
        <v>715.476923076923</v>
      </c>
      <c r="AM67">
        <v>3262.08</v>
      </c>
      <c r="AN67">
        <f>AM67-AL67</f>
        <v>0</v>
      </c>
      <c r="AO67">
        <f>AN67/AM67</f>
        <v>0</v>
      </c>
      <c r="AP67">
        <v>-0.577747479816223</v>
      </c>
      <c r="AQ67" t="s">
        <v>520</v>
      </c>
      <c r="AR67">
        <v>15332.3</v>
      </c>
      <c r="AS67">
        <v>1157.40153846154</v>
      </c>
      <c r="AT67">
        <v>1.23</v>
      </c>
      <c r="AU67">
        <f>1-AS67/AT67</f>
        <v>0</v>
      </c>
      <c r="AV67">
        <v>0.5</v>
      </c>
      <c r="AW67">
        <f>BM67</f>
        <v>0</v>
      </c>
      <c r="AX67">
        <f>J67</f>
        <v>0</v>
      </c>
      <c r="AY67">
        <f>AU67*AV67*AW67</f>
        <v>0</v>
      </c>
      <c r="AZ67">
        <f>BE67/AT67</f>
        <v>0</v>
      </c>
      <c r="BA67">
        <f>(AX67-AP67)/AW67</f>
        <v>0</v>
      </c>
      <c r="BB67">
        <f>(AM67-AT67)/AT67</f>
        <v>0</v>
      </c>
      <c r="BC67" t="s">
        <v>521</v>
      </c>
      <c r="BD67">
        <v>3.15</v>
      </c>
      <c r="BE67">
        <f>AT67-BD67</f>
        <v>0</v>
      </c>
      <c r="BF67">
        <f>(AT67-AS67)/(AT67-BD67)</f>
        <v>0</v>
      </c>
      <c r="BG67">
        <f>(AM67-AT67)/(AM67-BD67)</f>
        <v>0</v>
      </c>
      <c r="BH67">
        <f>(AT67-AS67)/(AT67-AL67)</f>
        <v>0</v>
      </c>
      <c r="BI67">
        <f>(AM67-AT67)/(AM67-AL67)</f>
        <v>0</v>
      </c>
      <c r="BJ67">
        <f>(BF67*BD67/AS67)</f>
        <v>0</v>
      </c>
      <c r="BK67">
        <f>(1-BJ67)</f>
        <v>0</v>
      </c>
      <c r="BL67">
        <f>$B$11*CJ67+$C$11*CK67+$F$11*CL67*(1-CO67)</f>
        <v>0</v>
      </c>
      <c r="BM67">
        <f>BL67*BN67</f>
        <v>0</v>
      </c>
      <c r="BN67">
        <f>($B$11*$D$9+$C$11*$D$9+$F$11*((CY67+CQ67)/MAX(CY67+CQ67+CZ67, 0.1)*$I$9+CZ67/MAX(CY67+CQ67+CZ67, 0.1)*$J$9))/($B$11+$C$11+$F$11)</f>
        <v>0</v>
      </c>
      <c r="BO67">
        <f>($B$11*$K$9+$C$11*$K$9+$F$11*((CY67+CQ67)/MAX(CY67+CQ67+CZ67, 0.1)*$P$9+CZ67/MAX(CY67+CQ67+CZ67, 0.1)*$Q$9))/($B$11+$C$11+$F$11)</f>
        <v>0</v>
      </c>
      <c r="BP67">
        <v>6</v>
      </c>
      <c r="BQ67">
        <v>0.5</v>
      </c>
      <c r="BR67" t="s">
        <v>293</v>
      </c>
      <c r="BS67">
        <v>2</v>
      </c>
      <c r="BT67">
        <v>1604006402.1</v>
      </c>
      <c r="BU67">
        <v>377.929967741935</v>
      </c>
      <c r="BV67">
        <v>400.027193548387</v>
      </c>
      <c r="BW67">
        <v>33.1784290322581</v>
      </c>
      <c r="BX67">
        <v>25.4803225806452</v>
      </c>
      <c r="BY67">
        <v>377.929967741935</v>
      </c>
      <c r="BZ67">
        <v>32.8117935483871</v>
      </c>
      <c r="CA67">
        <v>499.96235483871</v>
      </c>
      <c r="CB67">
        <v>101.565032258064</v>
      </c>
      <c r="CC67">
        <v>0.099990364516129</v>
      </c>
      <c r="CD67">
        <v>37.1905387096774</v>
      </c>
      <c r="CE67">
        <v>36.3325161290323</v>
      </c>
      <c r="CF67">
        <v>999.9</v>
      </c>
      <c r="CG67">
        <v>0</v>
      </c>
      <c r="CH67">
        <v>0</v>
      </c>
      <c r="CI67">
        <v>10002.9835483871</v>
      </c>
      <c r="CJ67">
        <v>0</v>
      </c>
      <c r="CK67">
        <v>726.100903225807</v>
      </c>
      <c r="CL67">
        <v>1299.98</v>
      </c>
      <c r="CM67">
        <v>0.899998161290323</v>
      </c>
      <c r="CN67">
        <v>0.100001670967742</v>
      </c>
      <c r="CO67">
        <v>0</v>
      </c>
      <c r="CP67">
        <v>1160.80387096774</v>
      </c>
      <c r="CQ67">
        <v>4.99979</v>
      </c>
      <c r="CR67">
        <v>15892.1483870968</v>
      </c>
      <c r="CS67">
        <v>11051.1193548387</v>
      </c>
      <c r="CT67">
        <v>45.778</v>
      </c>
      <c r="CU67">
        <v>48.25</v>
      </c>
      <c r="CV67">
        <v>46.812</v>
      </c>
      <c r="CW67">
        <v>47.562</v>
      </c>
      <c r="CX67">
        <v>47.891</v>
      </c>
      <c r="CY67">
        <v>1165.47935483871</v>
      </c>
      <c r="CZ67">
        <v>129.50064516129</v>
      </c>
      <c r="DA67">
        <v>0</v>
      </c>
      <c r="DB67">
        <v>56.4000000953674</v>
      </c>
      <c r="DC67">
        <v>0</v>
      </c>
      <c r="DD67">
        <v>1157.40153846154</v>
      </c>
      <c r="DE67">
        <v>-316.436923277117</v>
      </c>
      <c r="DF67">
        <v>-5054.99829393557</v>
      </c>
      <c r="DG67">
        <v>15840.1961538462</v>
      </c>
      <c r="DH67">
        <v>15</v>
      </c>
      <c r="DI67">
        <v>0</v>
      </c>
      <c r="DJ67" t="s">
        <v>294</v>
      </c>
      <c r="DK67">
        <v>1603922837.1</v>
      </c>
      <c r="DL67">
        <v>1603922837.1</v>
      </c>
      <c r="DM67">
        <v>0</v>
      </c>
      <c r="DN67">
        <v>0.036</v>
      </c>
      <c r="DO67">
        <v>0.017</v>
      </c>
      <c r="DP67">
        <v>0.377</v>
      </c>
      <c r="DQ67">
        <v>-0.105</v>
      </c>
      <c r="DR67">
        <v>400</v>
      </c>
      <c r="DS67">
        <v>12</v>
      </c>
      <c r="DT67">
        <v>0.27</v>
      </c>
      <c r="DU67">
        <v>0.26</v>
      </c>
      <c r="DV67">
        <v>15.901340516867</v>
      </c>
      <c r="DW67">
        <v>0.147422619973102</v>
      </c>
      <c r="DX67">
        <v>0.0464115601521787</v>
      </c>
      <c r="DY67">
        <v>1</v>
      </c>
      <c r="DZ67">
        <v>-22.0954333333333</v>
      </c>
      <c r="EA67">
        <v>-1.02603070077864</v>
      </c>
      <c r="EB67">
        <v>0.0943531427963879</v>
      </c>
      <c r="EC67">
        <v>0</v>
      </c>
      <c r="ED67">
        <v>7.689282</v>
      </c>
      <c r="EE67">
        <v>2.64014202447164</v>
      </c>
      <c r="EF67">
        <v>0.193342944434667</v>
      </c>
      <c r="EG67">
        <v>0</v>
      </c>
      <c r="EH67">
        <v>1</v>
      </c>
      <c r="EI67">
        <v>3</v>
      </c>
      <c r="EJ67" t="s">
        <v>318</v>
      </c>
      <c r="EK67">
        <v>100</v>
      </c>
      <c r="EL67">
        <v>100</v>
      </c>
      <c r="EM67">
        <v>0</v>
      </c>
      <c r="EN67">
        <v>0.3747</v>
      </c>
      <c r="EO67">
        <v>0</v>
      </c>
      <c r="EP67">
        <v>0</v>
      </c>
      <c r="EQ67">
        <v>0</v>
      </c>
      <c r="ER67">
        <v>0</v>
      </c>
      <c r="ES67">
        <v>0.225432467281933</v>
      </c>
      <c r="ET67">
        <v>0</v>
      </c>
      <c r="EU67">
        <v>0</v>
      </c>
      <c r="EV67">
        <v>0</v>
      </c>
      <c r="EW67">
        <v>-1</v>
      </c>
      <c r="EX67">
        <v>-1</v>
      </c>
      <c r="EY67">
        <v>-1</v>
      </c>
      <c r="EZ67">
        <v>-1</v>
      </c>
      <c r="FA67">
        <v>1392.9</v>
      </c>
      <c r="FB67">
        <v>1392.9</v>
      </c>
      <c r="FC67">
        <v>2</v>
      </c>
      <c r="FD67">
        <v>503.243</v>
      </c>
      <c r="FE67">
        <v>447.482</v>
      </c>
      <c r="FF67">
        <v>36.3263</v>
      </c>
      <c r="FG67">
        <v>33.1567</v>
      </c>
      <c r="FH67">
        <v>30.0006</v>
      </c>
      <c r="FI67">
        <v>32.8834</v>
      </c>
      <c r="FJ67">
        <v>32.7787</v>
      </c>
      <c r="FK67">
        <v>31.0716</v>
      </c>
      <c r="FL67">
        <v>0</v>
      </c>
      <c r="FM67">
        <v>100</v>
      </c>
      <c r="FN67">
        <v>-999.9</v>
      </c>
      <c r="FO67">
        <v>400</v>
      </c>
      <c r="FP67">
        <v>36.6649</v>
      </c>
      <c r="FQ67">
        <v>100.983</v>
      </c>
      <c r="FR67">
        <v>101.158</v>
      </c>
    </row>
    <row r="68" spans="1:174">
      <c r="A68">
        <v>52</v>
      </c>
      <c r="B68">
        <v>1604006516.6</v>
      </c>
      <c r="C68">
        <v>6609.5</v>
      </c>
      <c r="D68" t="s">
        <v>522</v>
      </c>
      <c r="E68" t="s">
        <v>523</v>
      </c>
      <c r="F68" t="s">
        <v>360</v>
      </c>
      <c r="G68" t="s">
        <v>462</v>
      </c>
      <c r="H68">
        <v>1604006508.85</v>
      </c>
      <c r="I68">
        <f>CA68*AG68*(BW68-BX68)/(100*BP68*(1000-AG68*BW68))</f>
        <v>0</v>
      </c>
      <c r="J68">
        <f>CA68*AG68*(BV68-BU68*(1000-AG68*BX68)/(1000-AG68*BW68))/(100*BP68)</f>
        <v>0</v>
      </c>
      <c r="K68">
        <f>BU68 - IF(AG68&gt;1, J68*BP68*100.0/(AI68*CI68), 0)</f>
        <v>0</v>
      </c>
      <c r="L68">
        <f>((R68-I68/2)*K68-J68)/(R68+I68/2)</f>
        <v>0</v>
      </c>
      <c r="M68">
        <f>L68*(CB68+CC68)/1000.0</f>
        <v>0</v>
      </c>
      <c r="N68">
        <f>(BU68 - IF(AG68&gt;1, J68*BP68*100.0/(AI68*CI68), 0))*(CB68+CC68)/1000.0</f>
        <v>0</v>
      </c>
      <c r="O68">
        <f>2.0/((1/Q68-1/P68)+SIGN(Q68)*SQRT((1/Q68-1/P68)*(1/Q68-1/P68) + 4*BQ68/((BQ68+1)*(BQ68+1))*(2*1/Q68*1/P68-1/P68*1/P68)))</f>
        <v>0</v>
      </c>
      <c r="P68">
        <f>IF(LEFT(BR68,1)&lt;&gt;"0",IF(LEFT(BR68,1)="1",3.0,BS68),$D$5+$E$5*(CI68*CB68/($K$5*1000))+$F$5*(CI68*CB68/($K$5*1000))*MAX(MIN(BP68,$J$5),$I$5)*MAX(MIN(BP68,$J$5),$I$5)+$G$5*MAX(MIN(BP68,$J$5),$I$5)*(CI68*CB68/($K$5*1000))+$H$5*(CI68*CB68/($K$5*1000))*(CI68*CB68/($K$5*1000)))</f>
        <v>0</v>
      </c>
      <c r="Q68">
        <f>I68*(1000-(1000*0.61365*exp(17.502*U68/(240.97+U68))/(CB68+CC68)+BW68)/2)/(1000*0.61365*exp(17.502*U68/(240.97+U68))/(CB68+CC68)-BW68)</f>
        <v>0</v>
      </c>
      <c r="R68">
        <f>1/((BQ68+1)/(O68/1.6)+1/(P68/1.37)) + BQ68/((BQ68+1)/(O68/1.6) + BQ68/(P68/1.37))</f>
        <v>0</v>
      </c>
      <c r="S68">
        <f>(BM68*BO68)</f>
        <v>0</v>
      </c>
      <c r="T68">
        <f>(CD68+(S68+2*0.95*5.67E-8*(((CD68+$B$7)+273)^4-(CD68+273)^4)-44100*I68)/(1.84*29.3*P68+8*0.95*5.67E-8*(CD68+273)^3))</f>
        <v>0</v>
      </c>
      <c r="U68">
        <f>($C$7*CE68+$D$7*CF68+$E$7*T68)</f>
        <v>0</v>
      </c>
      <c r="V68">
        <f>0.61365*exp(17.502*U68/(240.97+U68))</f>
        <v>0</v>
      </c>
      <c r="W68">
        <f>(X68/Y68*100)</f>
        <v>0</v>
      </c>
      <c r="X68">
        <f>BW68*(CB68+CC68)/1000</f>
        <v>0</v>
      </c>
      <c r="Y68">
        <f>0.61365*exp(17.502*CD68/(240.97+CD68))</f>
        <v>0</v>
      </c>
      <c r="Z68">
        <f>(V68-BW68*(CB68+CC68)/1000)</f>
        <v>0</v>
      </c>
      <c r="AA68">
        <f>(-I68*44100)</f>
        <v>0</v>
      </c>
      <c r="AB68">
        <f>2*29.3*P68*0.92*(CD68-U68)</f>
        <v>0</v>
      </c>
      <c r="AC68">
        <f>2*0.95*5.67E-8*(((CD68+$B$7)+273)^4-(U68+273)^4)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MAX(0,($B$13+$C$13*CI68)/(1+$D$13*CI68)*CB68/(CD68+273)*$E$13)</f>
        <v>0</v>
      </c>
      <c r="AJ68" t="s">
        <v>290</v>
      </c>
      <c r="AK68">
        <v>15552.9</v>
      </c>
      <c r="AL68">
        <v>715.476923076923</v>
      </c>
      <c r="AM68">
        <v>3262.08</v>
      </c>
      <c r="AN68">
        <f>AM68-AL68</f>
        <v>0</v>
      </c>
      <c r="AO68">
        <f>AN68/AM68</f>
        <v>0</v>
      </c>
      <c r="AP68">
        <v>-0.577747479816223</v>
      </c>
      <c r="AQ68" t="s">
        <v>524</v>
      </c>
      <c r="AR68">
        <v>15534.9</v>
      </c>
      <c r="AS68">
        <v>680.47288</v>
      </c>
      <c r="AT68">
        <v>919.95</v>
      </c>
      <c r="AU68">
        <f>1-AS68/AT68</f>
        <v>0</v>
      </c>
      <c r="AV68">
        <v>0.5</v>
      </c>
      <c r="AW68">
        <f>BM68</f>
        <v>0</v>
      </c>
      <c r="AX68">
        <f>J68</f>
        <v>0</v>
      </c>
      <c r="AY68">
        <f>AU68*AV68*AW68</f>
        <v>0</v>
      </c>
      <c r="AZ68">
        <f>BE68/AT68</f>
        <v>0</v>
      </c>
      <c r="BA68">
        <f>(AX68-AP68)/AW68</f>
        <v>0</v>
      </c>
      <c r="BB68">
        <f>(AM68-AT68)/AT68</f>
        <v>0</v>
      </c>
      <c r="BC68" t="s">
        <v>525</v>
      </c>
      <c r="BD68">
        <v>1.83</v>
      </c>
      <c r="BE68">
        <f>AT68-BD68</f>
        <v>0</v>
      </c>
      <c r="BF68">
        <f>(AT68-AS68)/(AT68-BD68)</f>
        <v>0</v>
      </c>
      <c r="BG68">
        <f>(AM68-AT68)/(AM68-BD68)</f>
        <v>0</v>
      </c>
      <c r="BH68">
        <f>(AT68-AS68)/(AT68-AL68)</f>
        <v>0</v>
      </c>
      <c r="BI68">
        <f>(AM68-AT68)/(AM68-AL68)</f>
        <v>0</v>
      </c>
      <c r="BJ68">
        <f>(BF68*BD68/AS68)</f>
        <v>0</v>
      </c>
      <c r="BK68">
        <f>(1-BJ68)</f>
        <v>0</v>
      </c>
      <c r="BL68">
        <f>$B$11*CJ68+$C$11*CK68+$F$11*CL68*(1-CO68)</f>
        <v>0</v>
      </c>
      <c r="BM68">
        <f>BL68*BN68</f>
        <v>0</v>
      </c>
      <c r="BN68">
        <f>($B$11*$D$9+$C$11*$D$9+$F$11*((CY68+CQ68)/MAX(CY68+CQ68+CZ68, 0.1)*$I$9+CZ68/MAX(CY68+CQ68+CZ68, 0.1)*$J$9))/($B$11+$C$11+$F$11)</f>
        <v>0</v>
      </c>
      <c r="BO68">
        <f>($B$11*$K$9+$C$11*$K$9+$F$11*((CY68+CQ68)/MAX(CY68+CQ68+CZ68, 0.1)*$P$9+CZ68/MAX(CY68+CQ68+CZ68, 0.1)*$Q$9))/($B$11+$C$11+$F$11)</f>
        <v>0</v>
      </c>
      <c r="BP68">
        <v>6</v>
      </c>
      <c r="BQ68">
        <v>0.5</v>
      </c>
      <c r="BR68" t="s">
        <v>293</v>
      </c>
      <c r="BS68">
        <v>2</v>
      </c>
      <c r="BT68">
        <v>1604006508.85</v>
      </c>
      <c r="BU68">
        <v>383.666033333333</v>
      </c>
      <c r="BV68">
        <v>399.978</v>
      </c>
      <c r="BW68">
        <v>31.33624</v>
      </c>
      <c r="BX68">
        <v>25.7523433333333</v>
      </c>
      <c r="BY68">
        <v>383.666033333333</v>
      </c>
      <c r="BZ68">
        <v>31.0281233333333</v>
      </c>
      <c r="CA68">
        <v>500.0934</v>
      </c>
      <c r="CB68">
        <v>101.5629</v>
      </c>
      <c r="CC68">
        <v>0.100048016666667</v>
      </c>
      <c r="CD68">
        <v>37.3168633333333</v>
      </c>
      <c r="CE68">
        <v>36.4169233333333</v>
      </c>
      <c r="CF68">
        <v>999.9</v>
      </c>
      <c r="CG68">
        <v>0</v>
      </c>
      <c r="CH68">
        <v>0</v>
      </c>
      <c r="CI68">
        <v>10001.684</v>
      </c>
      <c r="CJ68">
        <v>0</v>
      </c>
      <c r="CK68">
        <v>493.053033333333</v>
      </c>
      <c r="CL68">
        <v>1300.00533333333</v>
      </c>
      <c r="CM68">
        <v>0.899999466666667</v>
      </c>
      <c r="CN68">
        <v>0.10000045</v>
      </c>
      <c r="CO68">
        <v>0</v>
      </c>
      <c r="CP68">
        <v>681.3825</v>
      </c>
      <c r="CQ68">
        <v>4.99979</v>
      </c>
      <c r="CR68">
        <v>9145.59766666667</v>
      </c>
      <c r="CS68">
        <v>11051.3266666667</v>
      </c>
      <c r="CT68">
        <v>45.562</v>
      </c>
      <c r="CU68">
        <v>48.187</v>
      </c>
      <c r="CV68">
        <v>46.6082</v>
      </c>
      <c r="CW68">
        <v>47.437</v>
      </c>
      <c r="CX68">
        <v>47.75</v>
      </c>
      <c r="CY68">
        <v>1165.50466666667</v>
      </c>
      <c r="CZ68">
        <v>129.500666666667</v>
      </c>
      <c r="DA68">
        <v>0</v>
      </c>
      <c r="DB68">
        <v>105.799999952316</v>
      </c>
      <c r="DC68">
        <v>0</v>
      </c>
      <c r="DD68">
        <v>680.47288</v>
      </c>
      <c r="DE68">
        <v>-65.079692411904</v>
      </c>
      <c r="DF68">
        <v>-387.440770053404</v>
      </c>
      <c r="DG68">
        <v>9136.5272</v>
      </c>
      <c r="DH68">
        <v>15</v>
      </c>
      <c r="DI68">
        <v>0</v>
      </c>
      <c r="DJ68" t="s">
        <v>294</v>
      </c>
      <c r="DK68">
        <v>1603922837.1</v>
      </c>
      <c r="DL68">
        <v>1603922837.1</v>
      </c>
      <c r="DM68">
        <v>0</v>
      </c>
      <c r="DN68">
        <v>0.036</v>
      </c>
      <c r="DO68">
        <v>0.017</v>
      </c>
      <c r="DP68">
        <v>0.377</v>
      </c>
      <c r="DQ68">
        <v>-0.105</v>
      </c>
      <c r="DR68">
        <v>400</v>
      </c>
      <c r="DS68">
        <v>12</v>
      </c>
      <c r="DT68">
        <v>0.27</v>
      </c>
      <c r="DU68">
        <v>0.26</v>
      </c>
      <c r="DV68">
        <v>11.7506676467938</v>
      </c>
      <c r="DW68">
        <v>0.185926127081148</v>
      </c>
      <c r="DX68">
        <v>0.0260557056986552</v>
      </c>
      <c r="DY68">
        <v>1</v>
      </c>
      <c r="DZ68">
        <v>-16.31185</v>
      </c>
      <c r="EA68">
        <v>-0.509945272524984</v>
      </c>
      <c r="EB68">
        <v>0.0444381799057222</v>
      </c>
      <c r="EC68">
        <v>0</v>
      </c>
      <c r="ED68">
        <v>5.58389433333333</v>
      </c>
      <c r="EE68">
        <v>0.801831991101203</v>
      </c>
      <c r="EF68">
        <v>0.0579557966432656</v>
      </c>
      <c r="EG68">
        <v>0</v>
      </c>
      <c r="EH68">
        <v>1</v>
      </c>
      <c r="EI68">
        <v>3</v>
      </c>
      <c r="EJ68" t="s">
        <v>318</v>
      </c>
      <c r="EK68">
        <v>100</v>
      </c>
      <c r="EL68">
        <v>100</v>
      </c>
      <c r="EM68">
        <v>0</v>
      </c>
      <c r="EN68">
        <v>0.3118</v>
      </c>
      <c r="EO68">
        <v>0</v>
      </c>
      <c r="EP68">
        <v>0</v>
      </c>
      <c r="EQ68">
        <v>0</v>
      </c>
      <c r="ER68">
        <v>0</v>
      </c>
      <c r="ES68">
        <v>0.225432467281933</v>
      </c>
      <c r="ET68">
        <v>0</v>
      </c>
      <c r="EU68">
        <v>0</v>
      </c>
      <c r="EV68">
        <v>0</v>
      </c>
      <c r="EW68">
        <v>-1</v>
      </c>
      <c r="EX68">
        <v>-1</v>
      </c>
      <c r="EY68">
        <v>-1</v>
      </c>
      <c r="EZ68">
        <v>-1</v>
      </c>
      <c r="FA68">
        <v>1394.7</v>
      </c>
      <c r="FB68">
        <v>1394.7</v>
      </c>
      <c r="FC68">
        <v>2</v>
      </c>
      <c r="FD68">
        <v>504.68</v>
      </c>
      <c r="FE68">
        <v>462.593</v>
      </c>
      <c r="FF68">
        <v>36.3591</v>
      </c>
      <c r="FG68">
        <v>33.2008</v>
      </c>
      <c r="FH68">
        <v>30.0006</v>
      </c>
      <c r="FI68">
        <v>32.8946</v>
      </c>
      <c r="FJ68">
        <v>32.7791</v>
      </c>
      <c r="FK68">
        <v>31.0855</v>
      </c>
      <c r="FL68">
        <v>0</v>
      </c>
      <c r="FM68">
        <v>100</v>
      </c>
      <c r="FN68">
        <v>-999.9</v>
      </c>
      <c r="FO68">
        <v>400</v>
      </c>
      <c r="FP68">
        <v>36.6649</v>
      </c>
      <c r="FQ68">
        <v>100.968</v>
      </c>
      <c r="FR68">
        <v>101.136</v>
      </c>
    </row>
    <row r="69" spans="1:174">
      <c r="A69">
        <v>53</v>
      </c>
      <c r="B69">
        <v>1604006656.1</v>
      </c>
      <c r="C69">
        <v>6749</v>
      </c>
      <c r="D69" t="s">
        <v>526</v>
      </c>
      <c r="E69" t="s">
        <v>527</v>
      </c>
      <c r="F69" t="s">
        <v>502</v>
      </c>
      <c r="G69" t="s">
        <v>322</v>
      </c>
      <c r="H69">
        <v>1604006648.1</v>
      </c>
      <c r="I69">
        <f>CA69*AG69*(BW69-BX69)/(100*BP69*(1000-AG69*BW69))</f>
        <v>0</v>
      </c>
      <c r="J69">
        <f>CA69*AG69*(BV69-BU69*(1000-AG69*BX69)/(1000-AG69*BW69))/(100*BP69)</f>
        <v>0</v>
      </c>
      <c r="K69">
        <f>BU69 - IF(AG69&gt;1, J69*BP69*100.0/(AI69*CI69), 0)</f>
        <v>0</v>
      </c>
      <c r="L69">
        <f>((R69-I69/2)*K69-J69)/(R69+I69/2)</f>
        <v>0</v>
      </c>
      <c r="M69">
        <f>L69*(CB69+CC69)/1000.0</f>
        <v>0</v>
      </c>
      <c r="N69">
        <f>(BU69 - IF(AG69&gt;1, J69*BP69*100.0/(AI69*CI69), 0))*(CB69+CC69)/1000.0</f>
        <v>0</v>
      </c>
      <c r="O69">
        <f>2.0/((1/Q69-1/P69)+SIGN(Q69)*SQRT((1/Q69-1/P69)*(1/Q69-1/P69) + 4*BQ69/((BQ69+1)*(BQ69+1))*(2*1/Q69*1/P69-1/P69*1/P69)))</f>
        <v>0</v>
      </c>
      <c r="P69">
        <f>IF(LEFT(BR69,1)&lt;&gt;"0",IF(LEFT(BR69,1)="1",3.0,BS69),$D$5+$E$5*(CI69*CB69/($K$5*1000))+$F$5*(CI69*CB69/($K$5*1000))*MAX(MIN(BP69,$J$5),$I$5)*MAX(MIN(BP69,$J$5),$I$5)+$G$5*MAX(MIN(BP69,$J$5),$I$5)*(CI69*CB69/($K$5*1000))+$H$5*(CI69*CB69/($K$5*1000))*(CI69*CB69/($K$5*1000)))</f>
        <v>0</v>
      </c>
      <c r="Q69">
        <f>I69*(1000-(1000*0.61365*exp(17.502*U69/(240.97+U69))/(CB69+CC69)+BW69)/2)/(1000*0.61365*exp(17.502*U69/(240.97+U69))/(CB69+CC69)-BW69)</f>
        <v>0</v>
      </c>
      <c r="R69">
        <f>1/((BQ69+1)/(O69/1.6)+1/(P69/1.37)) + BQ69/((BQ69+1)/(O69/1.6) + BQ69/(P69/1.37))</f>
        <v>0</v>
      </c>
      <c r="S69">
        <f>(BM69*BO69)</f>
        <v>0</v>
      </c>
      <c r="T69">
        <f>(CD69+(S69+2*0.95*5.67E-8*(((CD69+$B$7)+273)^4-(CD69+273)^4)-44100*I69)/(1.84*29.3*P69+8*0.95*5.67E-8*(CD69+273)^3))</f>
        <v>0</v>
      </c>
      <c r="U69">
        <f>($C$7*CE69+$D$7*CF69+$E$7*T69)</f>
        <v>0</v>
      </c>
      <c r="V69">
        <f>0.61365*exp(17.502*U69/(240.97+U69))</f>
        <v>0</v>
      </c>
      <c r="W69">
        <f>(X69/Y69*100)</f>
        <v>0</v>
      </c>
      <c r="X69">
        <f>BW69*(CB69+CC69)/1000</f>
        <v>0</v>
      </c>
      <c r="Y69">
        <f>0.61365*exp(17.502*CD69/(240.97+CD69))</f>
        <v>0</v>
      </c>
      <c r="Z69">
        <f>(V69-BW69*(CB69+CC69)/1000)</f>
        <v>0</v>
      </c>
      <c r="AA69">
        <f>(-I69*44100)</f>
        <v>0</v>
      </c>
      <c r="AB69">
        <f>2*29.3*P69*0.92*(CD69-U69)</f>
        <v>0</v>
      </c>
      <c r="AC69">
        <f>2*0.95*5.67E-8*(((CD69+$B$7)+273)^4-(U69+273)^4)</f>
        <v>0</v>
      </c>
      <c r="AD69">
        <f>S69+AC69+AA69+AB69</f>
        <v>0</v>
      </c>
      <c r="AE69">
        <v>66</v>
      </c>
      <c r="AF69">
        <v>13</v>
      </c>
      <c r="AG69">
        <f>IF(AE69*$H$13&gt;=AI69,1.0,(AI69/(AI69-AE69*$H$13)))</f>
        <v>0</v>
      </c>
      <c r="AH69">
        <f>(AG69-1)*100</f>
        <v>0</v>
      </c>
      <c r="AI69">
        <f>MAX(0,($B$13+$C$13*CI69)/(1+$D$13*CI69)*CB69/(CD69+273)*$E$13)</f>
        <v>0</v>
      </c>
      <c r="AJ69" t="s">
        <v>290</v>
      </c>
      <c r="AK69">
        <v>15552.9</v>
      </c>
      <c r="AL69">
        <v>715.476923076923</v>
      </c>
      <c r="AM69">
        <v>3262.08</v>
      </c>
      <c r="AN69">
        <f>AM69-AL69</f>
        <v>0</v>
      </c>
      <c r="AO69">
        <f>AN69/AM69</f>
        <v>0</v>
      </c>
      <c r="AP69">
        <v>-0.577747479816223</v>
      </c>
      <c r="AQ69" t="s">
        <v>528</v>
      </c>
      <c r="AR69">
        <v>15324.3</v>
      </c>
      <c r="AS69">
        <v>462.01132</v>
      </c>
      <c r="AT69">
        <v>5.43</v>
      </c>
      <c r="AU69">
        <f>1-AS69/AT69</f>
        <v>0</v>
      </c>
      <c r="AV69">
        <v>0.5</v>
      </c>
      <c r="AW69">
        <f>BM69</f>
        <v>0</v>
      </c>
      <c r="AX69">
        <f>J69</f>
        <v>0</v>
      </c>
      <c r="AY69">
        <f>AU69*AV69*AW69</f>
        <v>0</v>
      </c>
      <c r="AZ69">
        <f>BE69/AT69</f>
        <v>0</v>
      </c>
      <c r="BA69">
        <f>(AX69-AP69)/AW69</f>
        <v>0</v>
      </c>
      <c r="BB69">
        <f>(AM69-AT69)/AT69</f>
        <v>0</v>
      </c>
      <c r="BC69" t="s">
        <v>529</v>
      </c>
      <c r="BD69">
        <v>-0.31</v>
      </c>
      <c r="BE69">
        <f>AT69-BD69</f>
        <v>0</v>
      </c>
      <c r="BF69">
        <f>(AT69-AS69)/(AT69-BD69)</f>
        <v>0</v>
      </c>
      <c r="BG69">
        <f>(AM69-AT69)/(AM69-BD69)</f>
        <v>0</v>
      </c>
      <c r="BH69">
        <f>(AT69-AS69)/(AT69-AL69)</f>
        <v>0</v>
      </c>
      <c r="BI69">
        <f>(AM69-AT69)/(AM69-AL69)</f>
        <v>0</v>
      </c>
      <c r="BJ69">
        <f>(BF69*BD69/AS69)</f>
        <v>0</v>
      </c>
      <c r="BK69">
        <f>(1-BJ69)</f>
        <v>0</v>
      </c>
      <c r="BL69">
        <f>$B$11*CJ69+$C$11*CK69+$F$11*CL69*(1-CO69)</f>
        <v>0</v>
      </c>
      <c r="BM69">
        <f>BL69*BN69</f>
        <v>0</v>
      </c>
      <c r="BN69">
        <f>($B$11*$D$9+$C$11*$D$9+$F$11*((CY69+CQ69)/MAX(CY69+CQ69+CZ69, 0.1)*$I$9+CZ69/MAX(CY69+CQ69+CZ69, 0.1)*$J$9))/($B$11+$C$11+$F$11)</f>
        <v>0</v>
      </c>
      <c r="BO69">
        <f>($B$11*$K$9+$C$11*$K$9+$F$11*((CY69+CQ69)/MAX(CY69+CQ69+CZ69, 0.1)*$P$9+CZ69/MAX(CY69+CQ69+CZ69, 0.1)*$Q$9))/($B$11+$C$11+$F$11)</f>
        <v>0</v>
      </c>
      <c r="BP69">
        <v>6</v>
      </c>
      <c r="BQ69">
        <v>0.5</v>
      </c>
      <c r="BR69" t="s">
        <v>293</v>
      </c>
      <c r="BS69">
        <v>2</v>
      </c>
      <c r="BT69">
        <v>1604006648.1</v>
      </c>
      <c r="BU69">
        <v>391.301032258065</v>
      </c>
      <c r="BV69">
        <v>400.011258064516</v>
      </c>
      <c r="BW69">
        <v>29.3894483870968</v>
      </c>
      <c r="BX69">
        <v>26.400264516129</v>
      </c>
      <c r="BY69">
        <v>391.301032258065</v>
      </c>
      <c r="BZ69">
        <v>29.1398870967742</v>
      </c>
      <c r="CA69">
        <v>500.050290322581</v>
      </c>
      <c r="CB69">
        <v>101.565419354839</v>
      </c>
      <c r="CC69">
        <v>0.0999943677419355</v>
      </c>
      <c r="CD69">
        <v>36.9314225806452</v>
      </c>
      <c r="CE69">
        <v>36.3749032258064</v>
      </c>
      <c r="CF69">
        <v>999.9</v>
      </c>
      <c r="CG69">
        <v>0</v>
      </c>
      <c r="CH69">
        <v>0</v>
      </c>
      <c r="CI69">
        <v>9998.97483870968</v>
      </c>
      <c r="CJ69">
        <v>0</v>
      </c>
      <c r="CK69">
        <v>344.414806451613</v>
      </c>
      <c r="CL69">
        <v>1299.98322580645</v>
      </c>
      <c r="CM69">
        <v>0.900002580645161</v>
      </c>
      <c r="CN69">
        <v>0.0999970451612904</v>
      </c>
      <c r="CO69">
        <v>0</v>
      </c>
      <c r="CP69">
        <v>460.453838709677</v>
      </c>
      <c r="CQ69">
        <v>4.99979</v>
      </c>
      <c r="CR69">
        <v>6502.36548387097</v>
      </c>
      <c r="CS69">
        <v>11051.1548387097</v>
      </c>
      <c r="CT69">
        <v>45.8445161290323</v>
      </c>
      <c r="CU69">
        <v>48.4977096774193</v>
      </c>
      <c r="CV69">
        <v>46.895</v>
      </c>
      <c r="CW69">
        <v>47.9613870967742</v>
      </c>
      <c r="CX69">
        <v>48.028</v>
      </c>
      <c r="CY69">
        <v>1165.48870967742</v>
      </c>
      <c r="CZ69">
        <v>129.494516129032</v>
      </c>
      <c r="DA69">
        <v>0</v>
      </c>
      <c r="DB69">
        <v>138.600000143051</v>
      </c>
      <c r="DC69">
        <v>0</v>
      </c>
      <c r="DD69">
        <v>462.01132</v>
      </c>
      <c r="DE69">
        <v>26.9659235069397</v>
      </c>
      <c r="DF69">
        <v>174159.994849212</v>
      </c>
      <c r="DG69">
        <v>14043.0692</v>
      </c>
      <c r="DH69">
        <v>15</v>
      </c>
      <c r="DI69">
        <v>0</v>
      </c>
      <c r="DJ69" t="s">
        <v>294</v>
      </c>
      <c r="DK69">
        <v>1603922837.1</v>
      </c>
      <c r="DL69">
        <v>1603922837.1</v>
      </c>
      <c r="DM69">
        <v>0</v>
      </c>
      <c r="DN69">
        <v>0.036</v>
      </c>
      <c r="DO69">
        <v>0.017</v>
      </c>
      <c r="DP69">
        <v>0.377</v>
      </c>
      <c r="DQ69">
        <v>-0.105</v>
      </c>
      <c r="DR69">
        <v>400</v>
      </c>
      <c r="DS69">
        <v>12</v>
      </c>
      <c r="DT69">
        <v>0.27</v>
      </c>
      <c r="DU69">
        <v>0.26</v>
      </c>
      <c r="DV69">
        <v>6.23803054546865</v>
      </c>
      <c r="DW69">
        <v>0.851885743074522</v>
      </c>
      <c r="DX69">
        <v>0.0710246009658468</v>
      </c>
      <c r="DY69">
        <v>0</v>
      </c>
      <c r="DZ69">
        <v>-8.70453066666667</v>
      </c>
      <c r="EA69">
        <v>-1.66748262513906</v>
      </c>
      <c r="EB69">
        <v>0.125848721035306</v>
      </c>
      <c r="EC69">
        <v>0</v>
      </c>
      <c r="ED69">
        <v>2.982267</v>
      </c>
      <c r="EE69">
        <v>1.99227737486096</v>
      </c>
      <c r="EF69">
        <v>0.145188877355212</v>
      </c>
      <c r="EG69">
        <v>0</v>
      </c>
      <c r="EH69">
        <v>0</v>
      </c>
      <c r="EI69">
        <v>3</v>
      </c>
      <c r="EJ69" t="s">
        <v>295</v>
      </c>
      <c r="EK69">
        <v>100</v>
      </c>
      <c r="EL69">
        <v>100</v>
      </c>
      <c r="EM69">
        <v>0</v>
      </c>
      <c r="EN69">
        <v>0.2572</v>
      </c>
      <c r="EO69">
        <v>0</v>
      </c>
      <c r="EP69">
        <v>0</v>
      </c>
      <c r="EQ69">
        <v>0</v>
      </c>
      <c r="ER69">
        <v>0</v>
      </c>
      <c r="ES69">
        <v>-0.136410892541199</v>
      </c>
      <c r="ET69">
        <v>-0.00569765496608819</v>
      </c>
      <c r="EU69">
        <v>0.000722946965334274</v>
      </c>
      <c r="EV69">
        <v>-2.50093221867934e-06</v>
      </c>
      <c r="EW69">
        <v>-1</v>
      </c>
      <c r="EX69">
        <v>-1</v>
      </c>
      <c r="EY69">
        <v>-1</v>
      </c>
      <c r="EZ69">
        <v>-1</v>
      </c>
      <c r="FA69">
        <v>1397</v>
      </c>
      <c r="FB69">
        <v>1397</v>
      </c>
      <c r="FC69">
        <v>2</v>
      </c>
      <c r="FD69">
        <v>436.701</v>
      </c>
      <c r="FE69">
        <v>446.462</v>
      </c>
      <c r="FF69">
        <v>36.1688</v>
      </c>
      <c r="FG69">
        <v>33.0348</v>
      </c>
      <c r="FH69">
        <v>30</v>
      </c>
      <c r="FI69">
        <v>32.7486</v>
      </c>
      <c r="FJ69">
        <v>32.6263</v>
      </c>
      <c r="FK69">
        <v>31.1006</v>
      </c>
      <c r="FL69">
        <v>0</v>
      </c>
      <c r="FM69">
        <v>100</v>
      </c>
      <c r="FN69">
        <v>-999.9</v>
      </c>
      <c r="FO69">
        <v>400</v>
      </c>
      <c r="FP69">
        <v>36.6649</v>
      </c>
      <c r="FQ69">
        <v>101.002</v>
      </c>
      <c r="FR69">
        <v>101.18</v>
      </c>
    </row>
    <row r="70" spans="1:174">
      <c r="A70">
        <v>54</v>
      </c>
      <c r="B70">
        <v>1604006757.6</v>
      </c>
      <c r="C70">
        <v>6850.5</v>
      </c>
      <c r="D70" t="s">
        <v>530</v>
      </c>
      <c r="E70" t="s">
        <v>531</v>
      </c>
      <c r="F70" t="s">
        <v>502</v>
      </c>
      <c r="G70" t="s">
        <v>322</v>
      </c>
      <c r="H70">
        <v>1604006749.6</v>
      </c>
      <c r="I70">
        <f>CA70*AG70*(BW70-BX70)/(100*BP70*(1000-AG70*BW70))</f>
        <v>0</v>
      </c>
      <c r="J70">
        <f>CA70*AG70*(BV70-BU70*(1000-AG70*BX70)/(1000-AG70*BW70))/(100*BP70)</f>
        <v>0</v>
      </c>
      <c r="K70">
        <f>BU70 - IF(AG70&gt;1, J70*BP70*100.0/(AI70*CI70), 0)</f>
        <v>0</v>
      </c>
      <c r="L70">
        <f>((R70-I70/2)*K70-J70)/(R70+I70/2)</f>
        <v>0</v>
      </c>
      <c r="M70">
        <f>L70*(CB70+CC70)/1000.0</f>
        <v>0</v>
      </c>
      <c r="N70">
        <f>(BU70 - IF(AG70&gt;1, J70*BP70*100.0/(AI70*CI70), 0))*(CB70+CC70)/1000.0</f>
        <v>0</v>
      </c>
      <c r="O70">
        <f>2.0/((1/Q70-1/P70)+SIGN(Q70)*SQRT((1/Q70-1/P70)*(1/Q70-1/P70) + 4*BQ70/((BQ70+1)*(BQ70+1))*(2*1/Q70*1/P70-1/P70*1/P70)))</f>
        <v>0</v>
      </c>
      <c r="P70">
        <f>IF(LEFT(BR70,1)&lt;&gt;"0",IF(LEFT(BR70,1)="1",3.0,BS70),$D$5+$E$5*(CI70*CB70/($K$5*1000))+$F$5*(CI70*CB70/($K$5*1000))*MAX(MIN(BP70,$J$5),$I$5)*MAX(MIN(BP70,$J$5),$I$5)+$G$5*MAX(MIN(BP70,$J$5),$I$5)*(CI70*CB70/($K$5*1000))+$H$5*(CI70*CB70/($K$5*1000))*(CI70*CB70/($K$5*1000)))</f>
        <v>0</v>
      </c>
      <c r="Q70">
        <f>I70*(1000-(1000*0.61365*exp(17.502*U70/(240.97+U70))/(CB70+CC70)+BW70)/2)/(1000*0.61365*exp(17.502*U70/(240.97+U70))/(CB70+CC70)-BW70)</f>
        <v>0</v>
      </c>
      <c r="R70">
        <f>1/((BQ70+1)/(O70/1.6)+1/(P70/1.37)) + BQ70/((BQ70+1)/(O70/1.6) + BQ70/(P70/1.37))</f>
        <v>0</v>
      </c>
      <c r="S70">
        <f>(BM70*BO70)</f>
        <v>0</v>
      </c>
      <c r="T70">
        <f>(CD70+(S70+2*0.95*5.67E-8*(((CD70+$B$7)+273)^4-(CD70+273)^4)-44100*I70)/(1.84*29.3*P70+8*0.95*5.67E-8*(CD70+273)^3))</f>
        <v>0</v>
      </c>
      <c r="U70">
        <f>($C$7*CE70+$D$7*CF70+$E$7*T70)</f>
        <v>0</v>
      </c>
      <c r="V70">
        <f>0.61365*exp(17.502*U70/(240.97+U70))</f>
        <v>0</v>
      </c>
      <c r="W70">
        <f>(X70/Y70*100)</f>
        <v>0</v>
      </c>
      <c r="X70">
        <f>BW70*(CB70+CC70)/1000</f>
        <v>0</v>
      </c>
      <c r="Y70">
        <f>0.61365*exp(17.502*CD70/(240.97+CD70))</f>
        <v>0</v>
      </c>
      <c r="Z70">
        <f>(V70-BW70*(CB70+CC70)/1000)</f>
        <v>0</v>
      </c>
      <c r="AA70">
        <f>(-I70*44100)</f>
        <v>0</v>
      </c>
      <c r="AB70">
        <f>2*29.3*P70*0.92*(CD70-U70)</f>
        <v>0</v>
      </c>
      <c r="AC70">
        <f>2*0.95*5.67E-8*(((CD70+$B$7)+273)^4-(U70+273)^4)</f>
        <v>0</v>
      </c>
      <c r="AD70">
        <f>S70+AC70+AA70+AB70</f>
        <v>0</v>
      </c>
      <c r="AE70">
        <v>0</v>
      </c>
      <c r="AF70">
        <v>0</v>
      </c>
      <c r="AG70">
        <f>IF(AE70*$H$13&gt;=AI70,1.0,(AI70/(AI70-AE70*$H$13)))</f>
        <v>0</v>
      </c>
      <c r="AH70">
        <f>(AG70-1)*100</f>
        <v>0</v>
      </c>
      <c r="AI70">
        <f>MAX(0,($B$13+$C$13*CI70)/(1+$D$13*CI70)*CB70/(CD70+273)*$E$13)</f>
        <v>0</v>
      </c>
      <c r="AJ70" t="s">
        <v>290</v>
      </c>
      <c r="AK70">
        <v>15552.9</v>
      </c>
      <c r="AL70">
        <v>715.476923076923</v>
      </c>
      <c r="AM70">
        <v>3262.08</v>
      </c>
      <c r="AN70">
        <f>AM70-AL70</f>
        <v>0</v>
      </c>
      <c r="AO70">
        <f>AN70/AM70</f>
        <v>0</v>
      </c>
      <c r="AP70">
        <v>-0.577747479816223</v>
      </c>
      <c r="AQ70" t="s">
        <v>532</v>
      </c>
      <c r="AR70">
        <v>15516.8</v>
      </c>
      <c r="AS70">
        <v>649.780307692308</v>
      </c>
      <c r="AT70">
        <v>781.83</v>
      </c>
      <c r="AU70">
        <f>1-AS70/AT70</f>
        <v>0</v>
      </c>
      <c r="AV70">
        <v>0.5</v>
      </c>
      <c r="AW70">
        <f>BM70</f>
        <v>0</v>
      </c>
      <c r="AX70">
        <f>J70</f>
        <v>0</v>
      </c>
      <c r="AY70">
        <f>AU70*AV70*AW70</f>
        <v>0</v>
      </c>
      <c r="AZ70">
        <f>BE70/AT70</f>
        <v>0</v>
      </c>
      <c r="BA70">
        <f>(AX70-AP70)/AW70</f>
        <v>0</v>
      </c>
      <c r="BB70">
        <f>(AM70-AT70)/AT70</f>
        <v>0</v>
      </c>
      <c r="BC70" t="s">
        <v>533</v>
      </c>
      <c r="BD70">
        <v>-1073.65</v>
      </c>
      <c r="BE70">
        <f>AT70-BD70</f>
        <v>0</v>
      </c>
      <c r="BF70">
        <f>(AT70-AS70)/(AT70-BD70)</f>
        <v>0</v>
      </c>
      <c r="BG70">
        <f>(AM70-AT70)/(AM70-BD70)</f>
        <v>0</v>
      </c>
      <c r="BH70">
        <f>(AT70-AS70)/(AT70-AL70)</f>
        <v>0</v>
      </c>
      <c r="BI70">
        <f>(AM70-AT70)/(AM70-AL70)</f>
        <v>0</v>
      </c>
      <c r="BJ70">
        <f>(BF70*BD70/AS70)</f>
        <v>0</v>
      </c>
      <c r="BK70">
        <f>(1-BJ70)</f>
        <v>0</v>
      </c>
      <c r="BL70">
        <f>$B$11*CJ70+$C$11*CK70+$F$11*CL70*(1-CO70)</f>
        <v>0</v>
      </c>
      <c r="BM70">
        <f>BL70*BN70</f>
        <v>0</v>
      </c>
      <c r="BN70">
        <f>($B$11*$D$9+$C$11*$D$9+$F$11*((CY70+CQ70)/MAX(CY70+CQ70+CZ70, 0.1)*$I$9+CZ70/MAX(CY70+CQ70+CZ70, 0.1)*$J$9))/($B$11+$C$11+$F$11)</f>
        <v>0</v>
      </c>
      <c r="BO70">
        <f>($B$11*$K$9+$C$11*$K$9+$F$11*((CY70+CQ70)/MAX(CY70+CQ70+CZ70, 0.1)*$P$9+CZ70/MAX(CY70+CQ70+CZ70, 0.1)*$Q$9))/($B$11+$C$11+$F$11)</f>
        <v>0</v>
      </c>
      <c r="BP70">
        <v>6</v>
      </c>
      <c r="BQ70">
        <v>0.5</v>
      </c>
      <c r="BR70" t="s">
        <v>293</v>
      </c>
      <c r="BS70">
        <v>2</v>
      </c>
      <c r="BT70">
        <v>1604006749.6</v>
      </c>
      <c r="BU70">
        <v>389.498</v>
      </c>
      <c r="BV70">
        <v>400.017322580645</v>
      </c>
      <c r="BW70">
        <v>31.1703193548387</v>
      </c>
      <c r="BX70">
        <v>27.1441838709677</v>
      </c>
      <c r="BY70">
        <v>389.498</v>
      </c>
      <c r="BZ70">
        <v>30.8673258064516</v>
      </c>
      <c r="CA70">
        <v>500.048516129032</v>
      </c>
      <c r="CB70">
        <v>101.561903225806</v>
      </c>
      <c r="CC70">
        <v>0.100052219354839</v>
      </c>
      <c r="CD70">
        <v>37.1159032258065</v>
      </c>
      <c r="CE70">
        <v>36.5796903225806</v>
      </c>
      <c r="CF70">
        <v>999.9</v>
      </c>
      <c r="CG70">
        <v>0</v>
      </c>
      <c r="CH70">
        <v>0</v>
      </c>
      <c r="CI70">
        <v>9994.5735483871</v>
      </c>
      <c r="CJ70">
        <v>0</v>
      </c>
      <c r="CK70">
        <v>236.492806451613</v>
      </c>
      <c r="CL70">
        <v>1299.97032258065</v>
      </c>
      <c r="CM70">
        <v>0.899998741935484</v>
      </c>
      <c r="CN70">
        <v>0.100001248387097</v>
      </c>
      <c r="CO70">
        <v>0</v>
      </c>
      <c r="CP70">
        <v>650.279838709677</v>
      </c>
      <c r="CQ70">
        <v>4.99979</v>
      </c>
      <c r="CR70">
        <v>9126.99677419355</v>
      </c>
      <c r="CS70">
        <v>11051.0387096774</v>
      </c>
      <c r="CT70">
        <v>46.411</v>
      </c>
      <c r="CU70">
        <v>49.016</v>
      </c>
      <c r="CV70">
        <v>47.4594516129032</v>
      </c>
      <c r="CW70">
        <v>48.395</v>
      </c>
      <c r="CX70">
        <v>48.536</v>
      </c>
      <c r="CY70">
        <v>1165.47</v>
      </c>
      <c r="CZ70">
        <v>129.500322580645</v>
      </c>
      <c r="DA70">
        <v>0</v>
      </c>
      <c r="DB70">
        <v>100.399999856949</v>
      </c>
      <c r="DC70">
        <v>0</v>
      </c>
      <c r="DD70">
        <v>649.780307692308</v>
      </c>
      <c r="DE70">
        <v>-84.2058120311809</v>
      </c>
      <c r="DF70">
        <v>-437.626324973428</v>
      </c>
      <c r="DG70">
        <v>9121.89961538462</v>
      </c>
      <c r="DH70">
        <v>15</v>
      </c>
      <c r="DI70">
        <v>0</v>
      </c>
      <c r="DJ70" t="s">
        <v>294</v>
      </c>
      <c r="DK70">
        <v>1603922837.1</v>
      </c>
      <c r="DL70">
        <v>1603922837.1</v>
      </c>
      <c r="DM70">
        <v>0</v>
      </c>
      <c r="DN70">
        <v>0.036</v>
      </c>
      <c r="DO70">
        <v>0.017</v>
      </c>
      <c r="DP70">
        <v>0.377</v>
      </c>
      <c r="DQ70">
        <v>-0.105</v>
      </c>
      <c r="DR70">
        <v>400</v>
      </c>
      <c r="DS70">
        <v>12</v>
      </c>
      <c r="DT70">
        <v>0.27</v>
      </c>
      <c r="DU70">
        <v>0.26</v>
      </c>
      <c r="DV70">
        <v>7.41890313522065</v>
      </c>
      <c r="DW70">
        <v>-0.283636283301526</v>
      </c>
      <c r="DX70">
        <v>0.0326427661078033</v>
      </c>
      <c r="DY70">
        <v>1</v>
      </c>
      <c r="DZ70">
        <v>-10.5201766666667</v>
      </c>
      <c r="EA70">
        <v>0.028263403782013</v>
      </c>
      <c r="EB70">
        <v>0.03067526346894</v>
      </c>
      <c r="EC70">
        <v>1</v>
      </c>
      <c r="ED70">
        <v>4.03025</v>
      </c>
      <c r="EE70">
        <v>0.801627764182421</v>
      </c>
      <c r="EF70">
        <v>0.0585053077364212</v>
      </c>
      <c r="EG70">
        <v>0</v>
      </c>
      <c r="EH70">
        <v>2</v>
      </c>
      <c r="EI70">
        <v>3</v>
      </c>
      <c r="EJ70" t="s">
        <v>325</v>
      </c>
      <c r="EK70">
        <v>100</v>
      </c>
      <c r="EL70">
        <v>100</v>
      </c>
      <c r="EM70">
        <v>0</v>
      </c>
      <c r="EN70">
        <v>0.3077</v>
      </c>
      <c r="EO70">
        <v>0</v>
      </c>
      <c r="EP70">
        <v>0</v>
      </c>
      <c r="EQ70">
        <v>0</v>
      </c>
      <c r="ER70">
        <v>0</v>
      </c>
      <c r="ES70">
        <v>-0.136410892541199</v>
      </c>
      <c r="ET70">
        <v>-0.00569765496608819</v>
      </c>
      <c r="EU70">
        <v>0.000722946965334274</v>
      </c>
      <c r="EV70">
        <v>-2.50093221867934e-06</v>
      </c>
      <c r="EW70">
        <v>-1</v>
      </c>
      <c r="EX70">
        <v>-1</v>
      </c>
      <c r="EY70">
        <v>-1</v>
      </c>
      <c r="EZ70">
        <v>-1</v>
      </c>
      <c r="FA70">
        <v>1398.7</v>
      </c>
      <c r="FB70">
        <v>1398.7</v>
      </c>
      <c r="FC70">
        <v>2</v>
      </c>
      <c r="FD70">
        <v>504.661</v>
      </c>
      <c r="FE70">
        <v>446.69</v>
      </c>
      <c r="FF70">
        <v>36.126</v>
      </c>
      <c r="FG70">
        <v>32.9801</v>
      </c>
      <c r="FH70">
        <v>30.0009</v>
      </c>
      <c r="FI70">
        <v>32.7129</v>
      </c>
      <c r="FJ70">
        <v>32.6065</v>
      </c>
      <c r="FK70">
        <v>31.1116</v>
      </c>
      <c r="FL70">
        <v>0</v>
      </c>
      <c r="FM70">
        <v>100</v>
      </c>
      <c r="FN70">
        <v>-999.9</v>
      </c>
      <c r="FO70">
        <v>400</v>
      </c>
      <c r="FP70">
        <v>36.6649</v>
      </c>
      <c r="FQ70">
        <v>101.027</v>
      </c>
      <c r="FR70">
        <v>101.132</v>
      </c>
    </row>
    <row r="71" spans="1:174">
      <c r="A71">
        <v>55</v>
      </c>
      <c r="B71">
        <v>1604006883.6</v>
      </c>
      <c r="C71">
        <v>6976.5</v>
      </c>
      <c r="D71" t="s">
        <v>534</v>
      </c>
      <c r="E71" t="s">
        <v>535</v>
      </c>
      <c r="F71" t="s">
        <v>536</v>
      </c>
      <c r="G71" t="s">
        <v>384</v>
      </c>
      <c r="H71">
        <v>1604006875.6</v>
      </c>
      <c r="I71">
        <f>CA71*AG71*(BW71-BX71)/(100*BP71*(1000-AG71*BW71))</f>
        <v>0</v>
      </c>
      <c r="J71">
        <f>CA71*AG71*(BV71-BU71*(1000-AG71*BX71)/(1000-AG71*BW71))/(100*BP71)</f>
        <v>0</v>
      </c>
      <c r="K71">
        <f>BU71 - IF(AG71&gt;1, J71*BP71*100.0/(AI71*CI71), 0)</f>
        <v>0</v>
      </c>
      <c r="L71">
        <f>((R71-I71/2)*K71-J71)/(R71+I71/2)</f>
        <v>0</v>
      </c>
      <c r="M71">
        <f>L71*(CB71+CC71)/1000.0</f>
        <v>0</v>
      </c>
      <c r="N71">
        <f>(BU71 - IF(AG71&gt;1, J71*BP71*100.0/(AI71*CI71), 0))*(CB71+CC71)/1000.0</f>
        <v>0</v>
      </c>
      <c r="O71">
        <f>2.0/((1/Q71-1/P71)+SIGN(Q71)*SQRT((1/Q71-1/P71)*(1/Q71-1/P71) + 4*BQ71/((BQ71+1)*(BQ71+1))*(2*1/Q71*1/P71-1/P71*1/P71)))</f>
        <v>0</v>
      </c>
      <c r="P71">
        <f>IF(LEFT(BR71,1)&lt;&gt;"0",IF(LEFT(BR71,1)="1",3.0,BS71),$D$5+$E$5*(CI71*CB71/($K$5*1000))+$F$5*(CI71*CB71/($K$5*1000))*MAX(MIN(BP71,$J$5),$I$5)*MAX(MIN(BP71,$J$5),$I$5)+$G$5*MAX(MIN(BP71,$J$5),$I$5)*(CI71*CB71/($K$5*1000))+$H$5*(CI71*CB71/($K$5*1000))*(CI71*CB71/($K$5*1000)))</f>
        <v>0</v>
      </c>
      <c r="Q71">
        <f>I71*(1000-(1000*0.61365*exp(17.502*U71/(240.97+U71))/(CB71+CC71)+BW71)/2)/(1000*0.61365*exp(17.502*U71/(240.97+U71))/(CB71+CC71)-BW71)</f>
        <v>0</v>
      </c>
      <c r="R71">
        <f>1/((BQ71+1)/(O71/1.6)+1/(P71/1.37)) + BQ71/((BQ71+1)/(O71/1.6) + BQ71/(P71/1.37))</f>
        <v>0</v>
      </c>
      <c r="S71">
        <f>(BM71*BO71)</f>
        <v>0</v>
      </c>
      <c r="T71">
        <f>(CD71+(S71+2*0.95*5.67E-8*(((CD71+$B$7)+273)^4-(CD71+273)^4)-44100*I71)/(1.84*29.3*P71+8*0.95*5.67E-8*(CD71+273)^3))</f>
        <v>0</v>
      </c>
      <c r="U71">
        <f>($C$7*CE71+$D$7*CF71+$E$7*T71)</f>
        <v>0</v>
      </c>
      <c r="V71">
        <f>0.61365*exp(17.502*U71/(240.97+U71))</f>
        <v>0</v>
      </c>
      <c r="W71">
        <f>(X71/Y71*100)</f>
        <v>0</v>
      </c>
      <c r="X71">
        <f>BW71*(CB71+CC71)/1000</f>
        <v>0</v>
      </c>
      <c r="Y71">
        <f>0.61365*exp(17.502*CD71/(240.97+CD71))</f>
        <v>0</v>
      </c>
      <c r="Z71">
        <f>(V71-BW71*(CB71+CC71)/1000)</f>
        <v>0</v>
      </c>
      <c r="AA71">
        <f>(-I71*44100)</f>
        <v>0</v>
      </c>
      <c r="AB71">
        <f>2*29.3*P71*0.92*(CD71-U71)</f>
        <v>0</v>
      </c>
      <c r="AC71">
        <f>2*0.95*5.67E-8*(((CD71+$B$7)+273)^4-(U71+273)^4)</f>
        <v>0</v>
      </c>
      <c r="AD71">
        <f>S71+AC71+AA71+AB71</f>
        <v>0</v>
      </c>
      <c r="AE71">
        <v>0</v>
      </c>
      <c r="AF71">
        <v>0</v>
      </c>
      <c r="AG71">
        <f>IF(AE71*$H$13&gt;=AI71,1.0,(AI71/(AI71-AE71*$H$13)))</f>
        <v>0</v>
      </c>
      <c r="AH71">
        <f>(AG71-1)*100</f>
        <v>0</v>
      </c>
      <c r="AI71">
        <f>MAX(0,($B$13+$C$13*CI71)/(1+$D$13*CI71)*CB71/(CD71+273)*$E$13)</f>
        <v>0</v>
      </c>
      <c r="AJ71" t="s">
        <v>290</v>
      </c>
      <c r="AK71">
        <v>15552.9</v>
      </c>
      <c r="AL71">
        <v>715.476923076923</v>
      </c>
      <c r="AM71">
        <v>3262.08</v>
      </c>
      <c r="AN71">
        <f>AM71-AL71</f>
        <v>0</v>
      </c>
      <c r="AO71">
        <f>AN71/AM71</f>
        <v>0</v>
      </c>
      <c r="AP71">
        <v>-0.577747479816223</v>
      </c>
      <c r="AQ71" t="s">
        <v>537</v>
      </c>
      <c r="AR71">
        <v>15428.6</v>
      </c>
      <c r="AS71">
        <v>1272.5016</v>
      </c>
      <c r="AT71">
        <v>1809.55</v>
      </c>
      <c r="AU71">
        <f>1-AS71/AT71</f>
        <v>0</v>
      </c>
      <c r="AV71">
        <v>0.5</v>
      </c>
      <c r="AW71">
        <f>BM71</f>
        <v>0</v>
      </c>
      <c r="AX71">
        <f>J71</f>
        <v>0</v>
      </c>
      <c r="AY71">
        <f>AU71*AV71*AW71</f>
        <v>0</v>
      </c>
      <c r="AZ71">
        <f>BE71/AT71</f>
        <v>0</v>
      </c>
      <c r="BA71">
        <f>(AX71-AP71)/AW71</f>
        <v>0</v>
      </c>
      <c r="BB71">
        <f>(AM71-AT71)/AT71</f>
        <v>0</v>
      </c>
      <c r="BC71" t="s">
        <v>538</v>
      </c>
      <c r="BD71">
        <v>1.47</v>
      </c>
      <c r="BE71">
        <f>AT71-BD71</f>
        <v>0</v>
      </c>
      <c r="BF71">
        <f>(AT71-AS71)/(AT71-BD71)</f>
        <v>0</v>
      </c>
      <c r="BG71">
        <f>(AM71-AT71)/(AM71-BD71)</f>
        <v>0</v>
      </c>
      <c r="BH71">
        <f>(AT71-AS71)/(AT71-AL71)</f>
        <v>0</v>
      </c>
      <c r="BI71">
        <f>(AM71-AT71)/(AM71-AL71)</f>
        <v>0</v>
      </c>
      <c r="BJ71">
        <f>(BF71*BD71/AS71)</f>
        <v>0</v>
      </c>
      <c r="BK71">
        <f>(1-BJ71)</f>
        <v>0</v>
      </c>
      <c r="BL71">
        <f>$B$11*CJ71+$C$11*CK71+$F$11*CL71*(1-CO71)</f>
        <v>0</v>
      </c>
      <c r="BM71">
        <f>BL71*BN71</f>
        <v>0</v>
      </c>
      <c r="BN71">
        <f>($B$11*$D$9+$C$11*$D$9+$F$11*((CY71+CQ71)/MAX(CY71+CQ71+CZ71, 0.1)*$I$9+CZ71/MAX(CY71+CQ71+CZ71, 0.1)*$J$9))/($B$11+$C$11+$F$11)</f>
        <v>0</v>
      </c>
      <c r="BO71">
        <f>($B$11*$K$9+$C$11*$K$9+$F$11*((CY71+CQ71)/MAX(CY71+CQ71+CZ71, 0.1)*$P$9+CZ71/MAX(CY71+CQ71+CZ71, 0.1)*$Q$9))/($B$11+$C$11+$F$11)</f>
        <v>0</v>
      </c>
      <c r="BP71">
        <v>6</v>
      </c>
      <c r="BQ71">
        <v>0.5</v>
      </c>
      <c r="BR71" t="s">
        <v>293</v>
      </c>
      <c r="BS71">
        <v>2</v>
      </c>
      <c r="BT71">
        <v>1604006875.6</v>
      </c>
      <c r="BU71">
        <v>377.681451612903</v>
      </c>
      <c r="BV71">
        <v>399.981193548387</v>
      </c>
      <c r="BW71">
        <v>35.2682225806452</v>
      </c>
      <c r="BX71">
        <v>28.2273677419355</v>
      </c>
      <c r="BY71">
        <v>377.681451612903</v>
      </c>
      <c r="BZ71">
        <v>34.8316612903226</v>
      </c>
      <c r="CA71">
        <v>500.020709677419</v>
      </c>
      <c r="CB71">
        <v>101.56335483871</v>
      </c>
      <c r="CC71">
        <v>0.100020967741935</v>
      </c>
      <c r="CD71">
        <v>36.7350193548387</v>
      </c>
      <c r="CE71">
        <v>36.0360870967742</v>
      </c>
      <c r="CF71">
        <v>999.9</v>
      </c>
      <c r="CG71">
        <v>0</v>
      </c>
      <c r="CH71">
        <v>0</v>
      </c>
      <c r="CI71">
        <v>9999.39096774194</v>
      </c>
      <c r="CJ71">
        <v>0</v>
      </c>
      <c r="CK71">
        <v>350.195677419355</v>
      </c>
      <c r="CL71">
        <v>1299.97612903226</v>
      </c>
      <c r="CM71">
        <v>0.900004032258064</v>
      </c>
      <c r="CN71">
        <v>0.0999962</v>
      </c>
      <c r="CO71">
        <v>0</v>
      </c>
      <c r="CP71">
        <v>1274.6535483871</v>
      </c>
      <c r="CQ71">
        <v>4.99979</v>
      </c>
      <c r="CR71">
        <v>16606.3935483871</v>
      </c>
      <c r="CS71">
        <v>11051.1096774194</v>
      </c>
      <c r="CT71">
        <v>46.8587419354839</v>
      </c>
      <c r="CU71">
        <v>49.375</v>
      </c>
      <c r="CV71">
        <v>47.887</v>
      </c>
      <c r="CW71">
        <v>48.6951290322581</v>
      </c>
      <c r="CX71">
        <v>48.923</v>
      </c>
      <c r="CY71">
        <v>1165.4835483871</v>
      </c>
      <c r="CZ71">
        <v>129.493548387097</v>
      </c>
      <c r="DA71">
        <v>0</v>
      </c>
      <c r="DB71">
        <v>125</v>
      </c>
      <c r="DC71">
        <v>0</v>
      </c>
      <c r="DD71">
        <v>1272.5016</v>
      </c>
      <c r="DE71">
        <v>-209.382307385593</v>
      </c>
      <c r="DF71">
        <v>-2641.60768845256</v>
      </c>
      <c r="DG71">
        <v>16578.98</v>
      </c>
      <c r="DH71">
        <v>15</v>
      </c>
      <c r="DI71">
        <v>0</v>
      </c>
      <c r="DJ71" t="s">
        <v>294</v>
      </c>
      <c r="DK71">
        <v>1603922837.1</v>
      </c>
      <c r="DL71">
        <v>1603922837.1</v>
      </c>
      <c r="DM71">
        <v>0</v>
      </c>
      <c r="DN71">
        <v>0.036</v>
      </c>
      <c r="DO71">
        <v>0.017</v>
      </c>
      <c r="DP71">
        <v>0.377</v>
      </c>
      <c r="DQ71">
        <v>-0.105</v>
      </c>
      <c r="DR71">
        <v>400</v>
      </c>
      <c r="DS71">
        <v>12</v>
      </c>
      <c r="DT71">
        <v>0.27</v>
      </c>
      <c r="DU71">
        <v>0.26</v>
      </c>
      <c r="DV71">
        <v>16.2808223788075</v>
      </c>
      <c r="DW71">
        <v>1.49503696786585</v>
      </c>
      <c r="DX71">
        <v>0.110282165563158</v>
      </c>
      <c r="DY71">
        <v>0</v>
      </c>
      <c r="DZ71">
        <v>-22.3090766666667</v>
      </c>
      <c r="EA71">
        <v>-2.1188048943271</v>
      </c>
      <c r="EB71">
        <v>0.155149703369216</v>
      </c>
      <c r="EC71">
        <v>0</v>
      </c>
      <c r="ED71">
        <v>7.044908</v>
      </c>
      <c r="EE71">
        <v>0.850025005561742</v>
      </c>
      <c r="EF71">
        <v>0.061570896230822</v>
      </c>
      <c r="EG71">
        <v>0</v>
      </c>
      <c r="EH71">
        <v>0</v>
      </c>
      <c r="EI71">
        <v>3</v>
      </c>
      <c r="EJ71" t="s">
        <v>295</v>
      </c>
      <c r="EK71">
        <v>100</v>
      </c>
      <c r="EL71">
        <v>100</v>
      </c>
      <c r="EM71">
        <v>0</v>
      </c>
      <c r="EN71">
        <v>0.4426</v>
      </c>
      <c r="EO71">
        <v>0</v>
      </c>
      <c r="EP71">
        <v>0</v>
      </c>
      <c r="EQ71">
        <v>0</v>
      </c>
      <c r="ER71">
        <v>0</v>
      </c>
      <c r="ES71">
        <v>0.225432467281933</v>
      </c>
      <c r="ET71">
        <v>0</v>
      </c>
      <c r="EU71">
        <v>0</v>
      </c>
      <c r="EV71">
        <v>0</v>
      </c>
      <c r="EW71">
        <v>-1</v>
      </c>
      <c r="EX71">
        <v>-1</v>
      </c>
      <c r="EY71">
        <v>-1</v>
      </c>
      <c r="EZ71">
        <v>-1</v>
      </c>
      <c r="FA71">
        <v>1400.8</v>
      </c>
      <c r="FB71">
        <v>1400.8</v>
      </c>
      <c r="FC71">
        <v>2</v>
      </c>
      <c r="FD71">
        <v>504.964</v>
      </c>
      <c r="FE71">
        <v>453.657</v>
      </c>
      <c r="FF71">
        <v>35.897</v>
      </c>
      <c r="FG71">
        <v>32.944</v>
      </c>
      <c r="FH71">
        <v>29.9996</v>
      </c>
      <c r="FI71">
        <v>32.6534</v>
      </c>
      <c r="FJ71">
        <v>32.5242</v>
      </c>
      <c r="FK71">
        <v>31.1238</v>
      </c>
      <c r="FL71">
        <v>0</v>
      </c>
      <c r="FM71">
        <v>100</v>
      </c>
      <c r="FN71">
        <v>-999.9</v>
      </c>
      <c r="FO71">
        <v>400</v>
      </c>
      <c r="FP71">
        <v>31.3664</v>
      </c>
      <c r="FQ71">
        <v>101.014</v>
      </c>
      <c r="FR71">
        <v>101.167</v>
      </c>
    </row>
    <row r="72" spans="1:174">
      <c r="A72">
        <v>56</v>
      </c>
      <c r="B72">
        <v>1604007026.6</v>
      </c>
      <c r="C72">
        <v>7119.5</v>
      </c>
      <c r="D72" t="s">
        <v>539</v>
      </c>
      <c r="E72" t="s">
        <v>540</v>
      </c>
      <c r="F72" t="s">
        <v>536</v>
      </c>
      <c r="G72" t="s">
        <v>384</v>
      </c>
      <c r="H72">
        <v>1604007018.6</v>
      </c>
      <c r="I72">
        <f>CA72*AG72*(BW72-BX72)/(100*BP72*(1000-AG72*BW72))</f>
        <v>0</v>
      </c>
      <c r="J72">
        <f>CA72*AG72*(BV72-BU72*(1000-AG72*BX72)/(1000-AG72*BW72))/(100*BP72)</f>
        <v>0</v>
      </c>
      <c r="K72">
        <f>BU72 - IF(AG72&gt;1, J72*BP72*100.0/(AI72*CI72), 0)</f>
        <v>0</v>
      </c>
      <c r="L72">
        <f>((R72-I72/2)*K72-J72)/(R72+I72/2)</f>
        <v>0</v>
      </c>
      <c r="M72">
        <f>L72*(CB72+CC72)/1000.0</f>
        <v>0</v>
      </c>
      <c r="N72">
        <f>(BU72 - IF(AG72&gt;1, J72*BP72*100.0/(AI72*CI72), 0))*(CB72+CC72)/1000.0</f>
        <v>0</v>
      </c>
      <c r="O72">
        <f>2.0/((1/Q72-1/P72)+SIGN(Q72)*SQRT((1/Q72-1/P72)*(1/Q72-1/P72) + 4*BQ72/((BQ72+1)*(BQ72+1))*(2*1/Q72*1/P72-1/P72*1/P72)))</f>
        <v>0</v>
      </c>
      <c r="P72">
        <f>IF(LEFT(BR72,1)&lt;&gt;"0",IF(LEFT(BR72,1)="1",3.0,BS72),$D$5+$E$5*(CI72*CB72/($K$5*1000))+$F$5*(CI72*CB72/($K$5*1000))*MAX(MIN(BP72,$J$5),$I$5)*MAX(MIN(BP72,$J$5),$I$5)+$G$5*MAX(MIN(BP72,$J$5),$I$5)*(CI72*CB72/($K$5*1000))+$H$5*(CI72*CB72/($K$5*1000))*(CI72*CB72/($K$5*1000)))</f>
        <v>0</v>
      </c>
      <c r="Q72">
        <f>I72*(1000-(1000*0.61365*exp(17.502*U72/(240.97+U72))/(CB72+CC72)+BW72)/2)/(1000*0.61365*exp(17.502*U72/(240.97+U72))/(CB72+CC72)-BW72)</f>
        <v>0</v>
      </c>
      <c r="R72">
        <f>1/((BQ72+1)/(O72/1.6)+1/(P72/1.37)) + BQ72/((BQ72+1)/(O72/1.6) + BQ72/(P72/1.37))</f>
        <v>0</v>
      </c>
      <c r="S72">
        <f>(BM72*BO72)</f>
        <v>0</v>
      </c>
      <c r="T72">
        <f>(CD72+(S72+2*0.95*5.67E-8*(((CD72+$B$7)+273)^4-(CD72+273)^4)-44100*I72)/(1.84*29.3*P72+8*0.95*5.67E-8*(CD72+273)^3))</f>
        <v>0</v>
      </c>
      <c r="U72">
        <f>($C$7*CE72+$D$7*CF72+$E$7*T72)</f>
        <v>0</v>
      </c>
      <c r="V72">
        <f>0.61365*exp(17.502*U72/(240.97+U72))</f>
        <v>0</v>
      </c>
      <c r="W72">
        <f>(X72/Y72*100)</f>
        <v>0</v>
      </c>
      <c r="X72">
        <f>BW72*(CB72+CC72)/1000</f>
        <v>0</v>
      </c>
      <c r="Y72">
        <f>0.61365*exp(17.502*CD72/(240.97+CD72))</f>
        <v>0</v>
      </c>
      <c r="Z72">
        <f>(V72-BW72*(CB72+CC72)/1000)</f>
        <v>0</v>
      </c>
      <c r="AA72">
        <f>(-I72*44100)</f>
        <v>0</v>
      </c>
      <c r="AB72">
        <f>2*29.3*P72*0.92*(CD72-U72)</f>
        <v>0</v>
      </c>
      <c r="AC72">
        <f>2*0.95*5.67E-8*(((CD72+$B$7)+273)^4-(U72+273)^4)</f>
        <v>0</v>
      </c>
      <c r="AD72">
        <f>S72+AC72+AA72+AB72</f>
        <v>0</v>
      </c>
      <c r="AE72">
        <v>0</v>
      </c>
      <c r="AF72">
        <v>0</v>
      </c>
      <c r="AG72">
        <f>IF(AE72*$H$13&gt;=AI72,1.0,(AI72/(AI72-AE72*$H$13)))</f>
        <v>0</v>
      </c>
      <c r="AH72">
        <f>(AG72-1)*100</f>
        <v>0</v>
      </c>
      <c r="AI72">
        <f>MAX(0,($B$13+$C$13*CI72)/(1+$D$13*CI72)*CB72/(CD72+273)*$E$13)</f>
        <v>0</v>
      </c>
      <c r="AJ72" t="s">
        <v>290</v>
      </c>
      <c r="AK72">
        <v>15552.9</v>
      </c>
      <c r="AL72">
        <v>715.476923076923</v>
      </c>
      <c r="AM72">
        <v>3262.08</v>
      </c>
      <c r="AN72">
        <f>AM72-AL72</f>
        <v>0</v>
      </c>
      <c r="AO72">
        <f>AN72/AM72</f>
        <v>0</v>
      </c>
      <c r="AP72">
        <v>-0.577747479816223</v>
      </c>
      <c r="AQ72" t="s">
        <v>541</v>
      </c>
      <c r="AR72">
        <v>15413.5</v>
      </c>
      <c r="AS72">
        <v>1045.10730769231</v>
      </c>
      <c r="AT72">
        <v>1547.3</v>
      </c>
      <c r="AU72">
        <f>1-AS72/AT72</f>
        <v>0</v>
      </c>
      <c r="AV72">
        <v>0.5</v>
      </c>
      <c r="AW72">
        <f>BM72</f>
        <v>0</v>
      </c>
      <c r="AX72">
        <f>J72</f>
        <v>0</v>
      </c>
      <c r="AY72">
        <f>AU72*AV72*AW72</f>
        <v>0</v>
      </c>
      <c r="AZ72">
        <f>BE72/AT72</f>
        <v>0</v>
      </c>
      <c r="BA72">
        <f>(AX72-AP72)/AW72</f>
        <v>0</v>
      </c>
      <c r="BB72">
        <f>(AM72-AT72)/AT72</f>
        <v>0</v>
      </c>
      <c r="BC72" t="s">
        <v>542</v>
      </c>
      <c r="BD72">
        <v>1.17</v>
      </c>
      <c r="BE72">
        <f>AT72-BD72</f>
        <v>0</v>
      </c>
      <c r="BF72">
        <f>(AT72-AS72)/(AT72-BD72)</f>
        <v>0</v>
      </c>
      <c r="BG72">
        <f>(AM72-AT72)/(AM72-BD72)</f>
        <v>0</v>
      </c>
      <c r="BH72">
        <f>(AT72-AS72)/(AT72-AL72)</f>
        <v>0</v>
      </c>
      <c r="BI72">
        <f>(AM72-AT72)/(AM72-AL72)</f>
        <v>0</v>
      </c>
      <c r="BJ72">
        <f>(BF72*BD72/AS72)</f>
        <v>0</v>
      </c>
      <c r="BK72">
        <f>(1-BJ72)</f>
        <v>0</v>
      </c>
      <c r="BL72">
        <f>$B$11*CJ72+$C$11*CK72+$F$11*CL72*(1-CO72)</f>
        <v>0</v>
      </c>
      <c r="BM72">
        <f>BL72*BN72</f>
        <v>0</v>
      </c>
      <c r="BN72">
        <f>($B$11*$D$9+$C$11*$D$9+$F$11*((CY72+CQ72)/MAX(CY72+CQ72+CZ72, 0.1)*$I$9+CZ72/MAX(CY72+CQ72+CZ72, 0.1)*$J$9))/($B$11+$C$11+$F$11)</f>
        <v>0</v>
      </c>
      <c r="BO72">
        <f>($B$11*$K$9+$C$11*$K$9+$F$11*((CY72+CQ72)/MAX(CY72+CQ72+CZ72, 0.1)*$P$9+CZ72/MAX(CY72+CQ72+CZ72, 0.1)*$Q$9))/($B$11+$C$11+$F$11)</f>
        <v>0</v>
      </c>
      <c r="BP72">
        <v>6</v>
      </c>
      <c r="BQ72">
        <v>0.5</v>
      </c>
      <c r="BR72" t="s">
        <v>293</v>
      </c>
      <c r="BS72">
        <v>2</v>
      </c>
      <c r="BT72">
        <v>1604007018.6</v>
      </c>
      <c r="BU72">
        <v>377.224096774194</v>
      </c>
      <c r="BV72">
        <v>400.018</v>
      </c>
      <c r="BW72">
        <v>36.5581870967742</v>
      </c>
      <c r="BX72">
        <v>29.4788</v>
      </c>
      <c r="BY72">
        <v>377.224096774194</v>
      </c>
      <c r="BZ72">
        <v>36.0766451612903</v>
      </c>
      <c r="CA72">
        <v>500.006258064516</v>
      </c>
      <c r="CB72">
        <v>101.548935483871</v>
      </c>
      <c r="CC72">
        <v>0.099986435483871</v>
      </c>
      <c r="CD72">
        <v>36.7644741935484</v>
      </c>
      <c r="CE72">
        <v>36.009064516129</v>
      </c>
      <c r="CF72">
        <v>999.9</v>
      </c>
      <c r="CG72">
        <v>0</v>
      </c>
      <c r="CH72">
        <v>0</v>
      </c>
      <c r="CI72">
        <v>10000.7838709677</v>
      </c>
      <c r="CJ72">
        <v>0</v>
      </c>
      <c r="CK72">
        <v>596.025903225806</v>
      </c>
      <c r="CL72">
        <v>1300.02322580645</v>
      </c>
      <c r="CM72">
        <v>0.899993612903226</v>
      </c>
      <c r="CN72">
        <v>0.100006570967742</v>
      </c>
      <c r="CO72">
        <v>0</v>
      </c>
      <c r="CP72">
        <v>1048.17290322581</v>
      </c>
      <c r="CQ72">
        <v>4.99979</v>
      </c>
      <c r="CR72">
        <v>13645.4870967742</v>
      </c>
      <c r="CS72">
        <v>11051.4741935484</v>
      </c>
      <c r="CT72">
        <v>47.1128064516129</v>
      </c>
      <c r="CU72">
        <v>49.5</v>
      </c>
      <c r="CV72">
        <v>48.120935483871</v>
      </c>
      <c r="CW72">
        <v>48.921</v>
      </c>
      <c r="CX72">
        <v>49.125</v>
      </c>
      <c r="CY72">
        <v>1165.51290322581</v>
      </c>
      <c r="CZ72">
        <v>129.51064516129</v>
      </c>
      <c r="DA72">
        <v>0</v>
      </c>
      <c r="DB72">
        <v>142.399999856949</v>
      </c>
      <c r="DC72">
        <v>0</v>
      </c>
      <c r="DD72">
        <v>1045.10730769231</v>
      </c>
      <c r="DE72">
        <v>-245.703589913017</v>
      </c>
      <c r="DF72">
        <v>-3353.74701108922</v>
      </c>
      <c r="DG72">
        <v>13604.2192307692</v>
      </c>
      <c r="DH72">
        <v>15</v>
      </c>
      <c r="DI72">
        <v>0</v>
      </c>
      <c r="DJ72" t="s">
        <v>294</v>
      </c>
      <c r="DK72">
        <v>1603922837.1</v>
      </c>
      <c r="DL72">
        <v>1603922837.1</v>
      </c>
      <c r="DM72">
        <v>0</v>
      </c>
      <c r="DN72">
        <v>0.036</v>
      </c>
      <c r="DO72">
        <v>0.017</v>
      </c>
      <c r="DP72">
        <v>0.377</v>
      </c>
      <c r="DQ72">
        <v>-0.105</v>
      </c>
      <c r="DR72">
        <v>400</v>
      </c>
      <c r="DS72">
        <v>12</v>
      </c>
      <c r="DT72">
        <v>0.27</v>
      </c>
      <c r="DU72">
        <v>0.26</v>
      </c>
      <c r="DV72">
        <v>16.6870736406852</v>
      </c>
      <c r="DW72">
        <v>-0.0989078497803605</v>
      </c>
      <c r="DX72">
        <v>0.0197878172446314</v>
      </c>
      <c r="DY72">
        <v>1</v>
      </c>
      <c r="DZ72">
        <v>-22.7944233333333</v>
      </c>
      <c r="EA72">
        <v>0.0778011123470527</v>
      </c>
      <c r="EB72">
        <v>0.0192951234483975</v>
      </c>
      <c r="EC72">
        <v>1</v>
      </c>
      <c r="ED72">
        <v>7.080339</v>
      </c>
      <c r="EE72">
        <v>0.176104738598452</v>
      </c>
      <c r="EF72">
        <v>0.0128966141163744</v>
      </c>
      <c r="EG72">
        <v>1</v>
      </c>
      <c r="EH72">
        <v>3</v>
      </c>
      <c r="EI72">
        <v>3</v>
      </c>
      <c r="EJ72" t="s">
        <v>543</v>
      </c>
      <c r="EK72">
        <v>100</v>
      </c>
      <c r="EL72">
        <v>100</v>
      </c>
      <c r="EM72">
        <v>0</v>
      </c>
      <c r="EN72">
        <v>0.4847</v>
      </c>
      <c r="EO72">
        <v>0</v>
      </c>
      <c r="EP72">
        <v>0</v>
      </c>
      <c r="EQ72">
        <v>0</v>
      </c>
      <c r="ER72">
        <v>0</v>
      </c>
      <c r="ES72">
        <v>0.225432467281933</v>
      </c>
      <c r="ET72">
        <v>0</v>
      </c>
      <c r="EU72">
        <v>0</v>
      </c>
      <c r="EV72">
        <v>0</v>
      </c>
      <c r="EW72">
        <v>-1</v>
      </c>
      <c r="EX72">
        <v>-1</v>
      </c>
      <c r="EY72">
        <v>-1</v>
      </c>
      <c r="EZ72">
        <v>-1</v>
      </c>
      <c r="FA72">
        <v>1403.2</v>
      </c>
      <c r="FB72">
        <v>1403.2</v>
      </c>
      <c r="FC72">
        <v>2</v>
      </c>
      <c r="FD72">
        <v>503.714</v>
      </c>
      <c r="FE72">
        <v>448.954</v>
      </c>
      <c r="FF72">
        <v>35.8029</v>
      </c>
      <c r="FG72">
        <v>32.6443</v>
      </c>
      <c r="FH72">
        <v>29.9995</v>
      </c>
      <c r="FI72">
        <v>32.3947</v>
      </c>
      <c r="FJ72">
        <v>32.2749</v>
      </c>
      <c r="FK72">
        <v>31.1323</v>
      </c>
      <c r="FL72">
        <v>0</v>
      </c>
      <c r="FM72">
        <v>100</v>
      </c>
      <c r="FN72">
        <v>-999.9</v>
      </c>
      <c r="FO72">
        <v>400</v>
      </c>
      <c r="FP72">
        <v>31.3664</v>
      </c>
      <c r="FQ72">
        <v>101.07</v>
      </c>
      <c r="FR72">
        <v>101.226</v>
      </c>
    </row>
    <row r="73" spans="1:174">
      <c r="A73">
        <v>57</v>
      </c>
      <c r="B73">
        <v>1604007105.6</v>
      </c>
      <c r="C73">
        <v>7198.5</v>
      </c>
      <c r="D73" t="s">
        <v>544</v>
      </c>
      <c r="E73" t="s">
        <v>545</v>
      </c>
      <c r="F73" t="s">
        <v>546</v>
      </c>
      <c r="G73" t="s">
        <v>462</v>
      </c>
      <c r="H73">
        <v>1604007097.85</v>
      </c>
      <c r="I73">
        <f>CA73*AG73*(BW73-BX73)/(100*BP73*(1000-AG73*BW73))</f>
        <v>0</v>
      </c>
      <c r="J73">
        <f>CA73*AG73*(BV73-BU73*(1000-AG73*BX73)/(1000-AG73*BW73))/(100*BP73)</f>
        <v>0</v>
      </c>
      <c r="K73">
        <f>BU73 - IF(AG73&gt;1, J73*BP73*100.0/(AI73*CI73), 0)</f>
        <v>0</v>
      </c>
      <c r="L73">
        <f>((R73-I73/2)*K73-J73)/(R73+I73/2)</f>
        <v>0</v>
      </c>
      <c r="M73">
        <f>L73*(CB73+CC73)/1000.0</f>
        <v>0</v>
      </c>
      <c r="N73">
        <f>(BU73 - IF(AG73&gt;1, J73*BP73*100.0/(AI73*CI73), 0))*(CB73+CC73)/1000.0</f>
        <v>0</v>
      </c>
      <c r="O73">
        <f>2.0/((1/Q73-1/P73)+SIGN(Q73)*SQRT((1/Q73-1/P73)*(1/Q73-1/P73) + 4*BQ73/((BQ73+1)*(BQ73+1))*(2*1/Q73*1/P73-1/P73*1/P73)))</f>
        <v>0</v>
      </c>
      <c r="P73">
        <f>IF(LEFT(BR73,1)&lt;&gt;"0",IF(LEFT(BR73,1)="1",3.0,BS73),$D$5+$E$5*(CI73*CB73/($K$5*1000))+$F$5*(CI73*CB73/($K$5*1000))*MAX(MIN(BP73,$J$5),$I$5)*MAX(MIN(BP73,$J$5),$I$5)+$G$5*MAX(MIN(BP73,$J$5),$I$5)*(CI73*CB73/($K$5*1000))+$H$5*(CI73*CB73/($K$5*1000))*(CI73*CB73/($K$5*1000)))</f>
        <v>0</v>
      </c>
      <c r="Q73">
        <f>I73*(1000-(1000*0.61365*exp(17.502*U73/(240.97+U73))/(CB73+CC73)+BW73)/2)/(1000*0.61365*exp(17.502*U73/(240.97+U73))/(CB73+CC73)-BW73)</f>
        <v>0</v>
      </c>
      <c r="R73">
        <f>1/((BQ73+1)/(O73/1.6)+1/(P73/1.37)) + BQ73/((BQ73+1)/(O73/1.6) + BQ73/(P73/1.37))</f>
        <v>0</v>
      </c>
      <c r="S73">
        <f>(BM73*BO73)</f>
        <v>0</v>
      </c>
      <c r="T73">
        <f>(CD73+(S73+2*0.95*5.67E-8*(((CD73+$B$7)+273)^4-(CD73+273)^4)-44100*I73)/(1.84*29.3*P73+8*0.95*5.67E-8*(CD73+273)^3))</f>
        <v>0</v>
      </c>
      <c r="U73">
        <f>($C$7*CE73+$D$7*CF73+$E$7*T73)</f>
        <v>0</v>
      </c>
      <c r="V73">
        <f>0.61365*exp(17.502*U73/(240.97+U73))</f>
        <v>0</v>
      </c>
      <c r="W73">
        <f>(X73/Y73*100)</f>
        <v>0</v>
      </c>
      <c r="X73">
        <f>BW73*(CB73+CC73)/1000</f>
        <v>0</v>
      </c>
      <c r="Y73">
        <f>0.61365*exp(17.502*CD73/(240.97+CD73))</f>
        <v>0</v>
      </c>
      <c r="Z73">
        <f>(V73-BW73*(CB73+CC73)/1000)</f>
        <v>0</v>
      </c>
      <c r="AA73">
        <f>(-I73*44100)</f>
        <v>0</v>
      </c>
      <c r="AB73">
        <f>2*29.3*P73*0.92*(CD73-U73)</f>
        <v>0</v>
      </c>
      <c r="AC73">
        <f>2*0.95*5.67E-8*(((CD73+$B$7)+273)^4-(U73+273)^4)</f>
        <v>0</v>
      </c>
      <c r="AD73">
        <f>S73+AC73+AA73+AB73</f>
        <v>0</v>
      </c>
      <c r="AE73">
        <v>21</v>
      </c>
      <c r="AF73">
        <v>4</v>
      </c>
      <c r="AG73">
        <f>IF(AE73*$H$13&gt;=AI73,1.0,(AI73/(AI73-AE73*$H$13)))</f>
        <v>0</v>
      </c>
      <c r="AH73">
        <f>(AG73-1)*100</f>
        <v>0</v>
      </c>
      <c r="AI73">
        <f>MAX(0,($B$13+$C$13*CI73)/(1+$D$13*CI73)*CB73/(CD73+273)*$E$13)</f>
        <v>0</v>
      </c>
      <c r="AJ73" t="s">
        <v>290</v>
      </c>
      <c r="AK73">
        <v>15552.9</v>
      </c>
      <c r="AL73">
        <v>715.476923076923</v>
      </c>
      <c r="AM73">
        <v>3262.08</v>
      </c>
      <c r="AN73">
        <f>AM73-AL73</f>
        <v>0</v>
      </c>
      <c r="AO73">
        <f>AN73/AM73</f>
        <v>0</v>
      </c>
      <c r="AP73">
        <v>-0.577747479816223</v>
      </c>
      <c r="AQ73" t="s">
        <v>547</v>
      </c>
      <c r="AR73">
        <v>15313.3</v>
      </c>
      <c r="AS73">
        <v>1035.04080769231</v>
      </c>
      <c r="AT73">
        <v>0.01</v>
      </c>
      <c r="AU73">
        <f>1-AS73/AT73</f>
        <v>0</v>
      </c>
      <c r="AV73">
        <v>0.5</v>
      </c>
      <c r="AW73">
        <f>BM73</f>
        <v>0</v>
      </c>
      <c r="AX73">
        <f>J73</f>
        <v>0</v>
      </c>
      <c r="AY73">
        <f>AU73*AV73*AW73</f>
        <v>0</v>
      </c>
      <c r="AZ73">
        <f>BE73/AT73</f>
        <v>0</v>
      </c>
      <c r="BA73">
        <f>(AX73-AP73)/AW73</f>
        <v>0</v>
      </c>
      <c r="BB73">
        <f>(AM73-AT73)/AT73</f>
        <v>0</v>
      </c>
      <c r="BC73" t="s">
        <v>548</v>
      </c>
      <c r="BD73">
        <v>-371.36</v>
      </c>
      <c r="BE73">
        <f>AT73-BD73</f>
        <v>0</v>
      </c>
      <c r="BF73">
        <f>(AT73-AS73)/(AT73-BD73)</f>
        <v>0</v>
      </c>
      <c r="BG73">
        <f>(AM73-AT73)/(AM73-BD73)</f>
        <v>0</v>
      </c>
      <c r="BH73">
        <f>(AT73-AS73)/(AT73-AL73)</f>
        <v>0</v>
      </c>
      <c r="BI73">
        <f>(AM73-AT73)/(AM73-AL73)</f>
        <v>0</v>
      </c>
      <c r="BJ73">
        <f>(BF73*BD73/AS73)</f>
        <v>0</v>
      </c>
      <c r="BK73">
        <f>(1-BJ73)</f>
        <v>0</v>
      </c>
      <c r="BL73">
        <f>$B$11*CJ73+$C$11*CK73+$F$11*CL73*(1-CO73)</f>
        <v>0</v>
      </c>
      <c r="BM73">
        <f>BL73*BN73</f>
        <v>0</v>
      </c>
      <c r="BN73">
        <f>($B$11*$D$9+$C$11*$D$9+$F$11*((CY73+CQ73)/MAX(CY73+CQ73+CZ73, 0.1)*$I$9+CZ73/MAX(CY73+CQ73+CZ73, 0.1)*$J$9))/($B$11+$C$11+$F$11)</f>
        <v>0</v>
      </c>
      <c r="BO73">
        <f>($B$11*$K$9+$C$11*$K$9+$F$11*((CY73+CQ73)/MAX(CY73+CQ73+CZ73, 0.1)*$P$9+CZ73/MAX(CY73+CQ73+CZ73, 0.1)*$Q$9))/($B$11+$C$11+$F$11)</f>
        <v>0</v>
      </c>
      <c r="BP73">
        <v>6</v>
      </c>
      <c r="BQ73">
        <v>0.5</v>
      </c>
      <c r="BR73" t="s">
        <v>293</v>
      </c>
      <c r="BS73">
        <v>2</v>
      </c>
      <c r="BT73">
        <v>1604007097.85</v>
      </c>
      <c r="BU73">
        <v>389.0514</v>
      </c>
      <c r="BV73">
        <v>400.004333333333</v>
      </c>
      <c r="BW73">
        <v>32.3931933333333</v>
      </c>
      <c r="BX73">
        <v>30.1410933333333</v>
      </c>
      <c r="BY73">
        <v>389.0514</v>
      </c>
      <c r="BZ73">
        <v>32.0518666666667</v>
      </c>
      <c r="CA73">
        <v>500.0244</v>
      </c>
      <c r="CB73">
        <v>101.542133333333</v>
      </c>
      <c r="CC73">
        <v>0.100000056666667</v>
      </c>
      <c r="CD73">
        <v>36.88897</v>
      </c>
      <c r="CE73">
        <v>36.4985033333333</v>
      </c>
      <c r="CF73">
        <v>999.9</v>
      </c>
      <c r="CG73">
        <v>0</v>
      </c>
      <c r="CH73">
        <v>0</v>
      </c>
      <c r="CI73">
        <v>10005.3776666667</v>
      </c>
      <c r="CJ73">
        <v>0</v>
      </c>
      <c r="CK73">
        <v>256.605533333333</v>
      </c>
      <c r="CL73">
        <v>1299.98533333333</v>
      </c>
      <c r="CM73">
        <v>0.899999266666667</v>
      </c>
      <c r="CN73">
        <v>0.100000593333333</v>
      </c>
      <c r="CO73">
        <v>0</v>
      </c>
      <c r="CP73">
        <v>1035.76706666667</v>
      </c>
      <c r="CQ73">
        <v>4.99979</v>
      </c>
      <c r="CR73">
        <v>13555.7566666667</v>
      </c>
      <c r="CS73">
        <v>11051.1533333333</v>
      </c>
      <c r="CT73">
        <v>47.312</v>
      </c>
      <c r="CU73">
        <v>49.6208</v>
      </c>
      <c r="CV73">
        <v>48.3058</v>
      </c>
      <c r="CW73">
        <v>49.062</v>
      </c>
      <c r="CX73">
        <v>49.312</v>
      </c>
      <c r="CY73">
        <v>1165.486</v>
      </c>
      <c r="CZ73">
        <v>129.499333333333</v>
      </c>
      <c r="DA73">
        <v>0</v>
      </c>
      <c r="DB73">
        <v>78</v>
      </c>
      <c r="DC73">
        <v>0</v>
      </c>
      <c r="DD73">
        <v>1035.04080769231</v>
      </c>
      <c r="DE73">
        <v>-555.125504196222</v>
      </c>
      <c r="DF73">
        <v>-7148.25982784143</v>
      </c>
      <c r="DG73">
        <v>13546.1923076923</v>
      </c>
      <c r="DH73">
        <v>15</v>
      </c>
      <c r="DI73">
        <v>0</v>
      </c>
      <c r="DJ73" t="s">
        <v>294</v>
      </c>
      <c r="DK73">
        <v>1603922837.1</v>
      </c>
      <c r="DL73">
        <v>1603922837.1</v>
      </c>
      <c r="DM73">
        <v>0</v>
      </c>
      <c r="DN73">
        <v>0.036</v>
      </c>
      <c r="DO73">
        <v>0.017</v>
      </c>
      <c r="DP73">
        <v>0.377</v>
      </c>
      <c r="DQ73">
        <v>-0.105</v>
      </c>
      <c r="DR73">
        <v>400</v>
      </c>
      <c r="DS73">
        <v>12</v>
      </c>
      <c r="DT73">
        <v>0.27</v>
      </c>
      <c r="DU73">
        <v>0.26</v>
      </c>
      <c r="DV73">
        <v>8.38086835547328</v>
      </c>
      <c r="DW73">
        <v>-0.640425991370751</v>
      </c>
      <c r="DX73">
        <v>0.0508431233484727</v>
      </c>
      <c r="DY73">
        <v>0</v>
      </c>
      <c r="DZ73">
        <v>-10.9528633333333</v>
      </c>
      <c r="EA73">
        <v>0.676941490545083</v>
      </c>
      <c r="EB73">
        <v>0.0541497952186546</v>
      </c>
      <c r="EC73">
        <v>0</v>
      </c>
      <c r="ED73">
        <v>2.25209133333333</v>
      </c>
      <c r="EE73">
        <v>0.556993281423806</v>
      </c>
      <c r="EF73">
        <v>0.0416539396082638</v>
      </c>
      <c r="EG73">
        <v>0</v>
      </c>
      <c r="EH73">
        <v>0</v>
      </c>
      <c r="EI73">
        <v>3</v>
      </c>
      <c r="EJ73" t="s">
        <v>295</v>
      </c>
      <c r="EK73">
        <v>100</v>
      </c>
      <c r="EL73">
        <v>100</v>
      </c>
      <c r="EM73">
        <v>0</v>
      </c>
      <c r="EN73">
        <v>0.3447</v>
      </c>
      <c r="EO73">
        <v>0</v>
      </c>
      <c r="EP73">
        <v>0</v>
      </c>
      <c r="EQ73">
        <v>0</v>
      </c>
      <c r="ER73">
        <v>0</v>
      </c>
      <c r="ES73">
        <v>0.225432467281933</v>
      </c>
      <c r="ET73">
        <v>0</v>
      </c>
      <c r="EU73">
        <v>0</v>
      </c>
      <c r="EV73">
        <v>0</v>
      </c>
      <c r="EW73">
        <v>-1</v>
      </c>
      <c r="EX73">
        <v>-1</v>
      </c>
      <c r="EY73">
        <v>-1</v>
      </c>
      <c r="EZ73">
        <v>-1</v>
      </c>
      <c r="FA73">
        <v>1404.5</v>
      </c>
      <c r="FB73">
        <v>1404.5</v>
      </c>
      <c r="FC73">
        <v>2</v>
      </c>
      <c r="FD73">
        <v>474.818</v>
      </c>
      <c r="FE73">
        <v>462.759</v>
      </c>
      <c r="FF73">
        <v>35.7632</v>
      </c>
      <c r="FG73">
        <v>32.5014</v>
      </c>
      <c r="FH73">
        <v>29.9997</v>
      </c>
      <c r="FI73">
        <v>32.2614</v>
      </c>
      <c r="FJ73">
        <v>32.1514</v>
      </c>
      <c r="FK73">
        <v>31.1366</v>
      </c>
      <c r="FL73">
        <v>0</v>
      </c>
      <c r="FM73">
        <v>100</v>
      </c>
      <c r="FN73">
        <v>-999.9</v>
      </c>
      <c r="FO73">
        <v>400</v>
      </c>
      <c r="FP73">
        <v>31.3664</v>
      </c>
      <c r="FQ73">
        <v>101.102</v>
      </c>
      <c r="FR73">
        <v>101.229</v>
      </c>
    </row>
    <row r="74" spans="1:174">
      <c r="A74">
        <v>58</v>
      </c>
      <c r="B74">
        <v>1604007178</v>
      </c>
      <c r="C74">
        <v>7270.90000009537</v>
      </c>
      <c r="D74" t="s">
        <v>549</v>
      </c>
      <c r="E74" t="s">
        <v>550</v>
      </c>
      <c r="F74" t="s">
        <v>546</v>
      </c>
      <c r="G74" t="s">
        <v>462</v>
      </c>
      <c r="H74">
        <v>1604007170.25</v>
      </c>
      <c r="I74">
        <f>CA74*AG74*(BW74-BX74)/(100*BP74*(1000-AG74*BW74))</f>
        <v>0</v>
      </c>
      <c r="J74">
        <f>CA74*AG74*(BV74-BU74*(1000-AG74*BX74)/(1000-AG74*BW74))/(100*BP74)</f>
        <v>0</v>
      </c>
      <c r="K74">
        <f>BU74 - IF(AG74&gt;1, J74*BP74*100.0/(AI74*CI74), 0)</f>
        <v>0</v>
      </c>
      <c r="L74">
        <f>((R74-I74/2)*K74-J74)/(R74+I74/2)</f>
        <v>0</v>
      </c>
      <c r="M74">
        <f>L74*(CB74+CC74)/1000.0</f>
        <v>0</v>
      </c>
      <c r="N74">
        <f>(BU74 - IF(AG74&gt;1, J74*BP74*100.0/(AI74*CI74), 0))*(CB74+CC74)/1000.0</f>
        <v>0</v>
      </c>
      <c r="O74">
        <f>2.0/((1/Q74-1/P74)+SIGN(Q74)*SQRT((1/Q74-1/P74)*(1/Q74-1/P74) + 4*BQ74/((BQ74+1)*(BQ74+1))*(2*1/Q74*1/P74-1/P74*1/P74)))</f>
        <v>0</v>
      </c>
      <c r="P74">
        <f>IF(LEFT(BR74,1)&lt;&gt;"0",IF(LEFT(BR74,1)="1",3.0,BS74),$D$5+$E$5*(CI74*CB74/($K$5*1000))+$F$5*(CI74*CB74/($K$5*1000))*MAX(MIN(BP74,$J$5),$I$5)*MAX(MIN(BP74,$J$5),$I$5)+$G$5*MAX(MIN(BP74,$J$5),$I$5)*(CI74*CB74/($K$5*1000))+$H$5*(CI74*CB74/($K$5*1000))*(CI74*CB74/($K$5*1000)))</f>
        <v>0</v>
      </c>
      <c r="Q74">
        <f>I74*(1000-(1000*0.61365*exp(17.502*U74/(240.97+U74))/(CB74+CC74)+BW74)/2)/(1000*0.61365*exp(17.502*U74/(240.97+U74))/(CB74+CC74)-BW74)</f>
        <v>0</v>
      </c>
      <c r="R74">
        <f>1/((BQ74+1)/(O74/1.6)+1/(P74/1.37)) + BQ74/((BQ74+1)/(O74/1.6) + BQ74/(P74/1.37))</f>
        <v>0</v>
      </c>
      <c r="S74">
        <f>(BM74*BO74)</f>
        <v>0</v>
      </c>
      <c r="T74">
        <f>(CD74+(S74+2*0.95*5.67E-8*(((CD74+$B$7)+273)^4-(CD74+273)^4)-44100*I74)/(1.84*29.3*P74+8*0.95*5.67E-8*(CD74+273)^3))</f>
        <v>0</v>
      </c>
      <c r="U74">
        <f>($C$7*CE74+$D$7*CF74+$E$7*T74)</f>
        <v>0</v>
      </c>
      <c r="V74">
        <f>0.61365*exp(17.502*U74/(240.97+U74))</f>
        <v>0</v>
      </c>
      <c r="W74">
        <f>(X74/Y74*100)</f>
        <v>0</v>
      </c>
      <c r="X74">
        <f>BW74*(CB74+CC74)/1000</f>
        <v>0</v>
      </c>
      <c r="Y74">
        <f>0.61365*exp(17.502*CD74/(240.97+CD74))</f>
        <v>0</v>
      </c>
      <c r="Z74">
        <f>(V74-BW74*(CB74+CC74)/1000)</f>
        <v>0</v>
      </c>
      <c r="AA74">
        <f>(-I74*44100)</f>
        <v>0</v>
      </c>
      <c r="AB74">
        <f>2*29.3*P74*0.92*(CD74-U74)</f>
        <v>0</v>
      </c>
      <c r="AC74">
        <f>2*0.95*5.67E-8*(((CD74+$B$7)+273)^4-(U74+273)^4)</f>
        <v>0</v>
      </c>
      <c r="AD74">
        <f>S74+AC74+AA74+AB74</f>
        <v>0</v>
      </c>
      <c r="AE74">
        <v>5</v>
      </c>
      <c r="AF74">
        <v>1</v>
      </c>
      <c r="AG74">
        <f>IF(AE74*$H$13&gt;=AI74,1.0,(AI74/(AI74-AE74*$H$13)))</f>
        <v>0</v>
      </c>
      <c r="AH74">
        <f>(AG74-1)*100</f>
        <v>0</v>
      </c>
      <c r="AI74">
        <f>MAX(0,($B$13+$C$13*CI74)/(1+$D$13*CI74)*CB74/(CD74+273)*$E$13)</f>
        <v>0</v>
      </c>
      <c r="AJ74" t="s">
        <v>290</v>
      </c>
      <c r="AK74">
        <v>15552.9</v>
      </c>
      <c r="AL74">
        <v>715.476923076923</v>
      </c>
      <c r="AM74">
        <v>3262.08</v>
      </c>
      <c r="AN74">
        <f>AM74-AL74</f>
        <v>0</v>
      </c>
      <c r="AO74">
        <f>AN74/AM74</f>
        <v>0</v>
      </c>
      <c r="AP74">
        <v>-0.577747479816223</v>
      </c>
      <c r="AQ74" t="s">
        <v>551</v>
      </c>
      <c r="AR74">
        <v>15454.2</v>
      </c>
      <c r="AS74">
        <v>746.169653846154</v>
      </c>
      <c r="AT74">
        <v>990.99</v>
      </c>
      <c r="AU74">
        <f>1-AS74/AT74</f>
        <v>0</v>
      </c>
      <c r="AV74">
        <v>0.5</v>
      </c>
      <c r="AW74">
        <f>BM74</f>
        <v>0</v>
      </c>
      <c r="AX74">
        <f>J74</f>
        <v>0</v>
      </c>
      <c r="AY74">
        <f>AU74*AV74*AW74</f>
        <v>0</v>
      </c>
      <c r="AZ74">
        <f>BE74/AT74</f>
        <v>0</v>
      </c>
      <c r="BA74">
        <f>(AX74-AP74)/AW74</f>
        <v>0</v>
      </c>
      <c r="BB74">
        <f>(AM74-AT74)/AT74</f>
        <v>0</v>
      </c>
      <c r="BC74" t="s">
        <v>552</v>
      </c>
      <c r="BD74">
        <v>1.91</v>
      </c>
      <c r="BE74">
        <f>AT74-BD74</f>
        <v>0</v>
      </c>
      <c r="BF74">
        <f>(AT74-AS74)/(AT74-BD74)</f>
        <v>0</v>
      </c>
      <c r="BG74">
        <f>(AM74-AT74)/(AM74-BD74)</f>
        <v>0</v>
      </c>
      <c r="BH74">
        <f>(AT74-AS74)/(AT74-AL74)</f>
        <v>0</v>
      </c>
      <c r="BI74">
        <f>(AM74-AT74)/(AM74-AL74)</f>
        <v>0</v>
      </c>
      <c r="BJ74">
        <f>(BF74*BD74/AS74)</f>
        <v>0</v>
      </c>
      <c r="BK74">
        <f>(1-BJ74)</f>
        <v>0</v>
      </c>
      <c r="BL74">
        <f>$B$11*CJ74+$C$11*CK74+$F$11*CL74*(1-CO74)</f>
        <v>0</v>
      </c>
      <c r="BM74">
        <f>BL74*BN74</f>
        <v>0</v>
      </c>
      <c r="BN74">
        <f>($B$11*$D$9+$C$11*$D$9+$F$11*((CY74+CQ74)/MAX(CY74+CQ74+CZ74, 0.1)*$I$9+CZ74/MAX(CY74+CQ74+CZ74, 0.1)*$J$9))/($B$11+$C$11+$F$11)</f>
        <v>0</v>
      </c>
      <c r="BO74">
        <f>($B$11*$K$9+$C$11*$K$9+$F$11*((CY74+CQ74)/MAX(CY74+CQ74+CZ74, 0.1)*$P$9+CZ74/MAX(CY74+CQ74+CZ74, 0.1)*$Q$9))/($B$11+$C$11+$F$11)</f>
        <v>0</v>
      </c>
      <c r="BP74">
        <v>6</v>
      </c>
      <c r="BQ74">
        <v>0.5</v>
      </c>
      <c r="BR74" t="s">
        <v>293</v>
      </c>
      <c r="BS74">
        <v>2</v>
      </c>
      <c r="BT74">
        <v>1604007170.25</v>
      </c>
      <c r="BU74">
        <v>389.994133333333</v>
      </c>
      <c r="BV74">
        <v>399.9883</v>
      </c>
      <c r="BW74">
        <v>32.5244733333333</v>
      </c>
      <c r="BX74">
        <v>30.6632933333333</v>
      </c>
      <c r="BY74">
        <v>389.994133333333</v>
      </c>
      <c r="BZ74">
        <v>32.1789366666667</v>
      </c>
      <c r="CA74">
        <v>499.965833333333</v>
      </c>
      <c r="CB74">
        <v>101.540833333333</v>
      </c>
      <c r="CC74">
        <v>0.100005733333333</v>
      </c>
      <c r="CD74">
        <v>36.9095566666667</v>
      </c>
      <c r="CE74">
        <v>36.35973</v>
      </c>
      <c r="CF74">
        <v>999.9</v>
      </c>
      <c r="CG74">
        <v>0</v>
      </c>
      <c r="CH74">
        <v>0</v>
      </c>
      <c r="CI74">
        <v>9998.01633333333</v>
      </c>
      <c r="CJ74">
        <v>0</v>
      </c>
      <c r="CK74">
        <v>527.9655</v>
      </c>
      <c r="CL74">
        <v>1300.03533333333</v>
      </c>
      <c r="CM74">
        <v>0.900000866666667</v>
      </c>
      <c r="CN74">
        <v>0.0999990533333333</v>
      </c>
      <c r="CO74">
        <v>0</v>
      </c>
      <c r="CP74">
        <v>746.320466666667</v>
      </c>
      <c r="CQ74">
        <v>4.99979</v>
      </c>
      <c r="CR74">
        <v>9707.818</v>
      </c>
      <c r="CS74">
        <v>11051.6</v>
      </c>
      <c r="CT74">
        <v>47.5</v>
      </c>
      <c r="CU74">
        <v>49.7768666666667</v>
      </c>
      <c r="CV74">
        <v>48.4937</v>
      </c>
      <c r="CW74">
        <v>49.1954</v>
      </c>
      <c r="CX74">
        <v>49.5</v>
      </c>
      <c r="CY74">
        <v>1165.53266666667</v>
      </c>
      <c r="CZ74">
        <v>129.502666666667</v>
      </c>
      <c r="DA74">
        <v>0</v>
      </c>
      <c r="DB74">
        <v>71.5</v>
      </c>
      <c r="DC74">
        <v>0</v>
      </c>
      <c r="DD74">
        <v>746.169653846154</v>
      </c>
      <c r="DE74">
        <v>-52.9257094035846</v>
      </c>
      <c r="DF74">
        <v>-801.994529697301</v>
      </c>
      <c r="DG74">
        <v>9705.40769230769</v>
      </c>
      <c r="DH74">
        <v>15</v>
      </c>
      <c r="DI74">
        <v>0</v>
      </c>
      <c r="DJ74" t="s">
        <v>294</v>
      </c>
      <c r="DK74">
        <v>1603922837.1</v>
      </c>
      <c r="DL74">
        <v>1603922837.1</v>
      </c>
      <c r="DM74">
        <v>0</v>
      </c>
      <c r="DN74">
        <v>0.036</v>
      </c>
      <c r="DO74">
        <v>0.017</v>
      </c>
      <c r="DP74">
        <v>0.377</v>
      </c>
      <c r="DQ74">
        <v>-0.105</v>
      </c>
      <c r="DR74">
        <v>400</v>
      </c>
      <c r="DS74">
        <v>12</v>
      </c>
      <c r="DT74">
        <v>0.27</v>
      </c>
      <c r="DU74">
        <v>0.26</v>
      </c>
      <c r="DV74">
        <v>7.70083835515293</v>
      </c>
      <c r="DW74">
        <v>0.101288451095845</v>
      </c>
      <c r="DX74">
        <v>0.0197535189672485</v>
      </c>
      <c r="DY74">
        <v>1</v>
      </c>
      <c r="DZ74">
        <v>-9.99419566666667</v>
      </c>
      <c r="EA74">
        <v>-0.356574060066767</v>
      </c>
      <c r="EB74">
        <v>0.0353902542783869</v>
      </c>
      <c r="EC74">
        <v>0</v>
      </c>
      <c r="ED74">
        <v>1.86116533333333</v>
      </c>
      <c r="EE74">
        <v>0.670195328142383</v>
      </c>
      <c r="EF74">
        <v>0.0492390919719507</v>
      </c>
      <c r="EG74">
        <v>0</v>
      </c>
      <c r="EH74">
        <v>1</v>
      </c>
      <c r="EI74">
        <v>3</v>
      </c>
      <c r="EJ74" t="s">
        <v>318</v>
      </c>
      <c r="EK74">
        <v>100</v>
      </c>
      <c r="EL74">
        <v>100</v>
      </c>
      <c r="EM74">
        <v>0</v>
      </c>
      <c r="EN74">
        <v>0.3494</v>
      </c>
      <c r="EO74">
        <v>0</v>
      </c>
      <c r="EP74">
        <v>0</v>
      </c>
      <c r="EQ74">
        <v>0</v>
      </c>
      <c r="ER74">
        <v>0</v>
      </c>
      <c r="ES74">
        <v>0.225432467281933</v>
      </c>
      <c r="ET74">
        <v>0</v>
      </c>
      <c r="EU74">
        <v>0</v>
      </c>
      <c r="EV74">
        <v>0</v>
      </c>
      <c r="EW74">
        <v>-1</v>
      </c>
      <c r="EX74">
        <v>-1</v>
      </c>
      <c r="EY74">
        <v>-1</v>
      </c>
      <c r="EZ74">
        <v>-1</v>
      </c>
      <c r="FA74">
        <v>1405.7</v>
      </c>
      <c r="FB74">
        <v>1405.7</v>
      </c>
      <c r="FC74">
        <v>2</v>
      </c>
      <c r="FD74">
        <v>493.569</v>
      </c>
      <c r="FE74">
        <v>458.909</v>
      </c>
      <c r="FF74">
        <v>35.7352</v>
      </c>
      <c r="FG74">
        <v>32.4278</v>
      </c>
      <c r="FH74">
        <v>29.9999</v>
      </c>
      <c r="FI74">
        <v>32.1803</v>
      </c>
      <c r="FJ74">
        <v>32.0724</v>
      </c>
      <c r="FK74">
        <v>31.1385</v>
      </c>
      <c r="FL74">
        <v>0</v>
      </c>
      <c r="FM74">
        <v>100</v>
      </c>
      <c r="FN74">
        <v>-999.9</v>
      </c>
      <c r="FO74">
        <v>400</v>
      </c>
      <c r="FP74">
        <v>31.3664</v>
      </c>
      <c r="FQ74">
        <v>101.108</v>
      </c>
      <c r="FR74">
        <v>101.238</v>
      </c>
    </row>
    <row r="75" spans="1:174">
      <c r="A75">
        <v>59</v>
      </c>
      <c r="B75">
        <v>1604007320</v>
      </c>
      <c r="C75">
        <v>7412.90000009537</v>
      </c>
      <c r="D75" t="s">
        <v>553</v>
      </c>
      <c r="E75" t="s">
        <v>554</v>
      </c>
      <c r="F75" t="s">
        <v>546</v>
      </c>
      <c r="G75" t="s">
        <v>462</v>
      </c>
      <c r="H75">
        <v>1604007312</v>
      </c>
      <c r="I75">
        <f>CA75*AG75*(BW75-BX75)/(100*BP75*(1000-AG75*BW75))</f>
        <v>0</v>
      </c>
      <c r="J75">
        <f>CA75*AG75*(BV75-BU75*(1000-AG75*BX75)/(1000-AG75*BW75))/(100*BP75)</f>
        <v>0</v>
      </c>
      <c r="K75">
        <f>BU75 - IF(AG75&gt;1, J75*BP75*100.0/(AI75*CI75), 0)</f>
        <v>0</v>
      </c>
      <c r="L75">
        <f>((R75-I75/2)*K75-J75)/(R75+I75/2)</f>
        <v>0</v>
      </c>
      <c r="M75">
        <f>L75*(CB75+CC75)/1000.0</f>
        <v>0</v>
      </c>
      <c r="N75">
        <f>(BU75 - IF(AG75&gt;1, J75*BP75*100.0/(AI75*CI75), 0))*(CB75+CC75)/1000.0</f>
        <v>0</v>
      </c>
      <c r="O75">
        <f>2.0/((1/Q75-1/P75)+SIGN(Q75)*SQRT((1/Q75-1/P75)*(1/Q75-1/P75) + 4*BQ75/((BQ75+1)*(BQ75+1))*(2*1/Q75*1/P75-1/P75*1/P75)))</f>
        <v>0</v>
      </c>
      <c r="P75">
        <f>IF(LEFT(BR75,1)&lt;&gt;"0",IF(LEFT(BR75,1)="1",3.0,BS75),$D$5+$E$5*(CI75*CB75/($K$5*1000))+$F$5*(CI75*CB75/($K$5*1000))*MAX(MIN(BP75,$J$5),$I$5)*MAX(MIN(BP75,$J$5),$I$5)+$G$5*MAX(MIN(BP75,$J$5),$I$5)*(CI75*CB75/($K$5*1000))+$H$5*(CI75*CB75/($K$5*1000))*(CI75*CB75/($K$5*1000)))</f>
        <v>0</v>
      </c>
      <c r="Q75">
        <f>I75*(1000-(1000*0.61365*exp(17.502*U75/(240.97+U75))/(CB75+CC75)+BW75)/2)/(1000*0.61365*exp(17.502*U75/(240.97+U75))/(CB75+CC75)-BW75)</f>
        <v>0</v>
      </c>
      <c r="R75">
        <f>1/((BQ75+1)/(O75/1.6)+1/(P75/1.37)) + BQ75/((BQ75+1)/(O75/1.6) + BQ75/(P75/1.37))</f>
        <v>0</v>
      </c>
      <c r="S75">
        <f>(BM75*BO75)</f>
        <v>0</v>
      </c>
      <c r="T75">
        <f>(CD75+(S75+2*0.95*5.67E-8*(((CD75+$B$7)+273)^4-(CD75+273)^4)-44100*I75)/(1.84*29.3*P75+8*0.95*5.67E-8*(CD75+273)^3))</f>
        <v>0</v>
      </c>
      <c r="U75">
        <f>($C$7*CE75+$D$7*CF75+$E$7*T75)</f>
        <v>0</v>
      </c>
      <c r="V75">
        <f>0.61365*exp(17.502*U75/(240.97+U75))</f>
        <v>0</v>
      </c>
      <c r="W75">
        <f>(X75/Y75*100)</f>
        <v>0</v>
      </c>
      <c r="X75">
        <f>BW75*(CB75+CC75)/1000</f>
        <v>0</v>
      </c>
      <c r="Y75">
        <f>0.61365*exp(17.502*CD75/(240.97+CD75))</f>
        <v>0</v>
      </c>
      <c r="Z75">
        <f>(V75-BW75*(CB75+CC75)/1000)</f>
        <v>0</v>
      </c>
      <c r="AA75">
        <f>(-I75*44100)</f>
        <v>0</v>
      </c>
      <c r="AB75">
        <f>2*29.3*P75*0.92*(CD75-U75)</f>
        <v>0</v>
      </c>
      <c r="AC75">
        <f>2*0.95*5.67E-8*(((CD75+$B$7)+273)^4-(U75+273)^4)</f>
        <v>0</v>
      </c>
      <c r="AD75">
        <f>S75+AC75+AA75+AB75</f>
        <v>0</v>
      </c>
      <c r="AE75">
        <v>0</v>
      </c>
      <c r="AF75">
        <v>0</v>
      </c>
      <c r="AG75">
        <f>IF(AE75*$H$13&gt;=AI75,1.0,(AI75/(AI75-AE75*$H$13)))</f>
        <v>0</v>
      </c>
      <c r="AH75">
        <f>(AG75-1)*100</f>
        <v>0</v>
      </c>
      <c r="AI75">
        <f>MAX(0,($B$13+$C$13*CI75)/(1+$D$13*CI75)*CB75/(CD75+273)*$E$13)</f>
        <v>0</v>
      </c>
      <c r="AJ75" t="s">
        <v>290</v>
      </c>
      <c r="AK75">
        <v>15552.9</v>
      </c>
      <c r="AL75">
        <v>715.476923076923</v>
      </c>
      <c r="AM75">
        <v>3262.08</v>
      </c>
      <c r="AN75">
        <f>AM75-AL75</f>
        <v>0</v>
      </c>
      <c r="AO75">
        <f>AN75/AM75</f>
        <v>0</v>
      </c>
      <c r="AP75">
        <v>-0.577747479816223</v>
      </c>
      <c r="AQ75" t="s">
        <v>555</v>
      </c>
      <c r="AR75">
        <v>15424.1</v>
      </c>
      <c r="AS75">
        <v>758.1295</v>
      </c>
      <c r="AT75">
        <v>1085.28</v>
      </c>
      <c r="AU75">
        <f>1-AS75/AT75</f>
        <v>0</v>
      </c>
      <c r="AV75">
        <v>0.5</v>
      </c>
      <c r="AW75">
        <f>BM75</f>
        <v>0</v>
      </c>
      <c r="AX75">
        <f>J75</f>
        <v>0</v>
      </c>
      <c r="AY75">
        <f>AU75*AV75*AW75</f>
        <v>0</v>
      </c>
      <c r="AZ75">
        <f>BE75/AT75</f>
        <v>0</v>
      </c>
      <c r="BA75">
        <f>(AX75-AP75)/AW75</f>
        <v>0</v>
      </c>
      <c r="BB75">
        <f>(AM75-AT75)/AT75</f>
        <v>0</v>
      </c>
      <c r="BC75" t="s">
        <v>556</v>
      </c>
      <c r="BD75">
        <v>-578.86</v>
      </c>
      <c r="BE75">
        <f>AT75-BD75</f>
        <v>0</v>
      </c>
      <c r="BF75">
        <f>(AT75-AS75)/(AT75-BD75)</f>
        <v>0</v>
      </c>
      <c r="BG75">
        <f>(AM75-AT75)/(AM75-BD75)</f>
        <v>0</v>
      </c>
      <c r="BH75">
        <f>(AT75-AS75)/(AT75-AL75)</f>
        <v>0</v>
      </c>
      <c r="BI75">
        <f>(AM75-AT75)/(AM75-AL75)</f>
        <v>0</v>
      </c>
      <c r="BJ75">
        <f>(BF75*BD75/AS75)</f>
        <v>0</v>
      </c>
      <c r="BK75">
        <f>(1-BJ75)</f>
        <v>0</v>
      </c>
      <c r="BL75">
        <f>$B$11*CJ75+$C$11*CK75+$F$11*CL75*(1-CO75)</f>
        <v>0</v>
      </c>
      <c r="BM75">
        <f>BL75*BN75</f>
        <v>0</v>
      </c>
      <c r="BN75">
        <f>($B$11*$D$9+$C$11*$D$9+$F$11*((CY75+CQ75)/MAX(CY75+CQ75+CZ75, 0.1)*$I$9+CZ75/MAX(CY75+CQ75+CZ75, 0.1)*$J$9))/($B$11+$C$11+$F$11)</f>
        <v>0</v>
      </c>
      <c r="BO75">
        <f>($B$11*$K$9+$C$11*$K$9+$F$11*((CY75+CQ75)/MAX(CY75+CQ75+CZ75, 0.1)*$P$9+CZ75/MAX(CY75+CQ75+CZ75, 0.1)*$Q$9))/($B$11+$C$11+$F$11)</f>
        <v>0</v>
      </c>
      <c r="BP75">
        <v>6</v>
      </c>
      <c r="BQ75">
        <v>0.5</v>
      </c>
      <c r="BR75" t="s">
        <v>293</v>
      </c>
      <c r="BS75">
        <v>2</v>
      </c>
      <c r="BT75">
        <v>1604007312</v>
      </c>
      <c r="BU75">
        <v>379.591258064516</v>
      </c>
      <c r="BV75">
        <v>399.965322580645</v>
      </c>
      <c r="BW75">
        <v>36.6707225806452</v>
      </c>
      <c r="BX75">
        <v>30.1180322580645</v>
      </c>
      <c r="BY75">
        <v>379.591258064516</v>
      </c>
      <c r="BZ75">
        <v>36.1852064516129</v>
      </c>
      <c r="CA75">
        <v>500.019483870968</v>
      </c>
      <c r="CB75">
        <v>101.536967741935</v>
      </c>
      <c r="CC75">
        <v>0.100032251612903</v>
      </c>
      <c r="CD75">
        <v>36.9790548387097</v>
      </c>
      <c r="CE75">
        <v>36.198035483871</v>
      </c>
      <c r="CF75">
        <v>999.9</v>
      </c>
      <c r="CG75">
        <v>0</v>
      </c>
      <c r="CH75">
        <v>0</v>
      </c>
      <c r="CI75">
        <v>9996.32935483871</v>
      </c>
      <c r="CJ75">
        <v>0</v>
      </c>
      <c r="CK75">
        <v>592.328483870968</v>
      </c>
      <c r="CL75">
        <v>1299.97</v>
      </c>
      <c r="CM75">
        <v>0.899999677419355</v>
      </c>
      <c r="CN75">
        <v>0.100000348387097</v>
      </c>
      <c r="CO75">
        <v>0</v>
      </c>
      <c r="CP75">
        <v>758.444870967742</v>
      </c>
      <c r="CQ75">
        <v>4.99979</v>
      </c>
      <c r="CR75">
        <v>10256.4387096774</v>
      </c>
      <c r="CS75">
        <v>11051.0258064516</v>
      </c>
      <c r="CT75">
        <v>47.895</v>
      </c>
      <c r="CU75">
        <v>50.2032580645161</v>
      </c>
      <c r="CV75">
        <v>48.879</v>
      </c>
      <c r="CW75">
        <v>49.645</v>
      </c>
      <c r="CX75">
        <v>49.8567096774194</v>
      </c>
      <c r="CY75">
        <v>1165.47</v>
      </c>
      <c r="CZ75">
        <v>129.5</v>
      </c>
      <c r="DA75">
        <v>0</v>
      </c>
      <c r="DB75">
        <v>141.200000047684</v>
      </c>
      <c r="DC75">
        <v>0</v>
      </c>
      <c r="DD75">
        <v>758.1295</v>
      </c>
      <c r="DE75">
        <v>-42.9356922511118</v>
      </c>
      <c r="DF75">
        <v>-575.374358273962</v>
      </c>
      <c r="DG75">
        <v>10252.0884615385</v>
      </c>
      <c r="DH75">
        <v>15</v>
      </c>
      <c r="DI75">
        <v>0</v>
      </c>
      <c r="DJ75" t="s">
        <v>294</v>
      </c>
      <c r="DK75">
        <v>1603922837.1</v>
      </c>
      <c r="DL75">
        <v>1603922837.1</v>
      </c>
      <c r="DM75">
        <v>0</v>
      </c>
      <c r="DN75">
        <v>0.036</v>
      </c>
      <c r="DO75">
        <v>0.017</v>
      </c>
      <c r="DP75">
        <v>0.377</v>
      </c>
      <c r="DQ75">
        <v>-0.105</v>
      </c>
      <c r="DR75">
        <v>400</v>
      </c>
      <c r="DS75">
        <v>12</v>
      </c>
      <c r="DT75">
        <v>0.27</v>
      </c>
      <c r="DU75">
        <v>0.26</v>
      </c>
      <c r="DV75">
        <v>14.8273535209931</v>
      </c>
      <c r="DW75">
        <v>0.226452497025887</v>
      </c>
      <c r="DX75">
        <v>0.0273780503587023</v>
      </c>
      <c r="DY75">
        <v>1</v>
      </c>
      <c r="DZ75">
        <v>-20.37699</v>
      </c>
      <c r="EA75">
        <v>-0.429023359288133</v>
      </c>
      <c r="EB75">
        <v>0.0438926823817669</v>
      </c>
      <c r="EC75">
        <v>0</v>
      </c>
      <c r="ED75">
        <v>6.55585566666667</v>
      </c>
      <c r="EE75">
        <v>0.5391726807564</v>
      </c>
      <c r="EF75">
        <v>0.041145069585823</v>
      </c>
      <c r="EG75">
        <v>0</v>
      </c>
      <c r="EH75">
        <v>1</v>
      </c>
      <c r="EI75">
        <v>3</v>
      </c>
      <c r="EJ75" t="s">
        <v>318</v>
      </c>
      <c r="EK75">
        <v>100</v>
      </c>
      <c r="EL75">
        <v>100</v>
      </c>
      <c r="EM75">
        <v>0</v>
      </c>
      <c r="EN75">
        <v>0.4853</v>
      </c>
      <c r="EO75">
        <v>0</v>
      </c>
      <c r="EP75">
        <v>0</v>
      </c>
      <c r="EQ75">
        <v>0</v>
      </c>
      <c r="ER75">
        <v>0</v>
      </c>
      <c r="ES75">
        <v>0.225432467281933</v>
      </c>
      <c r="ET75">
        <v>0</v>
      </c>
      <c r="EU75">
        <v>0</v>
      </c>
      <c r="EV75">
        <v>0</v>
      </c>
      <c r="EW75">
        <v>-1</v>
      </c>
      <c r="EX75">
        <v>-1</v>
      </c>
      <c r="EY75">
        <v>-1</v>
      </c>
      <c r="EZ75">
        <v>-1</v>
      </c>
      <c r="FA75">
        <v>1408</v>
      </c>
      <c r="FB75">
        <v>1408</v>
      </c>
      <c r="FC75">
        <v>2</v>
      </c>
      <c r="FD75">
        <v>502.973</v>
      </c>
      <c r="FE75">
        <v>448.399</v>
      </c>
      <c r="FF75">
        <v>35.7542</v>
      </c>
      <c r="FG75">
        <v>32.435</v>
      </c>
      <c r="FH75">
        <v>29.9997</v>
      </c>
      <c r="FI75">
        <v>32.1473</v>
      </c>
      <c r="FJ75">
        <v>32.0248</v>
      </c>
      <c r="FK75">
        <v>31.1266</v>
      </c>
      <c r="FL75">
        <v>0</v>
      </c>
      <c r="FM75">
        <v>100</v>
      </c>
      <c r="FN75">
        <v>-999.9</v>
      </c>
      <c r="FO75">
        <v>400</v>
      </c>
      <c r="FP75">
        <v>32.6858</v>
      </c>
      <c r="FQ75">
        <v>101.072</v>
      </c>
      <c r="FR75">
        <v>101.198</v>
      </c>
    </row>
    <row r="76" spans="1:174">
      <c r="A76">
        <v>60</v>
      </c>
      <c r="B76">
        <v>1604007471</v>
      </c>
      <c r="C76">
        <v>7563.90000009537</v>
      </c>
      <c r="D76" t="s">
        <v>557</v>
      </c>
      <c r="E76" t="s">
        <v>558</v>
      </c>
      <c r="F76" t="s">
        <v>559</v>
      </c>
      <c r="G76" t="s">
        <v>560</v>
      </c>
      <c r="H76">
        <v>1604007463</v>
      </c>
      <c r="I76">
        <f>CA76*AG76*(BW76-BX76)/(100*BP76*(1000-AG76*BW76))</f>
        <v>0</v>
      </c>
      <c r="J76">
        <f>CA76*AG76*(BV76-BU76*(1000-AG76*BX76)/(1000-AG76*BW76))/(100*BP76)</f>
        <v>0</v>
      </c>
      <c r="K76">
        <f>BU76 - IF(AG76&gt;1, J76*BP76*100.0/(AI76*CI76), 0)</f>
        <v>0</v>
      </c>
      <c r="L76">
        <f>((R76-I76/2)*K76-J76)/(R76+I76/2)</f>
        <v>0</v>
      </c>
      <c r="M76">
        <f>L76*(CB76+CC76)/1000.0</f>
        <v>0</v>
      </c>
      <c r="N76">
        <f>(BU76 - IF(AG76&gt;1, J76*BP76*100.0/(AI76*CI76), 0))*(CB76+CC76)/1000.0</f>
        <v>0</v>
      </c>
      <c r="O76">
        <f>2.0/((1/Q76-1/P76)+SIGN(Q76)*SQRT((1/Q76-1/P76)*(1/Q76-1/P76) + 4*BQ76/((BQ76+1)*(BQ76+1))*(2*1/Q76*1/P76-1/P76*1/P76)))</f>
        <v>0</v>
      </c>
      <c r="P76">
        <f>IF(LEFT(BR76,1)&lt;&gt;"0",IF(LEFT(BR76,1)="1",3.0,BS76),$D$5+$E$5*(CI76*CB76/($K$5*1000))+$F$5*(CI76*CB76/($K$5*1000))*MAX(MIN(BP76,$J$5),$I$5)*MAX(MIN(BP76,$J$5),$I$5)+$G$5*MAX(MIN(BP76,$J$5),$I$5)*(CI76*CB76/($K$5*1000))+$H$5*(CI76*CB76/($K$5*1000))*(CI76*CB76/($K$5*1000)))</f>
        <v>0</v>
      </c>
      <c r="Q76">
        <f>I76*(1000-(1000*0.61365*exp(17.502*U76/(240.97+U76))/(CB76+CC76)+BW76)/2)/(1000*0.61365*exp(17.502*U76/(240.97+U76))/(CB76+CC76)-BW76)</f>
        <v>0</v>
      </c>
      <c r="R76">
        <f>1/((BQ76+1)/(O76/1.6)+1/(P76/1.37)) + BQ76/((BQ76+1)/(O76/1.6) + BQ76/(P76/1.37))</f>
        <v>0</v>
      </c>
      <c r="S76">
        <f>(BM76*BO76)</f>
        <v>0</v>
      </c>
      <c r="T76">
        <f>(CD76+(S76+2*0.95*5.67E-8*(((CD76+$B$7)+273)^4-(CD76+273)^4)-44100*I76)/(1.84*29.3*P76+8*0.95*5.67E-8*(CD76+273)^3))</f>
        <v>0</v>
      </c>
      <c r="U76">
        <f>($C$7*CE76+$D$7*CF76+$E$7*T76)</f>
        <v>0</v>
      </c>
      <c r="V76">
        <f>0.61365*exp(17.502*U76/(240.97+U76))</f>
        <v>0</v>
      </c>
      <c r="W76">
        <f>(X76/Y76*100)</f>
        <v>0</v>
      </c>
      <c r="X76">
        <f>BW76*(CB76+CC76)/1000</f>
        <v>0</v>
      </c>
      <c r="Y76">
        <f>0.61365*exp(17.502*CD76/(240.97+CD76))</f>
        <v>0</v>
      </c>
      <c r="Z76">
        <f>(V76-BW76*(CB76+CC76)/1000)</f>
        <v>0</v>
      </c>
      <c r="AA76">
        <f>(-I76*44100)</f>
        <v>0</v>
      </c>
      <c r="AB76">
        <f>2*29.3*P76*0.92*(CD76-U76)</f>
        <v>0</v>
      </c>
      <c r="AC76">
        <f>2*0.95*5.67E-8*(((CD76+$B$7)+273)^4-(U76+273)^4)</f>
        <v>0</v>
      </c>
      <c r="AD76">
        <f>S76+AC76+AA76+AB76</f>
        <v>0</v>
      </c>
      <c r="AE76">
        <v>0</v>
      </c>
      <c r="AF76">
        <v>0</v>
      </c>
      <c r="AG76">
        <f>IF(AE76*$H$13&gt;=AI76,1.0,(AI76/(AI76-AE76*$H$13)))</f>
        <v>0</v>
      </c>
      <c r="AH76">
        <f>(AG76-1)*100</f>
        <v>0</v>
      </c>
      <c r="AI76">
        <f>MAX(0,($B$13+$C$13*CI76)/(1+$D$13*CI76)*CB76/(CD76+273)*$E$13)</f>
        <v>0</v>
      </c>
      <c r="AJ76" t="s">
        <v>290</v>
      </c>
      <c r="AK76">
        <v>15552.9</v>
      </c>
      <c r="AL76">
        <v>715.476923076923</v>
      </c>
      <c r="AM76">
        <v>3262.08</v>
      </c>
      <c r="AN76">
        <f>AM76-AL76</f>
        <v>0</v>
      </c>
      <c r="AO76">
        <f>AN76/AM76</f>
        <v>0</v>
      </c>
      <c r="AP76">
        <v>-0.577747479816223</v>
      </c>
      <c r="AQ76" t="s">
        <v>561</v>
      </c>
      <c r="AR76">
        <v>15299.6</v>
      </c>
      <c r="AS76">
        <v>735.93352</v>
      </c>
      <c r="AT76">
        <v>268.19</v>
      </c>
      <c r="AU76">
        <f>1-AS76/AT76</f>
        <v>0</v>
      </c>
      <c r="AV76">
        <v>0.5</v>
      </c>
      <c r="AW76">
        <f>BM76</f>
        <v>0</v>
      </c>
      <c r="AX76">
        <f>J76</f>
        <v>0</v>
      </c>
      <c r="AY76">
        <f>AU76*AV76*AW76</f>
        <v>0</v>
      </c>
      <c r="AZ76">
        <f>BE76/AT76</f>
        <v>0</v>
      </c>
      <c r="BA76">
        <f>(AX76-AP76)/AW76</f>
        <v>0</v>
      </c>
      <c r="BB76">
        <f>(AM76-AT76)/AT76</f>
        <v>0</v>
      </c>
      <c r="BC76" t="s">
        <v>562</v>
      </c>
      <c r="BD76">
        <v>-1069.93</v>
      </c>
      <c r="BE76">
        <f>AT76-BD76</f>
        <v>0</v>
      </c>
      <c r="BF76">
        <f>(AT76-AS76)/(AT76-BD76)</f>
        <v>0</v>
      </c>
      <c r="BG76">
        <f>(AM76-AT76)/(AM76-BD76)</f>
        <v>0</v>
      </c>
      <c r="BH76">
        <f>(AT76-AS76)/(AT76-AL76)</f>
        <v>0</v>
      </c>
      <c r="BI76">
        <f>(AM76-AT76)/(AM76-AL76)</f>
        <v>0</v>
      </c>
      <c r="BJ76">
        <f>(BF76*BD76/AS76)</f>
        <v>0</v>
      </c>
      <c r="BK76">
        <f>(1-BJ76)</f>
        <v>0</v>
      </c>
      <c r="BL76">
        <f>$B$11*CJ76+$C$11*CK76+$F$11*CL76*(1-CO76)</f>
        <v>0</v>
      </c>
      <c r="BM76">
        <f>BL76*BN76</f>
        <v>0</v>
      </c>
      <c r="BN76">
        <f>($B$11*$D$9+$C$11*$D$9+$F$11*((CY76+CQ76)/MAX(CY76+CQ76+CZ76, 0.1)*$I$9+CZ76/MAX(CY76+CQ76+CZ76, 0.1)*$J$9))/($B$11+$C$11+$F$11)</f>
        <v>0</v>
      </c>
      <c r="BO76">
        <f>($B$11*$K$9+$C$11*$K$9+$F$11*((CY76+CQ76)/MAX(CY76+CQ76+CZ76, 0.1)*$P$9+CZ76/MAX(CY76+CQ76+CZ76, 0.1)*$Q$9))/($B$11+$C$11+$F$11)</f>
        <v>0</v>
      </c>
      <c r="BP76">
        <v>6</v>
      </c>
      <c r="BQ76">
        <v>0.5</v>
      </c>
      <c r="BR76" t="s">
        <v>293</v>
      </c>
      <c r="BS76">
        <v>2</v>
      </c>
      <c r="BT76">
        <v>1604007463</v>
      </c>
      <c r="BU76">
        <v>381.295516129032</v>
      </c>
      <c r="BV76">
        <v>399.999870967742</v>
      </c>
      <c r="BW76">
        <v>34.4737322580645</v>
      </c>
      <c r="BX76">
        <v>29.2031</v>
      </c>
      <c r="BY76">
        <v>381.295516129032</v>
      </c>
      <c r="BZ76">
        <v>34.0641806451613</v>
      </c>
      <c r="CA76">
        <v>499.998419354839</v>
      </c>
      <c r="CB76">
        <v>101.528870967742</v>
      </c>
      <c r="CC76">
        <v>0.0999730741935484</v>
      </c>
      <c r="CD76">
        <v>37.0335322580645</v>
      </c>
      <c r="CE76">
        <v>36.2170774193548</v>
      </c>
      <c r="CF76">
        <v>999.9</v>
      </c>
      <c r="CG76">
        <v>0</v>
      </c>
      <c r="CH76">
        <v>0</v>
      </c>
      <c r="CI76">
        <v>10005.5848387097</v>
      </c>
      <c r="CJ76">
        <v>0</v>
      </c>
      <c r="CK76">
        <v>352.674193548387</v>
      </c>
      <c r="CL76">
        <v>1299.97516129032</v>
      </c>
      <c r="CM76">
        <v>0.899999741935484</v>
      </c>
      <c r="CN76">
        <v>0.100000219354839</v>
      </c>
      <c r="CO76">
        <v>0</v>
      </c>
      <c r="CP76">
        <v>736.798709677419</v>
      </c>
      <c r="CQ76">
        <v>4.99979</v>
      </c>
      <c r="CR76">
        <v>9773.89064516129</v>
      </c>
      <c r="CS76">
        <v>11051.0806451613</v>
      </c>
      <c r="CT76">
        <v>48.187</v>
      </c>
      <c r="CU76">
        <v>50.562</v>
      </c>
      <c r="CV76">
        <v>49.2418709677419</v>
      </c>
      <c r="CW76">
        <v>49.937</v>
      </c>
      <c r="CX76">
        <v>50.175</v>
      </c>
      <c r="CY76">
        <v>1165.47806451613</v>
      </c>
      <c r="CZ76">
        <v>129.498064516129</v>
      </c>
      <c r="DA76">
        <v>0</v>
      </c>
      <c r="DB76">
        <v>150.299999952316</v>
      </c>
      <c r="DC76">
        <v>0</v>
      </c>
      <c r="DD76">
        <v>735.93352</v>
      </c>
      <c r="DE76">
        <v>-52.0821538453831</v>
      </c>
      <c r="DF76">
        <v>-806.59461520144</v>
      </c>
      <c r="DG76">
        <v>9763.5368</v>
      </c>
      <c r="DH76">
        <v>15</v>
      </c>
      <c r="DI76">
        <v>0</v>
      </c>
      <c r="DJ76" t="s">
        <v>294</v>
      </c>
      <c r="DK76">
        <v>1603922837.1</v>
      </c>
      <c r="DL76">
        <v>1603922837.1</v>
      </c>
      <c r="DM76">
        <v>0</v>
      </c>
      <c r="DN76">
        <v>0.036</v>
      </c>
      <c r="DO76">
        <v>0.017</v>
      </c>
      <c r="DP76">
        <v>0.377</v>
      </c>
      <c r="DQ76">
        <v>-0.105</v>
      </c>
      <c r="DR76">
        <v>400</v>
      </c>
      <c r="DS76">
        <v>12</v>
      </c>
      <c r="DT76">
        <v>0.27</v>
      </c>
      <c r="DU76">
        <v>0.26</v>
      </c>
      <c r="DV76">
        <v>13.8410194505151</v>
      </c>
      <c r="DW76">
        <v>1.34130419740821</v>
      </c>
      <c r="DX76">
        <v>0.112295319441137</v>
      </c>
      <c r="DY76">
        <v>0</v>
      </c>
      <c r="DZ76">
        <v>-18.7206666666667</v>
      </c>
      <c r="EA76">
        <v>-2.46328097886539</v>
      </c>
      <c r="EB76">
        <v>0.191354632960782</v>
      </c>
      <c r="EC76">
        <v>0</v>
      </c>
      <c r="ED76">
        <v>5.286974</v>
      </c>
      <c r="EE76">
        <v>2.96780689655171</v>
      </c>
      <c r="EF76">
        <v>0.218097962127114</v>
      </c>
      <c r="EG76">
        <v>0</v>
      </c>
      <c r="EH76">
        <v>0</v>
      </c>
      <c r="EI76">
        <v>3</v>
      </c>
      <c r="EJ76" t="s">
        <v>295</v>
      </c>
      <c r="EK76">
        <v>100</v>
      </c>
      <c r="EL76">
        <v>100</v>
      </c>
      <c r="EM76">
        <v>0</v>
      </c>
      <c r="EN76">
        <v>0.4185</v>
      </c>
      <c r="EO76">
        <v>0</v>
      </c>
      <c r="EP76">
        <v>0</v>
      </c>
      <c r="EQ76">
        <v>0</v>
      </c>
      <c r="ER76">
        <v>0</v>
      </c>
      <c r="ES76">
        <v>0.225432467281933</v>
      </c>
      <c r="ET76">
        <v>0</v>
      </c>
      <c r="EU76">
        <v>0</v>
      </c>
      <c r="EV76">
        <v>0</v>
      </c>
      <c r="EW76">
        <v>-1</v>
      </c>
      <c r="EX76">
        <v>-1</v>
      </c>
      <c r="EY76">
        <v>-1</v>
      </c>
      <c r="EZ76">
        <v>-1</v>
      </c>
      <c r="FA76">
        <v>1410.6</v>
      </c>
      <c r="FB76">
        <v>1410.6</v>
      </c>
      <c r="FC76">
        <v>2</v>
      </c>
      <c r="FD76">
        <v>501.847</v>
      </c>
      <c r="FE76">
        <v>449.362</v>
      </c>
      <c r="FF76">
        <v>35.7952</v>
      </c>
      <c r="FG76">
        <v>32.3394</v>
      </c>
      <c r="FH76">
        <v>30</v>
      </c>
      <c r="FI76">
        <v>32.0461</v>
      </c>
      <c r="FJ76">
        <v>31.928</v>
      </c>
      <c r="FK76">
        <v>31.1318</v>
      </c>
      <c r="FL76">
        <v>0</v>
      </c>
      <c r="FM76">
        <v>100</v>
      </c>
      <c r="FN76">
        <v>-999.9</v>
      </c>
      <c r="FO76">
        <v>400</v>
      </c>
      <c r="FP76">
        <v>36.6371</v>
      </c>
      <c r="FQ76">
        <v>101.107</v>
      </c>
      <c r="FR76">
        <v>101.236</v>
      </c>
    </row>
    <row r="77" spans="1:174">
      <c r="A77">
        <v>61</v>
      </c>
      <c r="B77">
        <v>1604007558.5</v>
      </c>
      <c r="C77">
        <v>7651.40000009537</v>
      </c>
      <c r="D77" t="s">
        <v>563</v>
      </c>
      <c r="E77" t="s">
        <v>564</v>
      </c>
      <c r="F77" t="s">
        <v>559</v>
      </c>
      <c r="G77" t="s">
        <v>560</v>
      </c>
      <c r="H77">
        <v>1604007550.75</v>
      </c>
      <c r="I77">
        <f>CA77*AG77*(BW77-BX77)/(100*BP77*(1000-AG77*BW77))</f>
        <v>0</v>
      </c>
      <c r="J77">
        <f>CA77*AG77*(BV77-BU77*(1000-AG77*BX77)/(1000-AG77*BW77))/(100*BP77)</f>
        <v>0</v>
      </c>
      <c r="K77">
        <f>BU77 - IF(AG77&gt;1, J77*BP77*100.0/(AI77*CI77), 0)</f>
        <v>0</v>
      </c>
      <c r="L77">
        <f>((R77-I77/2)*K77-J77)/(R77+I77/2)</f>
        <v>0</v>
      </c>
      <c r="M77">
        <f>L77*(CB77+CC77)/1000.0</f>
        <v>0</v>
      </c>
      <c r="N77">
        <f>(BU77 - IF(AG77&gt;1, J77*BP77*100.0/(AI77*CI77), 0))*(CB77+CC77)/1000.0</f>
        <v>0</v>
      </c>
      <c r="O77">
        <f>2.0/((1/Q77-1/P77)+SIGN(Q77)*SQRT((1/Q77-1/P77)*(1/Q77-1/P77) + 4*BQ77/((BQ77+1)*(BQ77+1))*(2*1/Q77*1/P77-1/P77*1/P77)))</f>
        <v>0</v>
      </c>
      <c r="P77">
        <f>IF(LEFT(BR77,1)&lt;&gt;"0",IF(LEFT(BR77,1)="1",3.0,BS77),$D$5+$E$5*(CI77*CB77/($K$5*1000))+$F$5*(CI77*CB77/($K$5*1000))*MAX(MIN(BP77,$J$5),$I$5)*MAX(MIN(BP77,$J$5),$I$5)+$G$5*MAX(MIN(BP77,$J$5),$I$5)*(CI77*CB77/($K$5*1000))+$H$5*(CI77*CB77/($K$5*1000))*(CI77*CB77/($K$5*1000)))</f>
        <v>0</v>
      </c>
      <c r="Q77">
        <f>I77*(1000-(1000*0.61365*exp(17.502*U77/(240.97+U77))/(CB77+CC77)+BW77)/2)/(1000*0.61365*exp(17.502*U77/(240.97+U77))/(CB77+CC77)-BW77)</f>
        <v>0</v>
      </c>
      <c r="R77">
        <f>1/((BQ77+1)/(O77/1.6)+1/(P77/1.37)) + BQ77/((BQ77+1)/(O77/1.6) + BQ77/(P77/1.37))</f>
        <v>0</v>
      </c>
      <c r="S77">
        <f>(BM77*BO77)</f>
        <v>0</v>
      </c>
      <c r="T77">
        <f>(CD77+(S77+2*0.95*5.67E-8*(((CD77+$B$7)+273)^4-(CD77+273)^4)-44100*I77)/(1.84*29.3*P77+8*0.95*5.67E-8*(CD77+273)^3))</f>
        <v>0</v>
      </c>
      <c r="U77">
        <f>($C$7*CE77+$D$7*CF77+$E$7*T77)</f>
        <v>0</v>
      </c>
      <c r="V77">
        <f>0.61365*exp(17.502*U77/(240.97+U77))</f>
        <v>0</v>
      </c>
      <c r="W77">
        <f>(X77/Y77*100)</f>
        <v>0</v>
      </c>
      <c r="X77">
        <f>BW77*(CB77+CC77)/1000</f>
        <v>0</v>
      </c>
      <c r="Y77">
        <f>0.61365*exp(17.502*CD77/(240.97+CD77))</f>
        <v>0</v>
      </c>
      <c r="Z77">
        <f>(V77-BW77*(CB77+CC77)/1000)</f>
        <v>0</v>
      </c>
      <c r="AA77">
        <f>(-I77*44100)</f>
        <v>0</v>
      </c>
      <c r="AB77">
        <f>2*29.3*P77*0.92*(CD77-U77)</f>
        <v>0</v>
      </c>
      <c r="AC77">
        <f>2*0.95*5.67E-8*(((CD77+$B$7)+273)^4-(U77+273)^4)</f>
        <v>0</v>
      </c>
      <c r="AD77">
        <f>S77+AC77+AA77+AB77</f>
        <v>0</v>
      </c>
      <c r="AE77">
        <v>0</v>
      </c>
      <c r="AF77">
        <v>0</v>
      </c>
      <c r="AG77">
        <f>IF(AE77*$H$13&gt;=AI77,1.0,(AI77/(AI77-AE77*$H$13)))</f>
        <v>0</v>
      </c>
      <c r="AH77">
        <f>(AG77-1)*100</f>
        <v>0</v>
      </c>
      <c r="AI77">
        <f>MAX(0,($B$13+$C$13*CI77)/(1+$D$13*CI77)*CB77/(CD77+273)*$E$13)</f>
        <v>0</v>
      </c>
      <c r="AJ77" t="s">
        <v>290</v>
      </c>
      <c r="AK77">
        <v>15552.9</v>
      </c>
      <c r="AL77">
        <v>715.476923076923</v>
      </c>
      <c r="AM77">
        <v>3262.08</v>
      </c>
      <c r="AN77">
        <f>AM77-AL77</f>
        <v>0</v>
      </c>
      <c r="AO77">
        <f>AN77/AM77</f>
        <v>0</v>
      </c>
      <c r="AP77">
        <v>-0.577747479816223</v>
      </c>
      <c r="AQ77" t="s">
        <v>565</v>
      </c>
      <c r="AR77">
        <v>15400.9</v>
      </c>
      <c r="AS77">
        <v>756.15868</v>
      </c>
      <c r="AT77">
        <v>1010.82</v>
      </c>
      <c r="AU77">
        <f>1-AS77/AT77</f>
        <v>0</v>
      </c>
      <c r="AV77">
        <v>0.5</v>
      </c>
      <c r="AW77">
        <f>BM77</f>
        <v>0</v>
      </c>
      <c r="AX77">
        <f>J77</f>
        <v>0</v>
      </c>
      <c r="AY77">
        <f>AU77*AV77*AW77</f>
        <v>0</v>
      </c>
      <c r="AZ77">
        <f>BE77/AT77</f>
        <v>0</v>
      </c>
      <c r="BA77">
        <f>(AX77-AP77)/AW77</f>
        <v>0</v>
      </c>
      <c r="BB77">
        <f>(AM77-AT77)/AT77</f>
        <v>0</v>
      </c>
      <c r="BC77" t="s">
        <v>566</v>
      </c>
      <c r="BD77">
        <v>-934.31</v>
      </c>
      <c r="BE77">
        <f>AT77-BD77</f>
        <v>0</v>
      </c>
      <c r="BF77">
        <f>(AT77-AS77)/(AT77-BD77)</f>
        <v>0</v>
      </c>
      <c r="BG77">
        <f>(AM77-AT77)/(AM77-BD77)</f>
        <v>0</v>
      </c>
      <c r="BH77">
        <f>(AT77-AS77)/(AT77-AL77)</f>
        <v>0</v>
      </c>
      <c r="BI77">
        <f>(AM77-AT77)/(AM77-AL77)</f>
        <v>0</v>
      </c>
      <c r="BJ77">
        <f>(BF77*BD77/AS77)</f>
        <v>0</v>
      </c>
      <c r="BK77">
        <f>(1-BJ77)</f>
        <v>0</v>
      </c>
      <c r="BL77">
        <f>$B$11*CJ77+$C$11*CK77+$F$11*CL77*(1-CO77)</f>
        <v>0</v>
      </c>
      <c r="BM77">
        <f>BL77*BN77</f>
        <v>0</v>
      </c>
      <c r="BN77">
        <f>($B$11*$D$9+$C$11*$D$9+$F$11*((CY77+CQ77)/MAX(CY77+CQ77+CZ77, 0.1)*$I$9+CZ77/MAX(CY77+CQ77+CZ77, 0.1)*$J$9))/($B$11+$C$11+$F$11)</f>
        <v>0</v>
      </c>
      <c r="BO77">
        <f>($B$11*$K$9+$C$11*$K$9+$F$11*((CY77+CQ77)/MAX(CY77+CQ77+CZ77, 0.1)*$P$9+CZ77/MAX(CY77+CQ77+CZ77, 0.1)*$Q$9))/($B$11+$C$11+$F$11)</f>
        <v>0</v>
      </c>
      <c r="BP77">
        <v>6</v>
      </c>
      <c r="BQ77">
        <v>0.5</v>
      </c>
      <c r="BR77" t="s">
        <v>293</v>
      </c>
      <c r="BS77">
        <v>2</v>
      </c>
      <c r="BT77">
        <v>1604007550.75</v>
      </c>
      <c r="BU77">
        <v>382.821466666667</v>
      </c>
      <c r="BV77">
        <v>399.970533333333</v>
      </c>
      <c r="BW77">
        <v>33.8467133333333</v>
      </c>
      <c r="BX77">
        <v>28.6354</v>
      </c>
      <c r="BY77">
        <v>382.821466666667</v>
      </c>
      <c r="BZ77">
        <v>33.4581166666667</v>
      </c>
      <c r="CA77">
        <v>500.008</v>
      </c>
      <c r="CB77">
        <v>101.528933333333</v>
      </c>
      <c r="CC77">
        <v>0.10002064</v>
      </c>
      <c r="CD77">
        <v>36.97306</v>
      </c>
      <c r="CE77">
        <v>36.49321</v>
      </c>
      <c r="CF77">
        <v>999.9</v>
      </c>
      <c r="CG77">
        <v>0</v>
      </c>
      <c r="CH77">
        <v>0</v>
      </c>
      <c r="CI77">
        <v>10001.2936666667</v>
      </c>
      <c r="CJ77">
        <v>0</v>
      </c>
      <c r="CK77">
        <v>597.218566666667</v>
      </c>
      <c r="CL77">
        <v>1299.98566666667</v>
      </c>
      <c r="CM77">
        <v>0.899991266666667</v>
      </c>
      <c r="CN77">
        <v>0.100008686666667</v>
      </c>
      <c r="CO77">
        <v>0</v>
      </c>
      <c r="CP77">
        <v>756.999033333333</v>
      </c>
      <c r="CQ77">
        <v>4.99979</v>
      </c>
      <c r="CR77">
        <v>9805.23433333333</v>
      </c>
      <c r="CS77">
        <v>11051.1333333333</v>
      </c>
      <c r="CT77">
        <v>48.281</v>
      </c>
      <c r="CU77">
        <v>50.625</v>
      </c>
      <c r="CV77">
        <v>49.312</v>
      </c>
      <c r="CW77">
        <v>50</v>
      </c>
      <c r="CX77">
        <v>50.25</v>
      </c>
      <c r="CY77">
        <v>1165.477</v>
      </c>
      <c r="CZ77">
        <v>129.508666666667</v>
      </c>
      <c r="DA77">
        <v>0</v>
      </c>
      <c r="DB77">
        <v>86.6999998092651</v>
      </c>
      <c r="DC77">
        <v>0</v>
      </c>
      <c r="DD77">
        <v>756.15868</v>
      </c>
      <c r="DE77">
        <v>-82.8814616563162</v>
      </c>
      <c r="DF77">
        <v>-1031.00307851997</v>
      </c>
      <c r="DG77">
        <v>9794.8732</v>
      </c>
      <c r="DH77">
        <v>15</v>
      </c>
      <c r="DI77">
        <v>0</v>
      </c>
      <c r="DJ77" t="s">
        <v>294</v>
      </c>
      <c r="DK77">
        <v>1603922837.1</v>
      </c>
      <c r="DL77">
        <v>1603922837.1</v>
      </c>
      <c r="DM77">
        <v>0</v>
      </c>
      <c r="DN77">
        <v>0.036</v>
      </c>
      <c r="DO77">
        <v>0.017</v>
      </c>
      <c r="DP77">
        <v>0.377</v>
      </c>
      <c r="DQ77">
        <v>-0.105</v>
      </c>
      <c r="DR77">
        <v>400</v>
      </c>
      <c r="DS77">
        <v>12</v>
      </c>
      <c r="DT77">
        <v>0.27</v>
      </c>
      <c r="DU77">
        <v>0.26</v>
      </c>
      <c r="DV77">
        <v>12.5751979670354</v>
      </c>
      <c r="DW77">
        <v>-0.443748377819024</v>
      </c>
      <c r="DX77">
        <v>0.0653657551234868</v>
      </c>
      <c r="DY77">
        <v>1</v>
      </c>
      <c r="DZ77">
        <v>-17.1515433333333</v>
      </c>
      <c r="EA77">
        <v>0.584011568409337</v>
      </c>
      <c r="EB77">
        <v>0.0840875166451927</v>
      </c>
      <c r="EC77">
        <v>0</v>
      </c>
      <c r="ED77">
        <v>5.207889</v>
      </c>
      <c r="EE77">
        <v>0.375509766407121</v>
      </c>
      <c r="EF77">
        <v>0.0384366790405553</v>
      </c>
      <c r="EG77">
        <v>0</v>
      </c>
      <c r="EH77">
        <v>1</v>
      </c>
      <c r="EI77">
        <v>3</v>
      </c>
      <c r="EJ77" t="s">
        <v>318</v>
      </c>
      <c r="EK77">
        <v>100</v>
      </c>
      <c r="EL77">
        <v>100</v>
      </c>
      <c r="EM77">
        <v>0</v>
      </c>
      <c r="EN77">
        <v>0.3866</v>
      </c>
      <c r="EO77">
        <v>0</v>
      </c>
      <c r="EP77">
        <v>0</v>
      </c>
      <c r="EQ77">
        <v>0</v>
      </c>
      <c r="ER77">
        <v>0</v>
      </c>
      <c r="ES77">
        <v>0.225432467281933</v>
      </c>
      <c r="ET77">
        <v>0</v>
      </c>
      <c r="EU77">
        <v>0</v>
      </c>
      <c r="EV77">
        <v>0</v>
      </c>
      <c r="EW77">
        <v>-1</v>
      </c>
      <c r="EX77">
        <v>-1</v>
      </c>
      <c r="EY77">
        <v>-1</v>
      </c>
      <c r="EZ77">
        <v>-1</v>
      </c>
      <c r="FA77">
        <v>1412</v>
      </c>
      <c r="FB77">
        <v>1412</v>
      </c>
      <c r="FC77">
        <v>2</v>
      </c>
      <c r="FD77">
        <v>502.723</v>
      </c>
      <c r="FE77">
        <v>433.114</v>
      </c>
      <c r="FF77">
        <v>35.7541</v>
      </c>
      <c r="FG77">
        <v>32.2743</v>
      </c>
      <c r="FH77">
        <v>29.9993</v>
      </c>
      <c r="FI77">
        <v>31.9668</v>
      </c>
      <c r="FJ77">
        <v>31.8336</v>
      </c>
      <c r="FK77">
        <v>31.1452</v>
      </c>
      <c r="FL77">
        <v>0</v>
      </c>
      <c r="FM77">
        <v>100</v>
      </c>
      <c r="FN77">
        <v>-999.9</v>
      </c>
      <c r="FO77">
        <v>400</v>
      </c>
      <c r="FP77">
        <v>36.6371</v>
      </c>
      <c r="FQ77">
        <v>101.141</v>
      </c>
      <c r="FR77">
        <v>101.236</v>
      </c>
    </row>
    <row r="78" spans="1:174">
      <c r="A78">
        <v>62</v>
      </c>
      <c r="B78">
        <v>1604007633</v>
      </c>
      <c r="C78">
        <v>7725.90000009537</v>
      </c>
      <c r="D78" t="s">
        <v>567</v>
      </c>
      <c r="E78" t="s">
        <v>568</v>
      </c>
      <c r="F78" t="s">
        <v>569</v>
      </c>
      <c r="G78" t="s">
        <v>462</v>
      </c>
      <c r="H78">
        <v>1604007625.25</v>
      </c>
      <c r="I78">
        <f>CA78*AG78*(BW78-BX78)/(100*BP78*(1000-AG78*BW78))</f>
        <v>0</v>
      </c>
      <c r="J78">
        <f>CA78*AG78*(BV78-BU78*(1000-AG78*BX78)/(1000-AG78*BW78))/(100*BP78)</f>
        <v>0</v>
      </c>
      <c r="K78">
        <f>BU78 - IF(AG78&gt;1, J78*BP78*100.0/(AI78*CI78), 0)</f>
        <v>0</v>
      </c>
      <c r="L78">
        <f>((R78-I78/2)*K78-J78)/(R78+I78/2)</f>
        <v>0</v>
      </c>
      <c r="M78">
        <f>L78*(CB78+CC78)/1000.0</f>
        <v>0</v>
      </c>
      <c r="N78">
        <f>(BU78 - IF(AG78&gt;1, J78*BP78*100.0/(AI78*CI78), 0))*(CB78+CC78)/1000.0</f>
        <v>0</v>
      </c>
      <c r="O78">
        <f>2.0/((1/Q78-1/P78)+SIGN(Q78)*SQRT((1/Q78-1/P78)*(1/Q78-1/P78) + 4*BQ78/((BQ78+1)*(BQ78+1))*(2*1/Q78*1/P78-1/P78*1/P78)))</f>
        <v>0</v>
      </c>
      <c r="P78">
        <f>IF(LEFT(BR78,1)&lt;&gt;"0",IF(LEFT(BR78,1)="1",3.0,BS78),$D$5+$E$5*(CI78*CB78/($K$5*1000))+$F$5*(CI78*CB78/($K$5*1000))*MAX(MIN(BP78,$J$5),$I$5)*MAX(MIN(BP78,$J$5),$I$5)+$G$5*MAX(MIN(BP78,$J$5),$I$5)*(CI78*CB78/($K$5*1000))+$H$5*(CI78*CB78/($K$5*1000))*(CI78*CB78/($K$5*1000)))</f>
        <v>0</v>
      </c>
      <c r="Q78">
        <f>I78*(1000-(1000*0.61365*exp(17.502*U78/(240.97+U78))/(CB78+CC78)+BW78)/2)/(1000*0.61365*exp(17.502*U78/(240.97+U78))/(CB78+CC78)-BW78)</f>
        <v>0</v>
      </c>
      <c r="R78">
        <f>1/((BQ78+1)/(O78/1.6)+1/(P78/1.37)) + BQ78/((BQ78+1)/(O78/1.6) + BQ78/(P78/1.37))</f>
        <v>0</v>
      </c>
      <c r="S78">
        <f>(BM78*BO78)</f>
        <v>0</v>
      </c>
      <c r="T78">
        <f>(CD78+(S78+2*0.95*5.67E-8*(((CD78+$B$7)+273)^4-(CD78+273)^4)-44100*I78)/(1.84*29.3*P78+8*0.95*5.67E-8*(CD78+273)^3))</f>
        <v>0</v>
      </c>
      <c r="U78">
        <f>($C$7*CE78+$D$7*CF78+$E$7*T78)</f>
        <v>0</v>
      </c>
      <c r="V78">
        <f>0.61365*exp(17.502*U78/(240.97+U78))</f>
        <v>0</v>
      </c>
      <c r="W78">
        <f>(X78/Y78*100)</f>
        <v>0</v>
      </c>
      <c r="X78">
        <f>BW78*(CB78+CC78)/1000</f>
        <v>0</v>
      </c>
      <c r="Y78">
        <f>0.61365*exp(17.502*CD78/(240.97+CD78))</f>
        <v>0</v>
      </c>
      <c r="Z78">
        <f>(V78-BW78*(CB78+CC78)/1000)</f>
        <v>0</v>
      </c>
      <c r="AA78">
        <f>(-I78*44100)</f>
        <v>0</v>
      </c>
      <c r="AB78">
        <f>2*29.3*P78*0.92*(CD78-U78)</f>
        <v>0</v>
      </c>
      <c r="AC78">
        <f>2*0.95*5.67E-8*(((CD78+$B$7)+273)^4-(U78+273)^4)</f>
        <v>0</v>
      </c>
      <c r="AD78">
        <f>S78+AC78+AA78+AB78</f>
        <v>0</v>
      </c>
      <c r="AE78">
        <v>0</v>
      </c>
      <c r="AF78">
        <v>0</v>
      </c>
      <c r="AG78">
        <f>IF(AE78*$H$13&gt;=AI78,1.0,(AI78/(AI78-AE78*$H$13)))</f>
        <v>0</v>
      </c>
      <c r="AH78">
        <f>(AG78-1)*100</f>
        <v>0</v>
      </c>
      <c r="AI78">
        <f>MAX(0,($B$13+$C$13*CI78)/(1+$D$13*CI78)*CB78/(CD78+273)*$E$13)</f>
        <v>0</v>
      </c>
      <c r="AJ78" t="s">
        <v>290</v>
      </c>
      <c r="AK78">
        <v>15552.9</v>
      </c>
      <c r="AL78">
        <v>715.476923076923</v>
      </c>
      <c r="AM78">
        <v>3262.08</v>
      </c>
      <c r="AN78">
        <f>AM78-AL78</f>
        <v>0</v>
      </c>
      <c r="AO78">
        <f>AN78/AM78</f>
        <v>0</v>
      </c>
      <c r="AP78">
        <v>-0.577747479816223</v>
      </c>
      <c r="AQ78" t="s">
        <v>570</v>
      </c>
      <c r="AR78">
        <v>15299.7</v>
      </c>
      <c r="AS78">
        <v>981.10424</v>
      </c>
      <c r="AT78">
        <v>0.32</v>
      </c>
      <c r="AU78">
        <f>1-AS78/AT78</f>
        <v>0</v>
      </c>
      <c r="AV78">
        <v>0.5</v>
      </c>
      <c r="AW78">
        <f>BM78</f>
        <v>0</v>
      </c>
      <c r="AX78">
        <f>J78</f>
        <v>0</v>
      </c>
      <c r="AY78">
        <f>AU78*AV78*AW78</f>
        <v>0</v>
      </c>
      <c r="AZ78">
        <f>BE78/AT78</f>
        <v>0</v>
      </c>
      <c r="BA78">
        <f>(AX78-AP78)/AW78</f>
        <v>0</v>
      </c>
      <c r="BB78">
        <f>(AM78-AT78)/AT78</f>
        <v>0</v>
      </c>
      <c r="BC78" t="s">
        <v>571</v>
      </c>
      <c r="BD78">
        <v>3.29</v>
      </c>
      <c r="BE78">
        <f>AT78-BD78</f>
        <v>0</v>
      </c>
      <c r="BF78">
        <f>(AT78-AS78)/(AT78-BD78)</f>
        <v>0</v>
      </c>
      <c r="BG78">
        <f>(AM78-AT78)/(AM78-BD78)</f>
        <v>0</v>
      </c>
      <c r="BH78">
        <f>(AT78-AS78)/(AT78-AL78)</f>
        <v>0</v>
      </c>
      <c r="BI78">
        <f>(AM78-AT78)/(AM78-AL78)</f>
        <v>0</v>
      </c>
      <c r="BJ78">
        <f>(BF78*BD78/AS78)</f>
        <v>0</v>
      </c>
      <c r="BK78">
        <f>(1-BJ78)</f>
        <v>0</v>
      </c>
      <c r="BL78">
        <f>$B$11*CJ78+$C$11*CK78+$F$11*CL78*(1-CO78)</f>
        <v>0</v>
      </c>
      <c r="BM78">
        <f>BL78*BN78</f>
        <v>0</v>
      </c>
      <c r="BN78">
        <f>($B$11*$D$9+$C$11*$D$9+$F$11*((CY78+CQ78)/MAX(CY78+CQ78+CZ78, 0.1)*$I$9+CZ78/MAX(CY78+CQ78+CZ78, 0.1)*$J$9))/($B$11+$C$11+$F$11)</f>
        <v>0</v>
      </c>
      <c r="BO78">
        <f>($B$11*$K$9+$C$11*$K$9+$F$11*((CY78+CQ78)/MAX(CY78+CQ78+CZ78, 0.1)*$P$9+CZ78/MAX(CY78+CQ78+CZ78, 0.1)*$Q$9))/($B$11+$C$11+$F$11)</f>
        <v>0</v>
      </c>
      <c r="BP78">
        <v>6</v>
      </c>
      <c r="BQ78">
        <v>0.5</v>
      </c>
      <c r="BR78" t="s">
        <v>293</v>
      </c>
      <c r="BS78">
        <v>2</v>
      </c>
      <c r="BT78">
        <v>1604007625.25</v>
      </c>
      <c r="BU78">
        <v>375.6302</v>
      </c>
      <c r="BV78">
        <v>400.0247</v>
      </c>
      <c r="BW78">
        <v>36.8918366666667</v>
      </c>
      <c r="BX78">
        <v>28.1543433333333</v>
      </c>
      <c r="BY78">
        <v>375.6302</v>
      </c>
      <c r="BZ78">
        <v>36.3984466666667</v>
      </c>
      <c r="CA78">
        <v>499.9746</v>
      </c>
      <c r="CB78">
        <v>101.53</v>
      </c>
      <c r="CC78">
        <v>0.0999600666666667</v>
      </c>
      <c r="CD78">
        <v>36.86378</v>
      </c>
      <c r="CE78">
        <v>35.7402866666667</v>
      </c>
      <c r="CF78">
        <v>999.9</v>
      </c>
      <c r="CG78">
        <v>0</v>
      </c>
      <c r="CH78">
        <v>0</v>
      </c>
      <c r="CI78">
        <v>9999.87266666667</v>
      </c>
      <c r="CJ78">
        <v>0</v>
      </c>
      <c r="CK78">
        <v>293.150533333333</v>
      </c>
      <c r="CL78">
        <v>1299.993</v>
      </c>
      <c r="CM78">
        <v>0.900001833333333</v>
      </c>
      <c r="CN78">
        <v>0.0999983266666667</v>
      </c>
      <c r="CO78">
        <v>0</v>
      </c>
      <c r="CP78">
        <v>982.2716</v>
      </c>
      <c r="CQ78">
        <v>4.99979</v>
      </c>
      <c r="CR78">
        <v>13318.9733333333</v>
      </c>
      <c r="CS78">
        <v>11051.2366666667</v>
      </c>
      <c r="CT78">
        <v>48.375</v>
      </c>
      <c r="CU78">
        <v>50.687</v>
      </c>
      <c r="CV78">
        <v>49.437</v>
      </c>
      <c r="CW78">
        <v>50</v>
      </c>
      <c r="CX78">
        <v>50.312</v>
      </c>
      <c r="CY78">
        <v>1165.49666666667</v>
      </c>
      <c r="CZ78">
        <v>129.496666666667</v>
      </c>
      <c r="DA78">
        <v>0</v>
      </c>
      <c r="DB78">
        <v>73.3999998569489</v>
      </c>
      <c r="DC78">
        <v>0</v>
      </c>
      <c r="DD78">
        <v>981.10424</v>
      </c>
      <c r="DE78">
        <v>-171.524538720108</v>
      </c>
      <c r="DF78">
        <v>-2128.63846489662</v>
      </c>
      <c r="DG78">
        <v>13304.132</v>
      </c>
      <c r="DH78">
        <v>15</v>
      </c>
      <c r="DI78">
        <v>0</v>
      </c>
      <c r="DJ78" t="s">
        <v>294</v>
      </c>
      <c r="DK78">
        <v>1603922837.1</v>
      </c>
      <c r="DL78">
        <v>1603922837.1</v>
      </c>
      <c r="DM78">
        <v>0</v>
      </c>
      <c r="DN78">
        <v>0.036</v>
      </c>
      <c r="DO78">
        <v>0.017</v>
      </c>
      <c r="DP78">
        <v>0.377</v>
      </c>
      <c r="DQ78">
        <v>-0.105</v>
      </c>
      <c r="DR78">
        <v>400</v>
      </c>
      <c r="DS78">
        <v>12</v>
      </c>
      <c r="DT78">
        <v>0.27</v>
      </c>
      <c r="DU78">
        <v>0.26</v>
      </c>
      <c r="DV78">
        <v>17.4823491445209</v>
      </c>
      <c r="DW78">
        <v>0.713428565115628</v>
      </c>
      <c r="DX78">
        <v>0.0539236270786655</v>
      </c>
      <c r="DY78">
        <v>0</v>
      </c>
      <c r="DZ78">
        <v>-24.3944633333333</v>
      </c>
      <c r="EA78">
        <v>-1.19839555061173</v>
      </c>
      <c r="EB78">
        <v>0.0885688601534921</v>
      </c>
      <c r="EC78">
        <v>0</v>
      </c>
      <c r="ED78">
        <v>8.737504</v>
      </c>
      <c r="EE78">
        <v>1.05191385984427</v>
      </c>
      <c r="EF78">
        <v>0.0761614750644969</v>
      </c>
      <c r="EG78">
        <v>0</v>
      </c>
      <c r="EH78">
        <v>0</v>
      </c>
      <c r="EI78">
        <v>3</v>
      </c>
      <c r="EJ78" t="s">
        <v>295</v>
      </c>
      <c r="EK78">
        <v>100</v>
      </c>
      <c r="EL78">
        <v>100</v>
      </c>
      <c r="EM78">
        <v>0</v>
      </c>
      <c r="EN78">
        <v>0.496</v>
      </c>
      <c r="EO78">
        <v>0</v>
      </c>
      <c r="EP78">
        <v>0</v>
      </c>
      <c r="EQ78">
        <v>0</v>
      </c>
      <c r="ER78">
        <v>0</v>
      </c>
      <c r="ES78">
        <v>0.225432467281933</v>
      </c>
      <c r="ET78">
        <v>0</v>
      </c>
      <c r="EU78">
        <v>0</v>
      </c>
      <c r="EV78">
        <v>0</v>
      </c>
      <c r="EW78">
        <v>-1</v>
      </c>
      <c r="EX78">
        <v>-1</v>
      </c>
      <c r="EY78">
        <v>-1</v>
      </c>
      <c r="EZ78">
        <v>-1</v>
      </c>
      <c r="FA78">
        <v>1413.3</v>
      </c>
      <c r="FB78">
        <v>1413.3</v>
      </c>
      <c r="FC78">
        <v>2</v>
      </c>
      <c r="FD78">
        <v>505.647</v>
      </c>
      <c r="FE78">
        <v>449.06</v>
      </c>
      <c r="FF78">
        <v>35.7149</v>
      </c>
      <c r="FG78">
        <v>32.1477</v>
      </c>
      <c r="FH78">
        <v>29.9997</v>
      </c>
      <c r="FI78">
        <v>31.8653</v>
      </c>
      <c r="FJ78">
        <v>31.7404</v>
      </c>
      <c r="FK78">
        <v>31.1455</v>
      </c>
      <c r="FL78">
        <v>0</v>
      </c>
      <c r="FM78">
        <v>100</v>
      </c>
      <c r="FN78">
        <v>-999.9</v>
      </c>
      <c r="FO78">
        <v>400</v>
      </c>
      <c r="FP78">
        <v>36.6371</v>
      </c>
      <c r="FQ78">
        <v>101.132</v>
      </c>
      <c r="FR78">
        <v>101.279</v>
      </c>
    </row>
    <row r="79" spans="1:174">
      <c r="A79">
        <v>63</v>
      </c>
      <c r="B79">
        <v>1604007727.5</v>
      </c>
      <c r="C79">
        <v>7820.40000009537</v>
      </c>
      <c r="D79" t="s">
        <v>572</v>
      </c>
      <c r="E79" t="s">
        <v>573</v>
      </c>
      <c r="F79" t="s">
        <v>569</v>
      </c>
      <c r="G79" t="s">
        <v>462</v>
      </c>
      <c r="H79">
        <v>1604007719.75</v>
      </c>
      <c r="I79">
        <f>CA79*AG79*(BW79-BX79)/(100*BP79*(1000-AG79*BW79))</f>
        <v>0</v>
      </c>
      <c r="J79">
        <f>CA79*AG79*(BV79-BU79*(1000-AG79*BX79)/(1000-AG79*BW79))/(100*BP79)</f>
        <v>0</v>
      </c>
      <c r="K79">
        <f>BU79 - IF(AG79&gt;1, J79*BP79*100.0/(AI79*CI79), 0)</f>
        <v>0</v>
      </c>
      <c r="L79">
        <f>((R79-I79/2)*K79-J79)/(R79+I79/2)</f>
        <v>0</v>
      </c>
      <c r="M79">
        <f>L79*(CB79+CC79)/1000.0</f>
        <v>0</v>
      </c>
      <c r="N79">
        <f>(BU79 - IF(AG79&gt;1, J79*BP79*100.0/(AI79*CI79), 0))*(CB79+CC79)/1000.0</f>
        <v>0</v>
      </c>
      <c r="O79">
        <f>2.0/((1/Q79-1/P79)+SIGN(Q79)*SQRT((1/Q79-1/P79)*(1/Q79-1/P79) + 4*BQ79/((BQ79+1)*(BQ79+1))*(2*1/Q79*1/P79-1/P79*1/P79)))</f>
        <v>0</v>
      </c>
      <c r="P79">
        <f>IF(LEFT(BR79,1)&lt;&gt;"0",IF(LEFT(BR79,1)="1",3.0,BS79),$D$5+$E$5*(CI79*CB79/($K$5*1000))+$F$5*(CI79*CB79/($K$5*1000))*MAX(MIN(BP79,$J$5),$I$5)*MAX(MIN(BP79,$J$5),$I$5)+$G$5*MAX(MIN(BP79,$J$5),$I$5)*(CI79*CB79/($K$5*1000))+$H$5*(CI79*CB79/($K$5*1000))*(CI79*CB79/($K$5*1000)))</f>
        <v>0</v>
      </c>
      <c r="Q79">
        <f>I79*(1000-(1000*0.61365*exp(17.502*U79/(240.97+U79))/(CB79+CC79)+BW79)/2)/(1000*0.61365*exp(17.502*U79/(240.97+U79))/(CB79+CC79)-BW79)</f>
        <v>0</v>
      </c>
      <c r="R79">
        <f>1/((BQ79+1)/(O79/1.6)+1/(P79/1.37)) + BQ79/((BQ79+1)/(O79/1.6) + BQ79/(P79/1.37))</f>
        <v>0</v>
      </c>
      <c r="S79">
        <f>(BM79*BO79)</f>
        <v>0</v>
      </c>
      <c r="T79">
        <f>(CD79+(S79+2*0.95*5.67E-8*(((CD79+$B$7)+273)^4-(CD79+273)^4)-44100*I79)/(1.84*29.3*P79+8*0.95*5.67E-8*(CD79+273)^3))</f>
        <v>0</v>
      </c>
      <c r="U79">
        <f>($C$7*CE79+$D$7*CF79+$E$7*T79)</f>
        <v>0</v>
      </c>
      <c r="V79">
        <f>0.61365*exp(17.502*U79/(240.97+U79))</f>
        <v>0</v>
      </c>
      <c r="W79">
        <f>(X79/Y79*100)</f>
        <v>0</v>
      </c>
      <c r="X79">
        <f>BW79*(CB79+CC79)/1000</f>
        <v>0</v>
      </c>
      <c r="Y79">
        <f>0.61365*exp(17.502*CD79/(240.97+CD79))</f>
        <v>0</v>
      </c>
      <c r="Z79">
        <f>(V79-BW79*(CB79+CC79)/1000)</f>
        <v>0</v>
      </c>
      <c r="AA79">
        <f>(-I79*44100)</f>
        <v>0</v>
      </c>
      <c r="AB79">
        <f>2*29.3*P79*0.92*(CD79-U79)</f>
        <v>0</v>
      </c>
      <c r="AC79">
        <f>2*0.95*5.67E-8*(((CD79+$B$7)+273)^4-(U79+273)^4)</f>
        <v>0</v>
      </c>
      <c r="AD79">
        <f>S79+AC79+AA79+AB79</f>
        <v>0</v>
      </c>
      <c r="AE79">
        <v>106</v>
      </c>
      <c r="AF79">
        <v>21</v>
      </c>
      <c r="AG79">
        <f>IF(AE79*$H$13&gt;=AI79,1.0,(AI79/(AI79-AE79*$H$13)))</f>
        <v>0</v>
      </c>
      <c r="AH79">
        <f>(AG79-1)*100</f>
        <v>0</v>
      </c>
      <c r="AI79">
        <f>MAX(0,($B$13+$C$13*CI79)/(1+$D$13*CI79)*CB79/(CD79+273)*$E$13)</f>
        <v>0</v>
      </c>
      <c r="AJ79" t="s">
        <v>290</v>
      </c>
      <c r="AK79">
        <v>15552.9</v>
      </c>
      <c r="AL79">
        <v>715.476923076923</v>
      </c>
      <c r="AM79">
        <v>3262.08</v>
      </c>
      <c r="AN79">
        <f>AM79-AL79</f>
        <v>0</v>
      </c>
      <c r="AO79">
        <f>AN79/AM79</f>
        <v>0</v>
      </c>
      <c r="AP79">
        <v>-0.577747479816223</v>
      </c>
      <c r="AQ79" t="s">
        <v>574</v>
      </c>
      <c r="AR79">
        <v>15389.1</v>
      </c>
      <c r="AS79">
        <v>970.079304</v>
      </c>
      <c r="AT79">
        <v>1.55</v>
      </c>
      <c r="AU79">
        <f>1-AS79/AT79</f>
        <v>0</v>
      </c>
      <c r="AV79">
        <v>0.5</v>
      </c>
      <c r="AW79">
        <f>BM79</f>
        <v>0</v>
      </c>
      <c r="AX79">
        <f>J79</f>
        <v>0</v>
      </c>
      <c r="AY79">
        <f>AU79*AV79*AW79</f>
        <v>0</v>
      </c>
      <c r="AZ79">
        <f>BE79/AT79</f>
        <v>0</v>
      </c>
      <c r="BA79">
        <f>(AX79-AP79)/AW79</f>
        <v>0</v>
      </c>
      <c r="BB79">
        <f>(AM79-AT79)/AT79</f>
        <v>0</v>
      </c>
      <c r="BC79" t="s">
        <v>575</v>
      </c>
      <c r="BD79">
        <v>3.72</v>
      </c>
      <c r="BE79">
        <f>AT79-BD79</f>
        <v>0</v>
      </c>
      <c r="BF79">
        <f>(AT79-AS79)/(AT79-BD79)</f>
        <v>0</v>
      </c>
      <c r="BG79">
        <f>(AM79-AT79)/(AM79-BD79)</f>
        <v>0</v>
      </c>
      <c r="BH79">
        <f>(AT79-AS79)/(AT79-AL79)</f>
        <v>0</v>
      </c>
      <c r="BI79">
        <f>(AM79-AT79)/(AM79-AL79)</f>
        <v>0</v>
      </c>
      <c r="BJ79">
        <f>(BF79*BD79/AS79)</f>
        <v>0</v>
      </c>
      <c r="BK79">
        <f>(1-BJ79)</f>
        <v>0</v>
      </c>
      <c r="BL79">
        <f>$B$11*CJ79+$C$11*CK79+$F$11*CL79*(1-CO79)</f>
        <v>0</v>
      </c>
      <c r="BM79">
        <f>BL79*BN79</f>
        <v>0</v>
      </c>
      <c r="BN79">
        <f>($B$11*$D$9+$C$11*$D$9+$F$11*((CY79+CQ79)/MAX(CY79+CQ79+CZ79, 0.1)*$I$9+CZ79/MAX(CY79+CQ79+CZ79, 0.1)*$J$9))/($B$11+$C$11+$F$11)</f>
        <v>0</v>
      </c>
      <c r="BO79">
        <f>($B$11*$K$9+$C$11*$K$9+$F$11*((CY79+CQ79)/MAX(CY79+CQ79+CZ79, 0.1)*$P$9+CZ79/MAX(CY79+CQ79+CZ79, 0.1)*$Q$9))/($B$11+$C$11+$F$11)</f>
        <v>0</v>
      </c>
      <c r="BP79">
        <v>6</v>
      </c>
      <c r="BQ79">
        <v>0.5</v>
      </c>
      <c r="BR79" t="s">
        <v>293</v>
      </c>
      <c r="BS79">
        <v>2</v>
      </c>
      <c r="BT79">
        <v>1604007719.75</v>
      </c>
      <c r="BU79">
        <v>376.218466666667</v>
      </c>
      <c r="BV79">
        <v>400.0169</v>
      </c>
      <c r="BW79">
        <v>35.52538</v>
      </c>
      <c r="BX79">
        <v>27.56058</v>
      </c>
      <c r="BY79">
        <v>376.218466666667</v>
      </c>
      <c r="BZ79">
        <v>35.0799633333333</v>
      </c>
      <c r="CA79">
        <v>500.4467</v>
      </c>
      <c r="CB79">
        <v>101.53</v>
      </c>
      <c r="CC79">
        <v>0.09964501</v>
      </c>
      <c r="CD79">
        <v>36.98364</v>
      </c>
      <c r="CE79">
        <v>36.007</v>
      </c>
      <c r="CF79">
        <v>999.9</v>
      </c>
      <c r="CG79">
        <v>0</v>
      </c>
      <c r="CH79">
        <v>0</v>
      </c>
      <c r="CI79">
        <v>9996.249</v>
      </c>
      <c r="CJ79">
        <v>0</v>
      </c>
      <c r="CK79">
        <v>239.540633333333</v>
      </c>
      <c r="CL79">
        <v>1300.22933333333</v>
      </c>
      <c r="CM79">
        <v>0.8999959</v>
      </c>
      <c r="CN79">
        <v>0.10000411</v>
      </c>
      <c r="CO79">
        <v>0</v>
      </c>
      <c r="CP79">
        <v>1012.92876666667</v>
      </c>
      <c r="CQ79">
        <v>4.99979</v>
      </c>
      <c r="CR79">
        <v>18162.1466666667</v>
      </c>
      <c r="CS79">
        <v>11053.2333333333</v>
      </c>
      <c r="CT79">
        <v>48.5</v>
      </c>
      <c r="CU79">
        <v>50.7789333333333</v>
      </c>
      <c r="CV79">
        <v>49.5578666666666</v>
      </c>
      <c r="CW79">
        <v>50.125</v>
      </c>
      <c r="CX79">
        <v>50.437</v>
      </c>
      <c r="CY79">
        <v>1165.701</v>
      </c>
      <c r="CZ79">
        <v>129.528666666667</v>
      </c>
      <c r="DA79">
        <v>0</v>
      </c>
      <c r="DB79">
        <v>93.7999999523163</v>
      </c>
      <c r="DC79">
        <v>0</v>
      </c>
      <c r="DD79">
        <v>970.079304</v>
      </c>
      <c r="DE79">
        <v>-1277.84174535328</v>
      </c>
      <c r="DF79">
        <v>233268.983660286</v>
      </c>
      <c r="DG79">
        <v>24468.632</v>
      </c>
      <c r="DH79">
        <v>15</v>
      </c>
      <c r="DI79">
        <v>0</v>
      </c>
      <c r="DJ79" t="s">
        <v>294</v>
      </c>
      <c r="DK79">
        <v>1603922837.1</v>
      </c>
      <c r="DL79">
        <v>1603922837.1</v>
      </c>
      <c r="DM79">
        <v>0</v>
      </c>
      <c r="DN79">
        <v>0.036</v>
      </c>
      <c r="DO79">
        <v>0.017</v>
      </c>
      <c r="DP79">
        <v>0.377</v>
      </c>
      <c r="DQ79">
        <v>-0.105</v>
      </c>
      <c r="DR79">
        <v>400</v>
      </c>
      <c r="DS79">
        <v>12</v>
      </c>
      <c r="DT79">
        <v>0.27</v>
      </c>
      <c r="DU79">
        <v>0.26</v>
      </c>
      <c r="DV79">
        <v>17.232903767316</v>
      </c>
      <c r="DW79">
        <v>0.72021666085957</v>
      </c>
      <c r="DX79">
        <v>0.0540210688887199</v>
      </c>
      <c r="DY79">
        <v>0</v>
      </c>
      <c r="DZ79">
        <v>-23.7887133333333</v>
      </c>
      <c r="EA79">
        <v>-1.24191857619575</v>
      </c>
      <c r="EB79">
        <v>0.0916895040642901</v>
      </c>
      <c r="EC79">
        <v>0</v>
      </c>
      <c r="ED79">
        <v>7.95591333333333</v>
      </c>
      <c r="EE79">
        <v>1.0616270522803</v>
      </c>
      <c r="EF79">
        <v>0.0769041588963532</v>
      </c>
      <c r="EG79">
        <v>0</v>
      </c>
      <c r="EH79">
        <v>0</v>
      </c>
      <c r="EI79">
        <v>3</v>
      </c>
      <c r="EJ79" t="s">
        <v>295</v>
      </c>
      <c r="EK79">
        <v>100</v>
      </c>
      <c r="EL79">
        <v>100</v>
      </c>
      <c r="EM79">
        <v>0</v>
      </c>
      <c r="EN79">
        <v>0.4477</v>
      </c>
      <c r="EO79">
        <v>0</v>
      </c>
      <c r="EP79">
        <v>0</v>
      </c>
      <c r="EQ79">
        <v>0</v>
      </c>
      <c r="ER79">
        <v>0</v>
      </c>
      <c r="ES79">
        <v>0.225432467281933</v>
      </c>
      <c r="ET79">
        <v>0</v>
      </c>
      <c r="EU79">
        <v>0</v>
      </c>
      <c r="EV79">
        <v>0</v>
      </c>
      <c r="EW79">
        <v>-1</v>
      </c>
      <c r="EX79">
        <v>-1</v>
      </c>
      <c r="EY79">
        <v>-1</v>
      </c>
      <c r="EZ79">
        <v>-1</v>
      </c>
      <c r="FA79">
        <v>1414.8</v>
      </c>
      <c r="FB79">
        <v>1414.8</v>
      </c>
      <c r="FC79">
        <v>2</v>
      </c>
      <c r="FD79">
        <v>386.567</v>
      </c>
      <c r="FE79">
        <v>452.466</v>
      </c>
      <c r="FF79">
        <v>35.7022</v>
      </c>
      <c r="FG79">
        <v>32.041</v>
      </c>
      <c r="FH79">
        <v>30.0004</v>
      </c>
      <c r="FI79">
        <v>31.7719</v>
      </c>
      <c r="FJ79">
        <v>31.6592</v>
      </c>
      <c r="FK79">
        <v>31.1496</v>
      </c>
      <c r="FL79">
        <v>0</v>
      </c>
      <c r="FM79">
        <v>100</v>
      </c>
      <c r="FN79">
        <v>-999.9</v>
      </c>
      <c r="FO79">
        <v>400</v>
      </c>
      <c r="FP79">
        <v>36.6371</v>
      </c>
      <c r="FQ79">
        <v>101.165</v>
      </c>
      <c r="FR79">
        <v>101.26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2020-10-29T14:47:47Z</dcterms:created>
  <dcterms:modified xsi:type="dcterms:W3CDTF">2020-10-29T14:47:47Z</dcterms:modified>
</cp:coreProperties>
</file>