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<sst xmlns="http://schemas.openxmlformats.org/spreadsheetml/2006/main" count="1382" uniqueCount="533">
  <si>
    <t>File opened</t>
  </si>
  <si>
    <t>2020-10-28 12:54:16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</si>
  <si>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</si>
  <si>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</si>
  <si>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</si>
  <si>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</si>
  <si>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</si>
  <si>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</si>
  <si>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</si>
  <si>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</si>
  <si>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</si>
  <si>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</si>
  <si>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</si>
  <si>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{"co2aspan1": "1.0031", "co2bspanconc2": "314.9", "h2obzero": "1.0379", "ssa_ref": "34391.2", "ssb_ref": "36665.6", "h2oazero": "1.03785", "h2obspan2b": "0.0724379", "h2oaspan2a": "0.0712806", "flowmeterzero": "0.994209", "h2obspan2a": "0.0716346", "h2obspanconc1": "12.36", "tbzero": "0.204033", "h2oaspan1": "1.00998", "h2obspan2": "0", "h2obspan1": "1.01121", "co2bspanconc1": "2475", "h2oaspanconc1": "12.36", "co2bspan2": "-0.0398483", "co2aspanconc1": "2475", "flowazero": "0.31118", "co2bzero": "0.949913", "co2bspan1": "1.0035", "co2aspan2": "-0.038086", "co2bspan2a": "0.316856", "chamberpressurezero": "2.66377", "oxygen": "21", "co2azero": "0.951804", "tazero": "0.0668316", "flowbzero": "0.3072", "co2aspan2a": "0.314921", "h2oaspanconc2": "0", "co2aspan2b": "0.312119", "h2oaspan2b": "0.0719923", "h2oaspan2": "0", "h2obspanconc2": "0", "co2aspanconc2": "314.9", "co2bspan2b": "0.313962"}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</si>
  <si>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</si>
  <si>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</si>
  <si>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</si>
  <si>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</si>
  <si>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</si>
  <si>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</si>
  <si>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</si>
  <si>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</si>
  <si>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</si>
  <si>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12:54:16</t>
  </si>
  <si>
    <t>Stability Definition:	A (GasEx): Slp&lt;0.5 Per=15	ΔH2O (Meas2): Slp&lt;0.2 Per=15	ΔCO2 (Meas2): Slp&lt;0.2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</si>
  <si>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</si>
  <si>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</si>
  <si>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</si>
  <si>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</si>
  <si>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</si>
  <si>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</si>
  <si>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</si>
  <si>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</si>
  <si>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</si>
  <si>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</si>
  <si>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</si>
  <si>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</si>
  <si>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</si>
  <si>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</si>
  <si>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</si>
  <si>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</si>
  <si>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</si>
  <si>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</si>
  <si>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</si>
  <si>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</si>
  <si>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</si>
  <si>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</si>
  <si>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</si>
  <si>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</si>
  <si>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</si>
  <si>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</si>
  <si>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</si>
  <si>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</si>
  <si>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</si>
  <si>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</si>
  <si>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</si>
  <si>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</si>
  <si>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</si>
  <si>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</si>
  <si>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</si>
  <si>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</si>
  <si>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</si>
  <si>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</si>
  <si>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</si>
  <si>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</si>
  <si>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</si>
  <si>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</si>
  <si>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</si>
  <si>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</si>
  <si>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</si>
  <si>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</si>
  <si>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</si>
  <si>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</si>
  <si>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</si>
  <si>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</si>
  <si>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</si>
  <si>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3.65414 80.7746 379.696 622.516 866.16 1064.05 1293.63 1452.23</t>
  </si>
  <si>
    <t>Fs_true</t>
  </si>
  <si>
    <t>-0.108026 100.748 404.078 601.368 799.885 998.254 1203.93 1399.98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</si>
  <si>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</si>
  <si>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</si>
  <si>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</si>
  <si>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</si>
  <si>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</si>
  <si>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</si>
  <si>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</si>
  <si>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</si>
  <si>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</si>
  <si>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</si>
  <si>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</si>
  <si>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</si>
  <si>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</si>
  <si>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</si>
  <si>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</si>
  <si>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</si>
  <si>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</si>
  <si>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</si>
  <si>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</si>
  <si>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</si>
  <si>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</si>
  <si>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</si>
  <si>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</si>
  <si>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</si>
  <si>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</si>
  <si>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</si>
  <si>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</si>
  <si>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</si>
  <si>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</si>
  <si>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</si>
  <si>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</si>
  <si>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</si>
  <si>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</si>
  <si>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</si>
  <si>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</si>
  <si>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</si>
  <si>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</si>
  <si>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</si>
  <si>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</si>
  <si>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</si>
  <si>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</si>
  <si>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</si>
  <si>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</si>
  <si>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</si>
  <si>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</si>
  <si>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</si>
  <si>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</si>
  <si>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</si>
  <si>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</si>
  <si>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</si>
  <si>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</si>
  <si>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</si>
  <si>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</si>
  <si>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</si>
  <si>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</si>
  <si>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</si>
  <si>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</si>
  <si>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</si>
  <si>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</si>
  <si>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</si>
  <si>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</si>
  <si>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</si>
  <si>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</si>
  <si>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</si>
  <si>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</si>
  <si>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</si>
  <si>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</si>
  <si>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</si>
  <si>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</si>
  <si>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</si>
  <si>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</si>
  <si>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</si>
  <si>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</si>
  <si>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</si>
  <si>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</si>
  <si>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</si>
  <si>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</si>
  <si>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</si>
  <si>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</si>
  <si>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</si>
  <si>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</si>
  <si>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</si>
  <si>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</si>
  <si>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</si>
  <si>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</si>
  <si>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</si>
  <si>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</si>
  <si>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</si>
  <si>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</si>
  <si>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</si>
  <si>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</si>
  <si>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</si>
  <si>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</si>
  <si>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</si>
  <si>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</si>
  <si>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</si>
  <si>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</si>
  <si>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</si>
  <si>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</si>
  <si>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</si>
  <si>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</si>
  <si>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</si>
  <si>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</si>
  <si>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</si>
  <si>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</si>
  <si>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</si>
  <si>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</si>
  <si>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</si>
  <si>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</si>
  <si>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</si>
  <si>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</si>
  <si>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</si>
  <si>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</si>
  <si>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</si>
  <si>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</si>
  <si>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</si>
  <si>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</si>
  <si>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</si>
  <si>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</si>
  <si>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</si>
  <si>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</si>
  <si>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</si>
  <si>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</si>
  <si>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</si>
  <si>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</si>
  <si>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</si>
  <si>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</si>
  <si>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</si>
  <si>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</si>
  <si>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</si>
  <si>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</si>
  <si>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</si>
  <si>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</si>
  <si>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</si>
  <si>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</si>
  <si>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</si>
  <si>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</si>
  <si>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</si>
  <si>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</si>
  <si>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</si>
  <si>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</si>
  <si>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</si>
  <si>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</si>
  <si>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</si>
  <si>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</si>
  <si>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</si>
  <si>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</si>
  <si>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</si>
  <si>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</si>
  <si>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</si>
  <si>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</si>
  <si>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</si>
  <si>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</si>
  <si>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</si>
  <si>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</si>
  <si>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</si>
  <si>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</si>
  <si>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</si>
  <si>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</si>
  <si>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</si>
  <si>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</si>
  <si>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</si>
  <si>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</si>
  <si>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</si>
  <si>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</si>
  <si>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</si>
  <si>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</si>
  <si>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</si>
  <si>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</si>
  <si>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</si>
  <si>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</si>
  <si>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</si>
  <si>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</si>
  <si>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</si>
  <si>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</si>
  <si>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</si>
  <si>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</si>
  <si>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</si>
  <si>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</si>
  <si>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</si>
  <si>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</si>
  <si>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</si>
  <si>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</si>
  <si>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</si>
  <si>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</si>
  <si>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</si>
  <si>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</si>
  <si>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</si>
  <si>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</si>
  <si>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</si>
  <si>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</si>
  <si>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</si>
  <si>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</si>
  <si>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</si>
  <si>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</si>
  <si>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</si>
  <si>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</si>
  <si>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</si>
  <si>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</si>
  <si>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</si>
  <si>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</si>
  <si>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</si>
  <si>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</si>
  <si>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</si>
  <si>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</si>
  <si>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</si>
  <si>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</si>
  <si>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20201028 12:57:46</t>
  </si>
  <si>
    <t>12:57:46</t>
  </si>
  <si>
    <t>b42-24</t>
  </si>
  <si>
    <t>_2</t>
  </si>
  <si>
    <t>RECT-4143-20200907-06_33_50</t>
  </si>
  <si>
    <t>RECT-1217-20201028-12_57_44</t>
  </si>
  <si>
    <t>DARK-1218-20201028-12_57_47</t>
  </si>
  <si>
    <t>0: Broadleaf</t>
  </si>
  <si>
    <t>12:42:46</t>
  </si>
  <si>
    <t>1/3</t>
  </si>
  <si>
    <t>20201028 12:59:12</t>
  </si>
  <si>
    <t>12:59:12</t>
  </si>
  <si>
    <t>RECT-1219-20201028-12_59_11</t>
  </si>
  <si>
    <t>DARK-1220-20201028-12_59_13</t>
  </si>
  <si>
    <t>0/3</t>
  </si>
  <si>
    <t>20201028 13:01:41</t>
  </si>
  <si>
    <t>13:01:41</t>
  </si>
  <si>
    <t>TXNM0821</t>
  </si>
  <si>
    <t>_8</t>
  </si>
  <si>
    <t>RECT-1223-20201028-13_01_40</t>
  </si>
  <si>
    <t>DARK-1224-20201028-13_01_42</t>
  </si>
  <si>
    <t>20201028 13:03:01</t>
  </si>
  <si>
    <t>13:03:01</t>
  </si>
  <si>
    <t>RECT-1225-20201028-13_03_00</t>
  </si>
  <si>
    <t>DARK-1226-20201028-13_03_02</t>
  </si>
  <si>
    <t>20201028 13:19:59</t>
  </si>
  <si>
    <t>13:19:59</t>
  </si>
  <si>
    <t>UT12-075</t>
  </si>
  <si>
    <t>_9</t>
  </si>
  <si>
    <t>RECT-1229-20201028-13_19_57</t>
  </si>
  <si>
    <t>DARK-1230-20201028-13_19_59</t>
  </si>
  <si>
    <t>2/3</t>
  </si>
  <si>
    <t>20201028 13:21:23</t>
  </si>
  <si>
    <t>13:21:23</t>
  </si>
  <si>
    <t>RECT-1231-20201028-13_21_22</t>
  </si>
  <si>
    <t>DARK-1232-20201028-13_21_24</t>
  </si>
  <si>
    <t>20201028 13:24:49</t>
  </si>
  <si>
    <t>13:24:49</t>
  </si>
  <si>
    <t>25189.01</t>
  </si>
  <si>
    <t>_6</t>
  </si>
  <si>
    <t>RECT-1235-20201028-13_24_47</t>
  </si>
  <si>
    <t>DARK-1236-20201028-13_24_49</t>
  </si>
  <si>
    <t>20201028 13:26:14</t>
  </si>
  <si>
    <t>13:26:14</t>
  </si>
  <si>
    <t>RECT-1237-20201028-13_26_13</t>
  </si>
  <si>
    <t>DARK-1238-20201028-13_26_15</t>
  </si>
  <si>
    <t>20201028 13:30:41</t>
  </si>
  <si>
    <t>13:30:41</t>
  </si>
  <si>
    <t>CC12</t>
  </si>
  <si>
    <t>_7</t>
  </si>
  <si>
    <t>RECT-1243-20201028-13_30_39</t>
  </si>
  <si>
    <t>DARK-1244-20201028-13_30_41</t>
  </si>
  <si>
    <t>20201028 13:32:04</t>
  </si>
  <si>
    <t>13:32:04</t>
  </si>
  <si>
    <t>RECT-1245-20201028-13_32_02</t>
  </si>
  <si>
    <t>DARK-1246-20201028-13_32_04</t>
  </si>
  <si>
    <t>20201028 13:35:51</t>
  </si>
  <si>
    <t>13:35:51</t>
  </si>
  <si>
    <t>OCK1-SO2</t>
  </si>
  <si>
    <t>RECT-1251-20201028-13_35_50</t>
  </si>
  <si>
    <t>DARK-1252-20201028-13_35_52</t>
  </si>
  <si>
    <t>20201028 13:37:03</t>
  </si>
  <si>
    <t>13:37:03</t>
  </si>
  <si>
    <t>RECT-1253-20201028-13_37_02</t>
  </si>
  <si>
    <t>DARK-1254-20201028-13_37_04</t>
  </si>
  <si>
    <t>20201028 13:42:52</t>
  </si>
  <si>
    <t>13:42:52</t>
  </si>
  <si>
    <t>9018</t>
  </si>
  <si>
    <t>_1</t>
  </si>
  <si>
    <t>RECT-1257-20201028-13_42_50</t>
  </si>
  <si>
    <t>DARK-1258-20201028-13_42_52</t>
  </si>
  <si>
    <t>20201028 13:44:18</t>
  </si>
  <si>
    <t>13:44:18</t>
  </si>
  <si>
    <t>RECT-1259-20201028-13_44_17</t>
  </si>
  <si>
    <t>DARK-1260-20201028-13_44_19</t>
  </si>
  <si>
    <t>20201028 13:47:04</t>
  </si>
  <si>
    <t>13:47:04</t>
  </si>
  <si>
    <t>V57-96</t>
  </si>
  <si>
    <t>_3</t>
  </si>
  <si>
    <t>RECT-1263-20201028-13_47_03</t>
  </si>
  <si>
    <t>DARK-1264-20201028-13_47_05</t>
  </si>
  <si>
    <t>20201028 13:49:11</t>
  </si>
  <si>
    <t>13:49:11</t>
  </si>
  <si>
    <t>RECT-1269-20201028-13_49_10</t>
  </si>
  <si>
    <t>DARK-1270-20201028-13_49_12</t>
  </si>
  <si>
    <t>20201028 13:52:29</t>
  </si>
  <si>
    <t>13:52:29</t>
  </si>
  <si>
    <t>V37-96</t>
  </si>
  <si>
    <t>_4</t>
  </si>
  <si>
    <t>RECT-1273-20201028-13_52_28</t>
  </si>
  <si>
    <t>DARK-1274-20201028-13_52_30</t>
  </si>
  <si>
    <t>13:50:41</t>
  </si>
  <si>
    <t>20201028 13:53:58</t>
  </si>
  <si>
    <t>13:53:58</t>
  </si>
  <si>
    <t>RECT-1275-20201028-13_53_57</t>
  </si>
  <si>
    <t>DARK-1276-20201028-13_53_59</t>
  </si>
  <si>
    <t>20201028 13:57:44</t>
  </si>
  <si>
    <t>13:57:44</t>
  </si>
  <si>
    <t>RECT-1279-20201028-13_57_42</t>
  </si>
  <si>
    <t>DARK-1280-20201028-13_57_44</t>
  </si>
  <si>
    <t>20201028 13:59:14</t>
  </si>
  <si>
    <t>13:59:14</t>
  </si>
  <si>
    <t>RECT-1281-20201028-13_59_12</t>
  </si>
  <si>
    <t>DARK-1282-20201028-13_59_14</t>
  </si>
  <si>
    <t>20201028 14:02:04</t>
  </si>
  <si>
    <t>14:02:04</t>
  </si>
  <si>
    <t>T48</t>
  </si>
  <si>
    <t>RECT-1285-20201028-14_02_03</t>
  </si>
  <si>
    <t>DARK-1286-20201028-14_02_05</t>
  </si>
  <si>
    <t>20201028 14:03:22</t>
  </si>
  <si>
    <t>14:03:22</t>
  </si>
  <si>
    <t>RECT-1287-20201028-14_03_20</t>
  </si>
  <si>
    <t>DARK-1288-20201028-14_03_22</t>
  </si>
  <si>
    <t>20201028 14:07:17</t>
  </si>
  <si>
    <t>14:07:17</t>
  </si>
  <si>
    <t>1149</t>
  </si>
  <si>
    <t>RECT-1291-20201028-14_07_16</t>
  </si>
  <si>
    <t>DARK-1292-20201028-14_07_18</t>
  </si>
  <si>
    <t>20201028 14:09:17</t>
  </si>
  <si>
    <t>14:09:17</t>
  </si>
  <si>
    <t>RECT-1297-20201028-14_09_16</t>
  </si>
  <si>
    <t>DARK-1298-20201028-14_09_18</t>
  </si>
  <si>
    <t>20201028 14:12:18</t>
  </si>
  <si>
    <t>14:12:18</t>
  </si>
  <si>
    <t>T52</t>
  </si>
  <si>
    <t>_5</t>
  </si>
  <si>
    <t>RECT-1301-20201028-14_12_17</t>
  </si>
  <si>
    <t>DARK-1302-20201028-14_12_19</t>
  </si>
  <si>
    <t>14:10:11</t>
  </si>
  <si>
    <t>20201028 14:13:39</t>
  </si>
  <si>
    <t>14:13:39</t>
  </si>
  <si>
    <t>RECT-1303-20201028-14_13_38</t>
  </si>
  <si>
    <t>DARK-1304-20201028-14_13_40</t>
  </si>
  <si>
    <t>20201028 14:21:16</t>
  </si>
  <si>
    <t>14:21:16</t>
  </si>
  <si>
    <t>Vru42</t>
  </si>
  <si>
    <t>RECT-1307-20201028-14_21_15</t>
  </si>
  <si>
    <t>DARK-1308-20201028-14_21_17</t>
  </si>
  <si>
    <t>3/3</t>
  </si>
  <si>
    <t>20201028 14:22:32</t>
  </si>
  <si>
    <t>14:22:32</t>
  </si>
  <si>
    <t>RECT-1309-20201028-14_22_31</t>
  </si>
  <si>
    <t>DARK-1310-20201028-14_22_33</t>
  </si>
  <si>
    <t>20201028 14:24:27</t>
  </si>
  <si>
    <t>14:24:27</t>
  </si>
  <si>
    <t>RECT-1313-20201028-14_24_25</t>
  </si>
  <si>
    <t>DARK-1314-20201028-14_24_27</t>
  </si>
  <si>
    <t>20201028 14:25:46</t>
  </si>
  <si>
    <t>14:25:46</t>
  </si>
  <si>
    <t>RECT-1315-20201028-14_25_44</t>
  </si>
  <si>
    <t>DARK-1316-20201028-14_25_46</t>
  </si>
  <si>
    <t>20201028 14:29:10</t>
  </si>
  <si>
    <t>14:29:10</t>
  </si>
  <si>
    <t>RECT-1319-20201028-14_29_08</t>
  </si>
  <si>
    <t>DARK-1320-20201028-14_29_10</t>
  </si>
  <si>
    <t>20201028 14:30:56</t>
  </si>
  <si>
    <t>14:30:56</t>
  </si>
  <si>
    <t>RECT-1321-20201028-14_30_55</t>
  </si>
  <si>
    <t>DARK-1322-20201028-14_30_57</t>
  </si>
  <si>
    <t>20201028 14:33:51</t>
  </si>
  <si>
    <t>14:33:51</t>
  </si>
  <si>
    <t>b40-14</t>
  </si>
  <si>
    <t>RECT-1325-20201028-14_33_49</t>
  </si>
  <si>
    <t>DARK-1326-20201028-14_33_51</t>
  </si>
  <si>
    <t>20201028 14:36:17</t>
  </si>
  <si>
    <t>14:36:17</t>
  </si>
  <si>
    <t>RECT-1329-20201028-14_36_16</t>
  </si>
  <si>
    <t>DARK-1330-20201028-14_36_18</t>
  </si>
  <si>
    <t>20201028 14:39:20</t>
  </si>
  <si>
    <t>14:39:20</t>
  </si>
  <si>
    <t>RECT-1333-20201028-14_39_19</t>
  </si>
  <si>
    <t>DARK-1334-20201028-14_39_21</t>
  </si>
  <si>
    <t>20201028 14:40:53</t>
  </si>
  <si>
    <t>14:40:53</t>
  </si>
  <si>
    <t>RECT-1335-20201028-14_40_52</t>
  </si>
  <si>
    <t>DARK-1336-20201028-14_40_54</t>
  </si>
  <si>
    <t>20201028 14:43:25</t>
  </si>
  <si>
    <t>14:43:25</t>
  </si>
  <si>
    <t>ANU65</t>
  </si>
  <si>
    <t>RECT-1339-20201028-14_43_24</t>
  </si>
  <si>
    <t>DARK-1340-20201028-14_43_26</t>
  </si>
  <si>
    <t>20201028 14:44:57</t>
  </si>
  <si>
    <t>14:44:57</t>
  </si>
  <si>
    <t>RECT-1341-20201028-14_44_56</t>
  </si>
  <si>
    <t>DARK-1342-20201028-14_44_58</t>
  </si>
  <si>
    <t>20201028 14:51:58</t>
  </si>
  <si>
    <t>14:51:58</t>
  </si>
  <si>
    <t>RECT-1345-20201028-14_51_57</t>
  </si>
  <si>
    <t>DARK-1346-20201028-14_51_59</t>
  </si>
  <si>
    <t>14:45:51</t>
  </si>
  <si>
    <t>20201028 14:54:15</t>
  </si>
  <si>
    <t>14:54:15</t>
  </si>
  <si>
    <t>RECT-1347-20201028-14_54_14</t>
  </si>
  <si>
    <t>DARK-1348-20201028-14_54_16</t>
  </si>
  <si>
    <t>20201028 14:56:35</t>
  </si>
  <si>
    <t>14:56:35</t>
  </si>
  <si>
    <t>9035</t>
  </si>
  <si>
    <t>RECT-1351-20201028-14_56_34</t>
  </si>
  <si>
    <t>DARK-1352-20201028-14_56_36</t>
  </si>
  <si>
    <t>20201028 14:57:47</t>
  </si>
  <si>
    <t>14:57:47</t>
  </si>
  <si>
    <t>RECT-1353-20201028-14_57_46</t>
  </si>
  <si>
    <t>DARK-1354-20201028-14_57_48</t>
  </si>
  <si>
    <t>20201028 15:00:07</t>
  </si>
  <si>
    <t>15:00:07</t>
  </si>
  <si>
    <t>9031</t>
  </si>
  <si>
    <t>RECT-1357-20201028-15_00_06</t>
  </si>
  <si>
    <t>DARK-1358-20201028-15_00_08</t>
  </si>
  <si>
    <t>20201028 15:01:38</t>
  </si>
  <si>
    <t>15:01:38</t>
  </si>
  <si>
    <t>RECT-1359-20201028-15_01_37</t>
  </si>
  <si>
    <t>DARK-1360-20201028-15_01_39</t>
  </si>
  <si>
    <t>20201028 15:04:19</t>
  </si>
  <si>
    <t>15:04:19</t>
  </si>
  <si>
    <t>TX6704</t>
  </si>
  <si>
    <t>RECT-1363-20201028-15_04_18</t>
  </si>
  <si>
    <t>DARK-1364-20201028-15_04_20</t>
  </si>
  <si>
    <t>20201028 15:05:50</t>
  </si>
  <si>
    <t>15:05:50</t>
  </si>
  <si>
    <t>RECT-1365-20201028-15_05_49</t>
  </si>
  <si>
    <t>DARK-1366-20201028-15_05_51</t>
  </si>
  <si>
    <t>20201028 15:09:27</t>
  </si>
  <si>
    <t>15:09:27</t>
  </si>
  <si>
    <t>RECT-1369-20201028-15_09_26</t>
  </si>
  <si>
    <t>DARK-1370-20201028-15_09_28</t>
  </si>
  <si>
    <t>15:07:17</t>
  </si>
  <si>
    <t>20201028 15:10:31</t>
  </si>
  <si>
    <t>15:10:31</t>
  </si>
  <si>
    <t>RECT-1371-20201028-15_10_29</t>
  </si>
  <si>
    <t>DARK-1372-20201028-15_10_31</t>
  </si>
  <si>
    <t>20201028 15:12:59</t>
  </si>
  <si>
    <t>15:12:59</t>
  </si>
  <si>
    <t>RECT-1375-20201028-15_12_58</t>
  </si>
  <si>
    <t>DARK-1376-20201028-15_13_00</t>
  </si>
  <si>
    <t>20201028 15:14:43</t>
  </si>
  <si>
    <t>15:14:43</t>
  </si>
  <si>
    <t>RECT-1377-20201028-15_14_42</t>
  </si>
  <si>
    <t>DARK-1378-20201028-15_14_44</t>
  </si>
  <si>
    <t>20201028 15:17:03</t>
  </si>
  <si>
    <t>15:17:03</t>
  </si>
  <si>
    <t>V60-96</t>
  </si>
  <si>
    <t>RECT-1381-20201028-15_17_02</t>
  </si>
  <si>
    <t>DARK-1382-20201028-15_17_04</t>
  </si>
  <si>
    <t>20201028 15:18:26</t>
  </si>
  <si>
    <t>15:18:26</t>
  </si>
  <si>
    <t>RECT-1383-20201028-15_18_24</t>
  </si>
  <si>
    <t>DARK-1384-20201028-15_18_27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</si>
</sst>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68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27</v>
      </c>
    </row>
    <row r="3" spans="1:174">
      <c r="B3">
        <v>4</v>
      </c>
      <c r="C3">
        <v>21</v>
      </c>
    </row>
    <row r="4" spans="1:174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4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4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4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85</v>
      </c>
      <c r="BM14" t="s">
        <v>85</v>
      </c>
      <c r="BN14" t="s">
        <v>85</v>
      </c>
      <c r="BO14" t="s">
        <v>85</v>
      </c>
      <c r="BP14" t="s">
        <v>86</v>
      </c>
      <c r="BQ14" t="s">
        <v>86</v>
      </c>
      <c r="BR14" t="s">
        <v>86</v>
      </c>
      <c r="BS14" t="s">
        <v>86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89</v>
      </c>
      <c r="DE14" t="s">
        <v>89</v>
      </c>
      <c r="DF14" t="s">
        <v>89</v>
      </c>
      <c r="DG14" t="s">
        <v>89</v>
      </c>
      <c r="DH14" t="s">
        <v>89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90</v>
      </c>
      <c r="DS14" t="s">
        <v>90</v>
      </c>
      <c r="DT14" t="s">
        <v>90</v>
      </c>
      <c r="DU14" t="s">
        <v>90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91</v>
      </c>
      <c r="EH14" t="s">
        <v>91</v>
      </c>
      <c r="EI14" t="s">
        <v>91</v>
      </c>
      <c r="EJ14" t="s">
        <v>91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92</v>
      </c>
      <c r="EZ14" t="s">
        <v>92</v>
      </c>
      <c r="FA14" t="s">
        <v>92</v>
      </c>
      <c r="FB14" t="s">
        <v>92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  <c r="FO14" t="s">
        <v>93</v>
      </c>
      <c r="FP14" t="s">
        <v>93</v>
      </c>
      <c r="FQ14" t="s">
        <v>93</v>
      </c>
      <c r="FR14" t="s">
        <v>93</v>
      </c>
    </row>
    <row r="15" spans="1:174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160</v>
      </c>
      <c r="BQ15" t="s">
        <v>161</v>
      </c>
      <c r="BR15" t="s">
        <v>162</v>
      </c>
      <c r="BS15" t="s">
        <v>163</v>
      </c>
      <c r="BT15" t="s">
        <v>101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200</v>
      </c>
      <c r="DF15" t="s">
        <v>201</v>
      </c>
      <c r="DG15" t="s">
        <v>202</v>
      </c>
      <c r="DH15" t="s">
        <v>203</v>
      </c>
      <c r="DI15" t="s">
        <v>95</v>
      </c>
      <c r="DJ15" t="s">
        <v>98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  <c r="FO15" t="s">
        <v>260</v>
      </c>
      <c r="FP15" t="s">
        <v>261</v>
      </c>
      <c r="FQ15" t="s">
        <v>262</v>
      </c>
      <c r="FR15" t="s">
        <v>263</v>
      </c>
    </row>
    <row r="16" spans="1:174">
      <c r="B16" t="s">
        <v>264</v>
      </c>
      <c r="C16" t="s">
        <v>264</v>
      </c>
      <c r="H16" t="s">
        <v>264</v>
      </c>
      <c r="I16" t="s">
        <v>265</v>
      </c>
      <c r="J16" t="s">
        <v>266</v>
      </c>
      <c r="K16" t="s">
        <v>267</v>
      </c>
      <c r="L16" t="s">
        <v>267</v>
      </c>
      <c r="M16" t="s">
        <v>171</v>
      </c>
      <c r="N16" t="s">
        <v>171</v>
      </c>
      <c r="O16" t="s">
        <v>265</v>
      </c>
      <c r="P16" t="s">
        <v>265</v>
      </c>
      <c r="Q16" t="s">
        <v>265</v>
      </c>
      <c r="R16" t="s">
        <v>265</v>
      </c>
      <c r="S16" t="s">
        <v>268</v>
      </c>
      <c r="T16" t="s">
        <v>269</v>
      </c>
      <c r="U16" t="s">
        <v>269</v>
      </c>
      <c r="V16" t="s">
        <v>270</v>
      </c>
      <c r="W16" t="s">
        <v>271</v>
      </c>
      <c r="X16" t="s">
        <v>270</v>
      </c>
      <c r="Y16" t="s">
        <v>270</v>
      </c>
      <c r="Z16" t="s">
        <v>270</v>
      </c>
      <c r="AA16" t="s">
        <v>268</v>
      </c>
      <c r="AB16" t="s">
        <v>268</v>
      </c>
      <c r="AC16" t="s">
        <v>268</v>
      </c>
      <c r="AD16" t="s">
        <v>268</v>
      </c>
      <c r="AE16" t="s">
        <v>272</v>
      </c>
      <c r="AF16" t="s">
        <v>271</v>
      </c>
      <c r="AH16" t="s">
        <v>271</v>
      </c>
      <c r="AI16" t="s">
        <v>272</v>
      </c>
      <c r="AP16" t="s">
        <v>266</v>
      </c>
      <c r="AW16" t="s">
        <v>266</v>
      </c>
      <c r="AX16" t="s">
        <v>266</v>
      </c>
      <c r="AY16" t="s">
        <v>266</v>
      </c>
      <c r="BA16" t="s">
        <v>273</v>
      </c>
      <c r="BL16" t="s">
        <v>266</v>
      </c>
      <c r="BM16" t="s">
        <v>266</v>
      </c>
      <c r="BO16" t="s">
        <v>274</v>
      </c>
      <c r="BP16" t="s">
        <v>275</v>
      </c>
      <c r="BS16" t="s">
        <v>265</v>
      </c>
      <c r="BT16" t="s">
        <v>264</v>
      </c>
      <c r="BU16" t="s">
        <v>267</v>
      </c>
      <c r="BV16" t="s">
        <v>267</v>
      </c>
      <c r="BW16" t="s">
        <v>276</v>
      </c>
      <c r="BX16" t="s">
        <v>276</v>
      </c>
      <c r="BY16" t="s">
        <v>267</v>
      </c>
      <c r="BZ16" t="s">
        <v>276</v>
      </c>
      <c r="CA16" t="s">
        <v>272</v>
      </c>
      <c r="CB16" t="s">
        <v>270</v>
      </c>
      <c r="CC16" t="s">
        <v>270</v>
      </c>
      <c r="CD16" t="s">
        <v>269</v>
      </c>
      <c r="CE16" t="s">
        <v>269</v>
      </c>
      <c r="CF16" t="s">
        <v>269</v>
      </c>
      <c r="CG16" t="s">
        <v>269</v>
      </c>
      <c r="CH16" t="s">
        <v>269</v>
      </c>
      <c r="CI16" t="s">
        <v>277</v>
      </c>
      <c r="CJ16" t="s">
        <v>266</v>
      </c>
      <c r="CK16" t="s">
        <v>266</v>
      </c>
      <c r="CL16" t="s">
        <v>266</v>
      </c>
      <c r="CQ16" t="s">
        <v>266</v>
      </c>
      <c r="CT16" t="s">
        <v>269</v>
      </c>
      <c r="CU16" t="s">
        <v>269</v>
      </c>
      <c r="CV16" t="s">
        <v>269</v>
      </c>
      <c r="CW16" t="s">
        <v>269</v>
      </c>
      <c r="CX16" t="s">
        <v>269</v>
      </c>
      <c r="CY16" t="s">
        <v>266</v>
      </c>
      <c r="CZ16" t="s">
        <v>266</v>
      </c>
      <c r="DA16" t="s">
        <v>266</v>
      </c>
      <c r="DB16" t="s">
        <v>264</v>
      </c>
      <c r="DE16" t="s">
        <v>278</v>
      </c>
      <c r="DF16" t="s">
        <v>278</v>
      </c>
      <c r="DH16" t="s">
        <v>264</v>
      </c>
      <c r="DI16" t="s">
        <v>279</v>
      </c>
      <c r="DK16" t="s">
        <v>264</v>
      </c>
      <c r="DL16" t="s">
        <v>264</v>
      </c>
      <c r="DN16" t="s">
        <v>280</v>
      </c>
      <c r="DO16" t="s">
        <v>281</v>
      </c>
      <c r="DP16" t="s">
        <v>280</v>
      </c>
      <c r="DQ16" t="s">
        <v>281</v>
      </c>
      <c r="DR16" t="s">
        <v>280</v>
      </c>
      <c r="DS16" t="s">
        <v>281</v>
      </c>
      <c r="DT16" t="s">
        <v>271</v>
      </c>
      <c r="DU16" t="s">
        <v>271</v>
      </c>
      <c r="DV16" t="s">
        <v>266</v>
      </c>
      <c r="DW16" t="s">
        <v>282</v>
      </c>
      <c r="DX16" t="s">
        <v>266</v>
      </c>
      <c r="DZ16" t="s">
        <v>267</v>
      </c>
      <c r="EA16" t="s">
        <v>283</v>
      </c>
      <c r="EB16" t="s">
        <v>267</v>
      </c>
      <c r="ED16" t="s">
        <v>276</v>
      </c>
      <c r="EE16" t="s">
        <v>284</v>
      </c>
      <c r="EF16" t="s">
        <v>276</v>
      </c>
      <c r="EK16" t="s">
        <v>271</v>
      </c>
      <c r="EL16" t="s">
        <v>271</v>
      </c>
      <c r="EM16" t="s">
        <v>280</v>
      </c>
      <c r="EN16" t="s">
        <v>281</v>
      </c>
      <c r="EO16" t="s">
        <v>281</v>
      </c>
      <c r="ES16" t="s">
        <v>281</v>
      </c>
      <c r="EW16" t="s">
        <v>267</v>
      </c>
      <c r="EX16" t="s">
        <v>267</v>
      </c>
      <c r="EY16" t="s">
        <v>276</v>
      </c>
      <c r="EZ16" t="s">
        <v>276</v>
      </c>
      <c r="FA16" t="s">
        <v>285</v>
      </c>
      <c r="FB16" t="s">
        <v>285</v>
      </c>
      <c r="FD16" t="s">
        <v>272</v>
      </c>
      <c r="FE16" t="s">
        <v>272</v>
      </c>
      <c r="FF16" t="s">
        <v>269</v>
      </c>
      <c r="FG16" t="s">
        <v>269</v>
      </c>
      <c r="FH16" t="s">
        <v>269</v>
      </c>
      <c r="FI16" t="s">
        <v>269</v>
      </c>
      <c r="FJ16" t="s">
        <v>269</v>
      </c>
      <c r="FK16" t="s">
        <v>271</v>
      </c>
      <c r="FL16" t="s">
        <v>271</v>
      </c>
      <c r="FM16" t="s">
        <v>271</v>
      </c>
      <c r="FN16" t="s">
        <v>269</v>
      </c>
      <c r="FO16" t="s">
        <v>267</v>
      </c>
      <c r="FP16" t="s">
        <v>276</v>
      </c>
      <c r="FQ16" t="s">
        <v>271</v>
      </c>
      <c r="FR16" t="s">
        <v>271</v>
      </c>
    </row>
    <row r="17" spans="1:174">
      <c r="A17">
        <v>1</v>
      </c>
      <c r="B17">
        <v>1603915066.1</v>
      </c>
      <c r="C17">
        <v>0</v>
      </c>
      <c r="D17" t="s">
        <v>286</v>
      </c>
      <c r="E17" t="s">
        <v>287</v>
      </c>
      <c r="F17" t="s">
        <v>288</v>
      </c>
      <c r="G17" t="s">
        <v>289</v>
      </c>
      <c r="H17">
        <v>1603915058.35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290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291</v>
      </c>
      <c r="AR17">
        <v>15420.2</v>
      </c>
      <c r="AS17">
        <v>1160.52423076923</v>
      </c>
      <c r="AT17">
        <v>1517.04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292</v>
      </c>
      <c r="BD17">
        <v>815.95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293</v>
      </c>
      <c r="BS17">
        <v>2</v>
      </c>
      <c r="BT17">
        <v>1603915058.35</v>
      </c>
      <c r="BU17">
        <v>385.309866666667</v>
      </c>
      <c r="BV17">
        <v>400.0157</v>
      </c>
      <c r="BW17">
        <v>32.4229866666667</v>
      </c>
      <c r="BX17">
        <v>28.51955</v>
      </c>
      <c r="BY17">
        <v>384.901566666667</v>
      </c>
      <c r="BZ17">
        <v>32.08219</v>
      </c>
      <c r="CA17">
        <v>500.0204</v>
      </c>
      <c r="CB17">
        <v>101.813033333333</v>
      </c>
      <c r="CC17">
        <v>0.0999902933333333</v>
      </c>
      <c r="CD17">
        <v>36.8730566666667</v>
      </c>
      <c r="CE17">
        <v>36.53859</v>
      </c>
      <c r="CF17">
        <v>999.9</v>
      </c>
      <c r="CG17">
        <v>0</v>
      </c>
      <c r="CH17">
        <v>0</v>
      </c>
      <c r="CI17">
        <v>9997.2</v>
      </c>
      <c r="CJ17">
        <v>0</v>
      </c>
      <c r="CK17">
        <v>239.831766666667</v>
      </c>
      <c r="CL17">
        <v>1299.97633333333</v>
      </c>
      <c r="CM17">
        <v>0.899998</v>
      </c>
      <c r="CN17">
        <v>0.100002</v>
      </c>
      <c r="CO17">
        <v>0</v>
      </c>
      <c r="CP17">
        <v>1160.41333333333</v>
      </c>
      <c r="CQ17">
        <v>4.99979</v>
      </c>
      <c r="CR17">
        <v>15125.1633333333</v>
      </c>
      <c r="CS17">
        <v>11051.08</v>
      </c>
      <c r="CT17">
        <v>47.5434</v>
      </c>
      <c r="CU17">
        <v>49.875</v>
      </c>
      <c r="CV17">
        <v>48.5475333333333</v>
      </c>
      <c r="CW17">
        <v>49.3435</v>
      </c>
      <c r="CX17">
        <v>49.5103333333333</v>
      </c>
      <c r="CY17">
        <v>1165.47666666667</v>
      </c>
      <c r="CZ17">
        <v>129.5</v>
      </c>
      <c r="DA17">
        <v>0</v>
      </c>
      <c r="DB17">
        <v>171.600000143051</v>
      </c>
      <c r="DC17">
        <v>0</v>
      </c>
      <c r="DD17">
        <v>1160.52423076923</v>
      </c>
      <c r="DE17">
        <v>-473.992820813341</v>
      </c>
      <c r="DF17">
        <v>-5979.75043118258</v>
      </c>
      <c r="DG17">
        <v>15126.4807692308</v>
      </c>
      <c r="DH17">
        <v>15</v>
      </c>
      <c r="DI17">
        <v>1603914166</v>
      </c>
      <c r="DJ17" t="s">
        <v>294</v>
      </c>
      <c r="DK17">
        <v>1603914158.5</v>
      </c>
      <c r="DL17">
        <v>1603914166</v>
      </c>
      <c r="DM17">
        <v>1</v>
      </c>
      <c r="DN17">
        <v>0.116</v>
      </c>
      <c r="DO17">
        <v>-0.15</v>
      </c>
      <c r="DP17">
        <v>0.411</v>
      </c>
      <c r="DQ17">
        <v>0.224</v>
      </c>
      <c r="DR17">
        <v>400</v>
      </c>
      <c r="DS17">
        <v>32</v>
      </c>
      <c r="DT17">
        <v>0.31</v>
      </c>
      <c r="DU17">
        <v>0.19</v>
      </c>
      <c r="DV17">
        <v>10.9548024960987</v>
      </c>
      <c r="DW17">
        <v>0.310751418907955</v>
      </c>
      <c r="DX17">
        <v>0.0369054282599286</v>
      </c>
      <c r="DY17">
        <v>1</v>
      </c>
      <c r="DZ17">
        <v>-14.69989</v>
      </c>
      <c r="EA17">
        <v>-0.784543715239139</v>
      </c>
      <c r="EB17">
        <v>0.0685411085894201</v>
      </c>
      <c r="EC17">
        <v>0</v>
      </c>
      <c r="ED17">
        <v>3.89388133333333</v>
      </c>
      <c r="EE17">
        <v>1.13819746384873</v>
      </c>
      <c r="EF17">
        <v>0.0828938909181826</v>
      </c>
      <c r="EG17">
        <v>0</v>
      </c>
      <c r="EH17">
        <v>1</v>
      </c>
      <c r="EI17">
        <v>3</v>
      </c>
      <c r="EJ17" t="s">
        <v>295</v>
      </c>
      <c r="EK17">
        <v>100</v>
      </c>
      <c r="EL17">
        <v>100</v>
      </c>
      <c r="EM17">
        <v>0.408</v>
      </c>
      <c r="EN17">
        <v>0.3435</v>
      </c>
      <c r="EO17">
        <v>0.25831816234021</v>
      </c>
      <c r="EP17">
        <v>0.000608231501840576</v>
      </c>
      <c r="EQ17">
        <v>-6.15721122119998e-07</v>
      </c>
      <c r="ER17">
        <v>1.2304956265122e-10</v>
      </c>
      <c r="ES17">
        <v>0.223905000000002</v>
      </c>
      <c r="ET17">
        <v>0</v>
      </c>
      <c r="EU17">
        <v>0</v>
      </c>
      <c r="EV17">
        <v>0</v>
      </c>
      <c r="EW17">
        <v>4</v>
      </c>
      <c r="EX17">
        <v>2168</v>
      </c>
      <c r="EY17">
        <v>1</v>
      </c>
      <c r="EZ17">
        <v>28</v>
      </c>
      <c r="FA17">
        <v>15.1</v>
      </c>
      <c r="FB17">
        <v>15</v>
      </c>
      <c r="FC17">
        <v>2</v>
      </c>
      <c r="FD17">
        <v>509.291</v>
      </c>
      <c r="FE17">
        <v>117.808</v>
      </c>
      <c r="FF17">
        <v>35.6869</v>
      </c>
      <c r="FG17">
        <v>33.5967</v>
      </c>
      <c r="FH17">
        <v>30.0004</v>
      </c>
      <c r="FI17">
        <v>33.3669</v>
      </c>
      <c r="FJ17">
        <v>33.3119</v>
      </c>
      <c r="FK17">
        <v>20.2545</v>
      </c>
      <c r="FL17">
        <v>0</v>
      </c>
      <c r="FM17">
        <v>100</v>
      </c>
      <c r="FN17">
        <v>-999.9</v>
      </c>
      <c r="FO17">
        <v>400</v>
      </c>
      <c r="FP17">
        <v>29.3124</v>
      </c>
      <c r="FQ17">
        <v>100.728</v>
      </c>
      <c r="FR17">
        <v>100.91</v>
      </c>
    </row>
    <row r="18" spans="1:174">
      <c r="A18">
        <v>2</v>
      </c>
      <c r="B18">
        <v>1603915152.6</v>
      </c>
      <c r="C18">
        <v>86.5</v>
      </c>
      <c r="D18" t="s">
        <v>296</v>
      </c>
      <c r="E18" t="s">
        <v>297</v>
      </c>
      <c r="F18" t="s">
        <v>288</v>
      </c>
      <c r="G18" t="s">
        <v>289</v>
      </c>
      <c r="H18">
        <v>1603915144.85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290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298</v>
      </c>
      <c r="AR18">
        <v>15410.7</v>
      </c>
      <c r="AS18">
        <v>1361.2068</v>
      </c>
      <c r="AT18">
        <v>1794.13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299</v>
      </c>
      <c r="BD18">
        <v>831.57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293</v>
      </c>
      <c r="BS18">
        <v>2</v>
      </c>
      <c r="BT18">
        <v>1603915144.85</v>
      </c>
      <c r="BU18">
        <v>381.3303</v>
      </c>
      <c r="BV18">
        <v>399.993833333333</v>
      </c>
      <c r="BW18">
        <v>33.56295</v>
      </c>
      <c r="BX18">
        <v>28.10137</v>
      </c>
      <c r="BY18">
        <v>380.922766666667</v>
      </c>
      <c r="BZ18">
        <v>33.18521</v>
      </c>
      <c r="CA18">
        <v>500.0147</v>
      </c>
      <c r="CB18">
        <v>101.813466666667</v>
      </c>
      <c r="CC18">
        <v>0.0999533433333333</v>
      </c>
      <c r="CD18">
        <v>36.85114</v>
      </c>
      <c r="CE18">
        <v>36.23506</v>
      </c>
      <c r="CF18">
        <v>999.9</v>
      </c>
      <c r="CG18">
        <v>0</v>
      </c>
      <c r="CH18">
        <v>0</v>
      </c>
      <c r="CI18">
        <v>9996.40933333333</v>
      </c>
      <c r="CJ18">
        <v>0</v>
      </c>
      <c r="CK18">
        <v>271.308266666667</v>
      </c>
      <c r="CL18">
        <v>1299.98766666667</v>
      </c>
      <c r="CM18">
        <v>0.9000001</v>
      </c>
      <c r="CN18">
        <v>0.100000116666667</v>
      </c>
      <c r="CO18">
        <v>0</v>
      </c>
      <c r="CP18">
        <v>1367.641</v>
      </c>
      <c r="CQ18">
        <v>4.99979</v>
      </c>
      <c r="CR18">
        <v>17990.5433333333</v>
      </c>
      <c r="CS18">
        <v>11051.1633333333</v>
      </c>
      <c r="CT18">
        <v>47.3351</v>
      </c>
      <c r="CU18">
        <v>49.6891</v>
      </c>
      <c r="CV18">
        <v>48.2872</v>
      </c>
      <c r="CW18">
        <v>49.1663333333333</v>
      </c>
      <c r="CX18">
        <v>49.3141</v>
      </c>
      <c r="CY18">
        <v>1165.48933333333</v>
      </c>
      <c r="CZ18">
        <v>129.498333333333</v>
      </c>
      <c r="DA18">
        <v>0</v>
      </c>
      <c r="DB18">
        <v>85.5</v>
      </c>
      <c r="DC18">
        <v>0</v>
      </c>
      <c r="DD18">
        <v>1361.2068</v>
      </c>
      <c r="DE18">
        <v>-644.74230668397</v>
      </c>
      <c r="DF18">
        <v>-8237.26152589354</v>
      </c>
      <c r="DG18">
        <v>17907.576</v>
      </c>
      <c r="DH18">
        <v>15</v>
      </c>
      <c r="DI18">
        <v>1603914166</v>
      </c>
      <c r="DJ18" t="s">
        <v>294</v>
      </c>
      <c r="DK18">
        <v>1603914158.5</v>
      </c>
      <c r="DL18">
        <v>1603914166</v>
      </c>
      <c r="DM18">
        <v>1</v>
      </c>
      <c r="DN18">
        <v>0.116</v>
      </c>
      <c r="DO18">
        <v>-0.15</v>
      </c>
      <c r="DP18">
        <v>0.411</v>
      </c>
      <c r="DQ18">
        <v>0.224</v>
      </c>
      <c r="DR18">
        <v>400</v>
      </c>
      <c r="DS18">
        <v>32</v>
      </c>
      <c r="DT18">
        <v>0.31</v>
      </c>
      <c r="DU18">
        <v>0.19</v>
      </c>
      <c r="DV18">
        <v>13.7630706221825</v>
      </c>
      <c r="DW18">
        <v>-0.592513915983935</v>
      </c>
      <c r="DX18">
        <v>0.0454986710602317</v>
      </c>
      <c r="DY18">
        <v>0</v>
      </c>
      <c r="DZ18">
        <v>-18.6635933333333</v>
      </c>
      <c r="EA18">
        <v>0.433494994438293</v>
      </c>
      <c r="EB18">
        <v>0.0366693053595997</v>
      </c>
      <c r="EC18">
        <v>0</v>
      </c>
      <c r="ED18">
        <v>5.461589</v>
      </c>
      <c r="EE18">
        <v>0.671963959955518</v>
      </c>
      <c r="EF18">
        <v>0.048934704477838</v>
      </c>
      <c r="EG18">
        <v>0</v>
      </c>
      <c r="EH18">
        <v>0</v>
      </c>
      <c r="EI18">
        <v>3</v>
      </c>
      <c r="EJ18" t="s">
        <v>300</v>
      </c>
      <c r="EK18">
        <v>100</v>
      </c>
      <c r="EL18">
        <v>100</v>
      </c>
      <c r="EM18">
        <v>0.408</v>
      </c>
      <c r="EN18">
        <v>0.3789</v>
      </c>
      <c r="EO18">
        <v>0.25831816234021</v>
      </c>
      <c r="EP18">
        <v>0.000608231501840576</v>
      </c>
      <c r="EQ18">
        <v>-6.15721122119998e-07</v>
      </c>
      <c r="ER18">
        <v>1.2304956265122e-10</v>
      </c>
      <c r="ES18">
        <v>0.223905000000002</v>
      </c>
      <c r="ET18">
        <v>0</v>
      </c>
      <c r="EU18">
        <v>0</v>
      </c>
      <c r="EV18">
        <v>0</v>
      </c>
      <c r="EW18">
        <v>4</v>
      </c>
      <c r="EX18">
        <v>2168</v>
      </c>
      <c r="EY18">
        <v>1</v>
      </c>
      <c r="EZ18">
        <v>28</v>
      </c>
      <c r="FA18">
        <v>16.6</v>
      </c>
      <c r="FB18">
        <v>16.4</v>
      </c>
      <c r="FC18">
        <v>2</v>
      </c>
      <c r="FD18">
        <v>508.734</v>
      </c>
      <c r="FE18">
        <v>119.626</v>
      </c>
      <c r="FF18">
        <v>35.7185</v>
      </c>
      <c r="FG18">
        <v>33.6705</v>
      </c>
      <c r="FH18">
        <v>30.0006</v>
      </c>
      <c r="FI18">
        <v>33.4239</v>
      </c>
      <c r="FJ18">
        <v>33.3707</v>
      </c>
      <c r="FK18">
        <v>20.2518</v>
      </c>
      <c r="FL18">
        <v>0</v>
      </c>
      <c r="FM18">
        <v>100</v>
      </c>
      <c r="FN18">
        <v>-999.9</v>
      </c>
      <c r="FO18">
        <v>400</v>
      </c>
      <c r="FP18">
        <v>32.2293</v>
      </c>
      <c r="FQ18">
        <v>100.705</v>
      </c>
      <c r="FR18">
        <v>100.896</v>
      </c>
    </row>
    <row r="19" spans="1:174">
      <c r="A19">
        <v>3</v>
      </c>
      <c r="B19">
        <v>1603915301.6</v>
      </c>
      <c r="C19">
        <v>235.5</v>
      </c>
      <c r="D19" t="s">
        <v>301</v>
      </c>
      <c r="E19" t="s">
        <v>302</v>
      </c>
      <c r="F19" t="s">
        <v>303</v>
      </c>
      <c r="G19" t="s">
        <v>304</v>
      </c>
      <c r="H19">
        <v>1603915293.6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290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305</v>
      </c>
      <c r="AR19">
        <v>15446.9</v>
      </c>
      <c r="AS19">
        <v>1628.73730769231</v>
      </c>
      <c r="AT19">
        <v>2046.27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306</v>
      </c>
      <c r="BD19">
        <v>723.3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293</v>
      </c>
      <c r="BS19">
        <v>2</v>
      </c>
      <c r="BT19">
        <v>1603915293.6</v>
      </c>
      <c r="BU19">
        <v>388.154064516129</v>
      </c>
      <c r="BV19">
        <v>400.003451612903</v>
      </c>
      <c r="BW19">
        <v>30.2979193548387</v>
      </c>
      <c r="BX19">
        <v>27.4477</v>
      </c>
      <c r="BY19">
        <v>387.745225806452</v>
      </c>
      <c r="BZ19">
        <v>30.0229387096774</v>
      </c>
      <c r="CA19">
        <v>500.032451612903</v>
      </c>
      <c r="CB19">
        <v>101.815967741935</v>
      </c>
      <c r="CC19">
        <v>0.100009070967742</v>
      </c>
      <c r="CD19">
        <v>36.7570967741935</v>
      </c>
      <c r="CE19">
        <v>36.259935483871</v>
      </c>
      <c r="CF19">
        <v>999.9</v>
      </c>
      <c r="CG19">
        <v>0</v>
      </c>
      <c r="CH19">
        <v>0</v>
      </c>
      <c r="CI19">
        <v>10006.4903225806</v>
      </c>
      <c r="CJ19">
        <v>0</v>
      </c>
      <c r="CK19">
        <v>452.526</v>
      </c>
      <c r="CL19">
        <v>1300.01290322581</v>
      </c>
      <c r="CM19">
        <v>0.899992451612903</v>
      </c>
      <c r="CN19">
        <v>0.100007548387097</v>
      </c>
      <c r="CO19">
        <v>0</v>
      </c>
      <c r="CP19">
        <v>1631.29419354839</v>
      </c>
      <c r="CQ19">
        <v>4.99979</v>
      </c>
      <c r="CR19">
        <v>21513.6870967742</v>
      </c>
      <c r="CS19">
        <v>11051.3677419355</v>
      </c>
      <c r="CT19">
        <v>46.937064516129</v>
      </c>
      <c r="CU19">
        <v>49.304</v>
      </c>
      <c r="CV19">
        <v>47.8587419354838</v>
      </c>
      <c r="CW19">
        <v>48.772</v>
      </c>
      <c r="CX19">
        <v>48.925</v>
      </c>
      <c r="CY19">
        <v>1165.50096774194</v>
      </c>
      <c r="CZ19">
        <v>129.513225806452</v>
      </c>
      <c r="DA19">
        <v>0</v>
      </c>
      <c r="DB19">
        <v>112.799999952316</v>
      </c>
      <c r="DC19">
        <v>0</v>
      </c>
      <c r="DD19">
        <v>1628.73730769231</v>
      </c>
      <c r="DE19">
        <v>-206.267692297018</v>
      </c>
      <c r="DF19">
        <v>-2995.6854702312</v>
      </c>
      <c r="DG19">
        <v>21476.5923076923</v>
      </c>
      <c r="DH19">
        <v>15</v>
      </c>
      <c r="DI19">
        <v>1603914166</v>
      </c>
      <c r="DJ19" t="s">
        <v>294</v>
      </c>
      <c r="DK19">
        <v>1603914158.5</v>
      </c>
      <c r="DL19">
        <v>1603914166</v>
      </c>
      <c r="DM19">
        <v>1</v>
      </c>
      <c r="DN19">
        <v>0.116</v>
      </c>
      <c r="DO19">
        <v>-0.15</v>
      </c>
      <c r="DP19">
        <v>0.411</v>
      </c>
      <c r="DQ19">
        <v>0.224</v>
      </c>
      <c r="DR19">
        <v>400</v>
      </c>
      <c r="DS19">
        <v>32</v>
      </c>
      <c r="DT19">
        <v>0.31</v>
      </c>
      <c r="DU19">
        <v>0.19</v>
      </c>
      <c r="DV19">
        <v>8.92385491596343</v>
      </c>
      <c r="DW19">
        <v>0.198342563142021</v>
      </c>
      <c r="DX19">
        <v>0.029191795154792</v>
      </c>
      <c r="DY19">
        <v>1</v>
      </c>
      <c r="DZ19">
        <v>-11.85519</v>
      </c>
      <c r="EA19">
        <v>-0.714294994438257</v>
      </c>
      <c r="EB19">
        <v>0.0585641491585652</v>
      </c>
      <c r="EC19">
        <v>0</v>
      </c>
      <c r="ED19">
        <v>2.85700933333333</v>
      </c>
      <c r="EE19">
        <v>1.33520836484982</v>
      </c>
      <c r="EF19">
        <v>0.0971904555990739</v>
      </c>
      <c r="EG19">
        <v>0</v>
      </c>
      <c r="EH19">
        <v>1</v>
      </c>
      <c r="EI19">
        <v>3</v>
      </c>
      <c r="EJ19" t="s">
        <v>295</v>
      </c>
      <c r="EK19">
        <v>100</v>
      </c>
      <c r="EL19">
        <v>100</v>
      </c>
      <c r="EM19">
        <v>0.409</v>
      </c>
      <c r="EN19">
        <v>0.2785</v>
      </c>
      <c r="EO19">
        <v>0.25831816234021</v>
      </c>
      <c r="EP19">
        <v>0.000608231501840576</v>
      </c>
      <c r="EQ19">
        <v>-6.15721122119998e-07</v>
      </c>
      <c r="ER19">
        <v>1.2304956265122e-10</v>
      </c>
      <c r="ES19">
        <v>-0.137938359823131</v>
      </c>
      <c r="ET19">
        <v>-0.00569765496608819</v>
      </c>
      <c r="EU19">
        <v>0.000722946965334274</v>
      </c>
      <c r="EV19">
        <v>-2.50093221867934e-06</v>
      </c>
      <c r="EW19">
        <v>4</v>
      </c>
      <c r="EX19">
        <v>2168</v>
      </c>
      <c r="EY19">
        <v>1</v>
      </c>
      <c r="EZ19">
        <v>28</v>
      </c>
      <c r="FA19">
        <v>19.1</v>
      </c>
      <c r="FB19">
        <v>18.9</v>
      </c>
      <c r="FC19">
        <v>2</v>
      </c>
      <c r="FD19">
        <v>508.634</v>
      </c>
      <c r="FE19">
        <v>134.016</v>
      </c>
      <c r="FF19">
        <v>35.7008</v>
      </c>
      <c r="FG19">
        <v>33.8045</v>
      </c>
      <c r="FH19">
        <v>30.0005</v>
      </c>
      <c r="FI19">
        <v>33.5264</v>
      </c>
      <c r="FJ19">
        <v>33.4679</v>
      </c>
      <c r="FK19">
        <v>20.2503</v>
      </c>
      <c r="FL19">
        <v>0</v>
      </c>
      <c r="FM19">
        <v>100</v>
      </c>
      <c r="FN19">
        <v>-999.9</v>
      </c>
      <c r="FO19">
        <v>400</v>
      </c>
      <c r="FP19">
        <v>33.2244</v>
      </c>
      <c r="FQ19">
        <v>100.685</v>
      </c>
      <c r="FR19">
        <v>100.886</v>
      </c>
    </row>
    <row r="20" spans="1:174">
      <c r="A20">
        <v>4</v>
      </c>
      <c r="B20">
        <v>1603915381.6</v>
      </c>
      <c r="C20">
        <v>315.5</v>
      </c>
      <c r="D20" t="s">
        <v>307</v>
      </c>
      <c r="E20" t="s">
        <v>308</v>
      </c>
      <c r="F20" t="s">
        <v>303</v>
      </c>
      <c r="G20" t="s">
        <v>304</v>
      </c>
      <c r="H20">
        <v>1603915373.6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290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309</v>
      </c>
      <c r="AR20">
        <v>15458.3</v>
      </c>
      <c r="AS20">
        <v>1108.77461538462</v>
      </c>
      <c r="AT20">
        <v>1639.15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310</v>
      </c>
      <c r="BD20">
        <v>626.69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293</v>
      </c>
      <c r="BS20">
        <v>2</v>
      </c>
      <c r="BT20">
        <v>1603915373.6</v>
      </c>
      <c r="BU20">
        <v>380.291806451613</v>
      </c>
      <c r="BV20">
        <v>400.00564516129</v>
      </c>
      <c r="BW20">
        <v>32.8310129032258</v>
      </c>
      <c r="BX20">
        <v>27.1243290322581</v>
      </c>
      <c r="BY20">
        <v>379.884548387097</v>
      </c>
      <c r="BZ20">
        <v>32.4771258064516</v>
      </c>
      <c r="CA20">
        <v>500.018451612903</v>
      </c>
      <c r="CB20">
        <v>101.815129032258</v>
      </c>
      <c r="CC20">
        <v>0.0999634838709677</v>
      </c>
      <c r="CD20">
        <v>36.6376419354839</v>
      </c>
      <c r="CE20">
        <v>35.9299225806452</v>
      </c>
      <c r="CF20">
        <v>999.9</v>
      </c>
      <c r="CG20">
        <v>0</v>
      </c>
      <c r="CH20">
        <v>0</v>
      </c>
      <c r="CI20">
        <v>10000.4790322581</v>
      </c>
      <c r="CJ20">
        <v>0</v>
      </c>
      <c r="CK20">
        <v>350.831193548387</v>
      </c>
      <c r="CL20">
        <v>1300.01709677419</v>
      </c>
      <c r="CM20">
        <v>0.899995225806452</v>
      </c>
      <c r="CN20">
        <v>0.100004761290323</v>
      </c>
      <c r="CO20">
        <v>0</v>
      </c>
      <c r="CP20">
        <v>1109.86</v>
      </c>
      <c r="CQ20">
        <v>4.99979</v>
      </c>
      <c r="CR20">
        <v>14681.6419354839</v>
      </c>
      <c r="CS20">
        <v>11051.4161290323</v>
      </c>
      <c r="CT20">
        <v>46.816129032258</v>
      </c>
      <c r="CU20">
        <v>49.157</v>
      </c>
      <c r="CV20">
        <v>47.7113870967742</v>
      </c>
      <c r="CW20">
        <v>48.637</v>
      </c>
      <c r="CX20">
        <v>48.802</v>
      </c>
      <c r="CY20">
        <v>1165.50870967742</v>
      </c>
      <c r="CZ20">
        <v>129.508709677419</v>
      </c>
      <c r="DA20">
        <v>0</v>
      </c>
      <c r="DB20">
        <v>79.2999999523163</v>
      </c>
      <c r="DC20">
        <v>0</v>
      </c>
      <c r="DD20">
        <v>1108.77461538462</v>
      </c>
      <c r="DE20">
        <v>-98.6625639772448</v>
      </c>
      <c r="DF20">
        <v>-1329.57264775608</v>
      </c>
      <c r="DG20">
        <v>14667.6230769231</v>
      </c>
      <c r="DH20">
        <v>15</v>
      </c>
      <c r="DI20">
        <v>1603914166</v>
      </c>
      <c r="DJ20" t="s">
        <v>294</v>
      </c>
      <c r="DK20">
        <v>1603914158.5</v>
      </c>
      <c r="DL20">
        <v>1603914166</v>
      </c>
      <c r="DM20">
        <v>1</v>
      </c>
      <c r="DN20">
        <v>0.116</v>
      </c>
      <c r="DO20">
        <v>-0.15</v>
      </c>
      <c r="DP20">
        <v>0.411</v>
      </c>
      <c r="DQ20">
        <v>0.224</v>
      </c>
      <c r="DR20">
        <v>400</v>
      </c>
      <c r="DS20">
        <v>32</v>
      </c>
      <c r="DT20">
        <v>0.31</v>
      </c>
      <c r="DU20">
        <v>0.19</v>
      </c>
      <c r="DV20">
        <v>14.5573971619453</v>
      </c>
      <c r="DW20">
        <v>0.0147618806518842</v>
      </c>
      <c r="DX20">
        <v>0.0208987951938126</v>
      </c>
      <c r="DY20">
        <v>1</v>
      </c>
      <c r="DZ20">
        <v>-19.7179966666667</v>
      </c>
      <c r="EA20">
        <v>-0.463264071190225</v>
      </c>
      <c r="EB20">
        <v>0.0423113498038319</v>
      </c>
      <c r="EC20">
        <v>0</v>
      </c>
      <c r="ED20">
        <v>5.713547</v>
      </c>
      <c r="EE20">
        <v>1.33539550611791</v>
      </c>
      <c r="EF20">
        <v>0.0972966528423939</v>
      </c>
      <c r="EG20">
        <v>0</v>
      </c>
      <c r="EH20">
        <v>1</v>
      </c>
      <c r="EI20">
        <v>3</v>
      </c>
      <c r="EJ20" t="s">
        <v>295</v>
      </c>
      <c r="EK20">
        <v>100</v>
      </c>
      <c r="EL20">
        <v>100</v>
      </c>
      <c r="EM20">
        <v>0.407</v>
      </c>
      <c r="EN20">
        <v>0.3576</v>
      </c>
      <c r="EO20">
        <v>0.25831816234021</v>
      </c>
      <c r="EP20">
        <v>0.000608231501840576</v>
      </c>
      <c r="EQ20">
        <v>-6.15721122119998e-07</v>
      </c>
      <c r="ER20">
        <v>1.2304956265122e-10</v>
      </c>
      <c r="ES20">
        <v>0.223905000000002</v>
      </c>
      <c r="ET20">
        <v>0</v>
      </c>
      <c r="EU20">
        <v>0</v>
      </c>
      <c r="EV20">
        <v>0</v>
      </c>
      <c r="EW20">
        <v>4</v>
      </c>
      <c r="EX20">
        <v>2168</v>
      </c>
      <c r="EY20">
        <v>1</v>
      </c>
      <c r="EZ20">
        <v>28</v>
      </c>
      <c r="FA20">
        <v>20.4</v>
      </c>
      <c r="FB20">
        <v>20.3</v>
      </c>
      <c r="FC20">
        <v>2</v>
      </c>
      <c r="FD20">
        <v>510.373</v>
      </c>
      <c r="FE20">
        <v>138.761</v>
      </c>
      <c r="FF20">
        <v>35.6978</v>
      </c>
      <c r="FG20">
        <v>33.8687</v>
      </c>
      <c r="FH20">
        <v>30.0005</v>
      </c>
      <c r="FI20">
        <v>33.5864</v>
      </c>
      <c r="FJ20">
        <v>33.5252</v>
      </c>
      <c r="FK20">
        <v>20.2476</v>
      </c>
      <c r="FL20">
        <v>0</v>
      </c>
      <c r="FM20">
        <v>100</v>
      </c>
      <c r="FN20">
        <v>-999.9</v>
      </c>
      <c r="FO20">
        <v>400</v>
      </c>
      <c r="FP20">
        <v>30.2641</v>
      </c>
      <c r="FQ20">
        <v>100.67</v>
      </c>
      <c r="FR20">
        <v>100.875</v>
      </c>
    </row>
    <row r="21" spans="1:174">
      <c r="A21">
        <v>5</v>
      </c>
      <c r="B21">
        <v>1603916399.1</v>
      </c>
      <c r="C21">
        <v>1333</v>
      </c>
      <c r="D21" t="s">
        <v>311</v>
      </c>
      <c r="E21" t="s">
        <v>312</v>
      </c>
      <c r="F21" t="s">
        <v>313</v>
      </c>
      <c r="G21" t="s">
        <v>314</v>
      </c>
      <c r="H21">
        <v>1603916391.1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290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315</v>
      </c>
      <c r="AR21">
        <v>15441.6</v>
      </c>
      <c r="AS21">
        <v>1202.3144</v>
      </c>
      <c r="AT21">
        <v>1583.81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316</v>
      </c>
      <c r="BD21">
        <v>706.58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293</v>
      </c>
      <c r="BS21">
        <v>2</v>
      </c>
      <c r="BT21">
        <v>1603916391.1</v>
      </c>
      <c r="BU21">
        <v>383.214290322581</v>
      </c>
      <c r="BV21">
        <v>400.019903225807</v>
      </c>
      <c r="BW21">
        <v>29.1579096774194</v>
      </c>
      <c r="BX21">
        <v>23.7886161290323</v>
      </c>
      <c r="BY21">
        <v>382.806419354839</v>
      </c>
      <c r="BZ21">
        <v>28.9165580645161</v>
      </c>
      <c r="CA21">
        <v>500.023419354839</v>
      </c>
      <c r="CB21">
        <v>101.78735483871</v>
      </c>
      <c r="CC21">
        <v>0.100033916129032</v>
      </c>
      <c r="CD21">
        <v>36.3896677419355</v>
      </c>
      <c r="CE21">
        <v>35.6413806451613</v>
      </c>
      <c r="CF21">
        <v>999.9</v>
      </c>
      <c r="CG21">
        <v>0</v>
      </c>
      <c r="CH21">
        <v>0</v>
      </c>
      <c r="CI21">
        <v>10002.3558064516</v>
      </c>
      <c r="CJ21">
        <v>0</v>
      </c>
      <c r="CK21">
        <v>593.032838709677</v>
      </c>
      <c r="CL21">
        <v>1299.97032258065</v>
      </c>
      <c r="CM21">
        <v>0.900001225806451</v>
      </c>
      <c r="CN21">
        <v>0.0999985129032258</v>
      </c>
      <c r="CO21">
        <v>0</v>
      </c>
      <c r="CP21">
        <v>1204.65193548387</v>
      </c>
      <c r="CQ21">
        <v>4.99979</v>
      </c>
      <c r="CR21">
        <v>15767.4451612903</v>
      </c>
      <c r="CS21">
        <v>11051.0483870968</v>
      </c>
      <c r="CT21">
        <v>47.3465483870968</v>
      </c>
      <c r="CU21">
        <v>49.4593548387097</v>
      </c>
      <c r="CV21">
        <v>48.3201935483871</v>
      </c>
      <c r="CW21">
        <v>49.058</v>
      </c>
      <c r="CX21">
        <v>49.245935483871</v>
      </c>
      <c r="CY21">
        <v>1165.47451612903</v>
      </c>
      <c r="CZ21">
        <v>129.495806451613</v>
      </c>
      <c r="DA21">
        <v>0</v>
      </c>
      <c r="DB21">
        <v>315.799999952316</v>
      </c>
      <c r="DC21">
        <v>0</v>
      </c>
      <c r="DD21">
        <v>1202.3144</v>
      </c>
      <c r="DE21">
        <v>-256.991538851847</v>
      </c>
      <c r="DF21">
        <v>-3298.96923571971</v>
      </c>
      <c r="DG21">
        <v>15737.58</v>
      </c>
      <c r="DH21">
        <v>15</v>
      </c>
      <c r="DI21">
        <v>1603914166</v>
      </c>
      <c r="DJ21" t="s">
        <v>294</v>
      </c>
      <c r="DK21">
        <v>1603914158.5</v>
      </c>
      <c r="DL21">
        <v>1603914166</v>
      </c>
      <c r="DM21">
        <v>1</v>
      </c>
      <c r="DN21">
        <v>0.116</v>
      </c>
      <c r="DO21">
        <v>-0.15</v>
      </c>
      <c r="DP21">
        <v>0.411</v>
      </c>
      <c r="DQ21">
        <v>0.224</v>
      </c>
      <c r="DR21">
        <v>400</v>
      </c>
      <c r="DS21">
        <v>32</v>
      </c>
      <c r="DT21">
        <v>0.31</v>
      </c>
      <c r="DU21">
        <v>0.19</v>
      </c>
      <c r="DV21">
        <v>12.2425635014397</v>
      </c>
      <c r="DW21">
        <v>-0.195719292214509</v>
      </c>
      <c r="DX21">
        <v>0.0269808867171152</v>
      </c>
      <c r="DY21">
        <v>1</v>
      </c>
      <c r="DZ21">
        <v>-16.80689</v>
      </c>
      <c r="EA21">
        <v>0.126740823136796</v>
      </c>
      <c r="EB21">
        <v>0.0279931819079816</v>
      </c>
      <c r="EC21">
        <v>1</v>
      </c>
      <c r="ED21">
        <v>5.36768066666667</v>
      </c>
      <c r="EE21">
        <v>0.446107942157959</v>
      </c>
      <c r="EF21">
        <v>0.0323906395875242</v>
      </c>
      <c r="EG21">
        <v>0</v>
      </c>
      <c r="EH21">
        <v>2</v>
      </c>
      <c r="EI21">
        <v>3</v>
      </c>
      <c r="EJ21" t="s">
        <v>317</v>
      </c>
      <c r="EK21">
        <v>100</v>
      </c>
      <c r="EL21">
        <v>100</v>
      </c>
      <c r="EM21">
        <v>0.408</v>
      </c>
      <c r="EN21">
        <v>0.2422</v>
      </c>
      <c r="EO21">
        <v>0.25831816234021</v>
      </c>
      <c r="EP21">
        <v>0.000608231501840576</v>
      </c>
      <c r="EQ21">
        <v>-6.15721122119998e-07</v>
      </c>
      <c r="ER21">
        <v>1.2304956265122e-10</v>
      </c>
      <c r="ES21">
        <v>-0.137938359823131</v>
      </c>
      <c r="ET21">
        <v>-0.00569765496608819</v>
      </c>
      <c r="EU21">
        <v>0.000722946965334274</v>
      </c>
      <c r="EV21">
        <v>-2.50093221867934e-06</v>
      </c>
      <c r="EW21">
        <v>4</v>
      </c>
      <c r="EX21">
        <v>2168</v>
      </c>
      <c r="EY21">
        <v>1</v>
      </c>
      <c r="EZ21">
        <v>28</v>
      </c>
      <c r="FA21">
        <v>37.3</v>
      </c>
      <c r="FB21">
        <v>37.2</v>
      </c>
      <c r="FC21">
        <v>2</v>
      </c>
      <c r="FD21">
        <v>511.682</v>
      </c>
      <c r="FE21">
        <v>116.018</v>
      </c>
      <c r="FF21">
        <v>35.4061</v>
      </c>
      <c r="FG21">
        <v>33.7688</v>
      </c>
      <c r="FH21">
        <v>30.0011</v>
      </c>
      <c r="FI21">
        <v>33.5977</v>
      </c>
      <c r="FJ21">
        <v>33.5593</v>
      </c>
      <c r="FK21">
        <v>20.2028</v>
      </c>
      <c r="FL21">
        <v>0</v>
      </c>
      <c r="FM21">
        <v>100</v>
      </c>
      <c r="FN21">
        <v>-999.9</v>
      </c>
      <c r="FO21">
        <v>400</v>
      </c>
      <c r="FP21">
        <v>25.0566</v>
      </c>
      <c r="FQ21">
        <v>100.696</v>
      </c>
      <c r="FR21">
        <v>100.842</v>
      </c>
    </row>
    <row r="22" spans="1:174">
      <c r="A22">
        <v>6</v>
      </c>
      <c r="B22">
        <v>1603916483.6</v>
      </c>
      <c r="C22">
        <v>1417.5</v>
      </c>
      <c r="D22" t="s">
        <v>318</v>
      </c>
      <c r="E22" t="s">
        <v>319</v>
      </c>
      <c r="F22" t="s">
        <v>313</v>
      </c>
      <c r="G22" t="s">
        <v>314</v>
      </c>
      <c r="H22">
        <v>1603916475.6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290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320</v>
      </c>
      <c r="AR22">
        <v>15433.5</v>
      </c>
      <c r="AS22">
        <v>997.906538461539</v>
      </c>
      <c r="AT22">
        <v>1242.53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321</v>
      </c>
      <c r="BD22">
        <v>681.51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293</v>
      </c>
      <c r="BS22">
        <v>2</v>
      </c>
      <c r="BT22">
        <v>1603916475.6</v>
      </c>
      <c r="BU22">
        <v>389.187290322581</v>
      </c>
      <c r="BV22">
        <v>399.986935483871</v>
      </c>
      <c r="BW22">
        <v>27.0195774193548</v>
      </c>
      <c r="BX22">
        <v>23.5802387096774</v>
      </c>
      <c r="BY22">
        <v>388.778290322581</v>
      </c>
      <c r="BZ22">
        <v>26.838035483871</v>
      </c>
      <c r="CA22">
        <v>500.011903225806</v>
      </c>
      <c r="CB22">
        <v>101.779161290323</v>
      </c>
      <c r="CC22">
        <v>0.0999421</v>
      </c>
      <c r="CD22">
        <v>36.5520516129032</v>
      </c>
      <c r="CE22">
        <v>36.0233193548387</v>
      </c>
      <c r="CF22">
        <v>999.9</v>
      </c>
      <c r="CG22">
        <v>0</v>
      </c>
      <c r="CH22">
        <v>0</v>
      </c>
      <c r="CI22">
        <v>10002.014516129</v>
      </c>
      <c r="CJ22">
        <v>0</v>
      </c>
      <c r="CK22">
        <v>768.791741935484</v>
      </c>
      <c r="CL22">
        <v>1299.99258064516</v>
      </c>
      <c r="CM22">
        <v>0.900005645161291</v>
      </c>
      <c r="CN22">
        <v>0.0999944387096774</v>
      </c>
      <c r="CO22">
        <v>0</v>
      </c>
      <c r="CP22">
        <v>1000.54780645161</v>
      </c>
      <c r="CQ22">
        <v>4.99979</v>
      </c>
      <c r="CR22">
        <v>13462.2161290323</v>
      </c>
      <c r="CS22">
        <v>11051.2322580645</v>
      </c>
      <c r="CT22">
        <v>47.7337419354839</v>
      </c>
      <c r="CU22">
        <v>49.8688709677419</v>
      </c>
      <c r="CV22">
        <v>48.687064516129</v>
      </c>
      <c r="CW22">
        <v>49.3628064516129</v>
      </c>
      <c r="CX22">
        <v>49.6006129032258</v>
      </c>
      <c r="CY22">
        <v>1165.49935483871</v>
      </c>
      <c r="CZ22">
        <v>129.493225806452</v>
      </c>
      <c r="DA22">
        <v>0</v>
      </c>
      <c r="DB22">
        <v>84</v>
      </c>
      <c r="DC22">
        <v>0</v>
      </c>
      <c r="DD22">
        <v>997.906538461539</v>
      </c>
      <c r="DE22">
        <v>-212.282803441221</v>
      </c>
      <c r="DF22">
        <v>-2734.37948814835</v>
      </c>
      <c r="DG22">
        <v>13427.7076923077</v>
      </c>
      <c r="DH22">
        <v>15</v>
      </c>
      <c r="DI22">
        <v>1603914166</v>
      </c>
      <c r="DJ22" t="s">
        <v>294</v>
      </c>
      <c r="DK22">
        <v>1603914158.5</v>
      </c>
      <c r="DL22">
        <v>1603914166</v>
      </c>
      <c r="DM22">
        <v>1</v>
      </c>
      <c r="DN22">
        <v>0.116</v>
      </c>
      <c r="DO22">
        <v>-0.15</v>
      </c>
      <c r="DP22">
        <v>0.411</v>
      </c>
      <c r="DQ22">
        <v>0.224</v>
      </c>
      <c r="DR22">
        <v>400</v>
      </c>
      <c r="DS22">
        <v>32</v>
      </c>
      <c r="DT22">
        <v>0.31</v>
      </c>
      <c r="DU22">
        <v>0.19</v>
      </c>
      <c r="DV22">
        <v>7.85555559841863</v>
      </c>
      <c r="DW22">
        <v>-0.105444294405808</v>
      </c>
      <c r="DX22">
        <v>0.0292995921764472</v>
      </c>
      <c r="DY22">
        <v>1</v>
      </c>
      <c r="DZ22">
        <v>-10.8012666666667</v>
      </c>
      <c r="EA22">
        <v>-0.0776649610678558</v>
      </c>
      <c r="EB22">
        <v>0.0362187919302797</v>
      </c>
      <c r="EC22">
        <v>1</v>
      </c>
      <c r="ED22">
        <v>3.443015</v>
      </c>
      <c r="EE22">
        <v>0.673705094549505</v>
      </c>
      <c r="EF22">
        <v>0.0495324900612383</v>
      </c>
      <c r="EG22">
        <v>0</v>
      </c>
      <c r="EH22">
        <v>2</v>
      </c>
      <c r="EI22">
        <v>3</v>
      </c>
      <c r="EJ22" t="s">
        <v>317</v>
      </c>
      <c r="EK22">
        <v>100</v>
      </c>
      <c r="EL22">
        <v>100</v>
      </c>
      <c r="EM22">
        <v>0.409</v>
      </c>
      <c r="EN22">
        <v>0.1829</v>
      </c>
      <c r="EO22">
        <v>0.25831816234021</v>
      </c>
      <c r="EP22">
        <v>0.000608231501840576</v>
      </c>
      <c r="EQ22">
        <v>-6.15721122119998e-07</v>
      </c>
      <c r="ER22">
        <v>1.2304956265122e-10</v>
      </c>
      <c r="ES22">
        <v>-0.137938359823131</v>
      </c>
      <c r="ET22">
        <v>-0.00569765496608819</v>
      </c>
      <c r="EU22">
        <v>0.000722946965334274</v>
      </c>
      <c r="EV22">
        <v>-2.50093221867934e-06</v>
      </c>
      <c r="EW22">
        <v>4</v>
      </c>
      <c r="EX22">
        <v>2168</v>
      </c>
      <c r="EY22">
        <v>1</v>
      </c>
      <c r="EZ22">
        <v>28</v>
      </c>
      <c r="FA22">
        <v>38.8</v>
      </c>
      <c r="FB22">
        <v>38.6</v>
      </c>
      <c r="FC22">
        <v>2</v>
      </c>
      <c r="FD22">
        <v>507.708</v>
      </c>
      <c r="FE22">
        <v>116.163</v>
      </c>
      <c r="FF22">
        <v>35.419</v>
      </c>
      <c r="FG22">
        <v>33.899</v>
      </c>
      <c r="FH22">
        <v>30.0004</v>
      </c>
      <c r="FI22">
        <v>33.6767</v>
      </c>
      <c r="FJ22">
        <v>33.6289</v>
      </c>
      <c r="FK22">
        <v>20.2015</v>
      </c>
      <c r="FL22">
        <v>0</v>
      </c>
      <c r="FM22">
        <v>100</v>
      </c>
      <c r="FN22">
        <v>-999.9</v>
      </c>
      <c r="FO22">
        <v>400</v>
      </c>
      <c r="FP22">
        <v>28.8662</v>
      </c>
      <c r="FQ22">
        <v>100.67</v>
      </c>
      <c r="FR22">
        <v>100.834</v>
      </c>
    </row>
    <row r="23" spans="1:174">
      <c r="A23">
        <v>7</v>
      </c>
      <c r="B23">
        <v>1603916689</v>
      </c>
      <c r="C23">
        <v>1622.90000009537</v>
      </c>
      <c r="D23" t="s">
        <v>322</v>
      </c>
      <c r="E23" t="s">
        <v>323</v>
      </c>
      <c r="F23" t="s">
        <v>324</v>
      </c>
      <c r="G23" t="s">
        <v>325</v>
      </c>
      <c r="H23">
        <v>1603916681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2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290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326</v>
      </c>
      <c r="AR23">
        <v>15414.7</v>
      </c>
      <c r="AS23">
        <v>924.74216</v>
      </c>
      <c r="AT23">
        <v>1230.19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327</v>
      </c>
      <c r="BD23">
        <v>668.91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293</v>
      </c>
      <c r="BS23">
        <v>2</v>
      </c>
      <c r="BT23">
        <v>1603916681</v>
      </c>
      <c r="BU23">
        <v>386.492419354839</v>
      </c>
      <c r="BV23">
        <v>400.003419354839</v>
      </c>
      <c r="BW23">
        <v>26.718</v>
      </c>
      <c r="BX23">
        <v>22.8457451612903</v>
      </c>
      <c r="BY23">
        <v>386.083903225806</v>
      </c>
      <c r="BZ23">
        <v>26.5445516129032</v>
      </c>
      <c r="CA23">
        <v>500.024451612903</v>
      </c>
      <c r="CB23">
        <v>101.770677419355</v>
      </c>
      <c r="CC23">
        <v>0.099992035483871</v>
      </c>
      <c r="CD23">
        <v>36.6208774193548</v>
      </c>
      <c r="CE23">
        <v>35.9240193548387</v>
      </c>
      <c r="CF23">
        <v>999.9</v>
      </c>
      <c r="CG23">
        <v>0</v>
      </c>
      <c r="CH23">
        <v>0</v>
      </c>
      <c r="CI23">
        <v>9996.90967741936</v>
      </c>
      <c r="CJ23">
        <v>0</v>
      </c>
      <c r="CK23">
        <v>530.969516129032</v>
      </c>
      <c r="CL23">
        <v>1299.97806451613</v>
      </c>
      <c r="CM23">
        <v>0.899998419354839</v>
      </c>
      <c r="CN23">
        <v>0.100001929032258</v>
      </c>
      <c r="CO23">
        <v>0</v>
      </c>
      <c r="CP23">
        <v>926.707419354839</v>
      </c>
      <c r="CQ23">
        <v>4.99979</v>
      </c>
      <c r="CR23">
        <v>12224.3580645161</v>
      </c>
      <c r="CS23">
        <v>11051.0903225806</v>
      </c>
      <c r="CT23">
        <v>48.401</v>
      </c>
      <c r="CU23">
        <v>50.631</v>
      </c>
      <c r="CV23">
        <v>49.409</v>
      </c>
      <c r="CW23">
        <v>50.006</v>
      </c>
      <c r="CX23">
        <v>50.2256129032258</v>
      </c>
      <c r="CY23">
        <v>1165.47806451613</v>
      </c>
      <c r="CZ23">
        <v>129.502580645161</v>
      </c>
      <c r="DA23">
        <v>0</v>
      </c>
      <c r="DB23">
        <v>161.099999904633</v>
      </c>
      <c r="DC23">
        <v>0</v>
      </c>
      <c r="DD23">
        <v>924.74216</v>
      </c>
      <c r="DE23">
        <v>-151.785538691197</v>
      </c>
      <c r="DF23">
        <v>-1847.70769504123</v>
      </c>
      <c r="DG23">
        <v>12200.224</v>
      </c>
      <c r="DH23">
        <v>15</v>
      </c>
      <c r="DI23">
        <v>1603914166</v>
      </c>
      <c r="DJ23" t="s">
        <v>294</v>
      </c>
      <c r="DK23">
        <v>1603914158.5</v>
      </c>
      <c r="DL23">
        <v>1603914166</v>
      </c>
      <c r="DM23">
        <v>1</v>
      </c>
      <c r="DN23">
        <v>0.116</v>
      </c>
      <c r="DO23">
        <v>-0.15</v>
      </c>
      <c r="DP23">
        <v>0.411</v>
      </c>
      <c r="DQ23">
        <v>0.224</v>
      </c>
      <c r="DR23">
        <v>400</v>
      </c>
      <c r="DS23">
        <v>32</v>
      </c>
      <c r="DT23">
        <v>0.31</v>
      </c>
      <c r="DU23">
        <v>0.19</v>
      </c>
      <c r="DV23">
        <v>9.98163996223127</v>
      </c>
      <c r="DW23">
        <v>-0.286888763972588</v>
      </c>
      <c r="DX23">
        <v>0.0243374995517372</v>
      </c>
      <c r="DY23">
        <v>1</v>
      </c>
      <c r="DZ23">
        <v>-13.5108</v>
      </c>
      <c r="EA23">
        <v>0.181086540600635</v>
      </c>
      <c r="EB23">
        <v>0.0208958847623162</v>
      </c>
      <c r="EC23">
        <v>1</v>
      </c>
      <c r="ED23">
        <v>3.87487066666667</v>
      </c>
      <c r="EE23">
        <v>0.462255483870972</v>
      </c>
      <c r="EF23">
        <v>0.0340479730119463</v>
      </c>
      <c r="EG23">
        <v>0</v>
      </c>
      <c r="EH23">
        <v>2</v>
      </c>
      <c r="EI23">
        <v>3</v>
      </c>
      <c r="EJ23" t="s">
        <v>317</v>
      </c>
      <c r="EK23">
        <v>100</v>
      </c>
      <c r="EL23">
        <v>100</v>
      </c>
      <c r="EM23">
        <v>0.409</v>
      </c>
      <c r="EN23">
        <v>0.1737</v>
      </c>
      <c r="EO23">
        <v>0.25831816234021</v>
      </c>
      <c r="EP23">
        <v>0.000608231501840576</v>
      </c>
      <c r="EQ23">
        <v>-6.15721122119998e-07</v>
      </c>
      <c r="ER23">
        <v>1.2304956265122e-10</v>
      </c>
      <c r="ES23">
        <v>-0.137938359823131</v>
      </c>
      <c r="ET23">
        <v>-0.00569765496608819</v>
      </c>
      <c r="EU23">
        <v>0.000722946965334274</v>
      </c>
      <c r="EV23">
        <v>-2.50093221867934e-06</v>
      </c>
      <c r="EW23">
        <v>4</v>
      </c>
      <c r="EX23">
        <v>2168</v>
      </c>
      <c r="EY23">
        <v>1</v>
      </c>
      <c r="EZ23">
        <v>28</v>
      </c>
      <c r="FA23">
        <v>42.2</v>
      </c>
      <c r="FB23">
        <v>42</v>
      </c>
      <c r="FC23">
        <v>2</v>
      </c>
      <c r="FD23">
        <v>495.517</v>
      </c>
      <c r="FE23">
        <v>115.76</v>
      </c>
      <c r="FF23">
        <v>35.4685</v>
      </c>
      <c r="FG23">
        <v>33.9743</v>
      </c>
      <c r="FH23">
        <v>30.0006</v>
      </c>
      <c r="FI23">
        <v>33.7541</v>
      </c>
      <c r="FJ23">
        <v>33.7038</v>
      </c>
      <c r="FK23">
        <v>20.1874</v>
      </c>
      <c r="FL23">
        <v>0</v>
      </c>
      <c r="FM23">
        <v>100</v>
      </c>
      <c r="FN23">
        <v>-999.9</v>
      </c>
      <c r="FO23">
        <v>400</v>
      </c>
      <c r="FP23">
        <v>36.9333</v>
      </c>
      <c r="FQ23">
        <v>100.658</v>
      </c>
      <c r="FR23">
        <v>100.833</v>
      </c>
    </row>
    <row r="24" spans="1:174">
      <c r="A24">
        <v>8</v>
      </c>
      <c r="B24">
        <v>1603916774.5</v>
      </c>
      <c r="C24">
        <v>1708.40000009537</v>
      </c>
      <c r="D24" t="s">
        <v>328</v>
      </c>
      <c r="E24" t="s">
        <v>329</v>
      </c>
      <c r="F24" t="s">
        <v>324</v>
      </c>
      <c r="G24" t="s">
        <v>325</v>
      </c>
      <c r="H24">
        <v>1603916766.75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290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330</v>
      </c>
      <c r="AR24">
        <v>15400.5</v>
      </c>
      <c r="AS24">
        <v>1029.50492307692</v>
      </c>
      <c r="AT24">
        <v>1289.84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331</v>
      </c>
      <c r="BD24">
        <v>703.63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293</v>
      </c>
      <c r="BS24">
        <v>2</v>
      </c>
      <c r="BT24">
        <v>1603916766.75</v>
      </c>
      <c r="BU24">
        <v>390.413266666667</v>
      </c>
      <c r="BV24">
        <v>400.021166666667</v>
      </c>
      <c r="BW24">
        <v>25.2077666666667</v>
      </c>
      <c r="BX24">
        <v>22.4625</v>
      </c>
      <c r="BY24">
        <v>390.0042</v>
      </c>
      <c r="BZ24">
        <v>25.0734833333333</v>
      </c>
      <c r="CA24">
        <v>500.0082</v>
      </c>
      <c r="CB24">
        <v>101.7722</v>
      </c>
      <c r="CC24">
        <v>0.0999499333333333</v>
      </c>
      <c r="CD24">
        <v>36.86268</v>
      </c>
      <c r="CE24">
        <v>35.7739166666667</v>
      </c>
      <c r="CF24">
        <v>999.9</v>
      </c>
      <c r="CG24">
        <v>0</v>
      </c>
      <c r="CH24">
        <v>0</v>
      </c>
      <c r="CI24">
        <v>9994.58133333333</v>
      </c>
      <c r="CJ24">
        <v>0</v>
      </c>
      <c r="CK24">
        <v>460.5198</v>
      </c>
      <c r="CL24">
        <v>1299.984</v>
      </c>
      <c r="CM24">
        <v>0.8999944</v>
      </c>
      <c r="CN24">
        <v>0.100005613333333</v>
      </c>
      <c r="CO24">
        <v>0</v>
      </c>
      <c r="CP24">
        <v>1031.53013333333</v>
      </c>
      <c r="CQ24">
        <v>4.99979</v>
      </c>
      <c r="CR24">
        <v>13764.2</v>
      </c>
      <c r="CS24">
        <v>11051.1333333333</v>
      </c>
      <c r="CT24">
        <v>48.687</v>
      </c>
      <c r="CU24">
        <v>50.937</v>
      </c>
      <c r="CV24">
        <v>49.6912</v>
      </c>
      <c r="CW24">
        <v>50.2851333333333</v>
      </c>
      <c r="CX24">
        <v>50.5227333333333</v>
      </c>
      <c r="CY24">
        <v>1165.478</v>
      </c>
      <c r="CZ24">
        <v>129.506</v>
      </c>
      <c r="DA24">
        <v>0</v>
      </c>
      <c r="DB24">
        <v>84.7999999523163</v>
      </c>
      <c r="DC24">
        <v>0</v>
      </c>
      <c r="DD24">
        <v>1029.50492307692</v>
      </c>
      <c r="DE24">
        <v>-314.728888481308</v>
      </c>
      <c r="DF24">
        <v>-3730.83418337001</v>
      </c>
      <c r="DG24">
        <v>13740.85</v>
      </c>
      <c r="DH24">
        <v>15</v>
      </c>
      <c r="DI24">
        <v>1603914166</v>
      </c>
      <c r="DJ24" t="s">
        <v>294</v>
      </c>
      <c r="DK24">
        <v>1603914158.5</v>
      </c>
      <c r="DL24">
        <v>1603914166</v>
      </c>
      <c r="DM24">
        <v>1</v>
      </c>
      <c r="DN24">
        <v>0.116</v>
      </c>
      <c r="DO24">
        <v>-0.15</v>
      </c>
      <c r="DP24">
        <v>0.411</v>
      </c>
      <c r="DQ24">
        <v>0.224</v>
      </c>
      <c r="DR24">
        <v>400</v>
      </c>
      <c r="DS24">
        <v>32</v>
      </c>
      <c r="DT24">
        <v>0.31</v>
      </c>
      <c r="DU24">
        <v>0.19</v>
      </c>
      <c r="DV24">
        <v>7.10803249255885</v>
      </c>
      <c r="DW24">
        <v>-0.941024854742124</v>
      </c>
      <c r="DX24">
        <v>0.076786840711285</v>
      </c>
      <c r="DY24">
        <v>0</v>
      </c>
      <c r="DZ24">
        <v>-9.615982</v>
      </c>
      <c r="EA24">
        <v>1.05113753058955</v>
      </c>
      <c r="EB24">
        <v>0.0833143243546191</v>
      </c>
      <c r="EC24">
        <v>0</v>
      </c>
      <c r="ED24">
        <v>2.74227366666667</v>
      </c>
      <c r="EE24">
        <v>0.349756351501663</v>
      </c>
      <c r="EF24">
        <v>0.0273076433113922</v>
      </c>
      <c r="EG24">
        <v>0</v>
      </c>
      <c r="EH24">
        <v>0</v>
      </c>
      <c r="EI24">
        <v>3</v>
      </c>
      <c r="EJ24" t="s">
        <v>300</v>
      </c>
      <c r="EK24">
        <v>100</v>
      </c>
      <c r="EL24">
        <v>100</v>
      </c>
      <c r="EM24">
        <v>0.41</v>
      </c>
      <c r="EN24">
        <v>0.1339</v>
      </c>
      <c r="EO24">
        <v>0.25831816234021</v>
      </c>
      <c r="EP24">
        <v>0.000608231501840576</v>
      </c>
      <c r="EQ24">
        <v>-6.15721122119998e-07</v>
      </c>
      <c r="ER24">
        <v>1.2304956265122e-10</v>
      </c>
      <c r="ES24">
        <v>-0.137938359823131</v>
      </c>
      <c r="ET24">
        <v>-0.00569765496608819</v>
      </c>
      <c r="EU24">
        <v>0.000722946965334274</v>
      </c>
      <c r="EV24">
        <v>-2.50093221867934e-06</v>
      </c>
      <c r="EW24">
        <v>4</v>
      </c>
      <c r="EX24">
        <v>2168</v>
      </c>
      <c r="EY24">
        <v>1</v>
      </c>
      <c r="EZ24">
        <v>28</v>
      </c>
      <c r="FA24">
        <v>43.6</v>
      </c>
      <c r="FB24">
        <v>43.5</v>
      </c>
      <c r="FC24">
        <v>2</v>
      </c>
      <c r="FD24">
        <v>508.155</v>
      </c>
      <c r="FE24">
        <v>116.114</v>
      </c>
      <c r="FF24">
        <v>35.5683</v>
      </c>
      <c r="FG24">
        <v>34.0591</v>
      </c>
      <c r="FH24">
        <v>30.0002</v>
      </c>
      <c r="FI24">
        <v>33.8136</v>
      </c>
      <c r="FJ24">
        <v>33.761</v>
      </c>
      <c r="FK24">
        <v>20.1805</v>
      </c>
      <c r="FL24">
        <v>0</v>
      </c>
      <c r="FM24">
        <v>100</v>
      </c>
      <c r="FN24">
        <v>-999.9</v>
      </c>
      <c r="FO24">
        <v>400</v>
      </c>
      <c r="FP24">
        <v>26.5752</v>
      </c>
      <c r="FQ24">
        <v>100.647</v>
      </c>
      <c r="FR24">
        <v>100.829</v>
      </c>
    </row>
    <row r="25" spans="1:174">
      <c r="A25">
        <v>9</v>
      </c>
      <c r="B25">
        <v>1603917041</v>
      </c>
      <c r="C25">
        <v>1974.90000009537</v>
      </c>
      <c r="D25" t="s">
        <v>332</v>
      </c>
      <c r="E25" t="s">
        <v>333</v>
      </c>
      <c r="F25" t="s">
        <v>334</v>
      </c>
      <c r="G25" t="s">
        <v>335</v>
      </c>
      <c r="H25">
        <v>1603917033.25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290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336</v>
      </c>
      <c r="AR25">
        <v>15405.2</v>
      </c>
      <c r="AS25">
        <v>1034.205</v>
      </c>
      <c r="AT25">
        <v>1399.65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337</v>
      </c>
      <c r="BD25">
        <v>696.65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293</v>
      </c>
      <c r="BS25">
        <v>2</v>
      </c>
      <c r="BT25">
        <v>1603917033.25</v>
      </c>
      <c r="BU25">
        <v>382.679566666667</v>
      </c>
      <c r="BV25">
        <v>399.997066666667</v>
      </c>
      <c r="BW25">
        <v>27.0720566666667</v>
      </c>
      <c r="BX25">
        <v>21.622</v>
      </c>
      <c r="BY25">
        <v>382.272</v>
      </c>
      <c r="BZ25">
        <v>26.8891133333333</v>
      </c>
      <c r="CA25">
        <v>500.0112</v>
      </c>
      <c r="CB25">
        <v>101.764933333333</v>
      </c>
      <c r="CC25">
        <v>0.0999879233333334</v>
      </c>
      <c r="CD25">
        <v>36.8530733333333</v>
      </c>
      <c r="CE25">
        <v>35.8303233333333</v>
      </c>
      <c r="CF25">
        <v>999.9</v>
      </c>
      <c r="CG25">
        <v>0</v>
      </c>
      <c r="CH25">
        <v>0</v>
      </c>
      <c r="CI25">
        <v>9997.12133333333</v>
      </c>
      <c r="CJ25">
        <v>0</v>
      </c>
      <c r="CK25">
        <v>426.144033333333</v>
      </c>
      <c r="CL25">
        <v>1299.98666666667</v>
      </c>
      <c r="CM25">
        <v>0.900005533333333</v>
      </c>
      <c r="CN25">
        <v>0.099994</v>
      </c>
      <c r="CO25">
        <v>0</v>
      </c>
      <c r="CP25">
        <v>1034.974</v>
      </c>
      <c r="CQ25">
        <v>4.99979</v>
      </c>
      <c r="CR25">
        <v>13633.0433333333</v>
      </c>
      <c r="CS25">
        <v>11051.2033333333</v>
      </c>
      <c r="CT25">
        <v>49.375</v>
      </c>
      <c r="CU25">
        <v>51.3956666666667</v>
      </c>
      <c r="CV25">
        <v>50.3162</v>
      </c>
      <c r="CW25">
        <v>50.7830666666666</v>
      </c>
      <c r="CX25">
        <v>51.125</v>
      </c>
      <c r="CY25">
        <v>1165.49666666667</v>
      </c>
      <c r="CZ25">
        <v>129.49</v>
      </c>
      <c r="DA25">
        <v>0</v>
      </c>
      <c r="DB25">
        <v>63.7000000476837</v>
      </c>
      <c r="DC25">
        <v>0</v>
      </c>
      <c r="DD25">
        <v>1034.205</v>
      </c>
      <c r="DE25">
        <v>-239.642051444021</v>
      </c>
      <c r="DF25">
        <v>-3100.28376279438</v>
      </c>
      <c r="DG25">
        <v>13622.8653846154</v>
      </c>
      <c r="DH25">
        <v>15</v>
      </c>
      <c r="DI25">
        <v>1603914166</v>
      </c>
      <c r="DJ25" t="s">
        <v>294</v>
      </c>
      <c r="DK25">
        <v>1603914158.5</v>
      </c>
      <c r="DL25">
        <v>1603914166</v>
      </c>
      <c r="DM25">
        <v>1</v>
      </c>
      <c r="DN25">
        <v>0.116</v>
      </c>
      <c r="DO25">
        <v>-0.15</v>
      </c>
      <c r="DP25">
        <v>0.411</v>
      </c>
      <c r="DQ25">
        <v>0.224</v>
      </c>
      <c r="DR25">
        <v>400</v>
      </c>
      <c r="DS25">
        <v>32</v>
      </c>
      <c r="DT25">
        <v>0.31</v>
      </c>
      <c r="DU25">
        <v>0.19</v>
      </c>
      <c r="DV25">
        <v>12.6414892524327</v>
      </c>
      <c r="DW25">
        <v>0.289687309607363</v>
      </c>
      <c r="DX25">
        <v>0.0254877862891711</v>
      </c>
      <c r="DY25">
        <v>1</v>
      </c>
      <c r="DZ25">
        <v>-17.3173933333333</v>
      </c>
      <c r="EA25">
        <v>-0.498335038932122</v>
      </c>
      <c r="EB25">
        <v>0.0392757256103848</v>
      </c>
      <c r="EC25">
        <v>0</v>
      </c>
      <c r="ED25">
        <v>5.45006533333333</v>
      </c>
      <c r="EE25">
        <v>0.461178020022247</v>
      </c>
      <c r="EF25">
        <v>0.0333329980383136</v>
      </c>
      <c r="EG25">
        <v>0</v>
      </c>
      <c r="EH25">
        <v>1</v>
      </c>
      <c r="EI25">
        <v>3</v>
      </c>
      <c r="EJ25" t="s">
        <v>295</v>
      </c>
      <c r="EK25">
        <v>100</v>
      </c>
      <c r="EL25">
        <v>100</v>
      </c>
      <c r="EM25">
        <v>0.407</v>
      </c>
      <c r="EN25">
        <v>0.1838</v>
      </c>
      <c r="EO25">
        <v>0.25831816234021</v>
      </c>
      <c r="EP25">
        <v>0.000608231501840576</v>
      </c>
      <c r="EQ25">
        <v>-6.15721122119998e-07</v>
      </c>
      <c r="ER25">
        <v>1.2304956265122e-10</v>
      </c>
      <c r="ES25">
        <v>-0.137938359823131</v>
      </c>
      <c r="ET25">
        <v>-0.00569765496608819</v>
      </c>
      <c r="EU25">
        <v>0.000722946965334274</v>
      </c>
      <c r="EV25">
        <v>-2.50093221867934e-06</v>
      </c>
      <c r="EW25">
        <v>4</v>
      </c>
      <c r="EX25">
        <v>2168</v>
      </c>
      <c r="EY25">
        <v>1</v>
      </c>
      <c r="EZ25">
        <v>28</v>
      </c>
      <c r="FA25">
        <v>48</v>
      </c>
      <c r="FB25">
        <v>47.9</v>
      </c>
      <c r="FC25">
        <v>2</v>
      </c>
      <c r="FD25">
        <v>511.108</v>
      </c>
      <c r="FE25">
        <v>116.23</v>
      </c>
      <c r="FF25">
        <v>35.6597</v>
      </c>
      <c r="FG25">
        <v>34.0707</v>
      </c>
      <c r="FH25">
        <v>30.0007</v>
      </c>
      <c r="FI25">
        <v>33.8577</v>
      </c>
      <c r="FJ25">
        <v>33.8099</v>
      </c>
      <c r="FK25">
        <v>20.1643</v>
      </c>
      <c r="FL25">
        <v>0</v>
      </c>
      <c r="FM25">
        <v>100</v>
      </c>
      <c r="FN25">
        <v>-999.9</v>
      </c>
      <c r="FO25">
        <v>400</v>
      </c>
      <c r="FP25">
        <v>23.2803</v>
      </c>
      <c r="FQ25">
        <v>100.647</v>
      </c>
      <c r="FR25">
        <v>100.801</v>
      </c>
    </row>
    <row r="26" spans="1:174">
      <c r="A26">
        <v>10</v>
      </c>
      <c r="B26">
        <v>1603917124</v>
      </c>
      <c r="C26">
        <v>2057.90000009537</v>
      </c>
      <c r="D26" t="s">
        <v>338</v>
      </c>
      <c r="E26" t="s">
        <v>339</v>
      </c>
      <c r="F26" t="s">
        <v>334</v>
      </c>
      <c r="G26" t="s">
        <v>335</v>
      </c>
      <c r="H26">
        <v>1603917116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290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340</v>
      </c>
      <c r="AR26">
        <v>15418.4</v>
      </c>
      <c r="AS26">
        <v>1175.81</v>
      </c>
      <c r="AT26">
        <v>1496.1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341</v>
      </c>
      <c r="BD26">
        <v>724.88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293</v>
      </c>
      <c r="BS26">
        <v>2</v>
      </c>
      <c r="BT26">
        <v>1603917116</v>
      </c>
      <c r="BU26">
        <v>383.780258064516</v>
      </c>
      <c r="BV26">
        <v>400.01735483871</v>
      </c>
      <c r="BW26">
        <v>27.6209225806452</v>
      </c>
      <c r="BX26">
        <v>21.3699193548387</v>
      </c>
      <c r="BY26">
        <v>383.372258064516</v>
      </c>
      <c r="BZ26">
        <v>27.4230096774194</v>
      </c>
      <c r="CA26">
        <v>500.040290322581</v>
      </c>
      <c r="CB26">
        <v>101.767677419355</v>
      </c>
      <c r="CC26">
        <v>0.100084651612903</v>
      </c>
      <c r="CD26">
        <v>36.9134290322581</v>
      </c>
      <c r="CE26">
        <v>36.0476193548387</v>
      </c>
      <c r="CF26">
        <v>999.9</v>
      </c>
      <c r="CG26">
        <v>0</v>
      </c>
      <c r="CH26">
        <v>0</v>
      </c>
      <c r="CI26">
        <v>10006.2661290323</v>
      </c>
      <c r="CJ26">
        <v>0</v>
      </c>
      <c r="CK26">
        <v>488.607</v>
      </c>
      <c r="CL26">
        <v>1299.98548387097</v>
      </c>
      <c r="CM26">
        <v>0.900002580645161</v>
      </c>
      <c r="CN26">
        <v>0.0999973741935484</v>
      </c>
      <c r="CO26">
        <v>0</v>
      </c>
      <c r="CP26">
        <v>1180.80903225806</v>
      </c>
      <c r="CQ26">
        <v>4.99979</v>
      </c>
      <c r="CR26">
        <v>15577.2290322581</v>
      </c>
      <c r="CS26">
        <v>11051.1677419355</v>
      </c>
      <c r="CT26">
        <v>49.558</v>
      </c>
      <c r="CU26">
        <v>51.625</v>
      </c>
      <c r="CV26">
        <v>50.5</v>
      </c>
      <c r="CW26">
        <v>51</v>
      </c>
      <c r="CX26">
        <v>51.312</v>
      </c>
      <c r="CY26">
        <v>1165.49161290323</v>
      </c>
      <c r="CZ26">
        <v>129.493870967742</v>
      </c>
      <c r="DA26">
        <v>0</v>
      </c>
      <c r="DB26">
        <v>81.8999998569489</v>
      </c>
      <c r="DC26">
        <v>0</v>
      </c>
      <c r="DD26">
        <v>1175.81</v>
      </c>
      <c r="DE26">
        <v>-531.177693121184</v>
      </c>
      <c r="DF26">
        <v>-7044.22308770396</v>
      </c>
      <c r="DG26">
        <v>15510.176</v>
      </c>
      <c r="DH26">
        <v>15</v>
      </c>
      <c r="DI26">
        <v>1603914166</v>
      </c>
      <c r="DJ26" t="s">
        <v>294</v>
      </c>
      <c r="DK26">
        <v>1603914158.5</v>
      </c>
      <c r="DL26">
        <v>1603914166</v>
      </c>
      <c r="DM26">
        <v>1</v>
      </c>
      <c r="DN26">
        <v>0.116</v>
      </c>
      <c r="DO26">
        <v>-0.15</v>
      </c>
      <c r="DP26">
        <v>0.411</v>
      </c>
      <c r="DQ26">
        <v>0.224</v>
      </c>
      <c r="DR26">
        <v>400</v>
      </c>
      <c r="DS26">
        <v>32</v>
      </c>
      <c r="DT26">
        <v>0.31</v>
      </c>
      <c r="DU26">
        <v>0.19</v>
      </c>
      <c r="DV26">
        <v>11.4749859028185</v>
      </c>
      <c r="DW26">
        <v>0.105735277012986</v>
      </c>
      <c r="DX26">
        <v>0.0264640183802406</v>
      </c>
      <c r="DY26">
        <v>1</v>
      </c>
      <c r="DZ26">
        <v>-16.24115</v>
      </c>
      <c r="EA26">
        <v>-0.565217352613984</v>
      </c>
      <c r="EB26">
        <v>0.0518128346390483</v>
      </c>
      <c r="EC26">
        <v>0</v>
      </c>
      <c r="ED26">
        <v>6.25710066666666</v>
      </c>
      <c r="EE26">
        <v>1.27925659621801</v>
      </c>
      <c r="EF26">
        <v>0.0925856707031684</v>
      </c>
      <c r="EG26">
        <v>0</v>
      </c>
      <c r="EH26">
        <v>1</v>
      </c>
      <c r="EI26">
        <v>3</v>
      </c>
      <c r="EJ26" t="s">
        <v>295</v>
      </c>
      <c r="EK26">
        <v>100</v>
      </c>
      <c r="EL26">
        <v>100</v>
      </c>
      <c r="EM26">
        <v>0.408</v>
      </c>
      <c r="EN26">
        <v>0.2014</v>
      </c>
      <c r="EO26">
        <v>0.25831816234021</v>
      </c>
      <c r="EP26">
        <v>0.000608231501840576</v>
      </c>
      <c r="EQ26">
        <v>-6.15721122119998e-07</v>
      </c>
      <c r="ER26">
        <v>1.2304956265122e-10</v>
      </c>
      <c r="ES26">
        <v>-0.137938359823131</v>
      </c>
      <c r="ET26">
        <v>-0.00569765496608819</v>
      </c>
      <c r="EU26">
        <v>0.000722946965334274</v>
      </c>
      <c r="EV26">
        <v>-2.50093221867934e-06</v>
      </c>
      <c r="EW26">
        <v>4</v>
      </c>
      <c r="EX26">
        <v>2168</v>
      </c>
      <c r="EY26">
        <v>1</v>
      </c>
      <c r="EZ26">
        <v>28</v>
      </c>
      <c r="FA26">
        <v>49.4</v>
      </c>
      <c r="FB26">
        <v>49.3</v>
      </c>
      <c r="FC26">
        <v>2</v>
      </c>
      <c r="FD26">
        <v>511.569</v>
      </c>
      <c r="FE26">
        <v>115.947</v>
      </c>
      <c r="FF26">
        <v>35.728</v>
      </c>
      <c r="FG26">
        <v>34.1879</v>
      </c>
      <c r="FH26">
        <v>30.001</v>
      </c>
      <c r="FI26">
        <v>33.9575</v>
      </c>
      <c r="FJ26">
        <v>33.9096</v>
      </c>
      <c r="FK26">
        <v>20.1564</v>
      </c>
      <c r="FL26">
        <v>0</v>
      </c>
      <c r="FM26">
        <v>100</v>
      </c>
      <c r="FN26">
        <v>-999.9</v>
      </c>
      <c r="FO26">
        <v>400</v>
      </c>
      <c r="FP26">
        <v>26.7685</v>
      </c>
      <c r="FQ26">
        <v>100.619</v>
      </c>
      <c r="FR26">
        <v>100.78</v>
      </c>
    </row>
    <row r="27" spans="1:174">
      <c r="A27">
        <v>11</v>
      </c>
      <c r="B27">
        <v>1603917351.5</v>
      </c>
      <c r="C27">
        <v>2285.40000009537</v>
      </c>
      <c r="D27" t="s">
        <v>342</v>
      </c>
      <c r="E27" t="s">
        <v>343</v>
      </c>
      <c r="F27" t="s">
        <v>344</v>
      </c>
      <c r="G27" t="s">
        <v>314</v>
      </c>
      <c r="H27">
        <v>1603917343.5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290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345</v>
      </c>
      <c r="AR27">
        <v>15422.2</v>
      </c>
      <c r="AS27">
        <v>1454.76884615385</v>
      </c>
      <c r="AT27">
        <v>1871.26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346</v>
      </c>
      <c r="BD27">
        <v>803.68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293</v>
      </c>
      <c r="BS27">
        <v>2</v>
      </c>
      <c r="BT27">
        <v>1603917343.5</v>
      </c>
      <c r="BU27">
        <v>384.536580645161</v>
      </c>
      <c r="BV27">
        <v>400.002225806452</v>
      </c>
      <c r="BW27">
        <v>26.6556483870968</v>
      </c>
      <c r="BX27">
        <v>20.6295806451613</v>
      </c>
      <c r="BY27">
        <v>384.128483870968</v>
      </c>
      <c r="BZ27">
        <v>26.483864516129</v>
      </c>
      <c r="CA27">
        <v>500.009806451613</v>
      </c>
      <c r="CB27">
        <v>101.753870967742</v>
      </c>
      <c r="CC27">
        <v>0.0999848774193549</v>
      </c>
      <c r="CD27">
        <v>36.8963483870968</v>
      </c>
      <c r="CE27">
        <v>35.0022838709677</v>
      </c>
      <c r="CF27">
        <v>999.9</v>
      </c>
      <c r="CG27">
        <v>0</v>
      </c>
      <c r="CH27">
        <v>0</v>
      </c>
      <c r="CI27">
        <v>9999.96129032258</v>
      </c>
      <c r="CJ27">
        <v>0</v>
      </c>
      <c r="CK27">
        <v>397.456741935484</v>
      </c>
      <c r="CL27">
        <v>1299.99193548387</v>
      </c>
      <c r="CM27">
        <v>0.899999</v>
      </c>
      <c r="CN27">
        <v>0.100000890322581</v>
      </c>
      <c r="CO27">
        <v>0</v>
      </c>
      <c r="CP27">
        <v>1457.95290322581</v>
      </c>
      <c r="CQ27">
        <v>4.99979</v>
      </c>
      <c r="CR27">
        <v>19002.1193548387</v>
      </c>
      <c r="CS27">
        <v>11051.2193548387</v>
      </c>
      <c r="CT27">
        <v>49.75</v>
      </c>
      <c r="CU27">
        <v>51.933</v>
      </c>
      <c r="CV27">
        <v>50.812</v>
      </c>
      <c r="CW27">
        <v>51.2073225806451</v>
      </c>
      <c r="CX27">
        <v>51.5</v>
      </c>
      <c r="CY27">
        <v>1165.49225806452</v>
      </c>
      <c r="CZ27">
        <v>129.5</v>
      </c>
      <c r="DA27">
        <v>0</v>
      </c>
      <c r="DB27">
        <v>162.899999856949</v>
      </c>
      <c r="DC27">
        <v>0</v>
      </c>
      <c r="DD27">
        <v>1454.76884615385</v>
      </c>
      <c r="DE27">
        <v>-253.186666658968</v>
      </c>
      <c r="DF27">
        <v>-3190.7145299605</v>
      </c>
      <c r="DG27">
        <v>18962.2769230769</v>
      </c>
      <c r="DH27">
        <v>15</v>
      </c>
      <c r="DI27">
        <v>1603914166</v>
      </c>
      <c r="DJ27" t="s">
        <v>294</v>
      </c>
      <c r="DK27">
        <v>1603914158.5</v>
      </c>
      <c r="DL27">
        <v>1603914166</v>
      </c>
      <c r="DM27">
        <v>1</v>
      </c>
      <c r="DN27">
        <v>0.116</v>
      </c>
      <c r="DO27">
        <v>-0.15</v>
      </c>
      <c r="DP27">
        <v>0.411</v>
      </c>
      <c r="DQ27">
        <v>0.224</v>
      </c>
      <c r="DR27">
        <v>400</v>
      </c>
      <c r="DS27">
        <v>32</v>
      </c>
      <c r="DT27">
        <v>0.31</v>
      </c>
      <c r="DU27">
        <v>0.19</v>
      </c>
      <c r="DV27">
        <v>10.8968215405553</v>
      </c>
      <c r="DW27">
        <v>0.370742247881773</v>
      </c>
      <c r="DX27">
        <v>0.0325511859460516</v>
      </c>
      <c r="DY27">
        <v>1</v>
      </c>
      <c r="DZ27">
        <v>-15.4615933333333</v>
      </c>
      <c r="EA27">
        <v>-0.889612458286976</v>
      </c>
      <c r="EB27">
        <v>0.0672453712574742</v>
      </c>
      <c r="EC27">
        <v>0</v>
      </c>
      <c r="ED27">
        <v>6.02232766666667</v>
      </c>
      <c r="EE27">
        <v>1.0412740378198</v>
      </c>
      <c r="EF27">
        <v>0.0757213994272571</v>
      </c>
      <c r="EG27">
        <v>0</v>
      </c>
      <c r="EH27">
        <v>1</v>
      </c>
      <c r="EI27">
        <v>3</v>
      </c>
      <c r="EJ27" t="s">
        <v>295</v>
      </c>
      <c r="EK27">
        <v>100</v>
      </c>
      <c r="EL27">
        <v>100</v>
      </c>
      <c r="EM27">
        <v>0.408</v>
      </c>
      <c r="EN27">
        <v>0.1742</v>
      </c>
      <c r="EO27">
        <v>0.25831816234021</v>
      </c>
      <c r="EP27">
        <v>0.000608231501840576</v>
      </c>
      <c r="EQ27">
        <v>-6.15721122119998e-07</v>
      </c>
      <c r="ER27">
        <v>1.2304956265122e-10</v>
      </c>
      <c r="ES27">
        <v>-0.137938359823131</v>
      </c>
      <c r="ET27">
        <v>-0.00569765496608819</v>
      </c>
      <c r="EU27">
        <v>0.000722946965334274</v>
      </c>
      <c r="EV27">
        <v>-2.50093221867934e-06</v>
      </c>
      <c r="EW27">
        <v>4</v>
      </c>
      <c r="EX27">
        <v>2168</v>
      </c>
      <c r="EY27">
        <v>1</v>
      </c>
      <c r="EZ27">
        <v>28</v>
      </c>
      <c r="FA27">
        <v>53.2</v>
      </c>
      <c r="FB27">
        <v>53.1</v>
      </c>
      <c r="FC27">
        <v>2</v>
      </c>
      <c r="FD27">
        <v>504.701</v>
      </c>
      <c r="FE27">
        <v>115.819</v>
      </c>
      <c r="FF27">
        <v>35.7626</v>
      </c>
      <c r="FG27">
        <v>34.2597</v>
      </c>
      <c r="FH27">
        <v>30.0002</v>
      </c>
      <c r="FI27">
        <v>34.0368</v>
      </c>
      <c r="FJ27">
        <v>33.981</v>
      </c>
      <c r="FK27">
        <v>20.1476</v>
      </c>
      <c r="FL27">
        <v>0</v>
      </c>
      <c r="FM27">
        <v>100</v>
      </c>
      <c r="FN27">
        <v>-999.9</v>
      </c>
      <c r="FO27">
        <v>400</v>
      </c>
      <c r="FP27">
        <v>21.2022</v>
      </c>
      <c r="FQ27">
        <v>100.624</v>
      </c>
      <c r="FR27">
        <v>100.764</v>
      </c>
    </row>
    <row r="28" spans="1:174">
      <c r="A28">
        <v>12</v>
      </c>
      <c r="B28">
        <v>1603917423.5</v>
      </c>
      <c r="C28">
        <v>2357.40000009537</v>
      </c>
      <c r="D28" t="s">
        <v>347</v>
      </c>
      <c r="E28" t="s">
        <v>348</v>
      </c>
      <c r="F28" t="s">
        <v>344</v>
      </c>
      <c r="G28" t="s">
        <v>314</v>
      </c>
      <c r="H28">
        <v>1603917415.5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290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349</v>
      </c>
      <c r="AR28">
        <v>15427.2</v>
      </c>
      <c r="AS28">
        <v>1064.436</v>
      </c>
      <c r="AT28">
        <v>1528.59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350</v>
      </c>
      <c r="BD28">
        <v>693.59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293</v>
      </c>
      <c r="BS28">
        <v>2</v>
      </c>
      <c r="BT28">
        <v>1603917415.5</v>
      </c>
      <c r="BU28">
        <v>380.368870967742</v>
      </c>
      <c r="BV28">
        <v>399.96035483871</v>
      </c>
      <c r="BW28">
        <v>27.5920161290323</v>
      </c>
      <c r="BX28">
        <v>20.397235483871</v>
      </c>
      <c r="BY28">
        <v>379.961516129032</v>
      </c>
      <c r="BZ28">
        <v>27.3948935483871</v>
      </c>
      <c r="CA28">
        <v>500.012806451613</v>
      </c>
      <c r="CB28">
        <v>101.753774193548</v>
      </c>
      <c r="CC28">
        <v>0.0999711193548387</v>
      </c>
      <c r="CD28">
        <v>36.9511741935484</v>
      </c>
      <c r="CE28">
        <v>35.8217580645161</v>
      </c>
      <c r="CF28">
        <v>999.9</v>
      </c>
      <c r="CG28">
        <v>0</v>
      </c>
      <c r="CH28">
        <v>0</v>
      </c>
      <c r="CI28">
        <v>9997.53419354839</v>
      </c>
      <c r="CJ28">
        <v>0</v>
      </c>
      <c r="CK28">
        <v>555.04064516129</v>
      </c>
      <c r="CL28">
        <v>1300.01322580645</v>
      </c>
      <c r="CM28">
        <v>0.899999419354839</v>
      </c>
      <c r="CN28">
        <v>0.100000619354839</v>
      </c>
      <c r="CO28">
        <v>0</v>
      </c>
      <c r="CP28">
        <v>1067.53096774194</v>
      </c>
      <c r="CQ28">
        <v>4.99979</v>
      </c>
      <c r="CR28">
        <v>14210.8709677419</v>
      </c>
      <c r="CS28">
        <v>11051.4064516129</v>
      </c>
      <c r="CT28">
        <v>49.8849032258064</v>
      </c>
      <c r="CU28">
        <v>51.9897741935484</v>
      </c>
      <c r="CV28">
        <v>50.8888387096774</v>
      </c>
      <c r="CW28">
        <v>51.3264516129032</v>
      </c>
      <c r="CX28">
        <v>51.6148387096774</v>
      </c>
      <c r="CY28">
        <v>1165.51193548387</v>
      </c>
      <c r="CZ28">
        <v>129.501290322581</v>
      </c>
      <c r="DA28">
        <v>0</v>
      </c>
      <c r="DB28">
        <v>71.1000001430511</v>
      </c>
      <c r="DC28">
        <v>0</v>
      </c>
      <c r="DD28">
        <v>1064.436</v>
      </c>
      <c r="DE28">
        <v>-212.831538133035</v>
      </c>
      <c r="DF28">
        <v>-3153.73845530247</v>
      </c>
      <c r="DG28">
        <v>14168</v>
      </c>
      <c r="DH28">
        <v>15</v>
      </c>
      <c r="DI28">
        <v>1603914166</v>
      </c>
      <c r="DJ28" t="s">
        <v>294</v>
      </c>
      <c r="DK28">
        <v>1603914158.5</v>
      </c>
      <c r="DL28">
        <v>1603914166</v>
      </c>
      <c r="DM28">
        <v>1</v>
      </c>
      <c r="DN28">
        <v>0.116</v>
      </c>
      <c r="DO28">
        <v>-0.15</v>
      </c>
      <c r="DP28">
        <v>0.411</v>
      </c>
      <c r="DQ28">
        <v>0.224</v>
      </c>
      <c r="DR28">
        <v>400</v>
      </c>
      <c r="DS28">
        <v>32</v>
      </c>
      <c r="DT28">
        <v>0.31</v>
      </c>
      <c r="DU28">
        <v>0.19</v>
      </c>
      <c r="DV28">
        <v>13.9553575452033</v>
      </c>
      <c r="DW28">
        <v>2.13805197673559</v>
      </c>
      <c r="DX28">
        <v>0.176506715911856</v>
      </c>
      <c r="DY28">
        <v>0</v>
      </c>
      <c r="DZ28">
        <v>-19.5817466666667</v>
      </c>
      <c r="EA28">
        <v>-3.46229499443825</v>
      </c>
      <c r="EB28">
        <v>0.271135097609209</v>
      </c>
      <c r="EC28">
        <v>0</v>
      </c>
      <c r="ED28">
        <v>7.18509633333333</v>
      </c>
      <c r="EE28">
        <v>2.99024596218021</v>
      </c>
      <c r="EF28">
        <v>0.219843762529716</v>
      </c>
      <c r="EG28">
        <v>0</v>
      </c>
      <c r="EH28">
        <v>0</v>
      </c>
      <c r="EI28">
        <v>3</v>
      </c>
      <c r="EJ28" t="s">
        <v>300</v>
      </c>
      <c r="EK28">
        <v>100</v>
      </c>
      <c r="EL28">
        <v>100</v>
      </c>
      <c r="EM28">
        <v>0.407</v>
      </c>
      <c r="EN28">
        <v>0.2047</v>
      </c>
      <c r="EO28">
        <v>0.25831816234021</v>
      </c>
      <c r="EP28">
        <v>0.000608231501840576</v>
      </c>
      <c r="EQ28">
        <v>-6.15721122119998e-07</v>
      </c>
      <c r="ER28">
        <v>1.2304956265122e-10</v>
      </c>
      <c r="ES28">
        <v>-0.137938359823131</v>
      </c>
      <c r="ET28">
        <v>-0.00569765496608819</v>
      </c>
      <c r="EU28">
        <v>0.000722946965334274</v>
      </c>
      <c r="EV28">
        <v>-2.50093221867934e-06</v>
      </c>
      <c r="EW28">
        <v>4</v>
      </c>
      <c r="EX28">
        <v>2168</v>
      </c>
      <c r="EY28">
        <v>1</v>
      </c>
      <c r="EZ28">
        <v>28</v>
      </c>
      <c r="FA28">
        <v>54.4</v>
      </c>
      <c r="FB28">
        <v>54.3</v>
      </c>
      <c r="FC28">
        <v>2</v>
      </c>
      <c r="FD28">
        <v>511.974</v>
      </c>
      <c r="FE28">
        <v>115.866</v>
      </c>
      <c r="FF28">
        <v>35.8163</v>
      </c>
      <c r="FG28">
        <v>34.3025</v>
      </c>
      <c r="FH28">
        <v>30.0006</v>
      </c>
      <c r="FI28">
        <v>34.0844</v>
      </c>
      <c r="FJ28">
        <v>34.0342</v>
      </c>
      <c r="FK28">
        <v>20.1465</v>
      </c>
      <c r="FL28">
        <v>0</v>
      </c>
      <c r="FM28">
        <v>100</v>
      </c>
      <c r="FN28">
        <v>-999.9</v>
      </c>
      <c r="FO28">
        <v>400</v>
      </c>
      <c r="FP28">
        <v>26.3982</v>
      </c>
      <c r="FQ28">
        <v>100.622</v>
      </c>
      <c r="FR28">
        <v>100.718</v>
      </c>
    </row>
    <row r="29" spans="1:174">
      <c r="A29">
        <v>13</v>
      </c>
      <c r="B29">
        <v>1603917772</v>
      </c>
      <c r="C29">
        <v>2705.90000009537</v>
      </c>
      <c r="D29" t="s">
        <v>351</v>
      </c>
      <c r="E29" t="s">
        <v>352</v>
      </c>
      <c r="F29" t="s">
        <v>353</v>
      </c>
      <c r="G29" t="s">
        <v>354</v>
      </c>
      <c r="H29">
        <v>1603917764</v>
      </c>
      <c r="I29">
        <f>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((R29-I29/2)*K29-J29)/(R29+I29/2)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I29*(1000-(1000*0.61365*exp(17.502*U29/(240.97+U29))/(CB29+CC29)+BW29)/2)/(1000*0.61365*exp(17.502*U29/(240.97+U29))/(CB29+CC29)-BW29)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(BM29*BO29)</f>
        <v>0</v>
      </c>
      <c r="T29">
        <f>(CD29+(S29+2*0.95*5.67E-8*(((CD29+$B$7)+273)^4-(CD29+273)^4)-44100*I29)/(1.84*29.3*P29+8*0.95*5.67E-8*(CD29+273)^3))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(-I29*44100)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290</v>
      </c>
      <c r="AK29">
        <v>15552.9</v>
      </c>
      <c r="AL29">
        <v>715.476923076923</v>
      </c>
      <c r="AM29">
        <v>3262.08</v>
      </c>
      <c r="AN29">
        <f>AM29-AL29</f>
        <v>0</v>
      </c>
      <c r="AO29">
        <f>AN29/AM29</f>
        <v>0</v>
      </c>
      <c r="AP29">
        <v>-0.577747479816223</v>
      </c>
      <c r="AQ29" t="s">
        <v>355</v>
      </c>
      <c r="AR29">
        <v>15463.6</v>
      </c>
      <c r="AS29">
        <v>1260.9424</v>
      </c>
      <c r="AT29">
        <v>1679.04</v>
      </c>
      <c r="AU29">
        <f>1-AS29/AT29</f>
        <v>0</v>
      </c>
      <c r="AV29">
        <v>0.5</v>
      </c>
      <c r="AW29">
        <f>BM29</f>
        <v>0</v>
      </c>
      <c r="AX29">
        <f>J29</f>
        <v>0</v>
      </c>
      <c r="AY29">
        <f>AU29*AV29*AW29</f>
        <v>0</v>
      </c>
      <c r="AZ29">
        <f>BE29/AT29</f>
        <v>0</v>
      </c>
      <c r="BA29">
        <f>(AX29-AP29)/AW29</f>
        <v>0</v>
      </c>
      <c r="BB29">
        <f>(AM29-AT29)/AT29</f>
        <v>0</v>
      </c>
      <c r="BC29" t="s">
        <v>356</v>
      </c>
      <c r="BD29">
        <v>726.11</v>
      </c>
      <c r="BE29">
        <f>AT29-BD29</f>
        <v>0</v>
      </c>
      <c r="BF29">
        <f>(AT29-AS29)/(AT29-BD29)</f>
        <v>0</v>
      </c>
      <c r="BG29">
        <f>(AM29-AT29)/(AM29-BD29)</f>
        <v>0</v>
      </c>
      <c r="BH29">
        <f>(AT29-AS29)/(AT29-AL29)</f>
        <v>0</v>
      </c>
      <c r="BI29">
        <f>(AM29-AT29)/(AM29-AL29)</f>
        <v>0</v>
      </c>
      <c r="BJ29">
        <f>(BF29*BD29/AS29)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293</v>
      </c>
      <c r="BS29">
        <v>2</v>
      </c>
      <c r="BT29">
        <v>1603917764</v>
      </c>
      <c r="BU29">
        <v>378.484258064516</v>
      </c>
      <c r="BV29">
        <v>399.999483870968</v>
      </c>
      <c r="BW29">
        <v>28.4201064516129</v>
      </c>
      <c r="BX29">
        <v>19.2939967741935</v>
      </c>
      <c r="BY29">
        <v>378.07735483871</v>
      </c>
      <c r="BZ29">
        <v>28.1998935483871</v>
      </c>
      <c r="CA29">
        <v>500.026870967742</v>
      </c>
      <c r="CB29">
        <v>101.739451612903</v>
      </c>
      <c r="CC29">
        <v>0.100030541935484</v>
      </c>
      <c r="CD29">
        <v>36.6676774193548</v>
      </c>
      <c r="CE29">
        <v>35.4347806451613</v>
      </c>
      <c r="CF29">
        <v>999.9</v>
      </c>
      <c r="CG29">
        <v>0</v>
      </c>
      <c r="CH29">
        <v>0</v>
      </c>
      <c r="CI29">
        <v>10001.0903225806</v>
      </c>
      <c r="CJ29">
        <v>0</v>
      </c>
      <c r="CK29">
        <v>468.894709677419</v>
      </c>
      <c r="CL29">
        <v>1300.00741935484</v>
      </c>
      <c r="CM29">
        <v>0.900002903225807</v>
      </c>
      <c r="CN29">
        <v>0.0999968258064516</v>
      </c>
      <c r="CO29">
        <v>0</v>
      </c>
      <c r="CP29">
        <v>1268.71741935484</v>
      </c>
      <c r="CQ29">
        <v>4.99979</v>
      </c>
      <c r="CR29">
        <v>16623.4870967742</v>
      </c>
      <c r="CS29">
        <v>11051.3677419355</v>
      </c>
      <c r="CT29">
        <v>47.6269677419355</v>
      </c>
      <c r="CU29">
        <v>50.048</v>
      </c>
      <c r="CV29">
        <v>48.6189032258064</v>
      </c>
      <c r="CW29">
        <v>49.4898387096774</v>
      </c>
      <c r="CX29">
        <v>49.566064516129</v>
      </c>
      <c r="CY29">
        <v>1165.51064516129</v>
      </c>
      <c r="CZ29">
        <v>129.496774193548</v>
      </c>
      <c r="DA29">
        <v>0</v>
      </c>
      <c r="DB29">
        <v>137.099999904633</v>
      </c>
      <c r="DC29">
        <v>0</v>
      </c>
      <c r="DD29">
        <v>1260.9424</v>
      </c>
      <c r="DE29">
        <v>-619.406154765059</v>
      </c>
      <c r="DF29">
        <v>-8015.53078129638</v>
      </c>
      <c r="DG29">
        <v>16523.084</v>
      </c>
      <c r="DH29">
        <v>15</v>
      </c>
      <c r="DI29">
        <v>1603914166</v>
      </c>
      <c r="DJ29" t="s">
        <v>294</v>
      </c>
      <c r="DK29">
        <v>1603914158.5</v>
      </c>
      <c r="DL29">
        <v>1603914166</v>
      </c>
      <c r="DM29">
        <v>1</v>
      </c>
      <c r="DN29">
        <v>0.116</v>
      </c>
      <c r="DO29">
        <v>-0.15</v>
      </c>
      <c r="DP29">
        <v>0.411</v>
      </c>
      <c r="DQ29">
        <v>0.224</v>
      </c>
      <c r="DR29">
        <v>400</v>
      </c>
      <c r="DS29">
        <v>32</v>
      </c>
      <c r="DT29">
        <v>0.31</v>
      </c>
      <c r="DU29">
        <v>0.19</v>
      </c>
      <c r="DV29">
        <v>14.968345429958</v>
      </c>
      <c r="DW29">
        <v>-0.211740549495292</v>
      </c>
      <c r="DX29">
        <v>0.0258712711795011</v>
      </c>
      <c r="DY29">
        <v>1</v>
      </c>
      <c r="DZ29">
        <v>-21.5177766666667</v>
      </c>
      <c r="EA29">
        <v>-0.106681201334893</v>
      </c>
      <c r="EB29">
        <v>0.0248149374817314</v>
      </c>
      <c r="EC29">
        <v>1</v>
      </c>
      <c r="ED29">
        <v>9.131845</v>
      </c>
      <c r="EE29">
        <v>1.12322109010007</v>
      </c>
      <c r="EF29">
        <v>0.0817067733932342</v>
      </c>
      <c r="EG29">
        <v>0</v>
      </c>
      <c r="EH29">
        <v>2</v>
      </c>
      <c r="EI29">
        <v>3</v>
      </c>
      <c r="EJ29" t="s">
        <v>317</v>
      </c>
      <c r="EK29">
        <v>100</v>
      </c>
      <c r="EL29">
        <v>100</v>
      </c>
      <c r="EM29">
        <v>0.407</v>
      </c>
      <c r="EN29">
        <v>0.2235</v>
      </c>
      <c r="EO29">
        <v>0.25831816234021</v>
      </c>
      <c r="EP29">
        <v>0.000608231501840576</v>
      </c>
      <c r="EQ29">
        <v>-6.15721122119998e-07</v>
      </c>
      <c r="ER29">
        <v>1.2304956265122e-10</v>
      </c>
      <c r="ES29">
        <v>-0.137938359823131</v>
      </c>
      <c r="ET29">
        <v>-0.00569765496608819</v>
      </c>
      <c r="EU29">
        <v>0.000722946965334274</v>
      </c>
      <c r="EV29">
        <v>-2.50093221867934e-06</v>
      </c>
      <c r="EW29">
        <v>4</v>
      </c>
      <c r="EX29">
        <v>2168</v>
      </c>
      <c r="EY29">
        <v>1</v>
      </c>
      <c r="EZ29">
        <v>28</v>
      </c>
      <c r="FA29">
        <v>60.2</v>
      </c>
      <c r="FB29">
        <v>60.1</v>
      </c>
      <c r="FC29">
        <v>2</v>
      </c>
      <c r="FD29">
        <v>509.209</v>
      </c>
      <c r="FE29">
        <v>118.805</v>
      </c>
      <c r="FF29">
        <v>35.7991</v>
      </c>
      <c r="FG29">
        <v>34.1607</v>
      </c>
      <c r="FH29">
        <v>30.0005</v>
      </c>
      <c r="FI29">
        <v>33.997</v>
      </c>
      <c r="FJ29">
        <v>33.9457</v>
      </c>
      <c r="FK29">
        <v>20.1183</v>
      </c>
      <c r="FL29">
        <v>0</v>
      </c>
      <c r="FM29">
        <v>100</v>
      </c>
      <c r="FN29">
        <v>-999.9</v>
      </c>
      <c r="FO29">
        <v>400</v>
      </c>
      <c r="FP29">
        <v>19.6817</v>
      </c>
      <c r="FQ29">
        <v>100.635</v>
      </c>
      <c r="FR29">
        <v>100.791</v>
      </c>
    </row>
    <row r="30" spans="1:174">
      <c r="A30">
        <v>14</v>
      </c>
      <c r="B30">
        <v>1603917858.5</v>
      </c>
      <c r="C30">
        <v>2792.40000009537</v>
      </c>
      <c r="D30" t="s">
        <v>357</v>
      </c>
      <c r="E30" t="s">
        <v>358</v>
      </c>
      <c r="F30" t="s">
        <v>353</v>
      </c>
      <c r="G30" t="s">
        <v>354</v>
      </c>
      <c r="H30">
        <v>1603917850.75</v>
      </c>
      <c r="I30">
        <f>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((R30-I30/2)*K30-J30)/(R30+I30/2)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I30*(1000-(1000*0.61365*exp(17.502*U30/(240.97+U30))/(CB30+CC30)+BW30)/2)/(1000*0.61365*exp(17.502*U30/(240.97+U30))/(CB30+CC30)-BW30)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(BM30*BO30)</f>
        <v>0</v>
      </c>
      <c r="T30">
        <f>(CD30+(S30+2*0.95*5.67E-8*(((CD30+$B$7)+273)^4-(CD30+273)^4)-44100*I30)/(1.84*29.3*P30+8*0.95*5.67E-8*(CD30+273)^3))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(-I30*44100)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290</v>
      </c>
      <c r="AK30">
        <v>15552.9</v>
      </c>
      <c r="AL30">
        <v>715.476923076923</v>
      </c>
      <c r="AM30">
        <v>3262.08</v>
      </c>
      <c r="AN30">
        <f>AM30-AL30</f>
        <v>0</v>
      </c>
      <c r="AO30">
        <f>AN30/AM30</f>
        <v>0</v>
      </c>
      <c r="AP30">
        <v>-0.577747479816223</v>
      </c>
      <c r="AQ30" t="s">
        <v>359</v>
      </c>
      <c r="AR30">
        <v>15466.5</v>
      </c>
      <c r="AS30">
        <v>1096.4692</v>
      </c>
      <c r="AT30">
        <v>1491.96</v>
      </c>
      <c r="AU30">
        <f>1-AS30/AT30</f>
        <v>0</v>
      </c>
      <c r="AV30">
        <v>0.5</v>
      </c>
      <c r="AW30">
        <f>BM30</f>
        <v>0</v>
      </c>
      <c r="AX30">
        <f>J30</f>
        <v>0</v>
      </c>
      <c r="AY30">
        <f>AU30*AV30*AW30</f>
        <v>0</v>
      </c>
      <c r="AZ30">
        <f>BE30/AT30</f>
        <v>0</v>
      </c>
      <c r="BA30">
        <f>(AX30-AP30)/AW30</f>
        <v>0</v>
      </c>
      <c r="BB30">
        <f>(AM30-AT30)/AT30</f>
        <v>0</v>
      </c>
      <c r="BC30" t="s">
        <v>360</v>
      </c>
      <c r="BD30">
        <v>752.53</v>
      </c>
      <c r="BE30">
        <f>AT30-BD30</f>
        <v>0</v>
      </c>
      <c r="BF30">
        <f>(AT30-AS30)/(AT30-BD30)</f>
        <v>0</v>
      </c>
      <c r="BG30">
        <f>(AM30-AT30)/(AM30-BD30)</f>
        <v>0</v>
      </c>
      <c r="BH30">
        <f>(AT30-AS30)/(AT30-AL30)</f>
        <v>0</v>
      </c>
      <c r="BI30">
        <f>(AM30-AT30)/(AM30-AL30)</f>
        <v>0</v>
      </c>
      <c r="BJ30">
        <f>(BF30*BD30/AS30)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293</v>
      </c>
      <c r="BS30">
        <v>2</v>
      </c>
      <c r="BT30">
        <v>1603917850.75</v>
      </c>
      <c r="BU30">
        <v>379.692366666667</v>
      </c>
      <c r="BV30">
        <v>400.0032</v>
      </c>
      <c r="BW30">
        <v>27.9473733333333</v>
      </c>
      <c r="BX30">
        <v>19.19048</v>
      </c>
      <c r="BY30">
        <v>379.285066666667</v>
      </c>
      <c r="BZ30">
        <v>27.74042</v>
      </c>
      <c r="CA30">
        <v>500.024233333333</v>
      </c>
      <c r="CB30">
        <v>101.742233333333</v>
      </c>
      <c r="CC30">
        <v>0.100069136666667</v>
      </c>
      <c r="CD30">
        <v>36.76371</v>
      </c>
      <c r="CE30">
        <v>35.8902266666667</v>
      </c>
      <c r="CF30">
        <v>999.9</v>
      </c>
      <c r="CG30">
        <v>0</v>
      </c>
      <c r="CH30">
        <v>0</v>
      </c>
      <c r="CI30">
        <v>9994.12666666667</v>
      </c>
      <c r="CJ30">
        <v>0</v>
      </c>
      <c r="CK30">
        <v>481.804666666667</v>
      </c>
      <c r="CL30">
        <v>1300.02566666667</v>
      </c>
      <c r="CM30">
        <v>0.899993133333333</v>
      </c>
      <c r="CN30">
        <v>0.100006773333333</v>
      </c>
      <c r="CO30">
        <v>0</v>
      </c>
      <c r="CP30">
        <v>1098.97566666667</v>
      </c>
      <c r="CQ30">
        <v>4.99979</v>
      </c>
      <c r="CR30">
        <v>14379.0633333333</v>
      </c>
      <c r="CS30">
        <v>11051.48</v>
      </c>
      <c r="CT30">
        <v>47.437</v>
      </c>
      <c r="CU30">
        <v>49.8372</v>
      </c>
      <c r="CV30">
        <v>48.3582</v>
      </c>
      <c r="CW30">
        <v>49.3162</v>
      </c>
      <c r="CX30">
        <v>49.3791333333333</v>
      </c>
      <c r="CY30">
        <v>1165.512</v>
      </c>
      <c r="CZ30">
        <v>129.513666666667</v>
      </c>
      <c r="DA30">
        <v>0</v>
      </c>
      <c r="DB30">
        <v>85.5</v>
      </c>
      <c r="DC30">
        <v>0</v>
      </c>
      <c r="DD30">
        <v>1096.4692</v>
      </c>
      <c r="DE30">
        <v>-374.326923064085</v>
      </c>
      <c r="DF30">
        <v>-4856.93846146874</v>
      </c>
      <c r="DG30">
        <v>14346.26</v>
      </c>
      <c r="DH30">
        <v>15</v>
      </c>
      <c r="DI30">
        <v>1603914166</v>
      </c>
      <c r="DJ30" t="s">
        <v>294</v>
      </c>
      <c r="DK30">
        <v>1603914158.5</v>
      </c>
      <c r="DL30">
        <v>1603914166</v>
      </c>
      <c r="DM30">
        <v>1</v>
      </c>
      <c r="DN30">
        <v>0.116</v>
      </c>
      <c r="DO30">
        <v>-0.15</v>
      </c>
      <c r="DP30">
        <v>0.411</v>
      </c>
      <c r="DQ30">
        <v>0.224</v>
      </c>
      <c r="DR30">
        <v>400</v>
      </c>
      <c r="DS30">
        <v>32</v>
      </c>
      <c r="DT30">
        <v>0.31</v>
      </c>
      <c r="DU30">
        <v>0.19</v>
      </c>
      <c r="DV30">
        <v>14.0621919812185</v>
      </c>
      <c r="DW30">
        <v>0.632312665147153</v>
      </c>
      <c r="DX30">
        <v>0.0648174896589897</v>
      </c>
      <c r="DY30">
        <v>0</v>
      </c>
      <c r="DZ30">
        <v>-20.3032766666667</v>
      </c>
      <c r="EA30">
        <v>-0.963126140155757</v>
      </c>
      <c r="EB30">
        <v>0.0884889171340433</v>
      </c>
      <c r="EC30">
        <v>0</v>
      </c>
      <c r="ED30">
        <v>8.74912666666667</v>
      </c>
      <c r="EE30">
        <v>0.932614905450502</v>
      </c>
      <c r="EF30">
        <v>0.0683766086384</v>
      </c>
      <c r="EG30">
        <v>0</v>
      </c>
      <c r="EH30">
        <v>0</v>
      </c>
      <c r="EI30">
        <v>3</v>
      </c>
      <c r="EJ30" t="s">
        <v>300</v>
      </c>
      <c r="EK30">
        <v>100</v>
      </c>
      <c r="EL30">
        <v>100</v>
      </c>
      <c r="EM30">
        <v>0.407</v>
      </c>
      <c r="EN30">
        <v>0.2092</v>
      </c>
      <c r="EO30">
        <v>0.25831816234021</v>
      </c>
      <c r="EP30">
        <v>0.000608231501840576</v>
      </c>
      <c r="EQ30">
        <v>-6.15721122119998e-07</v>
      </c>
      <c r="ER30">
        <v>1.2304956265122e-10</v>
      </c>
      <c r="ES30">
        <v>-0.137938359823131</v>
      </c>
      <c r="ET30">
        <v>-0.00569765496608819</v>
      </c>
      <c r="EU30">
        <v>0.000722946965334274</v>
      </c>
      <c r="EV30">
        <v>-2.50093221867934e-06</v>
      </c>
      <c r="EW30">
        <v>4</v>
      </c>
      <c r="EX30">
        <v>2168</v>
      </c>
      <c r="EY30">
        <v>1</v>
      </c>
      <c r="EZ30">
        <v>28</v>
      </c>
      <c r="FA30">
        <v>61.7</v>
      </c>
      <c r="FB30">
        <v>61.5</v>
      </c>
      <c r="FC30">
        <v>2</v>
      </c>
      <c r="FD30">
        <v>504.031</v>
      </c>
      <c r="FE30">
        <v>123.314</v>
      </c>
      <c r="FF30">
        <v>35.8354</v>
      </c>
      <c r="FG30">
        <v>34.2551</v>
      </c>
      <c r="FH30">
        <v>30.0009</v>
      </c>
      <c r="FI30">
        <v>34.0775</v>
      </c>
      <c r="FJ30">
        <v>34.034</v>
      </c>
      <c r="FK30">
        <v>20.1115</v>
      </c>
      <c r="FL30">
        <v>0</v>
      </c>
      <c r="FM30">
        <v>100</v>
      </c>
      <c r="FN30">
        <v>-999.9</v>
      </c>
      <c r="FO30">
        <v>400</v>
      </c>
      <c r="FP30">
        <v>28.0304</v>
      </c>
      <c r="FQ30">
        <v>100.624</v>
      </c>
      <c r="FR30">
        <v>100.77</v>
      </c>
    </row>
    <row r="31" spans="1:174">
      <c r="A31">
        <v>15</v>
      </c>
      <c r="B31">
        <v>1603918024.5</v>
      </c>
      <c r="C31">
        <v>2958.40000009537</v>
      </c>
      <c r="D31" t="s">
        <v>361</v>
      </c>
      <c r="E31" t="s">
        <v>362</v>
      </c>
      <c r="F31" t="s">
        <v>363</v>
      </c>
      <c r="G31" t="s">
        <v>364</v>
      </c>
      <c r="H31">
        <v>1603918016.5</v>
      </c>
      <c r="I31">
        <f>CA31*AG31*(BW31-BX31)/(100*BP31*(1000-AG31*BW31))</f>
        <v>0</v>
      </c>
      <c r="J31">
        <f>CA31*AG31*(BV31-BU31*(1000-AG31*BX31)/(1000-AG31*BW31))/(100*BP31)</f>
        <v>0</v>
      </c>
      <c r="K31">
        <f>BU31 - IF(AG31&gt;1, J31*BP31*100.0/(AI31*CI31), 0)</f>
        <v>0</v>
      </c>
      <c r="L31">
        <f>((R31-I31/2)*K31-J31)/(R31+I31/2)</f>
        <v>0</v>
      </c>
      <c r="M31">
        <f>L31*(CB31+CC31)/1000.0</f>
        <v>0</v>
      </c>
      <c r="N31">
        <f>(BU31 - IF(AG31&gt;1, J31*BP31*100.0/(AI31*CI31), 0))*(CB31+CC31)/1000.0</f>
        <v>0</v>
      </c>
      <c r="O31">
        <f>2.0/((1/Q31-1/P31)+SIGN(Q31)*SQRT((1/Q31-1/P31)*(1/Q31-1/P31) + 4*BQ31/((BQ31+1)*(BQ31+1))*(2*1/Q31*1/P31-1/P31*1/P31)))</f>
        <v>0</v>
      </c>
      <c r="P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Q31">
        <f>I31*(1000-(1000*0.61365*exp(17.502*U31/(240.97+U31))/(CB31+CC31)+BW31)/2)/(1000*0.61365*exp(17.502*U31/(240.97+U31))/(CB31+CC31)-BW31)</f>
        <v>0</v>
      </c>
      <c r="R31">
        <f>1/((BQ31+1)/(O31/1.6)+1/(P31/1.37)) + BQ31/((BQ31+1)/(O31/1.6) + BQ31/(P31/1.37))</f>
        <v>0</v>
      </c>
      <c r="S31">
        <f>(BM31*BO31)</f>
        <v>0</v>
      </c>
      <c r="T31">
        <f>(CD31+(S31+2*0.95*5.67E-8*(((CD31+$B$7)+273)^4-(CD31+273)^4)-44100*I31)/(1.84*29.3*P31+8*0.95*5.67E-8*(CD31+273)^3))</f>
        <v>0</v>
      </c>
      <c r="U31">
        <f>($C$7*CE31+$D$7*CF31+$E$7*T31)</f>
        <v>0</v>
      </c>
      <c r="V31">
        <f>0.61365*exp(17.502*U31/(240.97+U31))</f>
        <v>0</v>
      </c>
      <c r="W31">
        <f>(X31/Y31*100)</f>
        <v>0</v>
      </c>
      <c r="X31">
        <f>BW31*(CB31+CC31)/1000</f>
        <v>0</v>
      </c>
      <c r="Y31">
        <f>0.61365*exp(17.502*CD31/(240.97+CD31))</f>
        <v>0</v>
      </c>
      <c r="Z31">
        <f>(V31-BW31*(CB31+CC31)/1000)</f>
        <v>0</v>
      </c>
      <c r="AA31">
        <f>(-I31*44100)</f>
        <v>0</v>
      </c>
      <c r="AB31">
        <f>2*29.3*P31*0.92*(CD31-U31)</f>
        <v>0</v>
      </c>
      <c r="AC31">
        <f>2*0.95*5.67E-8*(((CD31+$B$7)+273)^4-(U31+273)^4)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MAX(0,($B$13+$C$13*CI31)/(1+$D$13*CI31)*CB31/(CD31+273)*$E$13)</f>
        <v>0</v>
      </c>
      <c r="AJ31" t="s">
        <v>290</v>
      </c>
      <c r="AK31">
        <v>15552.9</v>
      </c>
      <c r="AL31">
        <v>715.476923076923</v>
      </c>
      <c r="AM31">
        <v>3262.08</v>
      </c>
      <c r="AN31">
        <f>AM31-AL31</f>
        <v>0</v>
      </c>
      <c r="AO31">
        <f>AN31/AM31</f>
        <v>0</v>
      </c>
      <c r="AP31">
        <v>-0.577747479816223</v>
      </c>
      <c r="AQ31" t="s">
        <v>365</v>
      </c>
      <c r="AR31">
        <v>15380.7</v>
      </c>
      <c r="AS31">
        <v>1385.44807692308</v>
      </c>
      <c r="AT31">
        <v>1904.85</v>
      </c>
      <c r="AU31">
        <f>1-AS31/AT31</f>
        <v>0</v>
      </c>
      <c r="AV31">
        <v>0.5</v>
      </c>
      <c r="AW31">
        <f>BM31</f>
        <v>0</v>
      </c>
      <c r="AX31">
        <f>J31</f>
        <v>0</v>
      </c>
      <c r="AY31">
        <f>AU31*AV31*AW31</f>
        <v>0</v>
      </c>
      <c r="AZ31">
        <f>BE31/AT31</f>
        <v>0</v>
      </c>
      <c r="BA31">
        <f>(AX31-AP31)/AW31</f>
        <v>0</v>
      </c>
      <c r="BB31">
        <f>(AM31-AT31)/AT31</f>
        <v>0</v>
      </c>
      <c r="BC31" t="s">
        <v>366</v>
      </c>
      <c r="BD31">
        <v>770.13</v>
      </c>
      <c r="BE31">
        <f>AT31-BD31</f>
        <v>0</v>
      </c>
      <c r="BF31">
        <f>(AT31-AS31)/(AT31-BD31)</f>
        <v>0</v>
      </c>
      <c r="BG31">
        <f>(AM31-AT31)/(AM31-BD31)</f>
        <v>0</v>
      </c>
      <c r="BH31">
        <f>(AT31-AS31)/(AT31-AL31)</f>
        <v>0</v>
      </c>
      <c r="BI31">
        <f>(AM31-AT31)/(AM31-AL31)</f>
        <v>0</v>
      </c>
      <c r="BJ31">
        <f>(BF31*BD31/AS31)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293</v>
      </c>
      <c r="BS31">
        <v>2</v>
      </c>
      <c r="BT31">
        <v>1603918016.5</v>
      </c>
      <c r="BU31">
        <v>375.933774193549</v>
      </c>
      <c r="BV31">
        <v>400.026161290323</v>
      </c>
      <c r="BW31">
        <v>29.1412774193548</v>
      </c>
      <c r="BX31">
        <v>18.970535483871</v>
      </c>
      <c r="BY31">
        <v>375.527387096774</v>
      </c>
      <c r="BZ31">
        <v>28.9004161290323</v>
      </c>
      <c r="CA31">
        <v>500.022677419355</v>
      </c>
      <c r="CB31">
        <v>101.744</v>
      </c>
      <c r="CC31">
        <v>0.100012938709677</v>
      </c>
      <c r="CD31">
        <v>36.799535483871</v>
      </c>
      <c r="CE31">
        <v>35.5998451612903</v>
      </c>
      <c r="CF31">
        <v>999.9</v>
      </c>
      <c r="CG31">
        <v>0</v>
      </c>
      <c r="CH31">
        <v>0</v>
      </c>
      <c r="CI31">
        <v>9998.83032258064</v>
      </c>
      <c r="CJ31">
        <v>0</v>
      </c>
      <c r="CK31">
        <v>848.072483870968</v>
      </c>
      <c r="CL31">
        <v>1299.98774193548</v>
      </c>
      <c r="CM31">
        <v>0.899996516129032</v>
      </c>
      <c r="CN31">
        <v>0.100003596774194</v>
      </c>
      <c r="CO31">
        <v>0</v>
      </c>
      <c r="CP31">
        <v>1387.55483870968</v>
      </c>
      <c r="CQ31">
        <v>4.99979</v>
      </c>
      <c r="CR31">
        <v>18091.5548387097</v>
      </c>
      <c r="CS31">
        <v>11051.1741935484</v>
      </c>
      <c r="CT31">
        <v>47.125</v>
      </c>
      <c r="CU31">
        <v>49.495935483871</v>
      </c>
      <c r="CV31">
        <v>48.011935483871</v>
      </c>
      <c r="CW31">
        <v>49.05</v>
      </c>
      <c r="CX31">
        <v>49.120935483871</v>
      </c>
      <c r="CY31">
        <v>1165.48451612903</v>
      </c>
      <c r="CZ31">
        <v>129.504193548387</v>
      </c>
      <c r="DA31">
        <v>0</v>
      </c>
      <c r="DB31">
        <v>100.799999952316</v>
      </c>
      <c r="DC31">
        <v>0</v>
      </c>
      <c r="DD31">
        <v>1385.44807692308</v>
      </c>
      <c r="DE31">
        <v>-519.246837670608</v>
      </c>
      <c r="DF31">
        <v>-6557.60683853104</v>
      </c>
      <c r="DG31">
        <v>18064.4615384615</v>
      </c>
      <c r="DH31">
        <v>15</v>
      </c>
      <c r="DI31">
        <v>1603914166</v>
      </c>
      <c r="DJ31" t="s">
        <v>294</v>
      </c>
      <c r="DK31">
        <v>1603914158.5</v>
      </c>
      <c r="DL31">
        <v>1603914166</v>
      </c>
      <c r="DM31">
        <v>1</v>
      </c>
      <c r="DN31">
        <v>0.116</v>
      </c>
      <c r="DO31">
        <v>-0.15</v>
      </c>
      <c r="DP31">
        <v>0.411</v>
      </c>
      <c r="DQ31">
        <v>0.224</v>
      </c>
      <c r="DR31">
        <v>400</v>
      </c>
      <c r="DS31">
        <v>32</v>
      </c>
      <c r="DT31">
        <v>0.31</v>
      </c>
      <c r="DU31">
        <v>0.19</v>
      </c>
      <c r="DV31">
        <v>16.7755538805735</v>
      </c>
      <c r="DW31">
        <v>1.0021518384853</v>
      </c>
      <c r="DX31">
        <v>0.0800151207267468</v>
      </c>
      <c r="DY31">
        <v>0</v>
      </c>
      <c r="DZ31">
        <v>-24.0860766666667</v>
      </c>
      <c r="EA31">
        <v>-1.55179087875418</v>
      </c>
      <c r="EB31">
        <v>0.115584092571407</v>
      </c>
      <c r="EC31">
        <v>0</v>
      </c>
      <c r="ED31">
        <v>10.1660556666667</v>
      </c>
      <c r="EE31">
        <v>1.38092235817575</v>
      </c>
      <c r="EF31">
        <v>0.1007250970938</v>
      </c>
      <c r="EG31">
        <v>0</v>
      </c>
      <c r="EH31">
        <v>0</v>
      </c>
      <c r="EI31">
        <v>3</v>
      </c>
      <c r="EJ31" t="s">
        <v>300</v>
      </c>
      <c r="EK31">
        <v>100</v>
      </c>
      <c r="EL31">
        <v>100</v>
      </c>
      <c r="EM31">
        <v>0.407</v>
      </c>
      <c r="EN31">
        <v>0.2447</v>
      </c>
      <c r="EO31">
        <v>0.25831816234021</v>
      </c>
      <c r="EP31">
        <v>0.000608231501840576</v>
      </c>
      <c r="EQ31">
        <v>-6.15721122119998e-07</v>
      </c>
      <c r="ER31">
        <v>1.2304956265122e-10</v>
      </c>
      <c r="ES31">
        <v>-0.137938359823131</v>
      </c>
      <c r="ET31">
        <v>-0.00569765496608819</v>
      </c>
      <c r="EU31">
        <v>0.000722946965334274</v>
      </c>
      <c r="EV31">
        <v>-2.50093221867934e-06</v>
      </c>
      <c r="EW31">
        <v>4</v>
      </c>
      <c r="EX31">
        <v>2168</v>
      </c>
      <c r="EY31">
        <v>1</v>
      </c>
      <c r="EZ31">
        <v>28</v>
      </c>
      <c r="FA31">
        <v>64.4</v>
      </c>
      <c r="FB31">
        <v>64.3</v>
      </c>
      <c r="FC31">
        <v>2</v>
      </c>
      <c r="FD31">
        <v>513.525</v>
      </c>
      <c r="FE31">
        <v>114.595</v>
      </c>
      <c r="FF31">
        <v>35.9159</v>
      </c>
      <c r="FG31">
        <v>34.4363</v>
      </c>
      <c r="FH31">
        <v>30.0005</v>
      </c>
      <c r="FI31">
        <v>34.2159</v>
      </c>
      <c r="FJ31">
        <v>34.1601</v>
      </c>
      <c r="FK31">
        <v>20.1058</v>
      </c>
      <c r="FL31">
        <v>0</v>
      </c>
      <c r="FM31">
        <v>100</v>
      </c>
      <c r="FN31">
        <v>-999.9</v>
      </c>
      <c r="FO31">
        <v>400</v>
      </c>
      <c r="FP31">
        <v>19.3028</v>
      </c>
      <c r="FQ31">
        <v>100.587</v>
      </c>
      <c r="FR31">
        <v>100.736</v>
      </c>
    </row>
    <row r="32" spans="1:174">
      <c r="A32">
        <v>16</v>
      </c>
      <c r="B32">
        <v>1603918151.5</v>
      </c>
      <c r="C32">
        <v>3085.40000009537</v>
      </c>
      <c r="D32" t="s">
        <v>367</v>
      </c>
      <c r="E32" t="s">
        <v>368</v>
      </c>
      <c r="F32" t="s">
        <v>363</v>
      </c>
      <c r="G32" t="s">
        <v>364</v>
      </c>
      <c r="H32">
        <v>1603918143.75</v>
      </c>
      <c r="I32">
        <f>CA32*AG32*(BW32-BX32)/(100*BP32*(1000-AG32*BW32))</f>
        <v>0</v>
      </c>
      <c r="J32">
        <f>CA32*AG32*(BV32-BU32*(1000-AG32*BX32)/(1000-AG32*BW32))/(100*BP32)</f>
        <v>0</v>
      </c>
      <c r="K32">
        <f>BU32 - IF(AG32&gt;1, J32*BP32*100.0/(AI32*CI32), 0)</f>
        <v>0</v>
      </c>
      <c r="L32">
        <f>((R32-I32/2)*K32-J32)/(R32+I32/2)</f>
        <v>0</v>
      </c>
      <c r="M32">
        <f>L32*(CB32+CC32)/1000.0</f>
        <v>0</v>
      </c>
      <c r="N32">
        <f>(BU32 - IF(AG32&gt;1, J32*BP32*100.0/(AI32*CI32), 0))*(CB32+CC32)/1000.0</f>
        <v>0</v>
      </c>
      <c r="O32">
        <f>2.0/((1/Q32-1/P32)+SIGN(Q32)*SQRT((1/Q32-1/P32)*(1/Q32-1/P32) + 4*BQ32/((BQ32+1)*(BQ32+1))*(2*1/Q32*1/P32-1/P32*1/P32)))</f>
        <v>0</v>
      </c>
      <c r="P32">
        <f>IF(LEFT(BR32,1)&lt;&gt;"0",IF(LEFT(BR32,1)="1",3.0,BS32),$D$5+$E$5*(CI32*CB32/($K$5*1000))+$F$5*(CI32*CB32/($K$5*1000))*MAX(MIN(BP32,$J$5),$I$5)*MAX(MIN(BP32,$J$5),$I$5)+$G$5*MAX(MIN(BP32,$J$5),$I$5)*(CI32*CB32/($K$5*1000))+$H$5*(CI32*CB32/($K$5*1000))*(CI32*CB32/($K$5*1000)))</f>
        <v>0</v>
      </c>
      <c r="Q32">
        <f>I32*(1000-(1000*0.61365*exp(17.502*U32/(240.97+U32))/(CB32+CC32)+BW32)/2)/(1000*0.61365*exp(17.502*U32/(240.97+U32))/(CB32+CC32)-BW32)</f>
        <v>0</v>
      </c>
      <c r="R32">
        <f>1/((BQ32+1)/(O32/1.6)+1/(P32/1.37)) + BQ32/((BQ32+1)/(O32/1.6) + BQ32/(P32/1.37))</f>
        <v>0</v>
      </c>
      <c r="S32">
        <f>(BM32*BO32)</f>
        <v>0</v>
      </c>
      <c r="T32">
        <f>(CD32+(S32+2*0.95*5.67E-8*(((CD32+$B$7)+273)^4-(CD32+273)^4)-44100*I32)/(1.84*29.3*P32+8*0.95*5.67E-8*(CD32+273)^3))</f>
        <v>0</v>
      </c>
      <c r="U32">
        <f>($C$7*CE32+$D$7*CF32+$E$7*T32)</f>
        <v>0</v>
      </c>
      <c r="V32">
        <f>0.61365*exp(17.502*U32/(240.97+U32))</f>
        <v>0</v>
      </c>
      <c r="W32">
        <f>(X32/Y32*100)</f>
        <v>0</v>
      </c>
      <c r="X32">
        <f>BW32*(CB32+CC32)/1000</f>
        <v>0</v>
      </c>
      <c r="Y32">
        <f>0.61365*exp(17.502*CD32/(240.97+CD32))</f>
        <v>0</v>
      </c>
      <c r="Z32">
        <f>(V32-BW32*(CB32+CC32)/1000)</f>
        <v>0</v>
      </c>
      <c r="AA32">
        <f>(-I32*44100)</f>
        <v>0</v>
      </c>
      <c r="AB32">
        <f>2*29.3*P32*0.92*(CD32-U32)</f>
        <v>0</v>
      </c>
      <c r="AC32">
        <f>2*0.95*5.67E-8*(((CD32+$B$7)+273)^4-(U32+273)^4)</f>
        <v>0</v>
      </c>
      <c r="AD32">
        <f>S32+AC32+AA32+AB32</f>
        <v>0</v>
      </c>
      <c r="AE32">
        <v>0</v>
      </c>
      <c r="AF32">
        <v>0</v>
      </c>
      <c r="AG32">
        <f>IF(AE32*$H$13&gt;=AI32,1.0,(AI32/(AI32-AE32*$H$13)))</f>
        <v>0</v>
      </c>
      <c r="AH32">
        <f>(AG32-1)*100</f>
        <v>0</v>
      </c>
      <c r="AI32">
        <f>MAX(0,($B$13+$C$13*CI32)/(1+$D$13*CI32)*CB32/(CD32+273)*$E$13)</f>
        <v>0</v>
      </c>
      <c r="AJ32" t="s">
        <v>290</v>
      </c>
      <c r="AK32">
        <v>15552.9</v>
      </c>
      <c r="AL32">
        <v>715.476923076923</v>
      </c>
      <c r="AM32">
        <v>3262.08</v>
      </c>
      <c r="AN32">
        <f>AM32-AL32</f>
        <v>0</v>
      </c>
      <c r="AO32">
        <f>AN32/AM32</f>
        <v>0</v>
      </c>
      <c r="AP32">
        <v>-0.577747479816223</v>
      </c>
      <c r="AQ32" t="s">
        <v>369</v>
      </c>
      <c r="AR32">
        <v>15404</v>
      </c>
      <c r="AS32">
        <v>921.700961538461</v>
      </c>
      <c r="AT32">
        <v>1346.85</v>
      </c>
      <c r="AU32">
        <f>1-AS32/AT32</f>
        <v>0</v>
      </c>
      <c r="AV32">
        <v>0.5</v>
      </c>
      <c r="AW32">
        <f>BM32</f>
        <v>0</v>
      </c>
      <c r="AX32">
        <f>J32</f>
        <v>0</v>
      </c>
      <c r="AY32">
        <f>AU32*AV32*AW32</f>
        <v>0</v>
      </c>
      <c r="AZ32">
        <f>BE32/AT32</f>
        <v>0</v>
      </c>
      <c r="BA32">
        <f>(AX32-AP32)/AW32</f>
        <v>0</v>
      </c>
      <c r="BB32">
        <f>(AM32-AT32)/AT32</f>
        <v>0</v>
      </c>
      <c r="BC32" t="s">
        <v>370</v>
      </c>
      <c r="BD32">
        <v>680.81</v>
      </c>
      <c r="BE32">
        <f>AT32-BD32</f>
        <v>0</v>
      </c>
      <c r="BF32">
        <f>(AT32-AS32)/(AT32-BD32)</f>
        <v>0</v>
      </c>
      <c r="BG32">
        <f>(AM32-AT32)/(AM32-BD32)</f>
        <v>0</v>
      </c>
      <c r="BH32">
        <f>(AT32-AS32)/(AT32-AL32)</f>
        <v>0</v>
      </c>
      <c r="BI32">
        <f>(AM32-AT32)/(AM32-AL32)</f>
        <v>0</v>
      </c>
      <c r="BJ32">
        <f>(BF32*BD32/AS32)</f>
        <v>0</v>
      </c>
      <c r="BK32">
        <f>(1-BJ32)</f>
        <v>0</v>
      </c>
      <c r="BL32">
        <f>$B$11*CJ32+$C$11*CK32+$F$11*CL32*(1-CO32)</f>
        <v>0</v>
      </c>
      <c r="BM32">
        <f>BL32*BN32</f>
        <v>0</v>
      </c>
      <c r="BN32">
        <f>($B$11*$D$9+$C$11*$D$9+$F$11*((CY32+CQ32)/MAX(CY32+CQ32+CZ32, 0.1)*$I$9+CZ32/MAX(CY32+CQ32+CZ32, 0.1)*$J$9))/($B$11+$C$11+$F$11)</f>
        <v>0</v>
      </c>
      <c r="BO32">
        <f>($B$11*$K$9+$C$11*$K$9+$F$11*((CY32+CQ32)/MAX(CY32+CQ32+CZ32, 0.1)*$P$9+CZ32/MAX(CY32+CQ32+CZ32, 0.1)*$Q$9))/($B$11+$C$11+$F$11)</f>
        <v>0</v>
      </c>
      <c r="BP32">
        <v>6</v>
      </c>
      <c r="BQ32">
        <v>0.5</v>
      </c>
      <c r="BR32" t="s">
        <v>293</v>
      </c>
      <c r="BS32">
        <v>2</v>
      </c>
      <c r="BT32">
        <v>1603918143.75</v>
      </c>
      <c r="BU32">
        <v>374.715333333333</v>
      </c>
      <c r="BV32">
        <v>399.975966666667</v>
      </c>
      <c r="BW32">
        <v>30.1857066666667</v>
      </c>
      <c r="BX32">
        <v>18.68237</v>
      </c>
      <c r="BY32">
        <v>374.3091</v>
      </c>
      <c r="BZ32">
        <v>29.9140933333333</v>
      </c>
      <c r="CA32">
        <v>500.016966666667</v>
      </c>
      <c r="CB32">
        <v>101.739666666667</v>
      </c>
      <c r="CC32">
        <v>0.0999838633333333</v>
      </c>
      <c r="CD32">
        <v>36.86345</v>
      </c>
      <c r="CE32">
        <v>35.5826633333333</v>
      </c>
      <c r="CF32">
        <v>999.9</v>
      </c>
      <c r="CG32">
        <v>0</v>
      </c>
      <c r="CH32">
        <v>0</v>
      </c>
      <c r="CI32">
        <v>10002.7943333333</v>
      </c>
      <c r="CJ32">
        <v>0</v>
      </c>
      <c r="CK32">
        <v>760.5746</v>
      </c>
      <c r="CL32">
        <v>1300.003</v>
      </c>
      <c r="CM32">
        <v>0.899993733333333</v>
      </c>
      <c r="CN32">
        <v>0.100006076666667</v>
      </c>
      <c r="CO32">
        <v>0</v>
      </c>
      <c r="CP32">
        <v>922.118033333333</v>
      </c>
      <c r="CQ32">
        <v>4.99979</v>
      </c>
      <c r="CR32">
        <v>11998.8733333333</v>
      </c>
      <c r="CS32">
        <v>11051.2866666667</v>
      </c>
      <c r="CT32">
        <v>47.1787333333333</v>
      </c>
      <c r="CU32">
        <v>49.4958</v>
      </c>
      <c r="CV32">
        <v>47.9832</v>
      </c>
      <c r="CW32">
        <v>49</v>
      </c>
      <c r="CX32">
        <v>49.125</v>
      </c>
      <c r="CY32">
        <v>1165.493</v>
      </c>
      <c r="CZ32">
        <v>129.51</v>
      </c>
      <c r="DA32">
        <v>0</v>
      </c>
      <c r="DB32">
        <v>52</v>
      </c>
      <c r="DC32">
        <v>0</v>
      </c>
      <c r="DD32">
        <v>921.700961538461</v>
      </c>
      <c r="DE32">
        <v>-55.7862222690943</v>
      </c>
      <c r="DF32">
        <v>-796.417094336102</v>
      </c>
      <c r="DG32">
        <v>11992.7076923077</v>
      </c>
      <c r="DH32">
        <v>15</v>
      </c>
      <c r="DI32">
        <v>1603914166</v>
      </c>
      <c r="DJ32" t="s">
        <v>294</v>
      </c>
      <c r="DK32">
        <v>1603914158.5</v>
      </c>
      <c r="DL32">
        <v>1603914166</v>
      </c>
      <c r="DM32">
        <v>1</v>
      </c>
      <c r="DN32">
        <v>0.116</v>
      </c>
      <c r="DO32">
        <v>-0.15</v>
      </c>
      <c r="DP32">
        <v>0.411</v>
      </c>
      <c r="DQ32">
        <v>0.224</v>
      </c>
      <c r="DR32">
        <v>400</v>
      </c>
      <c r="DS32">
        <v>32</v>
      </c>
      <c r="DT32">
        <v>0.31</v>
      </c>
      <c r="DU32">
        <v>0.19</v>
      </c>
      <c r="DV32">
        <v>17.3321571837576</v>
      </c>
      <c r="DW32">
        <v>0.878908118293758</v>
      </c>
      <c r="DX32">
        <v>0.0703092056696732</v>
      </c>
      <c r="DY32">
        <v>0</v>
      </c>
      <c r="DZ32">
        <v>-25.2517233333333</v>
      </c>
      <c r="EA32">
        <v>-0.949473637374853</v>
      </c>
      <c r="EB32">
        <v>0.0768570564243926</v>
      </c>
      <c r="EC32">
        <v>0</v>
      </c>
      <c r="ED32">
        <v>11.5032333333333</v>
      </c>
      <c r="EE32">
        <v>0.0153023359288078</v>
      </c>
      <c r="EF32">
        <v>0.00214900493769134</v>
      </c>
      <c r="EG32">
        <v>1</v>
      </c>
      <c r="EH32">
        <v>1</v>
      </c>
      <c r="EI32">
        <v>3</v>
      </c>
      <c r="EJ32" t="s">
        <v>295</v>
      </c>
      <c r="EK32">
        <v>100</v>
      </c>
      <c r="EL32">
        <v>100</v>
      </c>
      <c r="EM32">
        <v>0.407</v>
      </c>
      <c r="EN32">
        <v>0.271</v>
      </c>
      <c r="EO32">
        <v>0.25831816234021</v>
      </c>
      <c r="EP32">
        <v>0.000608231501840576</v>
      </c>
      <c r="EQ32">
        <v>-6.15721122119998e-07</v>
      </c>
      <c r="ER32">
        <v>1.2304956265122e-10</v>
      </c>
      <c r="ES32">
        <v>-0.137938359823131</v>
      </c>
      <c r="ET32">
        <v>-0.00569765496608819</v>
      </c>
      <c r="EU32">
        <v>0.000722946965334274</v>
      </c>
      <c r="EV32">
        <v>-2.50093221867934e-06</v>
      </c>
      <c r="EW32">
        <v>4</v>
      </c>
      <c r="EX32">
        <v>2168</v>
      </c>
      <c r="EY32">
        <v>1</v>
      </c>
      <c r="EZ32">
        <v>28</v>
      </c>
      <c r="FA32">
        <v>66.5</v>
      </c>
      <c r="FB32">
        <v>66.4</v>
      </c>
      <c r="FC32">
        <v>2</v>
      </c>
      <c r="FD32">
        <v>514.614</v>
      </c>
      <c r="FE32">
        <v>114.559</v>
      </c>
      <c r="FF32">
        <v>36.0114</v>
      </c>
      <c r="FG32">
        <v>34.5569</v>
      </c>
      <c r="FH32">
        <v>30.0005</v>
      </c>
      <c r="FI32">
        <v>34.3165</v>
      </c>
      <c r="FJ32">
        <v>34.2644</v>
      </c>
      <c r="FK32">
        <v>20.0968</v>
      </c>
      <c r="FL32">
        <v>0</v>
      </c>
      <c r="FM32">
        <v>100</v>
      </c>
      <c r="FN32">
        <v>-999.9</v>
      </c>
      <c r="FO32">
        <v>400</v>
      </c>
      <c r="FP32">
        <v>29.4826</v>
      </c>
      <c r="FQ32">
        <v>100.561</v>
      </c>
      <c r="FR32">
        <v>100.723</v>
      </c>
    </row>
    <row r="33" spans="1:174">
      <c r="A33">
        <v>17</v>
      </c>
      <c r="B33">
        <v>1603918349.6</v>
      </c>
      <c r="C33">
        <v>3283.5</v>
      </c>
      <c r="D33" t="s">
        <v>371</v>
      </c>
      <c r="E33" t="s">
        <v>372</v>
      </c>
      <c r="F33" t="s">
        <v>373</v>
      </c>
      <c r="G33" t="s">
        <v>374</v>
      </c>
      <c r="H33">
        <v>1603918341.85</v>
      </c>
      <c r="I33">
        <f>CA33*AG33*(BW33-BX33)/(100*BP33*(1000-AG33*BW33))</f>
        <v>0</v>
      </c>
      <c r="J33">
        <f>CA33*AG33*(BV33-BU33*(1000-AG33*BX33)/(1000-AG33*BW33))/(100*BP33)</f>
        <v>0</v>
      </c>
      <c r="K33">
        <f>BU33 - IF(AG33&gt;1, J33*BP33*100.0/(AI33*CI33), 0)</f>
        <v>0</v>
      </c>
      <c r="L33">
        <f>((R33-I33/2)*K33-J33)/(R33+I33/2)</f>
        <v>0</v>
      </c>
      <c r="M33">
        <f>L33*(CB33+CC33)/1000.0</f>
        <v>0</v>
      </c>
      <c r="N33">
        <f>(BU33 - IF(AG33&gt;1, J33*BP33*100.0/(AI33*CI33), 0))*(CB33+CC33)/1000.0</f>
        <v>0</v>
      </c>
      <c r="O33">
        <f>2.0/((1/Q33-1/P33)+SIGN(Q33)*SQRT((1/Q33-1/P33)*(1/Q33-1/P33) + 4*BQ33/((BQ33+1)*(BQ33+1))*(2*1/Q33*1/P33-1/P33*1/P33)))</f>
        <v>0</v>
      </c>
      <c r="P33">
        <f>IF(LEFT(BR33,1)&lt;&gt;"0",IF(LEFT(BR33,1)="1",3.0,BS33),$D$5+$E$5*(CI33*CB33/($K$5*1000))+$F$5*(CI33*CB33/($K$5*1000))*MAX(MIN(BP33,$J$5),$I$5)*MAX(MIN(BP33,$J$5),$I$5)+$G$5*MAX(MIN(BP33,$J$5),$I$5)*(CI33*CB33/($K$5*1000))+$H$5*(CI33*CB33/($K$5*1000))*(CI33*CB33/($K$5*1000)))</f>
        <v>0</v>
      </c>
      <c r="Q33">
        <f>I33*(1000-(1000*0.61365*exp(17.502*U33/(240.97+U33))/(CB33+CC33)+BW33)/2)/(1000*0.61365*exp(17.502*U33/(240.97+U33))/(CB33+CC33)-BW33)</f>
        <v>0</v>
      </c>
      <c r="R33">
        <f>1/((BQ33+1)/(O33/1.6)+1/(P33/1.37)) + BQ33/((BQ33+1)/(O33/1.6) + BQ33/(P33/1.37))</f>
        <v>0</v>
      </c>
      <c r="S33">
        <f>(BM33*BO33)</f>
        <v>0</v>
      </c>
      <c r="T33">
        <f>(CD33+(S33+2*0.95*5.67E-8*(((CD33+$B$7)+273)^4-(CD33+273)^4)-44100*I33)/(1.84*29.3*P33+8*0.95*5.67E-8*(CD33+273)^3))</f>
        <v>0</v>
      </c>
      <c r="U33">
        <f>($C$7*CE33+$D$7*CF33+$E$7*T33)</f>
        <v>0</v>
      </c>
      <c r="V33">
        <f>0.61365*exp(17.502*U33/(240.97+U33))</f>
        <v>0</v>
      </c>
      <c r="W33">
        <f>(X33/Y33*100)</f>
        <v>0</v>
      </c>
      <c r="X33">
        <f>BW33*(CB33+CC33)/1000</f>
        <v>0</v>
      </c>
      <c r="Y33">
        <f>0.61365*exp(17.502*CD33/(240.97+CD33))</f>
        <v>0</v>
      </c>
      <c r="Z33">
        <f>(V33-BW33*(CB33+CC33)/1000)</f>
        <v>0</v>
      </c>
      <c r="AA33">
        <f>(-I33*44100)</f>
        <v>0</v>
      </c>
      <c r="AB33">
        <f>2*29.3*P33*0.92*(CD33-U33)</f>
        <v>0</v>
      </c>
      <c r="AC33">
        <f>2*0.95*5.67E-8*(((CD33+$B$7)+273)^4-(U33+273)^4)</f>
        <v>0</v>
      </c>
      <c r="AD33">
        <f>S33+AC33+AA33+AB33</f>
        <v>0</v>
      </c>
      <c r="AE33">
        <v>0</v>
      </c>
      <c r="AF33">
        <v>0</v>
      </c>
      <c r="AG33">
        <f>IF(AE33*$H$13&gt;=AI33,1.0,(AI33/(AI33-AE33*$H$13)))</f>
        <v>0</v>
      </c>
      <c r="AH33">
        <f>(AG33-1)*100</f>
        <v>0</v>
      </c>
      <c r="AI33">
        <f>MAX(0,($B$13+$C$13*CI33)/(1+$D$13*CI33)*CB33/(CD33+273)*$E$13)</f>
        <v>0</v>
      </c>
      <c r="AJ33" t="s">
        <v>290</v>
      </c>
      <c r="AK33">
        <v>15552.9</v>
      </c>
      <c r="AL33">
        <v>715.476923076923</v>
      </c>
      <c r="AM33">
        <v>3262.08</v>
      </c>
      <c r="AN33">
        <f>AM33-AL33</f>
        <v>0</v>
      </c>
      <c r="AO33">
        <f>AN33/AM33</f>
        <v>0</v>
      </c>
      <c r="AP33">
        <v>-0.577747479816223</v>
      </c>
      <c r="AQ33" t="s">
        <v>375</v>
      </c>
      <c r="AR33">
        <v>15381.1</v>
      </c>
      <c r="AS33">
        <v>1003.36207692308</v>
      </c>
      <c r="AT33">
        <v>1271.43</v>
      </c>
      <c r="AU33">
        <f>1-AS33/AT33</f>
        <v>0</v>
      </c>
      <c r="AV33">
        <v>0.5</v>
      </c>
      <c r="AW33">
        <f>BM33</f>
        <v>0</v>
      </c>
      <c r="AX33">
        <f>J33</f>
        <v>0</v>
      </c>
      <c r="AY33">
        <f>AU33*AV33*AW33</f>
        <v>0</v>
      </c>
      <c r="AZ33">
        <f>BE33/AT33</f>
        <v>0</v>
      </c>
      <c r="BA33">
        <f>(AX33-AP33)/AW33</f>
        <v>0</v>
      </c>
      <c r="BB33">
        <f>(AM33-AT33)/AT33</f>
        <v>0</v>
      </c>
      <c r="BC33" t="s">
        <v>376</v>
      </c>
      <c r="BD33">
        <v>741.39</v>
      </c>
      <c r="BE33">
        <f>AT33-BD33</f>
        <v>0</v>
      </c>
      <c r="BF33">
        <f>(AT33-AS33)/(AT33-BD33)</f>
        <v>0</v>
      </c>
      <c r="BG33">
        <f>(AM33-AT33)/(AM33-BD33)</f>
        <v>0</v>
      </c>
      <c r="BH33">
        <f>(AT33-AS33)/(AT33-AL33)</f>
        <v>0</v>
      </c>
      <c r="BI33">
        <f>(AM33-AT33)/(AM33-AL33)</f>
        <v>0</v>
      </c>
      <c r="BJ33">
        <f>(BF33*BD33/AS33)</f>
        <v>0</v>
      </c>
      <c r="BK33">
        <f>(1-BJ33)</f>
        <v>0</v>
      </c>
      <c r="BL33">
        <f>$B$11*CJ33+$C$11*CK33+$F$11*CL33*(1-CO33)</f>
        <v>0</v>
      </c>
      <c r="BM33">
        <f>BL33*BN33</f>
        <v>0</v>
      </c>
      <c r="BN33">
        <f>($B$11*$D$9+$C$11*$D$9+$F$11*((CY33+CQ33)/MAX(CY33+CQ33+CZ33, 0.1)*$I$9+CZ33/MAX(CY33+CQ33+CZ33, 0.1)*$J$9))/($B$11+$C$11+$F$11)</f>
        <v>0</v>
      </c>
      <c r="BO33">
        <f>($B$11*$K$9+$C$11*$K$9+$F$11*((CY33+CQ33)/MAX(CY33+CQ33+CZ33, 0.1)*$P$9+CZ33/MAX(CY33+CQ33+CZ33, 0.1)*$Q$9))/($B$11+$C$11+$F$11)</f>
        <v>0</v>
      </c>
      <c r="BP33">
        <v>6</v>
      </c>
      <c r="BQ33">
        <v>0.5</v>
      </c>
      <c r="BR33" t="s">
        <v>293</v>
      </c>
      <c r="BS33">
        <v>2</v>
      </c>
      <c r="BT33">
        <v>1603918341.85</v>
      </c>
      <c r="BU33">
        <v>389.393666666667</v>
      </c>
      <c r="BV33">
        <v>400.0005</v>
      </c>
      <c r="BW33">
        <v>21.8978933333333</v>
      </c>
      <c r="BX33">
        <v>18.02161</v>
      </c>
      <c r="BY33">
        <v>389.089033333333</v>
      </c>
      <c r="BZ33">
        <v>21.8659333333333</v>
      </c>
      <c r="CA33">
        <v>500.0194</v>
      </c>
      <c r="CB33">
        <v>101.733433333333</v>
      </c>
      <c r="CC33">
        <v>0.0999924866666667</v>
      </c>
      <c r="CD33">
        <v>37.08786</v>
      </c>
      <c r="CE33">
        <v>36.66832</v>
      </c>
      <c r="CF33">
        <v>999.9</v>
      </c>
      <c r="CG33">
        <v>0</v>
      </c>
      <c r="CH33">
        <v>0</v>
      </c>
      <c r="CI33">
        <v>10001.9583333333</v>
      </c>
      <c r="CJ33">
        <v>0</v>
      </c>
      <c r="CK33">
        <v>575.043333333333</v>
      </c>
      <c r="CL33">
        <v>1299.98233333333</v>
      </c>
      <c r="CM33">
        <v>0.900004666666667</v>
      </c>
      <c r="CN33">
        <v>0.0999953</v>
      </c>
      <c r="CO33">
        <v>0</v>
      </c>
      <c r="CP33">
        <v>1004.79946666667</v>
      </c>
      <c r="CQ33">
        <v>4.99979</v>
      </c>
      <c r="CR33">
        <v>13185.7766666667</v>
      </c>
      <c r="CS33">
        <v>11051.16</v>
      </c>
      <c r="CT33">
        <v>46.9266666666666</v>
      </c>
      <c r="CU33">
        <v>49.3582</v>
      </c>
      <c r="CV33">
        <v>47.812</v>
      </c>
      <c r="CW33">
        <v>48.9287333333333</v>
      </c>
      <c r="CX33">
        <v>48.9142666666667</v>
      </c>
      <c r="CY33">
        <v>1165.48966666667</v>
      </c>
      <c r="CZ33">
        <v>129.492666666667</v>
      </c>
      <c r="DA33">
        <v>0</v>
      </c>
      <c r="DB33">
        <v>81.2000000476837</v>
      </c>
      <c r="DC33">
        <v>0</v>
      </c>
      <c r="DD33">
        <v>1003.36207692308</v>
      </c>
      <c r="DE33">
        <v>-318.267828628376</v>
      </c>
      <c r="DF33">
        <v>-4262.26666091778</v>
      </c>
      <c r="DG33">
        <v>13166.4038461538</v>
      </c>
      <c r="DH33">
        <v>15</v>
      </c>
      <c r="DI33">
        <v>1603918241</v>
      </c>
      <c r="DJ33" t="s">
        <v>377</v>
      </c>
      <c r="DK33">
        <v>1603918236</v>
      </c>
      <c r="DL33">
        <v>1603918241</v>
      </c>
      <c r="DM33">
        <v>2</v>
      </c>
      <c r="DN33">
        <v>-0.104</v>
      </c>
      <c r="DO33">
        <v>-0.085</v>
      </c>
      <c r="DP33">
        <v>0.307</v>
      </c>
      <c r="DQ33">
        <v>-0.038</v>
      </c>
      <c r="DR33">
        <v>400</v>
      </c>
      <c r="DS33">
        <v>18</v>
      </c>
      <c r="DT33">
        <v>0.64</v>
      </c>
      <c r="DU33">
        <v>0.28</v>
      </c>
      <c r="DV33">
        <v>7.5583603780963</v>
      </c>
      <c r="DW33">
        <v>-0.294197689473359</v>
      </c>
      <c r="DX33">
        <v>0.031828011882988</v>
      </c>
      <c r="DY33">
        <v>1</v>
      </c>
      <c r="DZ33">
        <v>-10.6058290322581</v>
      </c>
      <c r="EA33">
        <v>-0.00857419354836495</v>
      </c>
      <c r="EB33">
        <v>0.0303716887859177</v>
      </c>
      <c r="EC33">
        <v>1</v>
      </c>
      <c r="ED33">
        <v>3.86372290322581</v>
      </c>
      <c r="EE33">
        <v>0.968329354838697</v>
      </c>
      <c r="EF33">
        <v>0.0726346159896119</v>
      </c>
      <c r="EG33">
        <v>0</v>
      </c>
      <c r="EH33">
        <v>2</v>
      </c>
      <c r="EI33">
        <v>3</v>
      </c>
      <c r="EJ33" t="s">
        <v>317</v>
      </c>
      <c r="EK33">
        <v>100</v>
      </c>
      <c r="EL33">
        <v>100</v>
      </c>
      <c r="EM33">
        <v>0.304</v>
      </c>
      <c r="EN33">
        <v>0.0334</v>
      </c>
      <c r="EO33">
        <v>0.153896232181103</v>
      </c>
      <c r="EP33">
        <v>0.000608231501840576</v>
      </c>
      <c r="EQ33">
        <v>-6.15721122119998e-07</v>
      </c>
      <c r="ER33">
        <v>1.2304956265122e-10</v>
      </c>
      <c r="ES33">
        <v>-0.162962201321459</v>
      </c>
      <c r="ET33">
        <v>-0.00569765496608819</v>
      </c>
      <c r="EU33">
        <v>0.000722946965334274</v>
      </c>
      <c r="EV33">
        <v>-2.50093221867934e-06</v>
      </c>
      <c r="EW33">
        <v>4</v>
      </c>
      <c r="EX33">
        <v>2168</v>
      </c>
      <c r="EY33">
        <v>1</v>
      </c>
      <c r="EZ33">
        <v>28</v>
      </c>
      <c r="FA33">
        <v>1.9</v>
      </c>
      <c r="FB33">
        <v>1.8</v>
      </c>
      <c r="FC33">
        <v>2</v>
      </c>
      <c r="FD33">
        <v>506.263</v>
      </c>
      <c r="FE33">
        <v>114.58</v>
      </c>
      <c r="FF33">
        <v>36.0615</v>
      </c>
      <c r="FG33">
        <v>34.5513</v>
      </c>
      <c r="FH33">
        <v>29.9998</v>
      </c>
      <c r="FI33">
        <v>34.3234</v>
      </c>
      <c r="FJ33">
        <v>34.2661</v>
      </c>
      <c r="FK33">
        <v>20.0958</v>
      </c>
      <c r="FL33">
        <v>0</v>
      </c>
      <c r="FM33">
        <v>100</v>
      </c>
      <c r="FN33">
        <v>-999.9</v>
      </c>
      <c r="FO33">
        <v>400</v>
      </c>
      <c r="FP33">
        <v>18.4959</v>
      </c>
      <c r="FQ33">
        <v>100.588</v>
      </c>
      <c r="FR33">
        <v>100.715</v>
      </c>
    </row>
    <row r="34" spans="1:174">
      <c r="A34">
        <v>18</v>
      </c>
      <c r="B34">
        <v>1603918438.6</v>
      </c>
      <c r="C34">
        <v>3372.5</v>
      </c>
      <c r="D34" t="s">
        <v>378</v>
      </c>
      <c r="E34" t="s">
        <v>379</v>
      </c>
      <c r="F34" t="s">
        <v>373</v>
      </c>
      <c r="G34" t="s">
        <v>374</v>
      </c>
      <c r="H34">
        <v>1603918430.6</v>
      </c>
      <c r="I34">
        <f>CA34*AG34*(BW34-BX34)/(100*BP34*(1000-AG34*BW34))</f>
        <v>0</v>
      </c>
      <c r="J34">
        <f>CA34*AG34*(BV34-BU34*(1000-AG34*BX34)/(1000-AG34*BW34))/(100*BP34)</f>
        <v>0</v>
      </c>
      <c r="K34">
        <f>BU34 - IF(AG34&gt;1, J34*BP34*100.0/(AI34*CI34), 0)</f>
        <v>0</v>
      </c>
      <c r="L34">
        <f>((R34-I34/2)*K34-J34)/(R34+I34/2)</f>
        <v>0</v>
      </c>
      <c r="M34">
        <f>L34*(CB34+CC34)/1000.0</f>
        <v>0</v>
      </c>
      <c r="N34">
        <f>(BU34 - IF(AG34&gt;1, J34*BP34*100.0/(AI34*CI34), 0))*(CB34+CC34)/1000.0</f>
        <v>0</v>
      </c>
      <c r="O34">
        <f>2.0/((1/Q34-1/P34)+SIGN(Q34)*SQRT((1/Q34-1/P34)*(1/Q34-1/P34) + 4*BQ34/((BQ34+1)*(BQ34+1))*(2*1/Q34*1/P34-1/P34*1/P34)))</f>
        <v>0</v>
      </c>
      <c r="P34">
        <f>IF(LEFT(BR34,1)&lt;&gt;"0",IF(LEFT(BR34,1)="1",3.0,BS34),$D$5+$E$5*(CI34*CB34/($K$5*1000))+$F$5*(CI34*CB34/($K$5*1000))*MAX(MIN(BP34,$J$5),$I$5)*MAX(MIN(BP34,$J$5),$I$5)+$G$5*MAX(MIN(BP34,$J$5),$I$5)*(CI34*CB34/($K$5*1000))+$H$5*(CI34*CB34/($K$5*1000))*(CI34*CB34/($K$5*1000)))</f>
        <v>0</v>
      </c>
      <c r="Q34">
        <f>I34*(1000-(1000*0.61365*exp(17.502*U34/(240.97+U34))/(CB34+CC34)+BW34)/2)/(1000*0.61365*exp(17.502*U34/(240.97+U34))/(CB34+CC34)-BW34)</f>
        <v>0</v>
      </c>
      <c r="R34">
        <f>1/((BQ34+1)/(O34/1.6)+1/(P34/1.37)) + BQ34/((BQ34+1)/(O34/1.6) + BQ34/(P34/1.37))</f>
        <v>0</v>
      </c>
      <c r="S34">
        <f>(BM34*BO34)</f>
        <v>0</v>
      </c>
      <c r="T34">
        <f>(CD34+(S34+2*0.95*5.67E-8*(((CD34+$B$7)+273)^4-(CD34+273)^4)-44100*I34)/(1.84*29.3*P34+8*0.95*5.67E-8*(CD34+273)^3))</f>
        <v>0</v>
      </c>
      <c r="U34">
        <f>($C$7*CE34+$D$7*CF34+$E$7*T34)</f>
        <v>0</v>
      </c>
      <c r="V34">
        <f>0.61365*exp(17.502*U34/(240.97+U34))</f>
        <v>0</v>
      </c>
      <c r="W34">
        <f>(X34/Y34*100)</f>
        <v>0</v>
      </c>
      <c r="X34">
        <f>BW34*(CB34+CC34)/1000</f>
        <v>0</v>
      </c>
      <c r="Y34">
        <f>0.61365*exp(17.502*CD34/(240.97+CD34))</f>
        <v>0</v>
      </c>
      <c r="Z34">
        <f>(V34-BW34*(CB34+CC34)/1000)</f>
        <v>0</v>
      </c>
      <c r="AA34">
        <f>(-I34*44100)</f>
        <v>0</v>
      </c>
      <c r="AB34">
        <f>2*29.3*P34*0.92*(CD34-U34)</f>
        <v>0</v>
      </c>
      <c r="AC34">
        <f>2*0.95*5.67E-8*(((CD34+$B$7)+273)^4-(U34+273)^4)</f>
        <v>0</v>
      </c>
      <c r="AD34">
        <f>S34+AC34+AA34+AB34</f>
        <v>0</v>
      </c>
      <c r="AE34">
        <v>0</v>
      </c>
      <c r="AF34">
        <v>0</v>
      </c>
      <c r="AG34">
        <f>IF(AE34*$H$13&gt;=AI34,1.0,(AI34/(AI34-AE34*$H$13)))</f>
        <v>0</v>
      </c>
      <c r="AH34">
        <f>(AG34-1)*100</f>
        <v>0</v>
      </c>
      <c r="AI34">
        <f>MAX(0,($B$13+$C$13*CI34)/(1+$D$13*CI34)*CB34/(CD34+273)*$E$13)</f>
        <v>0</v>
      </c>
      <c r="AJ34" t="s">
        <v>290</v>
      </c>
      <c r="AK34">
        <v>15552.9</v>
      </c>
      <c r="AL34">
        <v>715.476923076923</v>
      </c>
      <c r="AM34">
        <v>3262.08</v>
      </c>
      <c r="AN34">
        <f>AM34-AL34</f>
        <v>0</v>
      </c>
      <c r="AO34">
        <f>AN34/AM34</f>
        <v>0</v>
      </c>
      <c r="AP34">
        <v>-0.577747479816223</v>
      </c>
      <c r="AQ34" t="s">
        <v>380</v>
      </c>
      <c r="AR34">
        <v>15384</v>
      </c>
      <c r="AS34">
        <v>1039.9024</v>
      </c>
      <c r="AT34">
        <v>1359.58</v>
      </c>
      <c r="AU34">
        <f>1-AS34/AT34</f>
        <v>0</v>
      </c>
      <c r="AV34">
        <v>0.5</v>
      </c>
      <c r="AW34">
        <f>BM34</f>
        <v>0</v>
      </c>
      <c r="AX34">
        <f>J34</f>
        <v>0</v>
      </c>
      <c r="AY34">
        <f>AU34*AV34*AW34</f>
        <v>0</v>
      </c>
      <c r="AZ34">
        <f>BE34/AT34</f>
        <v>0</v>
      </c>
      <c r="BA34">
        <f>(AX34-AP34)/AW34</f>
        <v>0</v>
      </c>
      <c r="BB34">
        <f>(AM34-AT34)/AT34</f>
        <v>0</v>
      </c>
      <c r="BC34" t="s">
        <v>381</v>
      </c>
      <c r="BD34">
        <v>780.4</v>
      </c>
      <c r="BE34">
        <f>AT34-BD34</f>
        <v>0</v>
      </c>
      <c r="BF34">
        <f>(AT34-AS34)/(AT34-BD34)</f>
        <v>0</v>
      </c>
      <c r="BG34">
        <f>(AM34-AT34)/(AM34-BD34)</f>
        <v>0</v>
      </c>
      <c r="BH34">
        <f>(AT34-AS34)/(AT34-AL34)</f>
        <v>0</v>
      </c>
      <c r="BI34">
        <f>(AM34-AT34)/(AM34-AL34)</f>
        <v>0</v>
      </c>
      <c r="BJ34">
        <f>(BF34*BD34/AS34)</f>
        <v>0</v>
      </c>
      <c r="BK34">
        <f>(1-BJ34)</f>
        <v>0</v>
      </c>
      <c r="BL34">
        <f>$B$11*CJ34+$C$11*CK34+$F$11*CL34*(1-CO34)</f>
        <v>0</v>
      </c>
      <c r="BM34">
        <f>BL34*BN34</f>
        <v>0</v>
      </c>
      <c r="BN34">
        <f>($B$11*$D$9+$C$11*$D$9+$F$11*((CY34+CQ34)/MAX(CY34+CQ34+CZ34, 0.1)*$I$9+CZ34/MAX(CY34+CQ34+CZ34, 0.1)*$J$9))/($B$11+$C$11+$F$11)</f>
        <v>0</v>
      </c>
      <c r="BO34">
        <f>($B$11*$K$9+$C$11*$K$9+$F$11*((CY34+CQ34)/MAX(CY34+CQ34+CZ34, 0.1)*$P$9+CZ34/MAX(CY34+CQ34+CZ34, 0.1)*$Q$9))/($B$11+$C$11+$F$11)</f>
        <v>0</v>
      </c>
      <c r="BP34">
        <v>6</v>
      </c>
      <c r="BQ34">
        <v>0.5</v>
      </c>
      <c r="BR34" t="s">
        <v>293</v>
      </c>
      <c r="BS34">
        <v>2</v>
      </c>
      <c r="BT34">
        <v>1603918430.6</v>
      </c>
      <c r="BU34">
        <v>387.413</v>
      </c>
      <c r="BV34">
        <v>400.015419354839</v>
      </c>
      <c r="BW34">
        <v>22.2074129032258</v>
      </c>
      <c r="BX34">
        <v>17.6643258064516</v>
      </c>
      <c r="BY34">
        <v>387.108774193548</v>
      </c>
      <c r="BZ34">
        <v>22.168635483871</v>
      </c>
      <c r="CA34">
        <v>500.016806451613</v>
      </c>
      <c r="CB34">
        <v>101.728322580645</v>
      </c>
      <c r="CC34">
        <v>0.100002190322581</v>
      </c>
      <c r="CD34">
        <v>37.1617258064516</v>
      </c>
      <c r="CE34">
        <v>36.475064516129</v>
      </c>
      <c r="CF34">
        <v>999.9</v>
      </c>
      <c r="CG34">
        <v>0</v>
      </c>
      <c r="CH34">
        <v>0</v>
      </c>
      <c r="CI34">
        <v>9999.6864516129</v>
      </c>
      <c r="CJ34">
        <v>0</v>
      </c>
      <c r="CK34">
        <v>470.738387096774</v>
      </c>
      <c r="CL34">
        <v>1299.97709677419</v>
      </c>
      <c r="CM34">
        <v>0.899998483870968</v>
      </c>
      <c r="CN34">
        <v>0.100001509677419</v>
      </c>
      <c r="CO34">
        <v>0</v>
      </c>
      <c r="CP34">
        <v>1042.5235483871</v>
      </c>
      <c r="CQ34">
        <v>4.99979</v>
      </c>
      <c r="CR34">
        <v>13540.9612903226</v>
      </c>
      <c r="CS34">
        <v>11051.0870967742</v>
      </c>
      <c r="CT34">
        <v>46.875</v>
      </c>
      <c r="CU34">
        <v>49.312</v>
      </c>
      <c r="CV34">
        <v>47.758</v>
      </c>
      <c r="CW34">
        <v>48.919</v>
      </c>
      <c r="CX34">
        <v>48.935</v>
      </c>
      <c r="CY34">
        <v>1165.47741935484</v>
      </c>
      <c r="CZ34">
        <v>129.499677419355</v>
      </c>
      <c r="DA34">
        <v>0</v>
      </c>
      <c r="DB34">
        <v>87.9000000953674</v>
      </c>
      <c r="DC34">
        <v>0</v>
      </c>
      <c r="DD34">
        <v>1039.9024</v>
      </c>
      <c r="DE34">
        <v>-273.616923071786</v>
      </c>
      <c r="DF34">
        <v>-3345.15384578705</v>
      </c>
      <c r="DG34">
        <v>13508.864</v>
      </c>
      <c r="DH34">
        <v>15</v>
      </c>
      <c r="DI34">
        <v>1603918241</v>
      </c>
      <c r="DJ34" t="s">
        <v>377</v>
      </c>
      <c r="DK34">
        <v>1603918236</v>
      </c>
      <c r="DL34">
        <v>1603918241</v>
      </c>
      <c r="DM34">
        <v>2</v>
      </c>
      <c r="DN34">
        <v>-0.104</v>
      </c>
      <c r="DO34">
        <v>-0.085</v>
      </c>
      <c r="DP34">
        <v>0.307</v>
      </c>
      <c r="DQ34">
        <v>-0.038</v>
      </c>
      <c r="DR34">
        <v>400</v>
      </c>
      <c r="DS34">
        <v>18</v>
      </c>
      <c r="DT34">
        <v>0.64</v>
      </c>
      <c r="DU34">
        <v>0.28</v>
      </c>
      <c r="DV34">
        <v>9.00680606146258</v>
      </c>
      <c r="DW34">
        <v>-0.512189509820364</v>
      </c>
      <c r="DX34">
        <v>0.0488342823398632</v>
      </c>
      <c r="DY34">
        <v>0</v>
      </c>
      <c r="DZ34">
        <v>-12.604535483871</v>
      </c>
      <c r="EA34">
        <v>0.417300000000047</v>
      </c>
      <c r="EB34">
        <v>0.0485112527576922</v>
      </c>
      <c r="EC34">
        <v>0</v>
      </c>
      <c r="ED34">
        <v>4.53932774193548</v>
      </c>
      <c r="EE34">
        <v>0.447812903225799</v>
      </c>
      <c r="EF34">
        <v>0.0337778787803667</v>
      </c>
      <c r="EG34">
        <v>0</v>
      </c>
      <c r="EH34">
        <v>0</v>
      </c>
      <c r="EI34">
        <v>3</v>
      </c>
      <c r="EJ34" t="s">
        <v>300</v>
      </c>
      <c r="EK34">
        <v>100</v>
      </c>
      <c r="EL34">
        <v>100</v>
      </c>
      <c r="EM34">
        <v>0.304</v>
      </c>
      <c r="EN34">
        <v>0.0392</v>
      </c>
      <c r="EO34">
        <v>0.153896232181103</v>
      </c>
      <c r="EP34">
        <v>0.000608231501840576</v>
      </c>
      <c r="EQ34">
        <v>-6.15721122119998e-07</v>
      </c>
      <c r="ER34">
        <v>1.2304956265122e-10</v>
      </c>
      <c r="ES34">
        <v>-0.162962201321459</v>
      </c>
      <c r="ET34">
        <v>-0.00569765496608819</v>
      </c>
      <c r="EU34">
        <v>0.000722946965334274</v>
      </c>
      <c r="EV34">
        <v>-2.50093221867934e-06</v>
      </c>
      <c r="EW34">
        <v>4</v>
      </c>
      <c r="EX34">
        <v>2168</v>
      </c>
      <c r="EY34">
        <v>1</v>
      </c>
      <c r="EZ34">
        <v>28</v>
      </c>
      <c r="FA34">
        <v>3.4</v>
      </c>
      <c r="FB34">
        <v>3.3</v>
      </c>
      <c r="FC34">
        <v>2</v>
      </c>
      <c r="FD34">
        <v>509.345</v>
      </c>
      <c r="FE34">
        <v>114.736</v>
      </c>
      <c r="FF34">
        <v>36.1282</v>
      </c>
      <c r="FG34">
        <v>34.5059</v>
      </c>
      <c r="FH34">
        <v>30</v>
      </c>
      <c r="FI34">
        <v>34.2955</v>
      </c>
      <c r="FJ34">
        <v>34.2476</v>
      </c>
      <c r="FK34">
        <v>20.0859</v>
      </c>
      <c r="FL34">
        <v>0</v>
      </c>
      <c r="FM34">
        <v>100</v>
      </c>
      <c r="FN34">
        <v>-999.9</v>
      </c>
      <c r="FO34">
        <v>400</v>
      </c>
      <c r="FP34">
        <v>21.724</v>
      </c>
      <c r="FQ34">
        <v>100.598</v>
      </c>
      <c r="FR34">
        <v>100.734</v>
      </c>
    </row>
    <row r="35" spans="1:174">
      <c r="A35">
        <v>19</v>
      </c>
      <c r="B35">
        <v>1603918664.1</v>
      </c>
      <c r="C35">
        <v>3598</v>
      </c>
      <c r="D35" t="s">
        <v>382</v>
      </c>
      <c r="E35" t="s">
        <v>383</v>
      </c>
      <c r="F35" t="s">
        <v>288</v>
      </c>
      <c r="G35" t="s">
        <v>335</v>
      </c>
      <c r="H35">
        <v>1603918656.35</v>
      </c>
      <c r="I35">
        <f>CA35*AG35*(BW35-BX35)/(100*BP35*(1000-AG35*BW35))</f>
        <v>0</v>
      </c>
      <c r="J35">
        <f>CA35*AG35*(BV35-BU35*(1000-AG35*BX35)/(1000-AG35*BW35))/(100*BP35)</f>
        <v>0</v>
      </c>
      <c r="K35">
        <f>BU35 - IF(AG35&gt;1, J35*BP35*100.0/(AI35*CI35), 0)</f>
        <v>0</v>
      </c>
      <c r="L35">
        <f>((R35-I35/2)*K35-J35)/(R35+I35/2)</f>
        <v>0</v>
      </c>
      <c r="M35">
        <f>L35*(CB35+CC35)/1000.0</f>
        <v>0</v>
      </c>
      <c r="N35">
        <f>(BU35 - IF(AG35&gt;1, J35*BP35*100.0/(AI35*CI35), 0))*(CB35+CC35)/1000.0</f>
        <v>0</v>
      </c>
      <c r="O35">
        <f>2.0/((1/Q35-1/P35)+SIGN(Q35)*SQRT((1/Q35-1/P35)*(1/Q35-1/P35) + 4*BQ35/((BQ35+1)*(BQ35+1))*(2*1/Q35*1/P35-1/P35*1/P35)))</f>
        <v>0</v>
      </c>
      <c r="P35">
        <f>IF(LEFT(BR35,1)&lt;&gt;"0",IF(LEFT(BR35,1)="1",3.0,BS35),$D$5+$E$5*(CI35*CB35/($K$5*1000))+$F$5*(CI35*CB35/($K$5*1000))*MAX(MIN(BP35,$J$5),$I$5)*MAX(MIN(BP35,$J$5),$I$5)+$G$5*MAX(MIN(BP35,$J$5),$I$5)*(CI35*CB35/($K$5*1000))+$H$5*(CI35*CB35/($K$5*1000))*(CI35*CB35/($K$5*1000)))</f>
        <v>0</v>
      </c>
      <c r="Q35">
        <f>I35*(1000-(1000*0.61365*exp(17.502*U35/(240.97+U35))/(CB35+CC35)+BW35)/2)/(1000*0.61365*exp(17.502*U35/(240.97+U35))/(CB35+CC35)-BW35)</f>
        <v>0</v>
      </c>
      <c r="R35">
        <f>1/((BQ35+1)/(O35/1.6)+1/(P35/1.37)) + BQ35/((BQ35+1)/(O35/1.6) + BQ35/(P35/1.37))</f>
        <v>0</v>
      </c>
      <c r="S35">
        <f>(BM35*BO35)</f>
        <v>0</v>
      </c>
      <c r="T35">
        <f>(CD35+(S35+2*0.95*5.67E-8*(((CD35+$B$7)+273)^4-(CD35+273)^4)-44100*I35)/(1.84*29.3*P35+8*0.95*5.67E-8*(CD35+273)^3))</f>
        <v>0</v>
      </c>
      <c r="U35">
        <f>($C$7*CE35+$D$7*CF35+$E$7*T35)</f>
        <v>0</v>
      </c>
      <c r="V35">
        <f>0.61365*exp(17.502*U35/(240.97+U35))</f>
        <v>0</v>
      </c>
      <c r="W35">
        <f>(X35/Y35*100)</f>
        <v>0</v>
      </c>
      <c r="X35">
        <f>BW35*(CB35+CC35)/1000</f>
        <v>0</v>
      </c>
      <c r="Y35">
        <f>0.61365*exp(17.502*CD35/(240.97+CD35))</f>
        <v>0</v>
      </c>
      <c r="Z35">
        <f>(V35-BW35*(CB35+CC35)/1000)</f>
        <v>0</v>
      </c>
      <c r="AA35">
        <f>(-I35*44100)</f>
        <v>0</v>
      </c>
      <c r="AB35">
        <f>2*29.3*P35*0.92*(CD35-U35)</f>
        <v>0</v>
      </c>
      <c r="AC35">
        <f>2*0.95*5.67E-8*(((CD35+$B$7)+273)^4-(U35+273)^4)</f>
        <v>0</v>
      </c>
      <c r="AD35">
        <f>S35+AC35+AA35+AB35</f>
        <v>0</v>
      </c>
      <c r="AE35">
        <v>0</v>
      </c>
      <c r="AF35">
        <v>0</v>
      </c>
      <c r="AG35">
        <f>IF(AE35*$H$13&gt;=AI35,1.0,(AI35/(AI35-AE35*$H$13)))</f>
        <v>0</v>
      </c>
      <c r="AH35">
        <f>(AG35-1)*100</f>
        <v>0</v>
      </c>
      <c r="AI35">
        <f>MAX(0,($B$13+$C$13*CI35)/(1+$D$13*CI35)*CB35/(CD35+273)*$E$13)</f>
        <v>0</v>
      </c>
      <c r="AJ35" t="s">
        <v>290</v>
      </c>
      <c r="AK35">
        <v>15552.9</v>
      </c>
      <c r="AL35">
        <v>715.476923076923</v>
      </c>
      <c r="AM35">
        <v>3262.08</v>
      </c>
      <c r="AN35">
        <f>AM35-AL35</f>
        <v>0</v>
      </c>
      <c r="AO35">
        <f>AN35/AM35</f>
        <v>0</v>
      </c>
      <c r="AP35">
        <v>-0.577747479816223</v>
      </c>
      <c r="AQ35" t="s">
        <v>384</v>
      </c>
      <c r="AR35">
        <v>15432.7</v>
      </c>
      <c r="AS35">
        <v>1125.33653846154</v>
      </c>
      <c r="AT35">
        <v>1518.66</v>
      </c>
      <c r="AU35">
        <f>1-AS35/AT35</f>
        <v>0</v>
      </c>
      <c r="AV35">
        <v>0.5</v>
      </c>
      <c r="AW35">
        <f>BM35</f>
        <v>0</v>
      </c>
      <c r="AX35">
        <f>J35</f>
        <v>0</v>
      </c>
      <c r="AY35">
        <f>AU35*AV35*AW35</f>
        <v>0</v>
      </c>
      <c r="AZ35">
        <f>BE35/AT35</f>
        <v>0</v>
      </c>
      <c r="BA35">
        <f>(AX35-AP35)/AW35</f>
        <v>0</v>
      </c>
      <c r="BB35">
        <f>(AM35-AT35)/AT35</f>
        <v>0</v>
      </c>
      <c r="BC35" t="s">
        <v>385</v>
      </c>
      <c r="BD35">
        <v>794.05</v>
      </c>
      <c r="BE35">
        <f>AT35-BD35</f>
        <v>0</v>
      </c>
      <c r="BF35">
        <f>(AT35-AS35)/(AT35-BD35)</f>
        <v>0</v>
      </c>
      <c r="BG35">
        <f>(AM35-AT35)/(AM35-BD35)</f>
        <v>0</v>
      </c>
      <c r="BH35">
        <f>(AT35-AS35)/(AT35-AL35)</f>
        <v>0</v>
      </c>
      <c r="BI35">
        <f>(AM35-AT35)/(AM35-AL35)</f>
        <v>0</v>
      </c>
      <c r="BJ35">
        <f>(BF35*BD35/AS35)</f>
        <v>0</v>
      </c>
      <c r="BK35">
        <f>(1-BJ35)</f>
        <v>0</v>
      </c>
      <c r="BL35">
        <f>$B$11*CJ35+$C$11*CK35+$F$11*CL35*(1-CO35)</f>
        <v>0</v>
      </c>
      <c r="BM35">
        <f>BL35*BN35</f>
        <v>0</v>
      </c>
      <c r="BN35">
        <f>($B$11*$D$9+$C$11*$D$9+$F$11*((CY35+CQ35)/MAX(CY35+CQ35+CZ35, 0.1)*$I$9+CZ35/MAX(CY35+CQ35+CZ35, 0.1)*$J$9))/($B$11+$C$11+$F$11)</f>
        <v>0</v>
      </c>
      <c r="BO35">
        <f>($B$11*$K$9+$C$11*$K$9+$F$11*((CY35+CQ35)/MAX(CY35+CQ35+CZ35, 0.1)*$P$9+CZ35/MAX(CY35+CQ35+CZ35, 0.1)*$Q$9))/($B$11+$C$11+$F$11)</f>
        <v>0</v>
      </c>
      <c r="BP35">
        <v>6</v>
      </c>
      <c r="BQ35">
        <v>0.5</v>
      </c>
      <c r="BR35" t="s">
        <v>293</v>
      </c>
      <c r="BS35">
        <v>2</v>
      </c>
      <c r="BT35">
        <v>1603918656.35</v>
      </c>
      <c r="BU35">
        <v>384.2089</v>
      </c>
      <c r="BV35">
        <v>399.995966666667</v>
      </c>
      <c r="BW35">
        <v>22.8183033333333</v>
      </c>
      <c r="BX35">
        <v>17.0124066666667</v>
      </c>
      <c r="BY35">
        <v>383.9054</v>
      </c>
      <c r="BZ35">
        <v>22.7657966666667</v>
      </c>
      <c r="CA35">
        <v>500.0097</v>
      </c>
      <c r="CB35">
        <v>101.718266666667</v>
      </c>
      <c r="CC35">
        <v>0.09998976</v>
      </c>
      <c r="CD35">
        <v>36.8633733333333</v>
      </c>
      <c r="CE35">
        <v>36.1281</v>
      </c>
      <c r="CF35">
        <v>999.9</v>
      </c>
      <c r="CG35">
        <v>0</v>
      </c>
      <c r="CH35">
        <v>0</v>
      </c>
      <c r="CI35">
        <v>9995.455</v>
      </c>
      <c r="CJ35">
        <v>0</v>
      </c>
      <c r="CK35">
        <v>353.9559</v>
      </c>
      <c r="CL35">
        <v>1299.98966666667</v>
      </c>
      <c r="CM35">
        <v>0.9000024</v>
      </c>
      <c r="CN35">
        <v>0.09999767</v>
      </c>
      <c r="CO35">
        <v>0</v>
      </c>
      <c r="CP35">
        <v>1127.27733333333</v>
      </c>
      <c r="CQ35">
        <v>4.99979</v>
      </c>
      <c r="CR35">
        <v>14582.32</v>
      </c>
      <c r="CS35">
        <v>11051.22</v>
      </c>
      <c r="CT35">
        <v>46.437</v>
      </c>
      <c r="CU35">
        <v>48.6208</v>
      </c>
      <c r="CV35">
        <v>47.312</v>
      </c>
      <c r="CW35">
        <v>48.2624</v>
      </c>
      <c r="CX35">
        <v>48.437</v>
      </c>
      <c r="CY35">
        <v>1165.49533333333</v>
      </c>
      <c r="CZ35">
        <v>129.494333333333</v>
      </c>
      <c r="DA35">
        <v>0</v>
      </c>
      <c r="DB35">
        <v>173.400000095367</v>
      </c>
      <c r="DC35">
        <v>0</v>
      </c>
      <c r="DD35">
        <v>1125.33653846154</v>
      </c>
      <c r="DE35">
        <v>-234.204102712818</v>
      </c>
      <c r="DF35">
        <v>-2955.25812154245</v>
      </c>
      <c r="DG35">
        <v>14557.85</v>
      </c>
      <c r="DH35">
        <v>15</v>
      </c>
      <c r="DI35">
        <v>1603918241</v>
      </c>
      <c r="DJ35" t="s">
        <v>377</v>
      </c>
      <c r="DK35">
        <v>1603918236</v>
      </c>
      <c r="DL35">
        <v>1603918241</v>
      </c>
      <c r="DM35">
        <v>2</v>
      </c>
      <c r="DN35">
        <v>-0.104</v>
      </c>
      <c r="DO35">
        <v>-0.085</v>
      </c>
      <c r="DP35">
        <v>0.307</v>
      </c>
      <c r="DQ35">
        <v>-0.038</v>
      </c>
      <c r="DR35">
        <v>400</v>
      </c>
      <c r="DS35">
        <v>18</v>
      </c>
      <c r="DT35">
        <v>0.64</v>
      </c>
      <c r="DU35">
        <v>0.28</v>
      </c>
      <c r="DV35">
        <v>11.2559520789492</v>
      </c>
      <c r="DW35">
        <v>-0.473653312681285</v>
      </c>
      <c r="DX35">
        <v>0.0406939628047396</v>
      </c>
      <c r="DY35">
        <v>1</v>
      </c>
      <c r="DZ35">
        <v>-15.7873935483871</v>
      </c>
      <c r="EA35">
        <v>0.372091935483905</v>
      </c>
      <c r="EB35">
        <v>0.0381880063546715</v>
      </c>
      <c r="EC35">
        <v>0</v>
      </c>
      <c r="ED35">
        <v>5.80370935483871</v>
      </c>
      <c r="EE35">
        <v>0.432489193548389</v>
      </c>
      <c r="EF35">
        <v>0.0326963719932235</v>
      </c>
      <c r="EG35">
        <v>0</v>
      </c>
      <c r="EH35">
        <v>1</v>
      </c>
      <c r="EI35">
        <v>3</v>
      </c>
      <c r="EJ35" t="s">
        <v>295</v>
      </c>
      <c r="EK35">
        <v>100</v>
      </c>
      <c r="EL35">
        <v>100</v>
      </c>
      <c r="EM35">
        <v>0.303</v>
      </c>
      <c r="EN35">
        <v>0.0531</v>
      </c>
      <c r="EO35">
        <v>0.153896232181103</v>
      </c>
      <c r="EP35">
        <v>0.000608231501840576</v>
      </c>
      <c r="EQ35">
        <v>-6.15721122119998e-07</v>
      </c>
      <c r="ER35">
        <v>1.2304956265122e-10</v>
      </c>
      <c r="ES35">
        <v>-0.162962201321459</v>
      </c>
      <c r="ET35">
        <v>-0.00569765496608819</v>
      </c>
      <c r="EU35">
        <v>0.000722946965334274</v>
      </c>
      <c r="EV35">
        <v>-2.50093221867934e-06</v>
      </c>
      <c r="EW35">
        <v>4</v>
      </c>
      <c r="EX35">
        <v>2168</v>
      </c>
      <c r="EY35">
        <v>1</v>
      </c>
      <c r="EZ35">
        <v>28</v>
      </c>
      <c r="FA35">
        <v>7.1</v>
      </c>
      <c r="FB35">
        <v>7.1</v>
      </c>
      <c r="FC35">
        <v>2</v>
      </c>
      <c r="FD35">
        <v>507.695</v>
      </c>
      <c r="FE35">
        <v>108.228</v>
      </c>
      <c r="FF35">
        <v>36.0408</v>
      </c>
      <c r="FG35">
        <v>34.4184</v>
      </c>
      <c r="FH35">
        <v>30.0002</v>
      </c>
      <c r="FI35">
        <v>34.2275</v>
      </c>
      <c r="FJ35">
        <v>34.1743</v>
      </c>
      <c r="FK35">
        <v>20.0788</v>
      </c>
      <c r="FL35">
        <v>0</v>
      </c>
      <c r="FM35">
        <v>100</v>
      </c>
      <c r="FN35">
        <v>-999.9</v>
      </c>
      <c r="FO35">
        <v>400</v>
      </c>
      <c r="FP35">
        <v>37.5256</v>
      </c>
      <c r="FQ35">
        <v>100.614</v>
      </c>
      <c r="FR35">
        <v>100.744</v>
      </c>
    </row>
    <row r="36" spans="1:174">
      <c r="A36">
        <v>20</v>
      </c>
      <c r="B36">
        <v>1603918754.1</v>
      </c>
      <c r="C36">
        <v>3688</v>
      </c>
      <c r="D36" t="s">
        <v>386</v>
      </c>
      <c r="E36" t="s">
        <v>387</v>
      </c>
      <c r="F36" t="s">
        <v>288</v>
      </c>
      <c r="G36" t="s">
        <v>335</v>
      </c>
      <c r="H36">
        <v>1603918746.1</v>
      </c>
      <c r="I36">
        <f>CA36*AG36*(BW36-BX36)/(100*BP36*(1000-AG36*BW36))</f>
        <v>0</v>
      </c>
      <c r="J36">
        <f>CA36*AG36*(BV36-BU36*(1000-AG36*BX36)/(1000-AG36*BW36))/(100*BP36)</f>
        <v>0</v>
      </c>
      <c r="K36">
        <f>BU36 - IF(AG36&gt;1, J36*BP36*100.0/(AI36*CI36), 0)</f>
        <v>0</v>
      </c>
      <c r="L36">
        <f>((R36-I36/2)*K36-J36)/(R36+I36/2)</f>
        <v>0</v>
      </c>
      <c r="M36">
        <f>L36*(CB36+CC36)/1000.0</f>
        <v>0</v>
      </c>
      <c r="N36">
        <f>(BU36 - IF(AG36&gt;1, J36*BP36*100.0/(AI36*CI36), 0))*(CB36+CC36)/1000.0</f>
        <v>0</v>
      </c>
      <c r="O36">
        <f>2.0/((1/Q36-1/P36)+SIGN(Q36)*SQRT((1/Q36-1/P36)*(1/Q36-1/P36) + 4*BQ36/((BQ36+1)*(BQ36+1))*(2*1/Q36*1/P36-1/P36*1/P36)))</f>
        <v>0</v>
      </c>
      <c r="P36">
        <f>IF(LEFT(BR36,1)&lt;&gt;"0",IF(LEFT(BR36,1)="1",3.0,BS36),$D$5+$E$5*(CI36*CB36/($K$5*1000))+$F$5*(CI36*CB36/($K$5*1000))*MAX(MIN(BP36,$J$5),$I$5)*MAX(MIN(BP36,$J$5),$I$5)+$G$5*MAX(MIN(BP36,$J$5),$I$5)*(CI36*CB36/($K$5*1000))+$H$5*(CI36*CB36/($K$5*1000))*(CI36*CB36/($K$5*1000)))</f>
        <v>0</v>
      </c>
      <c r="Q36">
        <f>I36*(1000-(1000*0.61365*exp(17.502*U36/(240.97+U36))/(CB36+CC36)+BW36)/2)/(1000*0.61365*exp(17.502*U36/(240.97+U36))/(CB36+CC36)-BW36)</f>
        <v>0</v>
      </c>
      <c r="R36">
        <f>1/((BQ36+1)/(O36/1.6)+1/(P36/1.37)) + BQ36/((BQ36+1)/(O36/1.6) + BQ36/(P36/1.37))</f>
        <v>0</v>
      </c>
      <c r="S36">
        <f>(BM36*BO36)</f>
        <v>0</v>
      </c>
      <c r="T36">
        <f>(CD36+(S36+2*0.95*5.67E-8*(((CD36+$B$7)+273)^4-(CD36+273)^4)-44100*I36)/(1.84*29.3*P36+8*0.95*5.67E-8*(CD36+273)^3))</f>
        <v>0</v>
      </c>
      <c r="U36">
        <f>($C$7*CE36+$D$7*CF36+$E$7*T36)</f>
        <v>0</v>
      </c>
      <c r="V36">
        <f>0.61365*exp(17.502*U36/(240.97+U36))</f>
        <v>0</v>
      </c>
      <c r="W36">
        <f>(X36/Y36*100)</f>
        <v>0</v>
      </c>
      <c r="X36">
        <f>BW36*(CB36+CC36)/1000</f>
        <v>0</v>
      </c>
      <c r="Y36">
        <f>0.61365*exp(17.502*CD36/(240.97+CD36))</f>
        <v>0</v>
      </c>
      <c r="Z36">
        <f>(V36-BW36*(CB36+CC36)/1000)</f>
        <v>0</v>
      </c>
      <c r="AA36">
        <f>(-I36*44100)</f>
        <v>0</v>
      </c>
      <c r="AB36">
        <f>2*29.3*P36*0.92*(CD36-U36)</f>
        <v>0</v>
      </c>
      <c r="AC36">
        <f>2*0.95*5.67E-8*(((CD36+$B$7)+273)^4-(U36+273)^4)</f>
        <v>0</v>
      </c>
      <c r="AD36">
        <f>S36+AC36+AA36+AB36</f>
        <v>0</v>
      </c>
      <c r="AE36">
        <v>0</v>
      </c>
      <c r="AF36">
        <v>0</v>
      </c>
      <c r="AG36">
        <f>IF(AE36*$H$13&gt;=AI36,1.0,(AI36/(AI36-AE36*$H$13)))</f>
        <v>0</v>
      </c>
      <c r="AH36">
        <f>(AG36-1)*100</f>
        <v>0</v>
      </c>
      <c r="AI36">
        <f>MAX(0,($B$13+$C$13*CI36)/(1+$D$13*CI36)*CB36/(CD36+273)*$E$13)</f>
        <v>0</v>
      </c>
      <c r="AJ36" t="s">
        <v>290</v>
      </c>
      <c r="AK36">
        <v>15552.9</v>
      </c>
      <c r="AL36">
        <v>715.476923076923</v>
      </c>
      <c r="AM36">
        <v>3262.08</v>
      </c>
      <c r="AN36">
        <f>AM36-AL36</f>
        <v>0</v>
      </c>
      <c r="AO36">
        <f>AN36/AM36</f>
        <v>0</v>
      </c>
      <c r="AP36">
        <v>-0.577747479816223</v>
      </c>
      <c r="AQ36" t="s">
        <v>388</v>
      </c>
      <c r="AR36">
        <v>15426.3</v>
      </c>
      <c r="AS36">
        <v>955.41536</v>
      </c>
      <c r="AT36">
        <v>1366.07</v>
      </c>
      <c r="AU36">
        <f>1-AS36/AT36</f>
        <v>0</v>
      </c>
      <c r="AV36">
        <v>0.5</v>
      </c>
      <c r="AW36">
        <f>BM36</f>
        <v>0</v>
      </c>
      <c r="AX36">
        <f>J36</f>
        <v>0</v>
      </c>
      <c r="AY36">
        <f>AU36*AV36*AW36</f>
        <v>0</v>
      </c>
      <c r="AZ36">
        <f>BE36/AT36</f>
        <v>0</v>
      </c>
      <c r="BA36">
        <f>(AX36-AP36)/AW36</f>
        <v>0</v>
      </c>
      <c r="BB36">
        <f>(AM36-AT36)/AT36</f>
        <v>0</v>
      </c>
      <c r="BC36" t="s">
        <v>389</v>
      </c>
      <c r="BD36">
        <v>689.76</v>
      </c>
      <c r="BE36">
        <f>AT36-BD36</f>
        <v>0</v>
      </c>
      <c r="BF36">
        <f>(AT36-AS36)/(AT36-BD36)</f>
        <v>0</v>
      </c>
      <c r="BG36">
        <f>(AM36-AT36)/(AM36-BD36)</f>
        <v>0</v>
      </c>
      <c r="BH36">
        <f>(AT36-AS36)/(AT36-AL36)</f>
        <v>0</v>
      </c>
      <c r="BI36">
        <f>(AM36-AT36)/(AM36-AL36)</f>
        <v>0</v>
      </c>
      <c r="BJ36">
        <f>(BF36*BD36/AS36)</f>
        <v>0</v>
      </c>
      <c r="BK36">
        <f>(1-BJ36)</f>
        <v>0</v>
      </c>
      <c r="BL36">
        <f>$B$11*CJ36+$C$11*CK36+$F$11*CL36*(1-CO36)</f>
        <v>0</v>
      </c>
      <c r="BM36">
        <f>BL36*BN36</f>
        <v>0</v>
      </c>
      <c r="BN36">
        <f>($B$11*$D$9+$C$11*$D$9+$F$11*((CY36+CQ36)/MAX(CY36+CQ36+CZ36, 0.1)*$I$9+CZ36/MAX(CY36+CQ36+CZ36, 0.1)*$J$9))/($B$11+$C$11+$F$11)</f>
        <v>0</v>
      </c>
      <c r="BO36">
        <f>($B$11*$K$9+$C$11*$K$9+$F$11*((CY36+CQ36)/MAX(CY36+CQ36+CZ36, 0.1)*$P$9+CZ36/MAX(CY36+CQ36+CZ36, 0.1)*$Q$9))/($B$11+$C$11+$F$11)</f>
        <v>0</v>
      </c>
      <c r="BP36">
        <v>6</v>
      </c>
      <c r="BQ36">
        <v>0.5</v>
      </c>
      <c r="BR36" t="s">
        <v>293</v>
      </c>
      <c r="BS36">
        <v>2</v>
      </c>
      <c r="BT36">
        <v>1603918746.1</v>
      </c>
      <c r="BU36">
        <v>380.001387096774</v>
      </c>
      <c r="BV36">
        <v>400.008612903226</v>
      </c>
      <c r="BW36">
        <v>24.4130612903226</v>
      </c>
      <c r="BX36">
        <v>16.8109225806452</v>
      </c>
      <c r="BY36">
        <v>379.698580645161</v>
      </c>
      <c r="BZ36">
        <v>24.3228967741935</v>
      </c>
      <c r="CA36">
        <v>500.011451612903</v>
      </c>
      <c r="CB36">
        <v>101.72035483871</v>
      </c>
      <c r="CC36">
        <v>0.0999810322580645</v>
      </c>
      <c r="CD36">
        <v>36.8347129032258</v>
      </c>
      <c r="CE36">
        <v>35.8882483870968</v>
      </c>
      <c r="CF36">
        <v>999.9</v>
      </c>
      <c r="CG36">
        <v>0</v>
      </c>
      <c r="CH36">
        <v>0</v>
      </c>
      <c r="CI36">
        <v>10002.0312903226</v>
      </c>
      <c r="CJ36">
        <v>0</v>
      </c>
      <c r="CK36">
        <v>373.944709677419</v>
      </c>
      <c r="CL36">
        <v>1299.97516129032</v>
      </c>
      <c r="CM36">
        <v>0.899996193548387</v>
      </c>
      <c r="CN36">
        <v>0.100003896774194</v>
      </c>
      <c r="CO36">
        <v>0</v>
      </c>
      <c r="CP36">
        <v>956.747709677419</v>
      </c>
      <c r="CQ36">
        <v>4.99979</v>
      </c>
      <c r="CR36">
        <v>12425.9096774194</v>
      </c>
      <c r="CS36">
        <v>11051.0774193548</v>
      </c>
      <c r="CT36">
        <v>46.312</v>
      </c>
      <c r="CU36">
        <v>48.4837419354839</v>
      </c>
      <c r="CV36">
        <v>47.139</v>
      </c>
      <c r="CW36">
        <v>48.187</v>
      </c>
      <c r="CX36">
        <v>48.370935483871</v>
      </c>
      <c r="CY36">
        <v>1165.47451612903</v>
      </c>
      <c r="CZ36">
        <v>129.50064516129</v>
      </c>
      <c r="DA36">
        <v>0</v>
      </c>
      <c r="DB36">
        <v>89</v>
      </c>
      <c r="DC36">
        <v>0</v>
      </c>
      <c r="DD36">
        <v>955.41536</v>
      </c>
      <c r="DE36">
        <v>-124.810000218478</v>
      </c>
      <c r="DF36">
        <v>-1432.20000262749</v>
      </c>
      <c r="DG36">
        <v>12409.648</v>
      </c>
      <c r="DH36">
        <v>15</v>
      </c>
      <c r="DI36">
        <v>1603918241</v>
      </c>
      <c r="DJ36" t="s">
        <v>377</v>
      </c>
      <c r="DK36">
        <v>1603918236</v>
      </c>
      <c r="DL36">
        <v>1603918241</v>
      </c>
      <c r="DM36">
        <v>2</v>
      </c>
      <c r="DN36">
        <v>-0.104</v>
      </c>
      <c r="DO36">
        <v>-0.085</v>
      </c>
      <c r="DP36">
        <v>0.307</v>
      </c>
      <c r="DQ36">
        <v>-0.038</v>
      </c>
      <c r="DR36">
        <v>400</v>
      </c>
      <c r="DS36">
        <v>18</v>
      </c>
      <c r="DT36">
        <v>0.64</v>
      </c>
      <c r="DU36">
        <v>0.28</v>
      </c>
      <c r="DV36">
        <v>14.2073225853139</v>
      </c>
      <c r="DW36">
        <v>-0.445452499935259</v>
      </c>
      <c r="DX36">
        <v>0.0446744048315684</v>
      </c>
      <c r="DY36">
        <v>1</v>
      </c>
      <c r="DZ36">
        <v>-20.0072419354839</v>
      </c>
      <c r="EA36">
        <v>0.377496774193555</v>
      </c>
      <c r="EB36">
        <v>0.0464414912807819</v>
      </c>
      <c r="EC36">
        <v>0</v>
      </c>
      <c r="ED36">
        <v>7.60214870967742</v>
      </c>
      <c r="EE36">
        <v>0.400500967741911</v>
      </c>
      <c r="EF36">
        <v>0.0300788171891177</v>
      </c>
      <c r="EG36">
        <v>0</v>
      </c>
      <c r="EH36">
        <v>1</v>
      </c>
      <c r="EI36">
        <v>3</v>
      </c>
      <c r="EJ36" t="s">
        <v>295</v>
      </c>
      <c r="EK36">
        <v>100</v>
      </c>
      <c r="EL36">
        <v>100</v>
      </c>
      <c r="EM36">
        <v>0.303</v>
      </c>
      <c r="EN36">
        <v>0.0908</v>
      </c>
      <c r="EO36">
        <v>0.153896232181103</v>
      </c>
      <c r="EP36">
        <v>0.000608231501840576</v>
      </c>
      <c r="EQ36">
        <v>-6.15721122119998e-07</v>
      </c>
      <c r="ER36">
        <v>1.2304956265122e-10</v>
      </c>
      <c r="ES36">
        <v>-0.162962201321459</v>
      </c>
      <c r="ET36">
        <v>-0.00569765496608819</v>
      </c>
      <c r="EU36">
        <v>0.000722946965334274</v>
      </c>
      <c r="EV36">
        <v>-2.50093221867934e-06</v>
      </c>
      <c r="EW36">
        <v>4</v>
      </c>
      <c r="EX36">
        <v>2168</v>
      </c>
      <c r="EY36">
        <v>1</v>
      </c>
      <c r="EZ36">
        <v>28</v>
      </c>
      <c r="FA36">
        <v>8.6</v>
      </c>
      <c r="FB36">
        <v>8.6</v>
      </c>
      <c r="FC36">
        <v>2</v>
      </c>
      <c r="FD36">
        <v>509.448</v>
      </c>
      <c r="FE36">
        <v>120.251</v>
      </c>
      <c r="FF36">
        <v>36.0339</v>
      </c>
      <c r="FG36">
        <v>34.4257</v>
      </c>
      <c r="FH36">
        <v>29.9996</v>
      </c>
      <c r="FI36">
        <v>34.2155</v>
      </c>
      <c r="FJ36">
        <v>34.1599</v>
      </c>
      <c r="FK36">
        <v>20.0723</v>
      </c>
      <c r="FL36">
        <v>0</v>
      </c>
      <c r="FM36">
        <v>100</v>
      </c>
      <c r="FN36">
        <v>-999.9</v>
      </c>
      <c r="FO36">
        <v>400</v>
      </c>
      <c r="FP36">
        <v>22.5566</v>
      </c>
      <c r="FQ36">
        <v>100.604</v>
      </c>
      <c r="FR36">
        <v>100.746</v>
      </c>
    </row>
    <row r="37" spans="1:174">
      <c r="A37">
        <v>21</v>
      </c>
      <c r="B37">
        <v>1603918924.6</v>
      </c>
      <c r="C37">
        <v>3858.5</v>
      </c>
      <c r="D37" t="s">
        <v>390</v>
      </c>
      <c r="E37" t="s">
        <v>391</v>
      </c>
      <c r="F37" t="s">
        <v>392</v>
      </c>
      <c r="G37" t="s">
        <v>364</v>
      </c>
      <c r="H37">
        <v>1603918916.6</v>
      </c>
      <c r="I37">
        <f>CA37*AG37*(BW37-BX37)/(100*BP37*(1000-AG37*BW37))</f>
        <v>0</v>
      </c>
      <c r="J37">
        <f>CA37*AG37*(BV37-BU37*(1000-AG37*BX37)/(1000-AG37*BW37))/(100*BP37)</f>
        <v>0</v>
      </c>
      <c r="K37">
        <f>BU37 - IF(AG37&gt;1, J37*BP37*100.0/(AI37*CI37), 0)</f>
        <v>0</v>
      </c>
      <c r="L37">
        <f>((R37-I37/2)*K37-J37)/(R37+I37/2)</f>
        <v>0</v>
      </c>
      <c r="M37">
        <f>L37*(CB37+CC37)/1000.0</f>
        <v>0</v>
      </c>
      <c r="N37">
        <f>(BU37 - IF(AG37&gt;1, J37*BP37*100.0/(AI37*CI37), 0))*(CB37+CC37)/1000.0</f>
        <v>0</v>
      </c>
      <c r="O37">
        <f>2.0/((1/Q37-1/P37)+SIGN(Q37)*SQRT((1/Q37-1/P37)*(1/Q37-1/P37) + 4*BQ37/((BQ37+1)*(BQ37+1))*(2*1/Q37*1/P37-1/P37*1/P37)))</f>
        <v>0</v>
      </c>
      <c r="P37">
        <f>IF(LEFT(BR37,1)&lt;&gt;"0",IF(LEFT(BR37,1)="1",3.0,BS37),$D$5+$E$5*(CI37*CB37/($K$5*1000))+$F$5*(CI37*CB37/($K$5*1000))*MAX(MIN(BP37,$J$5),$I$5)*MAX(MIN(BP37,$J$5),$I$5)+$G$5*MAX(MIN(BP37,$J$5),$I$5)*(CI37*CB37/($K$5*1000))+$H$5*(CI37*CB37/($K$5*1000))*(CI37*CB37/($K$5*1000)))</f>
        <v>0</v>
      </c>
      <c r="Q37">
        <f>I37*(1000-(1000*0.61365*exp(17.502*U37/(240.97+U37))/(CB37+CC37)+BW37)/2)/(1000*0.61365*exp(17.502*U37/(240.97+U37))/(CB37+CC37)-BW37)</f>
        <v>0</v>
      </c>
      <c r="R37">
        <f>1/((BQ37+1)/(O37/1.6)+1/(P37/1.37)) + BQ37/((BQ37+1)/(O37/1.6) + BQ37/(P37/1.37))</f>
        <v>0</v>
      </c>
      <c r="S37">
        <f>(BM37*BO37)</f>
        <v>0</v>
      </c>
      <c r="T37">
        <f>(CD37+(S37+2*0.95*5.67E-8*(((CD37+$B$7)+273)^4-(CD37+273)^4)-44100*I37)/(1.84*29.3*P37+8*0.95*5.67E-8*(CD37+273)^3))</f>
        <v>0</v>
      </c>
      <c r="U37">
        <f>($C$7*CE37+$D$7*CF37+$E$7*T37)</f>
        <v>0</v>
      </c>
      <c r="V37">
        <f>0.61365*exp(17.502*U37/(240.97+U37))</f>
        <v>0</v>
      </c>
      <c r="W37">
        <f>(X37/Y37*100)</f>
        <v>0</v>
      </c>
      <c r="X37">
        <f>BW37*(CB37+CC37)/1000</f>
        <v>0</v>
      </c>
      <c r="Y37">
        <f>0.61365*exp(17.502*CD37/(240.97+CD37))</f>
        <v>0</v>
      </c>
      <c r="Z37">
        <f>(V37-BW37*(CB37+CC37)/1000)</f>
        <v>0</v>
      </c>
      <c r="AA37">
        <f>(-I37*44100)</f>
        <v>0</v>
      </c>
      <c r="AB37">
        <f>2*29.3*P37*0.92*(CD37-U37)</f>
        <v>0</v>
      </c>
      <c r="AC37">
        <f>2*0.95*5.67E-8*(((CD37+$B$7)+273)^4-(U37+273)^4)</f>
        <v>0</v>
      </c>
      <c r="AD37">
        <f>S37+AC37+AA37+AB37</f>
        <v>0</v>
      </c>
      <c r="AE37">
        <v>0</v>
      </c>
      <c r="AF37">
        <v>0</v>
      </c>
      <c r="AG37">
        <f>IF(AE37*$H$13&gt;=AI37,1.0,(AI37/(AI37-AE37*$H$13)))</f>
        <v>0</v>
      </c>
      <c r="AH37">
        <f>(AG37-1)*100</f>
        <v>0</v>
      </c>
      <c r="AI37">
        <f>MAX(0,($B$13+$C$13*CI37)/(1+$D$13*CI37)*CB37/(CD37+273)*$E$13)</f>
        <v>0</v>
      </c>
      <c r="AJ37" t="s">
        <v>290</v>
      </c>
      <c r="AK37">
        <v>15552.9</v>
      </c>
      <c r="AL37">
        <v>715.476923076923</v>
      </c>
      <c r="AM37">
        <v>3262.08</v>
      </c>
      <c r="AN37">
        <f>AM37-AL37</f>
        <v>0</v>
      </c>
      <c r="AO37">
        <f>AN37/AM37</f>
        <v>0</v>
      </c>
      <c r="AP37">
        <v>-0.577747479816223</v>
      </c>
      <c r="AQ37" t="s">
        <v>393</v>
      </c>
      <c r="AR37">
        <v>15430.2</v>
      </c>
      <c r="AS37">
        <v>1279.7116</v>
      </c>
      <c r="AT37">
        <v>2040.29</v>
      </c>
      <c r="AU37">
        <f>1-AS37/AT37</f>
        <v>0</v>
      </c>
      <c r="AV37">
        <v>0.5</v>
      </c>
      <c r="AW37">
        <f>BM37</f>
        <v>0</v>
      </c>
      <c r="AX37">
        <f>J37</f>
        <v>0</v>
      </c>
      <c r="AY37">
        <f>AU37*AV37*AW37</f>
        <v>0</v>
      </c>
      <c r="AZ37">
        <f>BE37/AT37</f>
        <v>0</v>
      </c>
      <c r="BA37">
        <f>(AX37-AP37)/AW37</f>
        <v>0</v>
      </c>
      <c r="BB37">
        <f>(AM37-AT37)/AT37</f>
        <v>0</v>
      </c>
      <c r="BC37" t="s">
        <v>394</v>
      </c>
      <c r="BD37">
        <v>806.57</v>
      </c>
      <c r="BE37">
        <f>AT37-BD37</f>
        <v>0</v>
      </c>
      <c r="BF37">
        <f>(AT37-AS37)/(AT37-BD37)</f>
        <v>0</v>
      </c>
      <c r="BG37">
        <f>(AM37-AT37)/(AM37-BD37)</f>
        <v>0</v>
      </c>
      <c r="BH37">
        <f>(AT37-AS37)/(AT37-AL37)</f>
        <v>0</v>
      </c>
      <c r="BI37">
        <f>(AM37-AT37)/(AM37-AL37)</f>
        <v>0</v>
      </c>
      <c r="BJ37">
        <f>(BF37*BD37/AS37)</f>
        <v>0</v>
      </c>
      <c r="BK37">
        <f>(1-BJ37)</f>
        <v>0</v>
      </c>
      <c r="BL37">
        <f>$B$11*CJ37+$C$11*CK37+$F$11*CL37*(1-CO37)</f>
        <v>0</v>
      </c>
      <c r="BM37">
        <f>BL37*BN37</f>
        <v>0</v>
      </c>
      <c r="BN37">
        <f>($B$11*$D$9+$C$11*$D$9+$F$11*((CY37+CQ37)/MAX(CY37+CQ37+CZ37, 0.1)*$I$9+CZ37/MAX(CY37+CQ37+CZ37, 0.1)*$J$9))/($B$11+$C$11+$F$11)</f>
        <v>0</v>
      </c>
      <c r="BO37">
        <f>($B$11*$K$9+$C$11*$K$9+$F$11*((CY37+CQ37)/MAX(CY37+CQ37+CZ37, 0.1)*$P$9+CZ37/MAX(CY37+CQ37+CZ37, 0.1)*$Q$9))/($B$11+$C$11+$F$11)</f>
        <v>0</v>
      </c>
      <c r="BP37">
        <v>6</v>
      </c>
      <c r="BQ37">
        <v>0.5</v>
      </c>
      <c r="BR37" t="s">
        <v>293</v>
      </c>
      <c r="BS37">
        <v>2</v>
      </c>
      <c r="BT37">
        <v>1603918916.6</v>
      </c>
      <c r="BU37">
        <v>373.057129032258</v>
      </c>
      <c r="BV37">
        <v>399.991741935484</v>
      </c>
      <c r="BW37">
        <v>25.8006161290323</v>
      </c>
      <c r="BX37">
        <v>16.1101451612903</v>
      </c>
      <c r="BY37">
        <v>372.755677419355</v>
      </c>
      <c r="BZ37">
        <v>25.6755967741936</v>
      </c>
      <c r="CA37">
        <v>500.022064516129</v>
      </c>
      <c r="CB37">
        <v>101.708451612903</v>
      </c>
      <c r="CC37">
        <v>0.100010264516129</v>
      </c>
      <c r="CD37">
        <v>36.6306677419355</v>
      </c>
      <c r="CE37">
        <v>35.374735483871</v>
      </c>
      <c r="CF37">
        <v>999.9</v>
      </c>
      <c r="CG37">
        <v>0</v>
      </c>
      <c r="CH37">
        <v>0</v>
      </c>
      <c r="CI37">
        <v>9999.27096774194</v>
      </c>
      <c r="CJ37">
        <v>0</v>
      </c>
      <c r="CK37">
        <v>417.638870967742</v>
      </c>
      <c r="CL37">
        <v>1299.98322580645</v>
      </c>
      <c r="CM37">
        <v>0.900003193548387</v>
      </c>
      <c r="CN37">
        <v>0.0999966129032258</v>
      </c>
      <c r="CO37">
        <v>0</v>
      </c>
      <c r="CP37">
        <v>1281.71129032258</v>
      </c>
      <c r="CQ37">
        <v>4.99979</v>
      </c>
      <c r="CR37">
        <v>16544.5516129032</v>
      </c>
      <c r="CS37">
        <v>11051.1580645161</v>
      </c>
      <c r="CT37">
        <v>46</v>
      </c>
      <c r="CU37">
        <v>48.25</v>
      </c>
      <c r="CV37">
        <v>46.879</v>
      </c>
      <c r="CW37">
        <v>47.879</v>
      </c>
      <c r="CX37">
        <v>48.062</v>
      </c>
      <c r="CY37">
        <v>1165.49096774194</v>
      </c>
      <c r="CZ37">
        <v>129.492258064516</v>
      </c>
      <c r="DA37">
        <v>0</v>
      </c>
      <c r="DB37">
        <v>138.600000143051</v>
      </c>
      <c r="DC37">
        <v>0</v>
      </c>
      <c r="DD37">
        <v>1279.7116</v>
      </c>
      <c r="DE37">
        <v>-156.550768989686</v>
      </c>
      <c r="DF37">
        <v>-2380.26153520592</v>
      </c>
      <c r="DG37">
        <v>16515.924</v>
      </c>
      <c r="DH37">
        <v>15</v>
      </c>
      <c r="DI37">
        <v>1603918241</v>
      </c>
      <c r="DJ37" t="s">
        <v>377</v>
      </c>
      <c r="DK37">
        <v>1603918236</v>
      </c>
      <c r="DL37">
        <v>1603918241</v>
      </c>
      <c r="DM37">
        <v>2</v>
      </c>
      <c r="DN37">
        <v>-0.104</v>
      </c>
      <c r="DO37">
        <v>-0.085</v>
      </c>
      <c r="DP37">
        <v>0.307</v>
      </c>
      <c r="DQ37">
        <v>-0.038</v>
      </c>
      <c r="DR37">
        <v>400</v>
      </c>
      <c r="DS37">
        <v>18</v>
      </c>
      <c r="DT37">
        <v>0.64</v>
      </c>
      <c r="DU37">
        <v>0.28</v>
      </c>
      <c r="DV37">
        <v>19.3669141186602</v>
      </c>
      <c r="DW37">
        <v>-0.548951889426069</v>
      </c>
      <c r="DX37">
        <v>0.0459928406126563</v>
      </c>
      <c r="DY37">
        <v>0</v>
      </c>
      <c r="DZ37">
        <v>-26.9410741935484</v>
      </c>
      <c r="EA37">
        <v>0.531333870967834</v>
      </c>
      <c r="EB37">
        <v>0.0471408183359377</v>
      </c>
      <c r="EC37">
        <v>0</v>
      </c>
      <c r="ED37">
        <v>9.68758193548387</v>
      </c>
      <c r="EE37">
        <v>0.33059903225806</v>
      </c>
      <c r="EF37">
        <v>0.0253056558027793</v>
      </c>
      <c r="EG37">
        <v>0</v>
      </c>
      <c r="EH37">
        <v>0</v>
      </c>
      <c r="EI37">
        <v>3</v>
      </c>
      <c r="EJ37" t="s">
        <v>300</v>
      </c>
      <c r="EK37">
        <v>100</v>
      </c>
      <c r="EL37">
        <v>100</v>
      </c>
      <c r="EM37">
        <v>0.301</v>
      </c>
      <c r="EN37">
        <v>0.1249</v>
      </c>
      <c r="EO37">
        <v>0.153896232181103</v>
      </c>
      <c r="EP37">
        <v>0.000608231501840576</v>
      </c>
      <c r="EQ37">
        <v>-6.15721122119998e-07</v>
      </c>
      <c r="ER37">
        <v>1.2304956265122e-10</v>
      </c>
      <c r="ES37">
        <v>-0.162962201321459</v>
      </c>
      <c r="ET37">
        <v>-0.00569765496608819</v>
      </c>
      <c r="EU37">
        <v>0.000722946965334274</v>
      </c>
      <c r="EV37">
        <v>-2.50093221867934e-06</v>
      </c>
      <c r="EW37">
        <v>4</v>
      </c>
      <c r="EX37">
        <v>2168</v>
      </c>
      <c r="EY37">
        <v>1</v>
      </c>
      <c r="EZ37">
        <v>28</v>
      </c>
      <c r="FA37">
        <v>11.5</v>
      </c>
      <c r="FB37">
        <v>11.4</v>
      </c>
      <c r="FC37">
        <v>2</v>
      </c>
      <c r="FD37">
        <v>510.259</v>
      </c>
      <c r="FE37">
        <v>113.603</v>
      </c>
      <c r="FF37">
        <v>35.9156</v>
      </c>
      <c r="FG37">
        <v>34.2031</v>
      </c>
      <c r="FH37">
        <v>29.9997</v>
      </c>
      <c r="FI37">
        <v>34.0237</v>
      </c>
      <c r="FJ37">
        <v>33.9682</v>
      </c>
      <c r="FK37">
        <v>20.0655</v>
      </c>
      <c r="FL37">
        <v>0</v>
      </c>
      <c r="FM37">
        <v>100</v>
      </c>
      <c r="FN37">
        <v>-999.9</v>
      </c>
      <c r="FO37">
        <v>400</v>
      </c>
      <c r="FP37">
        <v>24.2017</v>
      </c>
      <c r="FQ37">
        <v>100.67</v>
      </c>
      <c r="FR37">
        <v>100.776</v>
      </c>
    </row>
    <row r="38" spans="1:174">
      <c r="A38">
        <v>22</v>
      </c>
      <c r="B38">
        <v>1603919002.1</v>
      </c>
      <c r="C38">
        <v>3936</v>
      </c>
      <c r="D38" t="s">
        <v>395</v>
      </c>
      <c r="E38" t="s">
        <v>396</v>
      </c>
      <c r="F38" t="s">
        <v>392</v>
      </c>
      <c r="G38" t="s">
        <v>364</v>
      </c>
      <c r="H38">
        <v>1603918994.35</v>
      </c>
      <c r="I38">
        <f>CA38*AG38*(BW38-BX38)/(100*BP38*(1000-AG38*BW38))</f>
        <v>0</v>
      </c>
      <c r="J38">
        <f>CA38*AG38*(BV38-BU38*(1000-AG38*BX38)/(1000-AG38*BW38))/(100*BP38)</f>
        <v>0</v>
      </c>
      <c r="K38">
        <f>BU38 - IF(AG38&gt;1, J38*BP38*100.0/(AI38*CI38), 0)</f>
        <v>0</v>
      </c>
      <c r="L38">
        <f>((R38-I38/2)*K38-J38)/(R38+I38/2)</f>
        <v>0</v>
      </c>
      <c r="M38">
        <f>L38*(CB38+CC38)/1000.0</f>
        <v>0</v>
      </c>
      <c r="N38">
        <f>(BU38 - IF(AG38&gt;1, J38*BP38*100.0/(AI38*CI38), 0))*(CB38+CC38)/1000.0</f>
        <v>0</v>
      </c>
      <c r="O38">
        <f>2.0/((1/Q38-1/P38)+SIGN(Q38)*SQRT((1/Q38-1/P38)*(1/Q38-1/P38) + 4*BQ38/((BQ38+1)*(BQ38+1))*(2*1/Q38*1/P38-1/P38*1/P38)))</f>
        <v>0</v>
      </c>
      <c r="P38">
        <f>IF(LEFT(BR38,1)&lt;&gt;"0",IF(LEFT(BR38,1)="1",3.0,BS38),$D$5+$E$5*(CI38*CB38/($K$5*1000))+$F$5*(CI38*CB38/($K$5*1000))*MAX(MIN(BP38,$J$5),$I$5)*MAX(MIN(BP38,$J$5),$I$5)+$G$5*MAX(MIN(BP38,$J$5),$I$5)*(CI38*CB38/($K$5*1000))+$H$5*(CI38*CB38/($K$5*1000))*(CI38*CB38/($K$5*1000)))</f>
        <v>0</v>
      </c>
      <c r="Q38">
        <f>I38*(1000-(1000*0.61365*exp(17.502*U38/(240.97+U38))/(CB38+CC38)+BW38)/2)/(1000*0.61365*exp(17.502*U38/(240.97+U38))/(CB38+CC38)-BW38)</f>
        <v>0</v>
      </c>
      <c r="R38">
        <f>1/((BQ38+1)/(O38/1.6)+1/(P38/1.37)) + BQ38/((BQ38+1)/(O38/1.6) + BQ38/(P38/1.37))</f>
        <v>0</v>
      </c>
      <c r="S38">
        <f>(BM38*BO38)</f>
        <v>0</v>
      </c>
      <c r="T38">
        <f>(CD38+(S38+2*0.95*5.67E-8*(((CD38+$B$7)+273)^4-(CD38+273)^4)-44100*I38)/(1.84*29.3*P38+8*0.95*5.67E-8*(CD38+273)^3))</f>
        <v>0</v>
      </c>
      <c r="U38">
        <f>($C$7*CE38+$D$7*CF38+$E$7*T38)</f>
        <v>0</v>
      </c>
      <c r="V38">
        <f>0.61365*exp(17.502*U38/(240.97+U38))</f>
        <v>0</v>
      </c>
      <c r="W38">
        <f>(X38/Y38*100)</f>
        <v>0</v>
      </c>
      <c r="X38">
        <f>BW38*(CB38+CC38)/1000</f>
        <v>0</v>
      </c>
      <c r="Y38">
        <f>0.61365*exp(17.502*CD38/(240.97+CD38))</f>
        <v>0</v>
      </c>
      <c r="Z38">
        <f>(V38-BW38*(CB38+CC38)/1000)</f>
        <v>0</v>
      </c>
      <c r="AA38">
        <f>(-I38*44100)</f>
        <v>0</v>
      </c>
      <c r="AB38">
        <f>2*29.3*P38*0.92*(CD38-U38)</f>
        <v>0</v>
      </c>
      <c r="AC38">
        <f>2*0.95*5.67E-8*(((CD38+$B$7)+273)^4-(U38+273)^4)</f>
        <v>0</v>
      </c>
      <c r="AD38">
        <f>S38+AC38+AA38+AB38</f>
        <v>0</v>
      </c>
      <c r="AE38">
        <v>0</v>
      </c>
      <c r="AF38">
        <v>0</v>
      </c>
      <c r="AG38">
        <f>IF(AE38*$H$13&gt;=AI38,1.0,(AI38/(AI38-AE38*$H$13)))</f>
        <v>0</v>
      </c>
      <c r="AH38">
        <f>(AG38-1)*100</f>
        <v>0</v>
      </c>
      <c r="AI38">
        <f>MAX(0,($B$13+$C$13*CI38)/(1+$D$13*CI38)*CB38/(CD38+273)*$E$13)</f>
        <v>0</v>
      </c>
      <c r="AJ38" t="s">
        <v>290</v>
      </c>
      <c r="AK38">
        <v>15552.9</v>
      </c>
      <c r="AL38">
        <v>715.476923076923</v>
      </c>
      <c r="AM38">
        <v>3262.08</v>
      </c>
      <c r="AN38">
        <f>AM38-AL38</f>
        <v>0</v>
      </c>
      <c r="AO38">
        <f>AN38/AM38</f>
        <v>0</v>
      </c>
      <c r="AP38">
        <v>-0.577747479816223</v>
      </c>
      <c r="AQ38" t="s">
        <v>397</v>
      </c>
      <c r="AR38">
        <v>15434.4</v>
      </c>
      <c r="AS38">
        <v>1414.9108</v>
      </c>
      <c r="AT38">
        <v>2298.93</v>
      </c>
      <c r="AU38">
        <f>1-AS38/AT38</f>
        <v>0</v>
      </c>
      <c r="AV38">
        <v>0.5</v>
      </c>
      <c r="AW38">
        <f>BM38</f>
        <v>0</v>
      </c>
      <c r="AX38">
        <f>J38</f>
        <v>0</v>
      </c>
      <c r="AY38">
        <f>AU38*AV38*AW38</f>
        <v>0</v>
      </c>
      <c r="AZ38">
        <f>BE38/AT38</f>
        <v>0</v>
      </c>
      <c r="BA38">
        <f>(AX38-AP38)/AW38</f>
        <v>0</v>
      </c>
      <c r="BB38">
        <f>(AM38-AT38)/AT38</f>
        <v>0</v>
      </c>
      <c r="BC38" t="s">
        <v>398</v>
      </c>
      <c r="BD38">
        <v>802.4</v>
      </c>
      <c r="BE38">
        <f>AT38-BD38</f>
        <v>0</v>
      </c>
      <c r="BF38">
        <f>(AT38-AS38)/(AT38-BD38)</f>
        <v>0</v>
      </c>
      <c r="BG38">
        <f>(AM38-AT38)/(AM38-BD38)</f>
        <v>0</v>
      </c>
      <c r="BH38">
        <f>(AT38-AS38)/(AT38-AL38)</f>
        <v>0</v>
      </c>
      <c r="BI38">
        <f>(AM38-AT38)/(AM38-AL38)</f>
        <v>0</v>
      </c>
      <c r="BJ38">
        <f>(BF38*BD38/AS38)</f>
        <v>0</v>
      </c>
      <c r="BK38">
        <f>(1-BJ38)</f>
        <v>0</v>
      </c>
      <c r="BL38">
        <f>$B$11*CJ38+$C$11*CK38+$F$11*CL38*(1-CO38)</f>
        <v>0</v>
      </c>
      <c r="BM38">
        <f>BL38*BN38</f>
        <v>0</v>
      </c>
      <c r="BN38">
        <f>($B$11*$D$9+$C$11*$D$9+$F$11*((CY38+CQ38)/MAX(CY38+CQ38+CZ38, 0.1)*$I$9+CZ38/MAX(CY38+CQ38+CZ38, 0.1)*$J$9))/($B$11+$C$11+$F$11)</f>
        <v>0</v>
      </c>
      <c r="BO38">
        <f>($B$11*$K$9+$C$11*$K$9+$F$11*((CY38+CQ38)/MAX(CY38+CQ38+CZ38, 0.1)*$P$9+CZ38/MAX(CY38+CQ38+CZ38, 0.1)*$Q$9))/($B$11+$C$11+$F$11)</f>
        <v>0</v>
      </c>
      <c r="BP38">
        <v>6</v>
      </c>
      <c r="BQ38">
        <v>0.5</v>
      </c>
      <c r="BR38" t="s">
        <v>293</v>
      </c>
      <c r="BS38">
        <v>2</v>
      </c>
      <c r="BT38">
        <v>1603918994.35</v>
      </c>
      <c r="BU38">
        <v>369.605966666667</v>
      </c>
      <c r="BV38">
        <v>399.9955</v>
      </c>
      <c r="BW38">
        <v>26.70865</v>
      </c>
      <c r="BX38">
        <v>15.7445266666667</v>
      </c>
      <c r="BY38">
        <v>369.305133333333</v>
      </c>
      <c r="BZ38">
        <v>26.5598166666667</v>
      </c>
      <c r="CA38">
        <v>500.016166666667</v>
      </c>
      <c r="CB38">
        <v>101.711133333333</v>
      </c>
      <c r="CC38">
        <v>0.10000458</v>
      </c>
      <c r="CD38">
        <v>36.5577666666667</v>
      </c>
      <c r="CE38">
        <v>34.47566</v>
      </c>
      <c r="CF38">
        <v>999.9</v>
      </c>
      <c r="CG38">
        <v>0</v>
      </c>
      <c r="CH38">
        <v>0</v>
      </c>
      <c r="CI38">
        <v>10000.826</v>
      </c>
      <c r="CJ38">
        <v>0</v>
      </c>
      <c r="CK38">
        <v>420.224366666667</v>
      </c>
      <c r="CL38">
        <v>1300.018</v>
      </c>
      <c r="CM38">
        <v>0.899992466666667</v>
      </c>
      <c r="CN38">
        <v>0.100007523333333</v>
      </c>
      <c r="CO38">
        <v>0</v>
      </c>
      <c r="CP38">
        <v>1415.92333333333</v>
      </c>
      <c r="CQ38">
        <v>4.99979</v>
      </c>
      <c r="CR38">
        <v>18206.57</v>
      </c>
      <c r="CS38">
        <v>11051.4166666667</v>
      </c>
      <c r="CT38">
        <v>45.9538</v>
      </c>
      <c r="CU38">
        <v>48.25</v>
      </c>
      <c r="CV38">
        <v>46.812</v>
      </c>
      <c r="CW38">
        <v>47.8708</v>
      </c>
      <c r="CX38">
        <v>48</v>
      </c>
      <c r="CY38">
        <v>1165.508</v>
      </c>
      <c r="CZ38">
        <v>129.51</v>
      </c>
      <c r="DA38">
        <v>0</v>
      </c>
      <c r="DB38">
        <v>76.3999998569489</v>
      </c>
      <c r="DC38">
        <v>0</v>
      </c>
      <c r="DD38">
        <v>1414.9108</v>
      </c>
      <c r="DE38">
        <v>-162.713077182018</v>
      </c>
      <c r="DF38">
        <v>-2027.74615704625</v>
      </c>
      <c r="DG38">
        <v>18194.14</v>
      </c>
      <c r="DH38">
        <v>15</v>
      </c>
      <c r="DI38">
        <v>1603918241</v>
      </c>
      <c r="DJ38" t="s">
        <v>377</v>
      </c>
      <c r="DK38">
        <v>1603918236</v>
      </c>
      <c r="DL38">
        <v>1603918241</v>
      </c>
      <c r="DM38">
        <v>2</v>
      </c>
      <c r="DN38">
        <v>-0.104</v>
      </c>
      <c r="DO38">
        <v>-0.085</v>
      </c>
      <c r="DP38">
        <v>0.307</v>
      </c>
      <c r="DQ38">
        <v>-0.038</v>
      </c>
      <c r="DR38">
        <v>400</v>
      </c>
      <c r="DS38">
        <v>18</v>
      </c>
      <c r="DT38">
        <v>0.64</v>
      </c>
      <c r="DU38">
        <v>0.28</v>
      </c>
      <c r="DV38">
        <v>21.8520696965708</v>
      </c>
      <c r="DW38">
        <v>0.443515891399829</v>
      </c>
      <c r="DX38">
        <v>0.0347440463688952</v>
      </c>
      <c r="DY38">
        <v>1</v>
      </c>
      <c r="DZ38">
        <v>-30.3845774193548</v>
      </c>
      <c r="EA38">
        <v>-0.95273709677418</v>
      </c>
      <c r="EB38">
        <v>0.0732443929800615</v>
      </c>
      <c r="EC38">
        <v>0</v>
      </c>
      <c r="ED38">
        <v>10.9582258064516</v>
      </c>
      <c r="EE38">
        <v>1.16678709677419</v>
      </c>
      <c r="EF38">
        <v>0.088028877108565</v>
      </c>
      <c r="EG38">
        <v>0</v>
      </c>
      <c r="EH38">
        <v>1</v>
      </c>
      <c r="EI38">
        <v>3</v>
      </c>
      <c r="EJ38" t="s">
        <v>295</v>
      </c>
      <c r="EK38">
        <v>100</v>
      </c>
      <c r="EL38">
        <v>100</v>
      </c>
      <c r="EM38">
        <v>0.301</v>
      </c>
      <c r="EN38">
        <v>0.1511</v>
      </c>
      <c r="EO38">
        <v>0.153896232181103</v>
      </c>
      <c r="EP38">
        <v>0.000608231501840576</v>
      </c>
      <c r="EQ38">
        <v>-6.15721122119998e-07</v>
      </c>
      <c r="ER38">
        <v>1.2304956265122e-10</v>
      </c>
      <c r="ES38">
        <v>-0.162962201321459</v>
      </c>
      <c r="ET38">
        <v>-0.00569765496608819</v>
      </c>
      <c r="EU38">
        <v>0.000722946965334274</v>
      </c>
      <c r="EV38">
        <v>-2.50093221867934e-06</v>
      </c>
      <c r="EW38">
        <v>4</v>
      </c>
      <c r="EX38">
        <v>2168</v>
      </c>
      <c r="EY38">
        <v>1</v>
      </c>
      <c r="EZ38">
        <v>28</v>
      </c>
      <c r="FA38">
        <v>12.8</v>
      </c>
      <c r="FB38">
        <v>12.7</v>
      </c>
      <c r="FC38">
        <v>2</v>
      </c>
      <c r="FD38">
        <v>499.877</v>
      </c>
      <c r="FE38">
        <v>116.737</v>
      </c>
      <c r="FF38">
        <v>35.8861</v>
      </c>
      <c r="FG38">
        <v>34.175</v>
      </c>
      <c r="FH38">
        <v>30.0002</v>
      </c>
      <c r="FI38">
        <v>33.9928</v>
      </c>
      <c r="FJ38">
        <v>33.9424</v>
      </c>
      <c r="FK38">
        <v>20.0588</v>
      </c>
      <c r="FL38">
        <v>0</v>
      </c>
      <c r="FM38">
        <v>100</v>
      </c>
      <c r="FN38">
        <v>-999.9</v>
      </c>
      <c r="FO38">
        <v>400</v>
      </c>
      <c r="FP38">
        <v>25.3941</v>
      </c>
      <c r="FQ38">
        <v>100.669</v>
      </c>
      <c r="FR38">
        <v>100.787</v>
      </c>
    </row>
    <row r="39" spans="1:174">
      <c r="A39">
        <v>23</v>
      </c>
      <c r="B39">
        <v>1603919237.6</v>
      </c>
      <c r="C39">
        <v>4171.5</v>
      </c>
      <c r="D39" t="s">
        <v>399</v>
      </c>
      <c r="E39" t="s">
        <v>400</v>
      </c>
      <c r="F39" t="s">
        <v>401</v>
      </c>
      <c r="G39" t="s">
        <v>325</v>
      </c>
      <c r="H39">
        <v>1603919229.85</v>
      </c>
      <c r="I39">
        <f>CA39*AG39*(BW39-BX39)/(100*BP39*(1000-AG39*BW39))</f>
        <v>0</v>
      </c>
      <c r="J39">
        <f>CA39*AG39*(BV39-BU39*(1000-AG39*BX39)/(1000-AG39*BW39))/(100*BP39)</f>
        <v>0</v>
      </c>
      <c r="K39">
        <f>BU39 - IF(AG39&gt;1, J39*BP39*100.0/(AI39*CI39), 0)</f>
        <v>0</v>
      </c>
      <c r="L39">
        <f>((R39-I39/2)*K39-J39)/(R39+I39/2)</f>
        <v>0</v>
      </c>
      <c r="M39">
        <f>L39*(CB39+CC39)/1000.0</f>
        <v>0</v>
      </c>
      <c r="N39">
        <f>(BU39 - IF(AG39&gt;1, J39*BP39*100.0/(AI39*CI39), 0))*(CB39+CC39)/1000.0</f>
        <v>0</v>
      </c>
      <c r="O39">
        <f>2.0/((1/Q39-1/P39)+SIGN(Q39)*SQRT((1/Q39-1/P39)*(1/Q39-1/P39) + 4*BQ39/((BQ39+1)*(BQ39+1))*(2*1/Q39*1/P39-1/P39*1/P39)))</f>
        <v>0</v>
      </c>
      <c r="P39">
        <f>IF(LEFT(BR39,1)&lt;&gt;"0",IF(LEFT(BR39,1)="1",3.0,BS39),$D$5+$E$5*(CI39*CB39/($K$5*1000))+$F$5*(CI39*CB39/($K$5*1000))*MAX(MIN(BP39,$J$5),$I$5)*MAX(MIN(BP39,$J$5),$I$5)+$G$5*MAX(MIN(BP39,$J$5),$I$5)*(CI39*CB39/($K$5*1000))+$H$5*(CI39*CB39/($K$5*1000))*(CI39*CB39/($K$5*1000)))</f>
        <v>0</v>
      </c>
      <c r="Q39">
        <f>I39*(1000-(1000*0.61365*exp(17.502*U39/(240.97+U39))/(CB39+CC39)+BW39)/2)/(1000*0.61365*exp(17.502*U39/(240.97+U39))/(CB39+CC39)-BW39)</f>
        <v>0</v>
      </c>
      <c r="R39">
        <f>1/((BQ39+1)/(O39/1.6)+1/(P39/1.37)) + BQ39/((BQ39+1)/(O39/1.6) + BQ39/(P39/1.37))</f>
        <v>0</v>
      </c>
      <c r="S39">
        <f>(BM39*BO39)</f>
        <v>0</v>
      </c>
      <c r="T39">
        <f>(CD39+(S39+2*0.95*5.67E-8*(((CD39+$B$7)+273)^4-(CD39+273)^4)-44100*I39)/(1.84*29.3*P39+8*0.95*5.67E-8*(CD39+273)^3))</f>
        <v>0</v>
      </c>
      <c r="U39">
        <f>($C$7*CE39+$D$7*CF39+$E$7*T39)</f>
        <v>0</v>
      </c>
      <c r="V39">
        <f>0.61365*exp(17.502*U39/(240.97+U39))</f>
        <v>0</v>
      </c>
      <c r="W39">
        <f>(X39/Y39*100)</f>
        <v>0</v>
      </c>
      <c r="X39">
        <f>BW39*(CB39+CC39)/1000</f>
        <v>0</v>
      </c>
      <c r="Y39">
        <f>0.61365*exp(17.502*CD39/(240.97+CD39))</f>
        <v>0</v>
      </c>
      <c r="Z39">
        <f>(V39-BW39*(CB39+CC39)/1000)</f>
        <v>0</v>
      </c>
      <c r="AA39">
        <f>(-I39*44100)</f>
        <v>0</v>
      </c>
      <c r="AB39">
        <f>2*29.3*P39*0.92*(CD39-U39)</f>
        <v>0</v>
      </c>
      <c r="AC39">
        <f>2*0.95*5.67E-8*(((CD39+$B$7)+273)^4-(U39+273)^4)</f>
        <v>0</v>
      </c>
      <c r="AD39">
        <f>S39+AC39+AA39+AB39</f>
        <v>0</v>
      </c>
      <c r="AE39">
        <v>0</v>
      </c>
      <c r="AF39">
        <v>0</v>
      </c>
      <c r="AG39">
        <f>IF(AE39*$H$13&gt;=AI39,1.0,(AI39/(AI39-AE39*$H$13)))</f>
        <v>0</v>
      </c>
      <c r="AH39">
        <f>(AG39-1)*100</f>
        <v>0</v>
      </c>
      <c r="AI39">
        <f>MAX(0,($B$13+$C$13*CI39)/(1+$D$13*CI39)*CB39/(CD39+273)*$E$13)</f>
        <v>0</v>
      </c>
      <c r="AJ39" t="s">
        <v>290</v>
      </c>
      <c r="AK39">
        <v>15552.9</v>
      </c>
      <c r="AL39">
        <v>715.476923076923</v>
      </c>
      <c r="AM39">
        <v>3262.08</v>
      </c>
      <c r="AN39">
        <f>AM39-AL39</f>
        <v>0</v>
      </c>
      <c r="AO39">
        <f>AN39/AM39</f>
        <v>0</v>
      </c>
      <c r="AP39">
        <v>-0.577747479816223</v>
      </c>
      <c r="AQ39" t="s">
        <v>402</v>
      </c>
      <c r="AR39">
        <v>15418</v>
      </c>
      <c r="AS39">
        <v>1677.928</v>
      </c>
      <c r="AT39">
        <v>2139.31</v>
      </c>
      <c r="AU39">
        <f>1-AS39/AT39</f>
        <v>0</v>
      </c>
      <c r="AV39">
        <v>0.5</v>
      </c>
      <c r="AW39">
        <f>BM39</f>
        <v>0</v>
      </c>
      <c r="AX39">
        <f>J39</f>
        <v>0</v>
      </c>
      <c r="AY39">
        <f>AU39*AV39*AW39</f>
        <v>0</v>
      </c>
      <c r="AZ39">
        <f>BE39/AT39</f>
        <v>0</v>
      </c>
      <c r="BA39">
        <f>(AX39-AP39)/AW39</f>
        <v>0</v>
      </c>
      <c r="BB39">
        <f>(AM39-AT39)/AT39</f>
        <v>0</v>
      </c>
      <c r="BC39" t="s">
        <v>403</v>
      </c>
      <c r="BD39">
        <v>822.15</v>
      </c>
      <c r="BE39">
        <f>AT39-BD39</f>
        <v>0</v>
      </c>
      <c r="BF39">
        <f>(AT39-AS39)/(AT39-BD39)</f>
        <v>0</v>
      </c>
      <c r="BG39">
        <f>(AM39-AT39)/(AM39-BD39)</f>
        <v>0</v>
      </c>
      <c r="BH39">
        <f>(AT39-AS39)/(AT39-AL39)</f>
        <v>0</v>
      </c>
      <c r="BI39">
        <f>(AM39-AT39)/(AM39-AL39)</f>
        <v>0</v>
      </c>
      <c r="BJ39">
        <f>(BF39*BD39/AS39)</f>
        <v>0</v>
      </c>
      <c r="BK39">
        <f>(1-BJ39)</f>
        <v>0</v>
      </c>
      <c r="BL39">
        <f>$B$11*CJ39+$C$11*CK39+$F$11*CL39*(1-CO39)</f>
        <v>0</v>
      </c>
      <c r="BM39">
        <f>BL39*BN39</f>
        <v>0</v>
      </c>
      <c r="BN39">
        <f>($B$11*$D$9+$C$11*$D$9+$F$11*((CY39+CQ39)/MAX(CY39+CQ39+CZ39, 0.1)*$I$9+CZ39/MAX(CY39+CQ39+CZ39, 0.1)*$J$9))/($B$11+$C$11+$F$11)</f>
        <v>0</v>
      </c>
      <c r="BO39">
        <f>($B$11*$K$9+$C$11*$K$9+$F$11*((CY39+CQ39)/MAX(CY39+CQ39+CZ39, 0.1)*$P$9+CZ39/MAX(CY39+CQ39+CZ39, 0.1)*$Q$9))/($B$11+$C$11+$F$11)</f>
        <v>0</v>
      </c>
      <c r="BP39">
        <v>6</v>
      </c>
      <c r="BQ39">
        <v>0.5</v>
      </c>
      <c r="BR39" t="s">
        <v>293</v>
      </c>
      <c r="BS39">
        <v>2</v>
      </c>
      <c r="BT39">
        <v>1603919229.85</v>
      </c>
      <c r="BU39">
        <v>379.539233333333</v>
      </c>
      <c r="BV39">
        <v>400.006166666667</v>
      </c>
      <c r="BW39">
        <v>23.7467866666667</v>
      </c>
      <c r="BX39">
        <v>14.71176</v>
      </c>
      <c r="BY39">
        <v>379.236533333333</v>
      </c>
      <c r="BZ39">
        <v>23.6726666666667</v>
      </c>
      <c r="CA39">
        <v>500.019833333333</v>
      </c>
      <c r="CB39">
        <v>101.6948</v>
      </c>
      <c r="CC39">
        <v>0.100018636666667</v>
      </c>
      <c r="CD39">
        <v>36.1106533333333</v>
      </c>
      <c r="CE39">
        <v>34.53471</v>
      </c>
      <c r="CF39">
        <v>999.9</v>
      </c>
      <c r="CG39">
        <v>0</v>
      </c>
      <c r="CH39">
        <v>0</v>
      </c>
      <c r="CI39">
        <v>10000.8723333333</v>
      </c>
      <c r="CJ39">
        <v>0</v>
      </c>
      <c r="CK39">
        <v>523.3969</v>
      </c>
      <c r="CL39">
        <v>1299.96566666667</v>
      </c>
      <c r="CM39">
        <v>0.8999994</v>
      </c>
      <c r="CN39">
        <v>0.100000706666667</v>
      </c>
      <c r="CO39">
        <v>0</v>
      </c>
      <c r="CP39">
        <v>1682.29866666667</v>
      </c>
      <c r="CQ39">
        <v>4.99979</v>
      </c>
      <c r="CR39">
        <v>21950.2566666667</v>
      </c>
      <c r="CS39">
        <v>11050.9933333333</v>
      </c>
      <c r="CT39">
        <v>46.2017</v>
      </c>
      <c r="CU39">
        <v>48.4727</v>
      </c>
      <c r="CV39">
        <v>47.156</v>
      </c>
      <c r="CW39">
        <v>48.0977</v>
      </c>
      <c r="CX39">
        <v>48.2059</v>
      </c>
      <c r="CY39">
        <v>1165.469</v>
      </c>
      <c r="CZ39">
        <v>129.497333333333</v>
      </c>
      <c r="DA39">
        <v>0</v>
      </c>
      <c r="DB39">
        <v>190.299999952316</v>
      </c>
      <c r="DC39">
        <v>0</v>
      </c>
      <c r="DD39">
        <v>1677.928</v>
      </c>
      <c r="DE39">
        <v>-377.976154446219</v>
      </c>
      <c r="DF39">
        <v>-4805.30000748358</v>
      </c>
      <c r="DG39">
        <v>21895.164</v>
      </c>
      <c r="DH39">
        <v>15</v>
      </c>
      <c r="DI39">
        <v>1603918241</v>
      </c>
      <c r="DJ39" t="s">
        <v>377</v>
      </c>
      <c r="DK39">
        <v>1603918236</v>
      </c>
      <c r="DL39">
        <v>1603918241</v>
      </c>
      <c r="DM39">
        <v>2</v>
      </c>
      <c r="DN39">
        <v>-0.104</v>
      </c>
      <c r="DO39">
        <v>-0.085</v>
      </c>
      <c r="DP39">
        <v>0.307</v>
      </c>
      <c r="DQ39">
        <v>-0.038</v>
      </c>
      <c r="DR39">
        <v>400</v>
      </c>
      <c r="DS39">
        <v>18</v>
      </c>
      <c r="DT39">
        <v>0.64</v>
      </c>
      <c r="DU39">
        <v>0.28</v>
      </c>
      <c r="DV39">
        <v>14.1218791599641</v>
      </c>
      <c r="DW39">
        <v>0.493607164577465</v>
      </c>
      <c r="DX39">
        <v>0.0571158966725336</v>
      </c>
      <c r="DY39">
        <v>1</v>
      </c>
      <c r="DZ39">
        <v>-20.4554677419355</v>
      </c>
      <c r="EA39">
        <v>-0.850954838709659</v>
      </c>
      <c r="EB39">
        <v>0.084117576649311</v>
      </c>
      <c r="EC39">
        <v>0</v>
      </c>
      <c r="ED39">
        <v>9.02519032258065</v>
      </c>
      <c r="EE39">
        <v>0.762253548387063</v>
      </c>
      <c r="EF39">
        <v>0.0573592122411753</v>
      </c>
      <c r="EG39">
        <v>0</v>
      </c>
      <c r="EH39">
        <v>1</v>
      </c>
      <c r="EI39">
        <v>3</v>
      </c>
      <c r="EJ39" t="s">
        <v>295</v>
      </c>
      <c r="EK39">
        <v>100</v>
      </c>
      <c r="EL39">
        <v>100</v>
      </c>
      <c r="EM39">
        <v>0.302</v>
      </c>
      <c r="EN39">
        <v>0.0753</v>
      </c>
      <c r="EO39">
        <v>0.153896232181103</v>
      </c>
      <c r="EP39">
        <v>0.000608231501840576</v>
      </c>
      <c r="EQ39">
        <v>-6.15721122119998e-07</v>
      </c>
      <c r="ER39">
        <v>1.2304956265122e-10</v>
      </c>
      <c r="ES39">
        <v>-0.162962201321459</v>
      </c>
      <c r="ET39">
        <v>-0.00569765496608819</v>
      </c>
      <c r="EU39">
        <v>0.000722946965334274</v>
      </c>
      <c r="EV39">
        <v>-2.50093221867934e-06</v>
      </c>
      <c r="EW39">
        <v>4</v>
      </c>
      <c r="EX39">
        <v>2168</v>
      </c>
      <c r="EY39">
        <v>1</v>
      </c>
      <c r="EZ39">
        <v>28</v>
      </c>
      <c r="FA39">
        <v>16.7</v>
      </c>
      <c r="FB39">
        <v>16.6</v>
      </c>
      <c r="FC39">
        <v>2</v>
      </c>
      <c r="FD39">
        <v>512.87</v>
      </c>
      <c r="FE39">
        <v>114.203</v>
      </c>
      <c r="FF39">
        <v>35.4939</v>
      </c>
      <c r="FG39">
        <v>33.6051</v>
      </c>
      <c r="FH39">
        <v>29.9998</v>
      </c>
      <c r="FI39">
        <v>33.5051</v>
      </c>
      <c r="FJ39">
        <v>33.4545</v>
      </c>
      <c r="FK39">
        <v>20.0557</v>
      </c>
      <c r="FL39">
        <v>0</v>
      </c>
      <c r="FM39">
        <v>100</v>
      </c>
      <c r="FN39">
        <v>-999.9</v>
      </c>
      <c r="FO39">
        <v>400</v>
      </c>
      <c r="FP39">
        <v>15.9599</v>
      </c>
      <c r="FQ39">
        <v>100.788</v>
      </c>
      <c r="FR39">
        <v>100.854</v>
      </c>
    </row>
    <row r="40" spans="1:174">
      <c r="A40">
        <v>24</v>
      </c>
      <c r="B40">
        <v>1603919357.6</v>
      </c>
      <c r="C40">
        <v>4291.5</v>
      </c>
      <c r="D40" t="s">
        <v>404</v>
      </c>
      <c r="E40" t="s">
        <v>405</v>
      </c>
      <c r="F40" t="s">
        <v>401</v>
      </c>
      <c r="G40" t="s">
        <v>325</v>
      </c>
      <c r="H40">
        <v>1603919349.6</v>
      </c>
      <c r="I40">
        <f>CA40*AG40*(BW40-BX40)/(100*BP40*(1000-AG40*BW40))</f>
        <v>0</v>
      </c>
      <c r="J40">
        <f>CA40*AG40*(BV40-BU40*(1000-AG40*BX40)/(1000-AG40*BW40))/(100*BP40)</f>
        <v>0</v>
      </c>
      <c r="K40">
        <f>BU40 - IF(AG40&gt;1, J40*BP40*100.0/(AI40*CI40), 0)</f>
        <v>0</v>
      </c>
      <c r="L40">
        <f>((R40-I40/2)*K40-J40)/(R40+I40/2)</f>
        <v>0</v>
      </c>
      <c r="M40">
        <f>L40*(CB40+CC40)/1000.0</f>
        <v>0</v>
      </c>
      <c r="N40">
        <f>(BU40 - IF(AG40&gt;1, J40*BP40*100.0/(AI40*CI40), 0))*(CB40+CC40)/1000.0</f>
        <v>0</v>
      </c>
      <c r="O40">
        <f>2.0/((1/Q40-1/P40)+SIGN(Q40)*SQRT((1/Q40-1/P40)*(1/Q40-1/P40) + 4*BQ40/((BQ40+1)*(BQ40+1))*(2*1/Q40*1/P40-1/P40*1/P40)))</f>
        <v>0</v>
      </c>
      <c r="P40">
        <f>IF(LEFT(BR40,1)&lt;&gt;"0",IF(LEFT(BR40,1)="1",3.0,BS40),$D$5+$E$5*(CI40*CB40/($K$5*1000))+$F$5*(CI40*CB40/($K$5*1000))*MAX(MIN(BP40,$J$5),$I$5)*MAX(MIN(BP40,$J$5),$I$5)+$G$5*MAX(MIN(BP40,$J$5),$I$5)*(CI40*CB40/($K$5*1000))+$H$5*(CI40*CB40/($K$5*1000))*(CI40*CB40/($K$5*1000)))</f>
        <v>0</v>
      </c>
      <c r="Q40">
        <f>I40*(1000-(1000*0.61365*exp(17.502*U40/(240.97+U40))/(CB40+CC40)+BW40)/2)/(1000*0.61365*exp(17.502*U40/(240.97+U40))/(CB40+CC40)-BW40)</f>
        <v>0</v>
      </c>
      <c r="R40">
        <f>1/((BQ40+1)/(O40/1.6)+1/(P40/1.37)) + BQ40/((BQ40+1)/(O40/1.6) + BQ40/(P40/1.37))</f>
        <v>0</v>
      </c>
      <c r="S40">
        <f>(BM40*BO40)</f>
        <v>0</v>
      </c>
      <c r="T40">
        <f>(CD40+(S40+2*0.95*5.67E-8*(((CD40+$B$7)+273)^4-(CD40+273)^4)-44100*I40)/(1.84*29.3*P40+8*0.95*5.67E-8*(CD40+273)^3))</f>
        <v>0</v>
      </c>
      <c r="U40">
        <f>($C$7*CE40+$D$7*CF40+$E$7*T40)</f>
        <v>0</v>
      </c>
      <c r="V40">
        <f>0.61365*exp(17.502*U40/(240.97+U40))</f>
        <v>0</v>
      </c>
      <c r="W40">
        <f>(X40/Y40*100)</f>
        <v>0</v>
      </c>
      <c r="X40">
        <f>BW40*(CB40+CC40)/1000</f>
        <v>0</v>
      </c>
      <c r="Y40">
        <f>0.61365*exp(17.502*CD40/(240.97+CD40))</f>
        <v>0</v>
      </c>
      <c r="Z40">
        <f>(V40-BW40*(CB40+CC40)/1000)</f>
        <v>0</v>
      </c>
      <c r="AA40">
        <f>(-I40*44100)</f>
        <v>0</v>
      </c>
      <c r="AB40">
        <f>2*29.3*P40*0.92*(CD40-U40)</f>
        <v>0</v>
      </c>
      <c r="AC40">
        <f>2*0.95*5.67E-8*(((CD40+$B$7)+273)^4-(U40+273)^4)</f>
        <v>0</v>
      </c>
      <c r="AD40">
        <f>S40+AC40+AA40+AB40</f>
        <v>0</v>
      </c>
      <c r="AE40">
        <v>0</v>
      </c>
      <c r="AF40">
        <v>0</v>
      </c>
      <c r="AG40">
        <f>IF(AE40*$H$13&gt;=AI40,1.0,(AI40/(AI40-AE40*$H$13)))</f>
        <v>0</v>
      </c>
      <c r="AH40">
        <f>(AG40-1)*100</f>
        <v>0</v>
      </c>
      <c r="AI40">
        <f>MAX(0,($B$13+$C$13*CI40)/(1+$D$13*CI40)*CB40/(CD40+273)*$E$13)</f>
        <v>0</v>
      </c>
      <c r="AJ40" t="s">
        <v>290</v>
      </c>
      <c r="AK40">
        <v>15552.9</v>
      </c>
      <c r="AL40">
        <v>715.476923076923</v>
      </c>
      <c r="AM40">
        <v>3262.08</v>
      </c>
      <c r="AN40">
        <f>AM40-AL40</f>
        <v>0</v>
      </c>
      <c r="AO40">
        <f>AN40/AM40</f>
        <v>0</v>
      </c>
      <c r="AP40">
        <v>-0.577747479816223</v>
      </c>
      <c r="AQ40" t="s">
        <v>406</v>
      </c>
      <c r="AR40">
        <v>15421.6</v>
      </c>
      <c r="AS40">
        <v>1270.3316</v>
      </c>
      <c r="AT40">
        <v>1576.54</v>
      </c>
      <c r="AU40">
        <f>1-AS40/AT40</f>
        <v>0</v>
      </c>
      <c r="AV40">
        <v>0.5</v>
      </c>
      <c r="AW40">
        <f>BM40</f>
        <v>0</v>
      </c>
      <c r="AX40">
        <f>J40</f>
        <v>0</v>
      </c>
      <c r="AY40">
        <f>AU40*AV40*AW40</f>
        <v>0</v>
      </c>
      <c r="AZ40">
        <f>BE40/AT40</f>
        <v>0</v>
      </c>
      <c r="BA40">
        <f>(AX40-AP40)/AW40</f>
        <v>0</v>
      </c>
      <c r="BB40">
        <f>(AM40-AT40)/AT40</f>
        <v>0</v>
      </c>
      <c r="BC40" t="s">
        <v>407</v>
      </c>
      <c r="BD40">
        <v>769.41</v>
      </c>
      <c r="BE40">
        <f>AT40-BD40</f>
        <v>0</v>
      </c>
      <c r="BF40">
        <f>(AT40-AS40)/(AT40-BD40)</f>
        <v>0</v>
      </c>
      <c r="BG40">
        <f>(AM40-AT40)/(AM40-BD40)</f>
        <v>0</v>
      </c>
      <c r="BH40">
        <f>(AT40-AS40)/(AT40-AL40)</f>
        <v>0</v>
      </c>
      <c r="BI40">
        <f>(AM40-AT40)/(AM40-AL40)</f>
        <v>0</v>
      </c>
      <c r="BJ40">
        <f>(BF40*BD40/AS40)</f>
        <v>0</v>
      </c>
      <c r="BK40">
        <f>(1-BJ40)</f>
        <v>0</v>
      </c>
      <c r="BL40">
        <f>$B$11*CJ40+$C$11*CK40+$F$11*CL40*(1-CO40)</f>
        <v>0</v>
      </c>
      <c r="BM40">
        <f>BL40*BN40</f>
        <v>0</v>
      </c>
      <c r="BN40">
        <f>($B$11*$D$9+$C$11*$D$9+$F$11*((CY40+CQ40)/MAX(CY40+CQ40+CZ40, 0.1)*$I$9+CZ40/MAX(CY40+CQ40+CZ40, 0.1)*$J$9))/($B$11+$C$11+$F$11)</f>
        <v>0</v>
      </c>
      <c r="BO40">
        <f>($B$11*$K$9+$C$11*$K$9+$F$11*((CY40+CQ40)/MAX(CY40+CQ40+CZ40, 0.1)*$P$9+CZ40/MAX(CY40+CQ40+CZ40, 0.1)*$Q$9))/($B$11+$C$11+$F$11)</f>
        <v>0</v>
      </c>
      <c r="BP40">
        <v>6</v>
      </c>
      <c r="BQ40">
        <v>0.5</v>
      </c>
      <c r="BR40" t="s">
        <v>293</v>
      </c>
      <c r="BS40">
        <v>2</v>
      </c>
      <c r="BT40">
        <v>1603919349.6</v>
      </c>
      <c r="BU40">
        <v>381.507064516129</v>
      </c>
      <c r="BV40">
        <v>400.015838709677</v>
      </c>
      <c r="BW40">
        <v>22.8020580645161</v>
      </c>
      <c r="BX40">
        <v>14.2362451612903</v>
      </c>
      <c r="BY40">
        <v>381.203967741936</v>
      </c>
      <c r="BZ40">
        <v>22.7499225806452</v>
      </c>
      <c r="CA40">
        <v>500.015451612903</v>
      </c>
      <c r="CB40">
        <v>101.682516129032</v>
      </c>
      <c r="CC40">
        <v>0.100003764516129</v>
      </c>
      <c r="CD40">
        <v>36.363</v>
      </c>
      <c r="CE40">
        <v>35.1814290322581</v>
      </c>
      <c r="CF40">
        <v>999.9</v>
      </c>
      <c r="CG40">
        <v>0</v>
      </c>
      <c r="CH40">
        <v>0</v>
      </c>
      <c r="CI40">
        <v>10000.1025806452</v>
      </c>
      <c r="CJ40">
        <v>0</v>
      </c>
      <c r="CK40">
        <v>343.283838709677</v>
      </c>
      <c r="CL40">
        <v>1299.97741935484</v>
      </c>
      <c r="CM40">
        <v>0.90000564516129</v>
      </c>
      <c r="CN40">
        <v>0.0999943967741935</v>
      </c>
      <c r="CO40">
        <v>0</v>
      </c>
      <c r="CP40">
        <v>1280.42419354839</v>
      </c>
      <c r="CQ40">
        <v>4.99979</v>
      </c>
      <c r="CR40">
        <v>16737.3935483871</v>
      </c>
      <c r="CS40">
        <v>11051.0967741936</v>
      </c>
      <c r="CT40">
        <v>47.0741935483871</v>
      </c>
      <c r="CU40">
        <v>49.0823225806452</v>
      </c>
      <c r="CV40">
        <v>47.8363870967742</v>
      </c>
      <c r="CW40">
        <v>48.669</v>
      </c>
      <c r="CX40">
        <v>48.9695161290323</v>
      </c>
      <c r="CY40">
        <v>1165.48677419355</v>
      </c>
      <c r="CZ40">
        <v>129.490967741935</v>
      </c>
      <c r="DA40">
        <v>0</v>
      </c>
      <c r="DB40">
        <v>38.7000000476837</v>
      </c>
      <c r="DC40">
        <v>0</v>
      </c>
      <c r="DD40">
        <v>1270.3316</v>
      </c>
      <c r="DE40">
        <v>-668.73076824974</v>
      </c>
      <c r="DF40">
        <v>-8567.92306434468</v>
      </c>
      <c r="DG40">
        <v>16607.956</v>
      </c>
      <c r="DH40">
        <v>15</v>
      </c>
      <c r="DI40">
        <v>1603918241</v>
      </c>
      <c r="DJ40" t="s">
        <v>377</v>
      </c>
      <c r="DK40">
        <v>1603918236</v>
      </c>
      <c r="DL40">
        <v>1603918241</v>
      </c>
      <c r="DM40">
        <v>2</v>
      </c>
      <c r="DN40">
        <v>-0.104</v>
      </c>
      <c r="DO40">
        <v>-0.085</v>
      </c>
      <c r="DP40">
        <v>0.307</v>
      </c>
      <c r="DQ40">
        <v>-0.038</v>
      </c>
      <c r="DR40">
        <v>400</v>
      </c>
      <c r="DS40">
        <v>18</v>
      </c>
      <c r="DT40">
        <v>0.64</v>
      </c>
      <c r="DU40">
        <v>0.28</v>
      </c>
      <c r="DV40">
        <v>12.5706559090388</v>
      </c>
      <c r="DW40">
        <v>3.62220750680819</v>
      </c>
      <c r="DX40">
        <v>0.28046076858742</v>
      </c>
      <c r="DY40">
        <v>0</v>
      </c>
      <c r="DZ40">
        <v>-18.4701709677419</v>
      </c>
      <c r="EA40">
        <v>-4.04283870967737</v>
      </c>
      <c r="EB40">
        <v>0.311014618672653</v>
      </c>
      <c r="EC40">
        <v>0</v>
      </c>
      <c r="ED40">
        <v>8.56570548387097</v>
      </c>
      <c r="EE40">
        <v>0.0172683870967591</v>
      </c>
      <c r="EF40">
        <v>0.00148588593907244</v>
      </c>
      <c r="EG40">
        <v>1</v>
      </c>
      <c r="EH40">
        <v>1</v>
      </c>
      <c r="EI40">
        <v>3</v>
      </c>
      <c r="EJ40" t="s">
        <v>295</v>
      </c>
      <c r="EK40">
        <v>100</v>
      </c>
      <c r="EL40">
        <v>100</v>
      </c>
      <c r="EM40">
        <v>0.303</v>
      </c>
      <c r="EN40">
        <v>0.0514</v>
      </c>
      <c r="EO40">
        <v>0.153896232181103</v>
      </c>
      <c r="EP40">
        <v>0.000608231501840576</v>
      </c>
      <c r="EQ40">
        <v>-6.15721122119998e-07</v>
      </c>
      <c r="ER40">
        <v>1.2304956265122e-10</v>
      </c>
      <c r="ES40">
        <v>-0.162962201321459</v>
      </c>
      <c r="ET40">
        <v>-0.00569765496608819</v>
      </c>
      <c r="EU40">
        <v>0.000722946965334274</v>
      </c>
      <c r="EV40">
        <v>-2.50093221867934e-06</v>
      </c>
      <c r="EW40">
        <v>4</v>
      </c>
      <c r="EX40">
        <v>2168</v>
      </c>
      <c r="EY40">
        <v>1</v>
      </c>
      <c r="EZ40">
        <v>28</v>
      </c>
      <c r="FA40">
        <v>18.7</v>
      </c>
      <c r="FB40">
        <v>18.6</v>
      </c>
      <c r="FC40">
        <v>2</v>
      </c>
      <c r="FD40">
        <v>510.997</v>
      </c>
      <c r="FE40">
        <v>129.28</v>
      </c>
      <c r="FF40">
        <v>35.4917</v>
      </c>
      <c r="FG40">
        <v>33.6052</v>
      </c>
      <c r="FH40">
        <v>30.0009</v>
      </c>
      <c r="FI40">
        <v>33.4566</v>
      </c>
      <c r="FJ40">
        <v>33.4217</v>
      </c>
      <c r="FK40">
        <v>20.0429</v>
      </c>
      <c r="FL40">
        <v>0</v>
      </c>
      <c r="FM40">
        <v>100</v>
      </c>
      <c r="FN40">
        <v>-999.9</v>
      </c>
      <c r="FO40">
        <v>400</v>
      </c>
      <c r="FP40">
        <v>22.5399</v>
      </c>
      <c r="FQ40">
        <v>100.759</v>
      </c>
      <c r="FR40">
        <v>100.856</v>
      </c>
    </row>
    <row r="41" spans="1:174">
      <c r="A41">
        <v>25</v>
      </c>
      <c r="B41">
        <v>1603919538.6</v>
      </c>
      <c r="C41">
        <v>4472.5</v>
      </c>
      <c r="D41" t="s">
        <v>408</v>
      </c>
      <c r="E41" t="s">
        <v>409</v>
      </c>
      <c r="F41" t="s">
        <v>410</v>
      </c>
      <c r="G41" t="s">
        <v>411</v>
      </c>
      <c r="H41">
        <v>1603919530.6</v>
      </c>
      <c r="I41">
        <f>CA41*AG41*(BW41-BX41)/(100*BP41*(1000-AG41*BW41))</f>
        <v>0</v>
      </c>
      <c r="J41">
        <f>CA41*AG41*(BV41-BU41*(1000-AG41*BX41)/(1000-AG41*BW41))/(100*BP41)</f>
        <v>0</v>
      </c>
      <c r="K41">
        <f>BU41 - IF(AG41&gt;1, J41*BP41*100.0/(AI41*CI41), 0)</f>
        <v>0</v>
      </c>
      <c r="L41">
        <f>((R41-I41/2)*K41-J41)/(R41+I41/2)</f>
        <v>0</v>
      </c>
      <c r="M41">
        <f>L41*(CB41+CC41)/1000.0</f>
        <v>0</v>
      </c>
      <c r="N41">
        <f>(BU41 - IF(AG41&gt;1, J41*BP41*100.0/(AI41*CI41), 0))*(CB41+CC41)/1000.0</f>
        <v>0</v>
      </c>
      <c r="O41">
        <f>2.0/((1/Q41-1/P41)+SIGN(Q41)*SQRT((1/Q41-1/P41)*(1/Q41-1/P41) + 4*BQ41/((BQ41+1)*(BQ41+1))*(2*1/Q41*1/P41-1/P41*1/P41)))</f>
        <v>0</v>
      </c>
      <c r="P41">
        <f>IF(LEFT(BR41,1)&lt;&gt;"0",IF(LEFT(BR41,1)="1",3.0,BS41),$D$5+$E$5*(CI41*CB41/($K$5*1000))+$F$5*(CI41*CB41/($K$5*1000))*MAX(MIN(BP41,$J$5),$I$5)*MAX(MIN(BP41,$J$5),$I$5)+$G$5*MAX(MIN(BP41,$J$5),$I$5)*(CI41*CB41/($K$5*1000))+$H$5*(CI41*CB41/($K$5*1000))*(CI41*CB41/($K$5*1000)))</f>
        <v>0</v>
      </c>
      <c r="Q41">
        <f>I41*(1000-(1000*0.61365*exp(17.502*U41/(240.97+U41))/(CB41+CC41)+BW41)/2)/(1000*0.61365*exp(17.502*U41/(240.97+U41))/(CB41+CC41)-BW41)</f>
        <v>0</v>
      </c>
      <c r="R41">
        <f>1/((BQ41+1)/(O41/1.6)+1/(P41/1.37)) + BQ41/((BQ41+1)/(O41/1.6) + BQ41/(P41/1.37))</f>
        <v>0</v>
      </c>
      <c r="S41">
        <f>(BM41*BO41)</f>
        <v>0</v>
      </c>
      <c r="T41">
        <f>(CD41+(S41+2*0.95*5.67E-8*(((CD41+$B$7)+273)^4-(CD41+273)^4)-44100*I41)/(1.84*29.3*P41+8*0.95*5.67E-8*(CD41+273)^3))</f>
        <v>0</v>
      </c>
      <c r="U41">
        <f>($C$7*CE41+$D$7*CF41+$E$7*T41)</f>
        <v>0</v>
      </c>
      <c r="V41">
        <f>0.61365*exp(17.502*U41/(240.97+U41))</f>
        <v>0</v>
      </c>
      <c r="W41">
        <f>(X41/Y41*100)</f>
        <v>0</v>
      </c>
      <c r="X41">
        <f>BW41*(CB41+CC41)/1000</f>
        <v>0</v>
      </c>
      <c r="Y41">
        <f>0.61365*exp(17.502*CD41/(240.97+CD41))</f>
        <v>0</v>
      </c>
      <c r="Z41">
        <f>(V41-BW41*(CB41+CC41)/1000)</f>
        <v>0</v>
      </c>
      <c r="AA41">
        <f>(-I41*44100)</f>
        <v>0</v>
      </c>
      <c r="AB41">
        <f>2*29.3*P41*0.92*(CD41-U41)</f>
        <v>0</v>
      </c>
      <c r="AC41">
        <f>2*0.95*5.67E-8*(((CD41+$B$7)+273)^4-(U41+273)^4)</f>
        <v>0</v>
      </c>
      <c r="AD41">
        <f>S41+AC41+AA41+AB41</f>
        <v>0</v>
      </c>
      <c r="AE41">
        <v>0</v>
      </c>
      <c r="AF41">
        <v>0</v>
      </c>
      <c r="AG41">
        <f>IF(AE41*$H$13&gt;=AI41,1.0,(AI41/(AI41-AE41*$H$13)))</f>
        <v>0</v>
      </c>
      <c r="AH41">
        <f>(AG41-1)*100</f>
        <v>0</v>
      </c>
      <c r="AI41">
        <f>MAX(0,($B$13+$C$13*CI41)/(1+$D$13*CI41)*CB41/(CD41+273)*$E$13)</f>
        <v>0</v>
      </c>
      <c r="AJ41" t="s">
        <v>290</v>
      </c>
      <c r="AK41">
        <v>15552.9</v>
      </c>
      <c r="AL41">
        <v>715.476923076923</v>
      </c>
      <c r="AM41">
        <v>3262.08</v>
      </c>
      <c r="AN41">
        <f>AM41-AL41</f>
        <v>0</v>
      </c>
      <c r="AO41">
        <f>AN41/AM41</f>
        <v>0</v>
      </c>
      <c r="AP41">
        <v>-0.577747479816223</v>
      </c>
      <c r="AQ41" t="s">
        <v>412</v>
      </c>
      <c r="AR41">
        <v>15411.5</v>
      </c>
      <c r="AS41">
        <v>1032.39580769231</v>
      </c>
      <c r="AT41">
        <v>1320.98</v>
      </c>
      <c r="AU41">
        <f>1-AS41/AT41</f>
        <v>0</v>
      </c>
      <c r="AV41">
        <v>0.5</v>
      </c>
      <c r="AW41">
        <f>BM41</f>
        <v>0</v>
      </c>
      <c r="AX41">
        <f>J41</f>
        <v>0</v>
      </c>
      <c r="AY41">
        <f>AU41*AV41*AW41</f>
        <v>0</v>
      </c>
      <c r="AZ41">
        <f>BE41/AT41</f>
        <v>0</v>
      </c>
      <c r="BA41">
        <f>(AX41-AP41)/AW41</f>
        <v>0</v>
      </c>
      <c r="BB41">
        <f>(AM41-AT41)/AT41</f>
        <v>0</v>
      </c>
      <c r="BC41" t="s">
        <v>413</v>
      </c>
      <c r="BD41">
        <v>723.41</v>
      </c>
      <c r="BE41">
        <f>AT41-BD41</f>
        <v>0</v>
      </c>
      <c r="BF41">
        <f>(AT41-AS41)/(AT41-BD41)</f>
        <v>0</v>
      </c>
      <c r="BG41">
        <f>(AM41-AT41)/(AM41-BD41)</f>
        <v>0</v>
      </c>
      <c r="BH41">
        <f>(AT41-AS41)/(AT41-AL41)</f>
        <v>0</v>
      </c>
      <c r="BI41">
        <f>(AM41-AT41)/(AM41-AL41)</f>
        <v>0</v>
      </c>
      <c r="BJ41">
        <f>(BF41*BD41/AS41)</f>
        <v>0</v>
      </c>
      <c r="BK41">
        <f>(1-BJ41)</f>
        <v>0</v>
      </c>
      <c r="BL41">
        <f>$B$11*CJ41+$C$11*CK41+$F$11*CL41*(1-CO41)</f>
        <v>0</v>
      </c>
      <c r="BM41">
        <f>BL41*BN41</f>
        <v>0</v>
      </c>
      <c r="BN41">
        <f>($B$11*$D$9+$C$11*$D$9+$F$11*((CY41+CQ41)/MAX(CY41+CQ41+CZ41, 0.1)*$I$9+CZ41/MAX(CY41+CQ41+CZ41, 0.1)*$J$9))/($B$11+$C$11+$F$11)</f>
        <v>0</v>
      </c>
      <c r="BO41">
        <f>($B$11*$K$9+$C$11*$K$9+$F$11*((CY41+CQ41)/MAX(CY41+CQ41+CZ41, 0.1)*$P$9+CZ41/MAX(CY41+CQ41+CZ41, 0.1)*$Q$9))/($B$11+$C$11+$F$11)</f>
        <v>0</v>
      </c>
      <c r="BP41">
        <v>6</v>
      </c>
      <c r="BQ41">
        <v>0.5</v>
      </c>
      <c r="BR41" t="s">
        <v>293</v>
      </c>
      <c r="BS41">
        <v>2</v>
      </c>
      <c r="BT41">
        <v>1603919530.6</v>
      </c>
      <c r="BU41">
        <v>388.28664516129</v>
      </c>
      <c r="BV41">
        <v>400.042548387097</v>
      </c>
      <c r="BW41">
        <v>17.6485903225806</v>
      </c>
      <c r="BX41">
        <v>13.5824129032258</v>
      </c>
      <c r="BY41">
        <v>387.817677419355</v>
      </c>
      <c r="BZ41">
        <v>17.6984064516129</v>
      </c>
      <c r="CA41">
        <v>500.032290322581</v>
      </c>
      <c r="CB41">
        <v>101.684258064516</v>
      </c>
      <c r="CC41">
        <v>0.0999920290322581</v>
      </c>
      <c r="CD41">
        <v>36.5840419354839</v>
      </c>
      <c r="CE41">
        <v>36.0528322580645</v>
      </c>
      <c r="CF41">
        <v>999.9</v>
      </c>
      <c r="CG41">
        <v>0</v>
      </c>
      <c r="CH41">
        <v>0</v>
      </c>
      <c r="CI41">
        <v>9999.75806451613</v>
      </c>
      <c r="CJ41">
        <v>0</v>
      </c>
      <c r="CK41">
        <v>313.706935483871</v>
      </c>
      <c r="CL41">
        <v>1299.95129032258</v>
      </c>
      <c r="CM41">
        <v>0.899998838709677</v>
      </c>
      <c r="CN41">
        <v>0.100001419354839</v>
      </c>
      <c r="CO41">
        <v>0</v>
      </c>
      <c r="CP41">
        <v>1037.52183870968</v>
      </c>
      <c r="CQ41">
        <v>4.99979</v>
      </c>
      <c r="CR41">
        <v>14010.6870967742</v>
      </c>
      <c r="CS41">
        <v>11050.8580645161</v>
      </c>
      <c r="CT41">
        <v>47.5945161290323</v>
      </c>
      <c r="CU41">
        <v>49.7276451612903</v>
      </c>
      <c r="CV41">
        <v>48.54</v>
      </c>
      <c r="CW41">
        <v>49.133</v>
      </c>
      <c r="CX41">
        <v>49.4979677419355</v>
      </c>
      <c r="CY41">
        <v>1165.45419354839</v>
      </c>
      <c r="CZ41">
        <v>129.497741935484</v>
      </c>
      <c r="DA41">
        <v>0</v>
      </c>
      <c r="DB41">
        <v>107.799999952316</v>
      </c>
      <c r="DC41">
        <v>0</v>
      </c>
      <c r="DD41">
        <v>1032.39580769231</v>
      </c>
      <c r="DE41">
        <v>-471.111965867209</v>
      </c>
      <c r="DF41">
        <v>-6000.75213757247</v>
      </c>
      <c r="DG41">
        <v>13945.2692307692</v>
      </c>
      <c r="DH41">
        <v>15</v>
      </c>
      <c r="DI41">
        <v>1603919411.1</v>
      </c>
      <c r="DJ41" t="s">
        <v>414</v>
      </c>
      <c r="DK41">
        <v>1603919408.6</v>
      </c>
      <c r="DL41">
        <v>1603919411.1</v>
      </c>
      <c r="DM41">
        <v>3</v>
      </c>
      <c r="DN41">
        <v>0.165</v>
      </c>
      <c r="DO41">
        <v>0.001</v>
      </c>
      <c r="DP41">
        <v>0.471</v>
      </c>
      <c r="DQ41">
        <v>-0.105</v>
      </c>
      <c r="DR41">
        <v>400</v>
      </c>
      <c r="DS41">
        <v>14</v>
      </c>
      <c r="DT41">
        <v>0.18</v>
      </c>
      <c r="DU41">
        <v>0.22</v>
      </c>
      <c r="DV41">
        <v>8.45341033646387</v>
      </c>
      <c r="DW41">
        <v>0.291030380681546</v>
      </c>
      <c r="DX41">
        <v>0.044686392384756</v>
      </c>
      <c r="DY41">
        <v>1</v>
      </c>
      <c r="DZ41">
        <v>-11.7502741935484</v>
      </c>
      <c r="EA41">
        <v>-0.462411290322552</v>
      </c>
      <c r="EB41">
        <v>0.0581855317774152</v>
      </c>
      <c r="EC41">
        <v>0</v>
      </c>
      <c r="ED41">
        <v>4.06344322580645</v>
      </c>
      <c r="EE41">
        <v>0.319144354838703</v>
      </c>
      <c r="EF41">
        <v>0.0238866530942655</v>
      </c>
      <c r="EG41">
        <v>0</v>
      </c>
      <c r="EH41">
        <v>1</v>
      </c>
      <c r="EI41">
        <v>3</v>
      </c>
      <c r="EJ41" t="s">
        <v>295</v>
      </c>
      <c r="EK41">
        <v>100</v>
      </c>
      <c r="EL41">
        <v>100</v>
      </c>
      <c r="EM41">
        <v>0.469</v>
      </c>
      <c r="EN41">
        <v>-0.0496</v>
      </c>
      <c r="EO41">
        <v>0.318524634809625</v>
      </c>
      <c r="EP41">
        <v>0.000608231501840576</v>
      </c>
      <c r="EQ41">
        <v>-6.15721122119998e-07</v>
      </c>
      <c r="ER41">
        <v>1.2304956265122e-10</v>
      </c>
      <c r="ES41">
        <v>-0.161570054472467</v>
      </c>
      <c r="ET41">
        <v>-0.00569765496608819</v>
      </c>
      <c r="EU41">
        <v>0.000722946965334274</v>
      </c>
      <c r="EV41">
        <v>-2.50093221867934e-06</v>
      </c>
      <c r="EW41">
        <v>4</v>
      </c>
      <c r="EX41">
        <v>2168</v>
      </c>
      <c r="EY41">
        <v>1</v>
      </c>
      <c r="EZ41">
        <v>28</v>
      </c>
      <c r="FA41">
        <v>2.2</v>
      </c>
      <c r="FB41">
        <v>2.1</v>
      </c>
      <c r="FC41">
        <v>2</v>
      </c>
      <c r="FD41">
        <v>500.621</v>
      </c>
      <c r="FE41">
        <v>117.636</v>
      </c>
      <c r="FF41">
        <v>35.4671</v>
      </c>
      <c r="FG41">
        <v>33.4309</v>
      </c>
      <c r="FH41">
        <v>29.9998</v>
      </c>
      <c r="FI41">
        <v>33.2646</v>
      </c>
      <c r="FJ41">
        <v>33.216</v>
      </c>
      <c r="FK41">
        <v>20.051</v>
      </c>
      <c r="FL41">
        <v>0</v>
      </c>
      <c r="FM41">
        <v>100</v>
      </c>
      <c r="FN41">
        <v>-999.9</v>
      </c>
      <c r="FO41">
        <v>400</v>
      </c>
      <c r="FP41">
        <v>14.2531</v>
      </c>
      <c r="FQ41">
        <v>100.825</v>
      </c>
      <c r="FR41">
        <v>100.902</v>
      </c>
    </row>
    <row r="42" spans="1:174">
      <c r="A42">
        <v>26</v>
      </c>
      <c r="B42">
        <v>1603919619.6</v>
      </c>
      <c r="C42">
        <v>4553.5</v>
      </c>
      <c r="D42" t="s">
        <v>415</v>
      </c>
      <c r="E42" t="s">
        <v>416</v>
      </c>
      <c r="F42" t="s">
        <v>410</v>
      </c>
      <c r="G42" t="s">
        <v>411</v>
      </c>
      <c r="H42">
        <v>1603919611.6</v>
      </c>
      <c r="I42">
        <f>CA42*AG42*(BW42-BX42)/(100*BP42*(1000-AG42*BW42))</f>
        <v>0</v>
      </c>
      <c r="J42">
        <f>CA42*AG42*(BV42-BU42*(1000-AG42*BX42)/(1000-AG42*BW42))/(100*BP42)</f>
        <v>0</v>
      </c>
      <c r="K42">
        <f>BU42 - IF(AG42&gt;1, J42*BP42*100.0/(AI42*CI42), 0)</f>
        <v>0</v>
      </c>
      <c r="L42">
        <f>((R42-I42/2)*K42-J42)/(R42+I42/2)</f>
        <v>0</v>
      </c>
      <c r="M42">
        <f>L42*(CB42+CC42)/1000.0</f>
        <v>0</v>
      </c>
      <c r="N42">
        <f>(BU42 - IF(AG42&gt;1, J42*BP42*100.0/(AI42*CI42), 0))*(CB42+CC42)/1000.0</f>
        <v>0</v>
      </c>
      <c r="O42">
        <f>2.0/((1/Q42-1/P42)+SIGN(Q42)*SQRT((1/Q42-1/P42)*(1/Q42-1/P42) + 4*BQ42/((BQ42+1)*(BQ42+1))*(2*1/Q42*1/P42-1/P42*1/P42)))</f>
        <v>0</v>
      </c>
      <c r="P42">
        <f>IF(LEFT(BR42,1)&lt;&gt;"0",IF(LEFT(BR42,1)="1",3.0,BS42),$D$5+$E$5*(CI42*CB42/($K$5*1000))+$F$5*(CI42*CB42/($K$5*1000))*MAX(MIN(BP42,$J$5),$I$5)*MAX(MIN(BP42,$J$5),$I$5)+$G$5*MAX(MIN(BP42,$J$5),$I$5)*(CI42*CB42/($K$5*1000))+$H$5*(CI42*CB42/($K$5*1000))*(CI42*CB42/($K$5*1000)))</f>
        <v>0</v>
      </c>
      <c r="Q42">
        <f>I42*(1000-(1000*0.61365*exp(17.502*U42/(240.97+U42))/(CB42+CC42)+BW42)/2)/(1000*0.61365*exp(17.502*U42/(240.97+U42))/(CB42+CC42)-BW42)</f>
        <v>0</v>
      </c>
      <c r="R42">
        <f>1/((BQ42+1)/(O42/1.6)+1/(P42/1.37)) + BQ42/((BQ42+1)/(O42/1.6) + BQ42/(P42/1.37))</f>
        <v>0</v>
      </c>
      <c r="S42">
        <f>(BM42*BO42)</f>
        <v>0</v>
      </c>
      <c r="T42">
        <f>(CD42+(S42+2*0.95*5.67E-8*(((CD42+$B$7)+273)^4-(CD42+273)^4)-44100*I42)/(1.84*29.3*P42+8*0.95*5.67E-8*(CD42+273)^3))</f>
        <v>0</v>
      </c>
      <c r="U42">
        <f>($C$7*CE42+$D$7*CF42+$E$7*T42)</f>
        <v>0</v>
      </c>
      <c r="V42">
        <f>0.61365*exp(17.502*U42/(240.97+U42))</f>
        <v>0</v>
      </c>
      <c r="W42">
        <f>(X42/Y42*100)</f>
        <v>0</v>
      </c>
      <c r="X42">
        <f>BW42*(CB42+CC42)/1000</f>
        <v>0</v>
      </c>
      <c r="Y42">
        <f>0.61365*exp(17.502*CD42/(240.97+CD42))</f>
        <v>0</v>
      </c>
      <c r="Z42">
        <f>(V42-BW42*(CB42+CC42)/1000)</f>
        <v>0</v>
      </c>
      <c r="AA42">
        <f>(-I42*44100)</f>
        <v>0</v>
      </c>
      <c r="AB42">
        <f>2*29.3*P42*0.92*(CD42-U42)</f>
        <v>0</v>
      </c>
      <c r="AC42">
        <f>2*0.95*5.67E-8*(((CD42+$B$7)+273)^4-(U42+273)^4)</f>
        <v>0</v>
      </c>
      <c r="AD42">
        <f>S42+AC42+AA42+AB42</f>
        <v>0</v>
      </c>
      <c r="AE42">
        <v>4</v>
      </c>
      <c r="AF42">
        <v>1</v>
      </c>
      <c r="AG42">
        <f>IF(AE42*$H$13&gt;=AI42,1.0,(AI42/(AI42-AE42*$H$13)))</f>
        <v>0</v>
      </c>
      <c r="AH42">
        <f>(AG42-1)*100</f>
        <v>0</v>
      </c>
      <c r="AI42">
        <f>MAX(0,($B$13+$C$13*CI42)/(1+$D$13*CI42)*CB42/(CD42+273)*$E$13)</f>
        <v>0</v>
      </c>
      <c r="AJ42" t="s">
        <v>290</v>
      </c>
      <c r="AK42">
        <v>15552.9</v>
      </c>
      <c r="AL42">
        <v>715.476923076923</v>
      </c>
      <c r="AM42">
        <v>3262.08</v>
      </c>
      <c r="AN42">
        <f>AM42-AL42</f>
        <v>0</v>
      </c>
      <c r="AO42">
        <f>AN42/AM42</f>
        <v>0</v>
      </c>
      <c r="AP42">
        <v>-0.577747479816223</v>
      </c>
      <c r="AQ42" t="s">
        <v>417</v>
      </c>
      <c r="AR42">
        <v>15409.2</v>
      </c>
      <c r="AS42">
        <v>816.832423076923</v>
      </c>
      <c r="AT42">
        <v>1098.35</v>
      </c>
      <c r="AU42">
        <f>1-AS42/AT42</f>
        <v>0</v>
      </c>
      <c r="AV42">
        <v>0.5</v>
      </c>
      <c r="AW42">
        <f>BM42</f>
        <v>0</v>
      </c>
      <c r="AX42">
        <f>J42</f>
        <v>0</v>
      </c>
      <c r="AY42">
        <f>AU42*AV42*AW42</f>
        <v>0</v>
      </c>
      <c r="AZ42">
        <f>BE42/AT42</f>
        <v>0</v>
      </c>
      <c r="BA42">
        <f>(AX42-AP42)/AW42</f>
        <v>0</v>
      </c>
      <c r="BB42">
        <f>(AM42-AT42)/AT42</f>
        <v>0</v>
      </c>
      <c r="BC42" t="s">
        <v>418</v>
      </c>
      <c r="BD42">
        <v>618.98</v>
      </c>
      <c r="BE42">
        <f>AT42-BD42</f>
        <v>0</v>
      </c>
      <c r="BF42">
        <f>(AT42-AS42)/(AT42-BD42)</f>
        <v>0</v>
      </c>
      <c r="BG42">
        <f>(AM42-AT42)/(AM42-BD42)</f>
        <v>0</v>
      </c>
      <c r="BH42">
        <f>(AT42-AS42)/(AT42-AL42)</f>
        <v>0</v>
      </c>
      <c r="BI42">
        <f>(AM42-AT42)/(AM42-AL42)</f>
        <v>0</v>
      </c>
      <c r="BJ42">
        <f>(BF42*BD42/AS42)</f>
        <v>0</v>
      </c>
      <c r="BK42">
        <f>(1-BJ42)</f>
        <v>0</v>
      </c>
      <c r="BL42">
        <f>$B$11*CJ42+$C$11*CK42+$F$11*CL42*(1-CO42)</f>
        <v>0</v>
      </c>
      <c r="BM42">
        <f>BL42*BN42</f>
        <v>0</v>
      </c>
      <c r="BN42">
        <f>($B$11*$D$9+$C$11*$D$9+$F$11*((CY42+CQ42)/MAX(CY42+CQ42+CZ42, 0.1)*$I$9+CZ42/MAX(CY42+CQ42+CZ42, 0.1)*$J$9))/($B$11+$C$11+$F$11)</f>
        <v>0</v>
      </c>
      <c r="BO42">
        <f>($B$11*$K$9+$C$11*$K$9+$F$11*((CY42+CQ42)/MAX(CY42+CQ42+CZ42, 0.1)*$P$9+CZ42/MAX(CY42+CQ42+CZ42, 0.1)*$Q$9))/($B$11+$C$11+$F$11)</f>
        <v>0</v>
      </c>
      <c r="BP42">
        <v>6</v>
      </c>
      <c r="BQ42">
        <v>0.5</v>
      </c>
      <c r="BR42" t="s">
        <v>293</v>
      </c>
      <c r="BS42">
        <v>2</v>
      </c>
      <c r="BT42">
        <v>1603919611.6</v>
      </c>
      <c r="BU42">
        <v>384.802096774194</v>
      </c>
      <c r="BV42">
        <v>399.995677419355</v>
      </c>
      <c r="BW42">
        <v>19.1791387096774</v>
      </c>
      <c r="BX42">
        <v>13.2819516129032</v>
      </c>
      <c r="BY42">
        <v>384.333516129032</v>
      </c>
      <c r="BZ42">
        <v>19.2012741935484</v>
      </c>
      <c r="CA42">
        <v>500.01835483871</v>
      </c>
      <c r="CB42">
        <v>101.683516129032</v>
      </c>
      <c r="CC42">
        <v>0.100026529032258</v>
      </c>
      <c r="CD42">
        <v>36.7218838709677</v>
      </c>
      <c r="CE42">
        <v>35.9950709677419</v>
      </c>
      <c r="CF42">
        <v>999.9</v>
      </c>
      <c r="CG42">
        <v>0</v>
      </c>
      <c r="CH42">
        <v>0</v>
      </c>
      <c r="CI42">
        <v>10006.0732258065</v>
      </c>
      <c r="CJ42">
        <v>0</v>
      </c>
      <c r="CK42">
        <v>564.587225806452</v>
      </c>
      <c r="CL42">
        <v>1299.98129032258</v>
      </c>
      <c r="CM42">
        <v>0.900003</v>
      </c>
      <c r="CN42">
        <v>0.0999971</v>
      </c>
      <c r="CO42">
        <v>0</v>
      </c>
      <c r="CP42">
        <v>817.328451612903</v>
      </c>
      <c r="CQ42">
        <v>4.99979</v>
      </c>
      <c r="CR42">
        <v>11323.0935483871</v>
      </c>
      <c r="CS42">
        <v>11051.135483871</v>
      </c>
      <c r="CT42">
        <v>47.935</v>
      </c>
      <c r="CU42">
        <v>50.0945161290323</v>
      </c>
      <c r="CV42">
        <v>48.8729677419355</v>
      </c>
      <c r="CW42">
        <v>49.4613870967742</v>
      </c>
      <c r="CX42">
        <v>49.806</v>
      </c>
      <c r="CY42">
        <v>1165.48935483871</v>
      </c>
      <c r="CZ42">
        <v>129.492903225806</v>
      </c>
      <c r="DA42">
        <v>0</v>
      </c>
      <c r="DB42">
        <v>80.0999999046326</v>
      </c>
      <c r="DC42">
        <v>0</v>
      </c>
      <c r="DD42">
        <v>816.832423076923</v>
      </c>
      <c r="DE42">
        <v>-57.1154529225493</v>
      </c>
      <c r="DF42">
        <v>-830.20512675637</v>
      </c>
      <c r="DG42">
        <v>11316.6192307692</v>
      </c>
      <c r="DH42">
        <v>15</v>
      </c>
      <c r="DI42">
        <v>1603919411.1</v>
      </c>
      <c r="DJ42" t="s">
        <v>414</v>
      </c>
      <c r="DK42">
        <v>1603919408.6</v>
      </c>
      <c r="DL42">
        <v>1603919411.1</v>
      </c>
      <c r="DM42">
        <v>3</v>
      </c>
      <c r="DN42">
        <v>0.165</v>
      </c>
      <c r="DO42">
        <v>0.001</v>
      </c>
      <c r="DP42">
        <v>0.471</v>
      </c>
      <c r="DQ42">
        <v>-0.105</v>
      </c>
      <c r="DR42">
        <v>400</v>
      </c>
      <c r="DS42">
        <v>14</v>
      </c>
      <c r="DT42">
        <v>0.18</v>
      </c>
      <c r="DU42">
        <v>0.22</v>
      </c>
      <c r="DV42">
        <v>10.7331391227155</v>
      </c>
      <c r="DW42">
        <v>0.356288842403155</v>
      </c>
      <c r="DX42">
        <v>0.0392865913206397</v>
      </c>
      <c r="DY42">
        <v>1</v>
      </c>
      <c r="DZ42">
        <v>-15.1922419354839</v>
      </c>
      <c r="EA42">
        <v>-0.510624193548399</v>
      </c>
      <c r="EB42">
        <v>0.0542770656384298</v>
      </c>
      <c r="EC42">
        <v>0</v>
      </c>
      <c r="ED42">
        <v>5.89420096774194</v>
      </c>
      <c r="EE42">
        <v>0.353069516129026</v>
      </c>
      <c r="EF42">
        <v>0.0266855940784825</v>
      </c>
      <c r="EG42">
        <v>0</v>
      </c>
      <c r="EH42">
        <v>1</v>
      </c>
      <c r="EI42">
        <v>3</v>
      </c>
      <c r="EJ42" t="s">
        <v>295</v>
      </c>
      <c r="EK42">
        <v>100</v>
      </c>
      <c r="EL42">
        <v>100</v>
      </c>
      <c r="EM42">
        <v>0.468</v>
      </c>
      <c r="EN42">
        <v>-0.022</v>
      </c>
      <c r="EO42">
        <v>0.318524634809625</v>
      </c>
      <c r="EP42">
        <v>0.000608231501840576</v>
      </c>
      <c r="EQ42">
        <v>-6.15721122119998e-07</v>
      </c>
      <c r="ER42">
        <v>1.2304956265122e-10</v>
      </c>
      <c r="ES42">
        <v>-0.161570054472467</v>
      </c>
      <c r="ET42">
        <v>-0.00569765496608819</v>
      </c>
      <c r="EU42">
        <v>0.000722946965334274</v>
      </c>
      <c r="EV42">
        <v>-2.50093221867934e-06</v>
      </c>
      <c r="EW42">
        <v>4</v>
      </c>
      <c r="EX42">
        <v>2168</v>
      </c>
      <c r="EY42">
        <v>1</v>
      </c>
      <c r="EZ42">
        <v>28</v>
      </c>
      <c r="FA42">
        <v>3.5</v>
      </c>
      <c r="FB42">
        <v>3.5</v>
      </c>
      <c r="FC42">
        <v>2</v>
      </c>
      <c r="FD42">
        <v>493.331</v>
      </c>
      <c r="FE42">
        <v>130.007</v>
      </c>
      <c r="FF42">
        <v>35.5116</v>
      </c>
      <c r="FG42">
        <v>33.3681</v>
      </c>
      <c r="FH42">
        <v>30.0004</v>
      </c>
      <c r="FI42">
        <v>33.209</v>
      </c>
      <c r="FJ42">
        <v>33.1679</v>
      </c>
      <c r="FK42">
        <v>20.0461</v>
      </c>
      <c r="FL42">
        <v>0</v>
      </c>
      <c r="FM42">
        <v>100</v>
      </c>
      <c r="FN42">
        <v>-999.9</v>
      </c>
      <c r="FO42">
        <v>400</v>
      </c>
      <c r="FP42">
        <v>17.4847</v>
      </c>
      <c r="FQ42">
        <v>100.828</v>
      </c>
      <c r="FR42">
        <v>100.883</v>
      </c>
    </row>
    <row r="43" spans="1:174">
      <c r="A43">
        <v>27</v>
      </c>
      <c r="B43">
        <v>1603920076.5</v>
      </c>
      <c r="C43">
        <v>5010.40000009537</v>
      </c>
      <c r="D43" t="s">
        <v>419</v>
      </c>
      <c r="E43" t="s">
        <v>420</v>
      </c>
      <c r="F43" t="s">
        <v>421</v>
      </c>
      <c r="G43" t="s">
        <v>314</v>
      </c>
      <c r="H43">
        <v>1603920068.75</v>
      </c>
      <c r="I43">
        <f>CA43*AG43*(BW43-BX43)/(100*BP43*(1000-AG43*BW43))</f>
        <v>0</v>
      </c>
      <c r="J43">
        <f>CA43*AG43*(BV43-BU43*(1000-AG43*BX43)/(1000-AG43*BW43))/(100*BP43)</f>
        <v>0</v>
      </c>
      <c r="K43">
        <f>BU43 - IF(AG43&gt;1, J43*BP43*100.0/(AI43*CI43), 0)</f>
        <v>0</v>
      </c>
      <c r="L43">
        <f>((R43-I43/2)*K43-J43)/(R43+I43/2)</f>
        <v>0</v>
      </c>
      <c r="M43">
        <f>L43*(CB43+CC43)/1000.0</f>
        <v>0</v>
      </c>
      <c r="N43">
        <f>(BU43 - IF(AG43&gt;1, J43*BP43*100.0/(AI43*CI43), 0))*(CB43+CC43)/1000.0</f>
        <v>0</v>
      </c>
      <c r="O43">
        <f>2.0/((1/Q43-1/P43)+SIGN(Q43)*SQRT((1/Q43-1/P43)*(1/Q43-1/P43) + 4*BQ43/((BQ43+1)*(BQ43+1))*(2*1/Q43*1/P43-1/P43*1/P43)))</f>
        <v>0</v>
      </c>
      <c r="P43">
        <f>IF(LEFT(BR43,1)&lt;&gt;"0",IF(LEFT(BR43,1)="1",3.0,BS43),$D$5+$E$5*(CI43*CB43/($K$5*1000))+$F$5*(CI43*CB43/($K$5*1000))*MAX(MIN(BP43,$J$5),$I$5)*MAX(MIN(BP43,$J$5),$I$5)+$G$5*MAX(MIN(BP43,$J$5),$I$5)*(CI43*CB43/($K$5*1000))+$H$5*(CI43*CB43/($K$5*1000))*(CI43*CB43/($K$5*1000)))</f>
        <v>0</v>
      </c>
      <c r="Q43">
        <f>I43*(1000-(1000*0.61365*exp(17.502*U43/(240.97+U43))/(CB43+CC43)+BW43)/2)/(1000*0.61365*exp(17.502*U43/(240.97+U43))/(CB43+CC43)-BW43)</f>
        <v>0</v>
      </c>
      <c r="R43">
        <f>1/((BQ43+1)/(O43/1.6)+1/(P43/1.37)) + BQ43/((BQ43+1)/(O43/1.6) + BQ43/(P43/1.37))</f>
        <v>0</v>
      </c>
      <c r="S43">
        <f>(BM43*BO43)</f>
        <v>0</v>
      </c>
      <c r="T43">
        <f>(CD43+(S43+2*0.95*5.67E-8*(((CD43+$B$7)+273)^4-(CD43+273)^4)-44100*I43)/(1.84*29.3*P43+8*0.95*5.67E-8*(CD43+273)^3))</f>
        <v>0</v>
      </c>
      <c r="U43">
        <f>($C$7*CE43+$D$7*CF43+$E$7*T43)</f>
        <v>0</v>
      </c>
      <c r="V43">
        <f>0.61365*exp(17.502*U43/(240.97+U43))</f>
        <v>0</v>
      </c>
      <c r="W43">
        <f>(X43/Y43*100)</f>
        <v>0</v>
      </c>
      <c r="X43">
        <f>BW43*(CB43+CC43)/1000</f>
        <v>0</v>
      </c>
      <c r="Y43">
        <f>0.61365*exp(17.502*CD43/(240.97+CD43))</f>
        <v>0</v>
      </c>
      <c r="Z43">
        <f>(V43-BW43*(CB43+CC43)/1000)</f>
        <v>0</v>
      </c>
      <c r="AA43">
        <f>(-I43*44100)</f>
        <v>0</v>
      </c>
      <c r="AB43">
        <f>2*29.3*P43*0.92*(CD43-U43)</f>
        <v>0</v>
      </c>
      <c r="AC43">
        <f>2*0.95*5.67E-8*(((CD43+$B$7)+273)^4-(U43+273)^4)</f>
        <v>0</v>
      </c>
      <c r="AD43">
        <f>S43+AC43+AA43+AB43</f>
        <v>0</v>
      </c>
      <c r="AE43">
        <v>0</v>
      </c>
      <c r="AF43">
        <v>0</v>
      </c>
      <c r="AG43">
        <f>IF(AE43*$H$13&gt;=AI43,1.0,(AI43/(AI43-AE43*$H$13)))</f>
        <v>0</v>
      </c>
      <c r="AH43">
        <f>(AG43-1)*100</f>
        <v>0</v>
      </c>
      <c r="AI43">
        <f>MAX(0,($B$13+$C$13*CI43)/(1+$D$13*CI43)*CB43/(CD43+273)*$E$13)</f>
        <v>0</v>
      </c>
      <c r="AJ43" t="s">
        <v>290</v>
      </c>
      <c r="AK43">
        <v>15552.9</v>
      </c>
      <c r="AL43">
        <v>715.476923076923</v>
      </c>
      <c r="AM43">
        <v>3262.08</v>
      </c>
      <c r="AN43">
        <f>AM43-AL43</f>
        <v>0</v>
      </c>
      <c r="AO43">
        <f>AN43/AM43</f>
        <v>0</v>
      </c>
      <c r="AP43">
        <v>-0.577747479816223</v>
      </c>
      <c r="AQ43" t="s">
        <v>422</v>
      </c>
      <c r="AR43">
        <v>15499.6</v>
      </c>
      <c r="AS43">
        <v>992.98844</v>
      </c>
      <c r="AT43">
        <v>1264.02</v>
      </c>
      <c r="AU43">
        <f>1-AS43/AT43</f>
        <v>0</v>
      </c>
      <c r="AV43">
        <v>0.5</v>
      </c>
      <c r="AW43">
        <f>BM43</f>
        <v>0</v>
      </c>
      <c r="AX43">
        <f>J43</f>
        <v>0</v>
      </c>
      <c r="AY43">
        <f>AU43*AV43*AW43</f>
        <v>0</v>
      </c>
      <c r="AZ43">
        <f>BE43/AT43</f>
        <v>0</v>
      </c>
      <c r="BA43">
        <f>(AX43-AP43)/AW43</f>
        <v>0</v>
      </c>
      <c r="BB43">
        <f>(AM43-AT43)/AT43</f>
        <v>0</v>
      </c>
      <c r="BC43" t="s">
        <v>423</v>
      </c>
      <c r="BD43">
        <v>644.96</v>
      </c>
      <c r="BE43">
        <f>AT43-BD43</f>
        <v>0</v>
      </c>
      <c r="BF43">
        <f>(AT43-AS43)/(AT43-BD43)</f>
        <v>0</v>
      </c>
      <c r="BG43">
        <f>(AM43-AT43)/(AM43-BD43)</f>
        <v>0</v>
      </c>
      <c r="BH43">
        <f>(AT43-AS43)/(AT43-AL43)</f>
        <v>0</v>
      </c>
      <c r="BI43">
        <f>(AM43-AT43)/(AM43-AL43)</f>
        <v>0</v>
      </c>
      <c r="BJ43">
        <f>(BF43*BD43/AS43)</f>
        <v>0</v>
      </c>
      <c r="BK43">
        <f>(1-BJ43)</f>
        <v>0</v>
      </c>
      <c r="BL43">
        <f>$B$11*CJ43+$C$11*CK43+$F$11*CL43*(1-CO43)</f>
        <v>0</v>
      </c>
      <c r="BM43">
        <f>BL43*BN43</f>
        <v>0</v>
      </c>
      <c r="BN43">
        <f>($B$11*$D$9+$C$11*$D$9+$F$11*((CY43+CQ43)/MAX(CY43+CQ43+CZ43, 0.1)*$I$9+CZ43/MAX(CY43+CQ43+CZ43, 0.1)*$J$9))/($B$11+$C$11+$F$11)</f>
        <v>0</v>
      </c>
      <c r="BO43">
        <f>($B$11*$K$9+$C$11*$K$9+$F$11*((CY43+CQ43)/MAX(CY43+CQ43+CZ43, 0.1)*$P$9+CZ43/MAX(CY43+CQ43+CZ43, 0.1)*$Q$9))/($B$11+$C$11+$F$11)</f>
        <v>0</v>
      </c>
      <c r="BP43">
        <v>6</v>
      </c>
      <c r="BQ43">
        <v>0.5</v>
      </c>
      <c r="BR43" t="s">
        <v>293</v>
      </c>
      <c r="BS43">
        <v>2</v>
      </c>
      <c r="BT43">
        <v>1603920068.75</v>
      </c>
      <c r="BU43">
        <v>383.574</v>
      </c>
      <c r="BV43">
        <v>399.998466666667</v>
      </c>
      <c r="BW43">
        <v>18.8027033333333</v>
      </c>
      <c r="BX43">
        <v>11.55517</v>
      </c>
      <c r="BY43">
        <v>383.105866666667</v>
      </c>
      <c r="BZ43">
        <v>18.8318833333333</v>
      </c>
      <c r="CA43">
        <v>500.011033333333</v>
      </c>
      <c r="CB43">
        <v>101.6552</v>
      </c>
      <c r="CC43">
        <v>0.0999711933333333</v>
      </c>
      <c r="CD43">
        <v>36.4910933333333</v>
      </c>
      <c r="CE43">
        <v>35.5105833333333</v>
      </c>
      <c r="CF43">
        <v>999.9</v>
      </c>
      <c r="CG43">
        <v>0</v>
      </c>
      <c r="CH43">
        <v>0</v>
      </c>
      <c r="CI43">
        <v>9999.641</v>
      </c>
      <c r="CJ43">
        <v>0</v>
      </c>
      <c r="CK43">
        <v>576.2546</v>
      </c>
      <c r="CL43">
        <v>1299.965</v>
      </c>
      <c r="CM43">
        <v>0.9000002</v>
      </c>
      <c r="CN43">
        <v>0.0999995</v>
      </c>
      <c r="CO43">
        <v>0</v>
      </c>
      <c r="CP43">
        <v>997.9946</v>
      </c>
      <c r="CQ43">
        <v>4.99979</v>
      </c>
      <c r="CR43">
        <v>13560.6066666667</v>
      </c>
      <c r="CS43">
        <v>11051.0033333333</v>
      </c>
      <c r="CT43">
        <v>48.187</v>
      </c>
      <c r="CU43">
        <v>50.708</v>
      </c>
      <c r="CV43">
        <v>49.312</v>
      </c>
      <c r="CW43">
        <v>49.812</v>
      </c>
      <c r="CX43">
        <v>50.062</v>
      </c>
      <c r="CY43">
        <v>1165.469</v>
      </c>
      <c r="CZ43">
        <v>129.495333333333</v>
      </c>
      <c r="DA43">
        <v>0</v>
      </c>
      <c r="DB43">
        <v>153.799999952316</v>
      </c>
      <c r="DC43">
        <v>0</v>
      </c>
      <c r="DD43">
        <v>992.98844</v>
      </c>
      <c r="DE43">
        <v>-424.339077566785</v>
      </c>
      <c r="DF43">
        <v>-5355.15385447088</v>
      </c>
      <c r="DG43">
        <v>13497.472</v>
      </c>
      <c r="DH43">
        <v>15</v>
      </c>
      <c r="DI43">
        <v>1603919411.1</v>
      </c>
      <c r="DJ43" t="s">
        <v>414</v>
      </c>
      <c r="DK43">
        <v>1603919408.6</v>
      </c>
      <c r="DL43">
        <v>1603919411.1</v>
      </c>
      <c r="DM43">
        <v>3</v>
      </c>
      <c r="DN43">
        <v>0.165</v>
      </c>
      <c r="DO43">
        <v>0.001</v>
      </c>
      <c r="DP43">
        <v>0.471</v>
      </c>
      <c r="DQ43">
        <v>-0.105</v>
      </c>
      <c r="DR43">
        <v>400</v>
      </c>
      <c r="DS43">
        <v>14</v>
      </c>
      <c r="DT43">
        <v>0.18</v>
      </c>
      <c r="DU43">
        <v>0.22</v>
      </c>
      <c r="DV43">
        <v>11.3234584043725</v>
      </c>
      <c r="DW43">
        <v>0.0989312263277595</v>
      </c>
      <c r="DX43">
        <v>0.0202733985182998</v>
      </c>
      <c r="DY43">
        <v>1</v>
      </c>
      <c r="DZ43">
        <v>-16.4245433333333</v>
      </c>
      <c r="EA43">
        <v>0.0132654060067265</v>
      </c>
      <c r="EB43">
        <v>0.0195598684953543</v>
      </c>
      <c r="EC43">
        <v>1</v>
      </c>
      <c r="ED43">
        <v>7.24753966666667</v>
      </c>
      <c r="EE43">
        <v>-0.0151103893214742</v>
      </c>
      <c r="EF43">
        <v>0.0045260030073148</v>
      </c>
      <c r="EG43">
        <v>1</v>
      </c>
      <c r="EH43">
        <v>3</v>
      </c>
      <c r="EI43">
        <v>3</v>
      </c>
      <c r="EJ43" t="s">
        <v>424</v>
      </c>
      <c r="EK43">
        <v>100</v>
      </c>
      <c r="EL43">
        <v>100</v>
      </c>
      <c r="EM43">
        <v>0.468</v>
      </c>
      <c r="EN43">
        <v>-0.0297</v>
      </c>
      <c r="EO43">
        <v>0.318524634809625</v>
      </c>
      <c r="EP43">
        <v>0.000608231501840576</v>
      </c>
      <c r="EQ43">
        <v>-6.15721122119998e-07</v>
      </c>
      <c r="ER43">
        <v>1.2304956265122e-10</v>
      </c>
      <c r="ES43">
        <v>-0.161570054472467</v>
      </c>
      <c r="ET43">
        <v>-0.00569765496608819</v>
      </c>
      <c r="EU43">
        <v>0.000722946965334274</v>
      </c>
      <c r="EV43">
        <v>-2.50093221867934e-06</v>
      </c>
      <c r="EW43">
        <v>4</v>
      </c>
      <c r="EX43">
        <v>2168</v>
      </c>
      <c r="EY43">
        <v>1</v>
      </c>
      <c r="EZ43">
        <v>28</v>
      </c>
      <c r="FA43">
        <v>11.1</v>
      </c>
      <c r="FB43">
        <v>11.1</v>
      </c>
      <c r="FC43">
        <v>2</v>
      </c>
      <c r="FD43">
        <v>509.774</v>
      </c>
      <c r="FE43">
        <v>121.549</v>
      </c>
      <c r="FF43">
        <v>35.2937</v>
      </c>
      <c r="FG43">
        <v>31.7546</v>
      </c>
      <c r="FH43">
        <v>30.0003</v>
      </c>
      <c r="FI43">
        <v>31.6969</v>
      </c>
      <c r="FJ43">
        <v>31.665</v>
      </c>
      <c r="FK43">
        <v>20.0346</v>
      </c>
      <c r="FL43">
        <v>0</v>
      </c>
      <c r="FM43">
        <v>100</v>
      </c>
      <c r="FN43">
        <v>-999.9</v>
      </c>
      <c r="FO43">
        <v>400</v>
      </c>
      <c r="FP43">
        <v>12.0763</v>
      </c>
      <c r="FQ43">
        <v>101.154</v>
      </c>
      <c r="FR43">
        <v>101.101</v>
      </c>
    </row>
    <row r="44" spans="1:174">
      <c r="A44">
        <v>28</v>
      </c>
      <c r="B44">
        <v>1603920152.5</v>
      </c>
      <c r="C44">
        <v>5086.40000009537</v>
      </c>
      <c r="D44" t="s">
        <v>425</v>
      </c>
      <c r="E44" t="s">
        <v>426</v>
      </c>
      <c r="F44" t="s">
        <v>421</v>
      </c>
      <c r="G44" t="s">
        <v>314</v>
      </c>
      <c r="H44">
        <v>1603920144.5</v>
      </c>
      <c r="I44">
        <f>CA44*AG44*(BW44-BX44)/(100*BP44*(1000-AG44*BW44))</f>
        <v>0</v>
      </c>
      <c r="J44">
        <f>CA44*AG44*(BV44-BU44*(1000-AG44*BX44)/(1000-AG44*BW44))/(100*BP44)</f>
        <v>0</v>
      </c>
      <c r="K44">
        <f>BU44 - IF(AG44&gt;1, J44*BP44*100.0/(AI44*CI44), 0)</f>
        <v>0</v>
      </c>
      <c r="L44">
        <f>((R44-I44/2)*K44-J44)/(R44+I44/2)</f>
        <v>0</v>
      </c>
      <c r="M44">
        <f>L44*(CB44+CC44)/1000.0</f>
        <v>0</v>
      </c>
      <c r="N44">
        <f>(BU44 - IF(AG44&gt;1, J44*BP44*100.0/(AI44*CI44), 0))*(CB44+CC44)/1000.0</f>
        <v>0</v>
      </c>
      <c r="O44">
        <f>2.0/((1/Q44-1/P44)+SIGN(Q44)*SQRT((1/Q44-1/P44)*(1/Q44-1/P44) + 4*BQ44/((BQ44+1)*(BQ44+1))*(2*1/Q44*1/P44-1/P44*1/P44)))</f>
        <v>0</v>
      </c>
      <c r="P44">
        <f>IF(LEFT(BR44,1)&lt;&gt;"0",IF(LEFT(BR44,1)="1",3.0,BS44),$D$5+$E$5*(CI44*CB44/($K$5*1000))+$F$5*(CI44*CB44/($K$5*1000))*MAX(MIN(BP44,$J$5),$I$5)*MAX(MIN(BP44,$J$5),$I$5)+$G$5*MAX(MIN(BP44,$J$5),$I$5)*(CI44*CB44/($K$5*1000))+$H$5*(CI44*CB44/($K$5*1000))*(CI44*CB44/($K$5*1000)))</f>
        <v>0</v>
      </c>
      <c r="Q44">
        <f>I44*(1000-(1000*0.61365*exp(17.502*U44/(240.97+U44))/(CB44+CC44)+BW44)/2)/(1000*0.61365*exp(17.502*U44/(240.97+U44))/(CB44+CC44)-BW44)</f>
        <v>0</v>
      </c>
      <c r="R44">
        <f>1/((BQ44+1)/(O44/1.6)+1/(P44/1.37)) + BQ44/((BQ44+1)/(O44/1.6) + BQ44/(P44/1.37))</f>
        <v>0</v>
      </c>
      <c r="S44">
        <f>(BM44*BO44)</f>
        <v>0</v>
      </c>
      <c r="T44">
        <f>(CD44+(S44+2*0.95*5.67E-8*(((CD44+$B$7)+273)^4-(CD44+273)^4)-44100*I44)/(1.84*29.3*P44+8*0.95*5.67E-8*(CD44+273)^3))</f>
        <v>0</v>
      </c>
      <c r="U44">
        <f>($C$7*CE44+$D$7*CF44+$E$7*T44)</f>
        <v>0</v>
      </c>
      <c r="V44">
        <f>0.61365*exp(17.502*U44/(240.97+U44))</f>
        <v>0</v>
      </c>
      <c r="W44">
        <f>(X44/Y44*100)</f>
        <v>0</v>
      </c>
      <c r="X44">
        <f>BW44*(CB44+CC44)/1000</f>
        <v>0</v>
      </c>
      <c r="Y44">
        <f>0.61365*exp(17.502*CD44/(240.97+CD44))</f>
        <v>0</v>
      </c>
      <c r="Z44">
        <f>(V44-BW44*(CB44+CC44)/1000)</f>
        <v>0</v>
      </c>
      <c r="AA44">
        <f>(-I44*44100)</f>
        <v>0</v>
      </c>
      <c r="AB44">
        <f>2*29.3*P44*0.92*(CD44-U44)</f>
        <v>0</v>
      </c>
      <c r="AC44">
        <f>2*0.95*5.67E-8*(((CD44+$B$7)+273)^4-(U44+273)^4)</f>
        <v>0</v>
      </c>
      <c r="AD44">
        <f>S44+AC44+AA44+AB44</f>
        <v>0</v>
      </c>
      <c r="AE44">
        <v>0</v>
      </c>
      <c r="AF44">
        <v>0</v>
      </c>
      <c r="AG44">
        <f>IF(AE44*$H$13&gt;=AI44,1.0,(AI44/(AI44-AE44*$H$13)))</f>
        <v>0</v>
      </c>
      <c r="AH44">
        <f>(AG44-1)*100</f>
        <v>0</v>
      </c>
      <c r="AI44">
        <f>MAX(0,($B$13+$C$13*CI44)/(1+$D$13*CI44)*CB44/(CD44+273)*$E$13)</f>
        <v>0</v>
      </c>
      <c r="AJ44" t="s">
        <v>290</v>
      </c>
      <c r="AK44">
        <v>15552.9</v>
      </c>
      <c r="AL44">
        <v>715.476923076923</v>
      </c>
      <c r="AM44">
        <v>3262.08</v>
      </c>
      <c r="AN44">
        <f>AM44-AL44</f>
        <v>0</v>
      </c>
      <c r="AO44">
        <f>AN44/AM44</f>
        <v>0</v>
      </c>
      <c r="AP44">
        <v>-0.577747479816223</v>
      </c>
      <c r="AQ44" t="s">
        <v>427</v>
      </c>
      <c r="AR44">
        <v>15522.3</v>
      </c>
      <c r="AS44">
        <v>991.257384615385</v>
      </c>
      <c r="AT44">
        <v>1476.35</v>
      </c>
      <c r="AU44">
        <f>1-AS44/AT44</f>
        <v>0</v>
      </c>
      <c r="AV44">
        <v>0.5</v>
      </c>
      <c r="AW44">
        <f>BM44</f>
        <v>0</v>
      </c>
      <c r="AX44">
        <f>J44</f>
        <v>0</v>
      </c>
      <c r="AY44">
        <f>AU44*AV44*AW44</f>
        <v>0</v>
      </c>
      <c r="AZ44">
        <f>BE44/AT44</f>
        <v>0</v>
      </c>
      <c r="BA44">
        <f>(AX44-AP44)/AW44</f>
        <v>0</v>
      </c>
      <c r="BB44">
        <f>(AM44-AT44)/AT44</f>
        <v>0</v>
      </c>
      <c r="BC44" t="s">
        <v>428</v>
      </c>
      <c r="BD44">
        <v>657.51</v>
      </c>
      <c r="BE44">
        <f>AT44-BD44</f>
        <v>0</v>
      </c>
      <c r="BF44">
        <f>(AT44-AS44)/(AT44-BD44)</f>
        <v>0</v>
      </c>
      <c r="BG44">
        <f>(AM44-AT44)/(AM44-BD44)</f>
        <v>0</v>
      </c>
      <c r="BH44">
        <f>(AT44-AS44)/(AT44-AL44)</f>
        <v>0</v>
      </c>
      <c r="BI44">
        <f>(AM44-AT44)/(AM44-AL44)</f>
        <v>0</v>
      </c>
      <c r="BJ44">
        <f>(BF44*BD44/AS44)</f>
        <v>0</v>
      </c>
      <c r="BK44">
        <f>(1-BJ44)</f>
        <v>0</v>
      </c>
      <c r="BL44">
        <f>$B$11*CJ44+$C$11*CK44+$F$11*CL44*(1-CO44)</f>
        <v>0</v>
      </c>
      <c r="BM44">
        <f>BL44*BN44</f>
        <v>0</v>
      </c>
      <c r="BN44">
        <f>($B$11*$D$9+$C$11*$D$9+$F$11*((CY44+CQ44)/MAX(CY44+CQ44+CZ44, 0.1)*$I$9+CZ44/MAX(CY44+CQ44+CZ44, 0.1)*$J$9))/($B$11+$C$11+$F$11)</f>
        <v>0</v>
      </c>
      <c r="BO44">
        <f>($B$11*$K$9+$C$11*$K$9+$F$11*((CY44+CQ44)/MAX(CY44+CQ44+CZ44, 0.1)*$P$9+CZ44/MAX(CY44+CQ44+CZ44, 0.1)*$Q$9))/($B$11+$C$11+$F$11)</f>
        <v>0</v>
      </c>
      <c r="BP44">
        <v>6</v>
      </c>
      <c r="BQ44">
        <v>0.5</v>
      </c>
      <c r="BR44" t="s">
        <v>293</v>
      </c>
      <c r="BS44">
        <v>2</v>
      </c>
      <c r="BT44">
        <v>1603920144.5</v>
      </c>
      <c r="BU44">
        <v>376.369677419355</v>
      </c>
      <c r="BV44">
        <v>399.990741935484</v>
      </c>
      <c r="BW44">
        <v>21.6512516129032</v>
      </c>
      <c r="BX44">
        <v>11.3666387096774</v>
      </c>
      <c r="BY44">
        <v>375.903096774193</v>
      </c>
      <c r="BZ44">
        <v>21.6232870967742</v>
      </c>
      <c r="CA44">
        <v>500.008451612903</v>
      </c>
      <c r="CB44">
        <v>101.657419354839</v>
      </c>
      <c r="CC44">
        <v>0.0999390903225806</v>
      </c>
      <c r="CD44">
        <v>36.4648290322581</v>
      </c>
      <c r="CE44">
        <v>35.0800096774194</v>
      </c>
      <c r="CF44">
        <v>999.9</v>
      </c>
      <c r="CG44">
        <v>0</v>
      </c>
      <c r="CH44">
        <v>0</v>
      </c>
      <c r="CI44">
        <v>10002.6770967742</v>
      </c>
      <c r="CJ44">
        <v>0</v>
      </c>
      <c r="CK44">
        <v>436.788258064516</v>
      </c>
      <c r="CL44">
        <v>1299.98580645161</v>
      </c>
      <c r="CM44">
        <v>0.899999129032258</v>
      </c>
      <c r="CN44">
        <v>0.100000858064516</v>
      </c>
      <c r="CO44">
        <v>0</v>
      </c>
      <c r="CP44">
        <v>992.962193548387</v>
      </c>
      <c r="CQ44">
        <v>4.99979</v>
      </c>
      <c r="CR44">
        <v>13382.9096774194</v>
      </c>
      <c r="CS44">
        <v>11051.1612903226</v>
      </c>
      <c r="CT44">
        <v>48.407</v>
      </c>
      <c r="CU44">
        <v>50.899</v>
      </c>
      <c r="CV44">
        <v>49.5</v>
      </c>
      <c r="CW44">
        <v>50.048</v>
      </c>
      <c r="CX44">
        <v>50.274</v>
      </c>
      <c r="CY44">
        <v>1165.48451612903</v>
      </c>
      <c r="CZ44">
        <v>129.501612903226</v>
      </c>
      <c r="DA44">
        <v>0</v>
      </c>
      <c r="DB44">
        <v>75.2000000476837</v>
      </c>
      <c r="DC44">
        <v>0</v>
      </c>
      <c r="DD44">
        <v>991.257384615385</v>
      </c>
      <c r="DE44">
        <v>-183.521777542197</v>
      </c>
      <c r="DF44">
        <v>-2247.69914265518</v>
      </c>
      <c r="DG44">
        <v>13361.6692307692</v>
      </c>
      <c r="DH44">
        <v>15</v>
      </c>
      <c r="DI44">
        <v>1603919411.1</v>
      </c>
      <c r="DJ44" t="s">
        <v>414</v>
      </c>
      <c r="DK44">
        <v>1603919408.6</v>
      </c>
      <c r="DL44">
        <v>1603919411.1</v>
      </c>
      <c r="DM44">
        <v>3</v>
      </c>
      <c r="DN44">
        <v>0.165</v>
      </c>
      <c r="DO44">
        <v>0.001</v>
      </c>
      <c r="DP44">
        <v>0.471</v>
      </c>
      <c r="DQ44">
        <v>-0.105</v>
      </c>
      <c r="DR44">
        <v>400</v>
      </c>
      <c r="DS44">
        <v>14</v>
      </c>
      <c r="DT44">
        <v>0.18</v>
      </c>
      <c r="DU44">
        <v>0.22</v>
      </c>
      <c r="DV44">
        <v>16.3753928982243</v>
      </c>
      <c r="DW44">
        <v>1.42603884757947</v>
      </c>
      <c r="DX44">
        <v>0.107165516611608</v>
      </c>
      <c r="DY44">
        <v>0</v>
      </c>
      <c r="DZ44">
        <v>-23.6295566666667</v>
      </c>
      <c r="EA44">
        <v>-1.83575439377091</v>
      </c>
      <c r="EB44">
        <v>0.133514627621429</v>
      </c>
      <c r="EC44">
        <v>0</v>
      </c>
      <c r="ED44">
        <v>10.28764</v>
      </c>
      <c r="EE44">
        <v>0.542554838709664</v>
      </c>
      <c r="EF44">
        <v>0.0400517631738396</v>
      </c>
      <c r="EG44">
        <v>0</v>
      </c>
      <c r="EH44">
        <v>0</v>
      </c>
      <c r="EI44">
        <v>3</v>
      </c>
      <c r="EJ44" t="s">
        <v>300</v>
      </c>
      <c r="EK44">
        <v>100</v>
      </c>
      <c r="EL44">
        <v>100</v>
      </c>
      <c r="EM44">
        <v>0.466</v>
      </c>
      <c r="EN44">
        <v>0.0287</v>
      </c>
      <c r="EO44">
        <v>0.318524634809625</v>
      </c>
      <c r="EP44">
        <v>0.000608231501840576</v>
      </c>
      <c r="EQ44">
        <v>-6.15721122119998e-07</v>
      </c>
      <c r="ER44">
        <v>1.2304956265122e-10</v>
      </c>
      <c r="ES44">
        <v>-0.161570054472467</v>
      </c>
      <c r="ET44">
        <v>-0.00569765496608819</v>
      </c>
      <c r="EU44">
        <v>0.000722946965334274</v>
      </c>
      <c r="EV44">
        <v>-2.50093221867934e-06</v>
      </c>
      <c r="EW44">
        <v>4</v>
      </c>
      <c r="EX44">
        <v>2168</v>
      </c>
      <c r="EY44">
        <v>1</v>
      </c>
      <c r="EZ44">
        <v>28</v>
      </c>
      <c r="FA44">
        <v>12.4</v>
      </c>
      <c r="FB44">
        <v>12.4</v>
      </c>
      <c r="FC44">
        <v>2</v>
      </c>
      <c r="FD44">
        <v>511.986</v>
      </c>
      <c r="FE44">
        <v>129.471</v>
      </c>
      <c r="FF44">
        <v>35.273</v>
      </c>
      <c r="FG44">
        <v>31.7679</v>
      </c>
      <c r="FH44">
        <v>30.0007</v>
      </c>
      <c r="FI44">
        <v>31.6546</v>
      </c>
      <c r="FJ44">
        <v>31.6233</v>
      </c>
      <c r="FK44">
        <v>20.0361</v>
      </c>
      <c r="FL44">
        <v>0</v>
      </c>
      <c r="FM44">
        <v>100</v>
      </c>
      <c r="FN44">
        <v>-999.9</v>
      </c>
      <c r="FO44">
        <v>400</v>
      </c>
      <c r="FP44">
        <v>18.5175</v>
      </c>
      <c r="FQ44">
        <v>101.143</v>
      </c>
      <c r="FR44">
        <v>101.079</v>
      </c>
    </row>
    <row r="45" spans="1:174">
      <c r="A45">
        <v>29</v>
      </c>
      <c r="B45">
        <v>1603920267</v>
      </c>
      <c r="C45">
        <v>5200.90000009537</v>
      </c>
      <c r="D45" t="s">
        <v>429</v>
      </c>
      <c r="E45" t="s">
        <v>430</v>
      </c>
      <c r="F45" t="s">
        <v>363</v>
      </c>
      <c r="G45" t="s">
        <v>314</v>
      </c>
      <c r="H45">
        <v>1603920259</v>
      </c>
      <c r="I45">
        <f>CA45*AG45*(BW45-BX45)/(100*BP45*(1000-AG45*BW45))</f>
        <v>0</v>
      </c>
      <c r="J45">
        <f>CA45*AG45*(BV45-BU45*(1000-AG45*BX45)/(1000-AG45*BW45))/(100*BP45)</f>
        <v>0</v>
      </c>
      <c r="K45">
        <f>BU45 - IF(AG45&gt;1, J45*BP45*100.0/(AI45*CI45), 0)</f>
        <v>0</v>
      </c>
      <c r="L45">
        <f>((R45-I45/2)*K45-J45)/(R45+I45/2)</f>
        <v>0</v>
      </c>
      <c r="M45">
        <f>L45*(CB45+CC45)/1000.0</f>
        <v>0</v>
      </c>
      <c r="N45">
        <f>(BU45 - IF(AG45&gt;1, J45*BP45*100.0/(AI45*CI45), 0))*(CB45+CC45)/1000.0</f>
        <v>0</v>
      </c>
      <c r="O45">
        <f>2.0/((1/Q45-1/P45)+SIGN(Q45)*SQRT((1/Q45-1/P45)*(1/Q45-1/P45) + 4*BQ45/((BQ45+1)*(BQ45+1))*(2*1/Q45*1/P45-1/P45*1/P45)))</f>
        <v>0</v>
      </c>
      <c r="P45">
        <f>IF(LEFT(BR45,1)&lt;&gt;"0",IF(LEFT(BR45,1)="1",3.0,BS45),$D$5+$E$5*(CI45*CB45/($K$5*1000))+$F$5*(CI45*CB45/($K$5*1000))*MAX(MIN(BP45,$J$5),$I$5)*MAX(MIN(BP45,$J$5),$I$5)+$G$5*MAX(MIN(BP45,$J$5),$I$5)*(CI45*CB45/($K$5*1000))+$H$5*(CI45*CB45/($K$5*1000))*(CI45*CB45/($K$5*1000)))</f>
        <v>0</v>
      </c>
      <c r="Q45">
        <f>I45*(1000-(1000*0.61365*exp(17.502*U45/(240.97+U45))/(CB45+CC45)+BW45)/2)/(1000*0.61365*exp(17.502*U45/(240.97+U45))/(CB45+CC45)-BW45)</f>
        <v>0</v>
      </c>
      <c r="R45">
        <f>1/((BQ45+1)/(O45/1.6)+1/(P45/1.37)) + BQ45/((BQ45+1)/(O45/1.6) + BQ45/(P45/1.37))</f>
        <v>0</v>
      </c>
      <c r="S45">
        <f>(BM45*BO45)</f>
        <v>0</v>
      </c>
      <c r="T45">
        <f>(CD45+(S45+2*0.95*5.67E-8*(((CD45+$B$7)+273)^4-(CD45+273)^4)-44100*I45)/(1.84*29.3*P45+8*0.95*5.67E-8*(CD45+273)^3))</f>
        <v>0</v>
      </c>
      <c r="U45">
        <f>($C$7*CE45+$D$7*CF45+$E$7*T45)</f>
        <v>0</v>
      </c>
      <c r="V45">
        <f>0.61365*exp(17.502*U45/(240.97+U45))</f>
        <v>0</v>
      </c>
      <c r="W45">
        <f>(X45/Y45*100)</f>
        <v>0</v>
      </c>
      <c r="X45">
        <f>BW45*(CB45+CC45)/1000</f>
        <v>0</v>
      </c>
      <c r="Y45">
        <f>0.61365*exp(17.502*CD45/(240.97+CD45))</f>
        <v>0</v>
      </c>
      <c r="Z45">
        <f>(V45-BW45*(CB45+CC45)/1000)</f>
        <v>0</v>
      </c>
      <c r="AA45">
        <f>(-I45*44100)</f>
        <v>0</v>
      </c>
      <c r="AB45">
        <f>2*29.3*P45*0.92*(CD45-U45)</f>
        <v>0</v>
      </c>
      <c r="AC45">
        <f>2*0.95*5.67E-8*(((CD45+$B$7)+273)^4-(U45+273)^4)</f>
        <v>0</v>
      </c>
      <c r="AD45">
        <f>S45+AC45+AA45+AB45</f>
        <v>0</v>
      </c>
      <c r="AE45">
        <v>0</v>
      </c>
      <c r="AF45">
        <v>0</v>
      </c>
      <c r="AG45">
        <f>IF(AE45*$H$13&gt;=AI45,1.0,(AI45/(AI45-AE45*$H$13)))</f>
        <v>0</v>
      </c>
      <c r="AH45">
        <f>(AG45-1)*100</f>
        <v>0</v>
      </c>
      <c r="AI45">
        <f>MAX(0,($B$13+$C$13*CI45)/(1+$D$13*CI45)*CB45/(CD45+273)*$E$13)</f>
        <v>0</v>
      </c>
      <c r="AJ45" t="s">
        <v>290</v>
      </c>
      <c r="AK45">
        <v>15552.9</v>
      </c>
      <c r="AL45">
        <v>715.476923076923</v>
      </c>
      <c r="AM45">
        <v>3262.08</v>
      </c>
      <c r="AN45">
        <f>AM45-AL45</f>
        <v>0</v>
      </c>
      <c r="AO45">
        <f>AN45/AM45</f>
        <v>0</v>
      </c>
      <c r="AP45">
        <v>-0.577747479816223</v>
      </c>
      <c r="AQ45" t="s">
        <v>431</v>
      </c>
      <c r="AR45">
        <v>15373.1</v>
      </c>
      <c r="AS45">
        <v>1123.69076923077</v>
      </c>
      <c r="AT45">
        <v>1481.97</v>
      </c>
      <c r="AU45">
        <f>1-AS45/AT45</f>
        <v>0</v>
      </c>
      <c r="AV45">
        <v>0.5</v>
      </c>
      <c r="AW45">
        <f>BM45</f>
        <v>0</v>
      </c>
      <c r="AX45">
        <f>J45</f>
        <v>0</v>
      </c>
      <c r="AY45">
        <f>AU45*AV45*AW45</f>
        <v>0</v>
      </c>
      <c r="AZ45">
        <f>BE45/AT45</f>
        <v>0</v>
      </c>
      <c r="BA45">
        <f>(AX45-AP45)/AW45</f>
        <v>0</v>
      </c>
      <c r="BB45">
        <f>(AM45-AT45)/AT45</f>
        <v>0</v>
      </c>
      <c r="BC45" t="s">
        <v>432</v>
      </c>
      <c r="BD45">
        <v>738.27</v>
      </c>
      <c r="BE45">
        <f>AT45-BD45</f>
        <v>0</v>
      </c>
      <c r="BF45">
        <f>(AT45-AS45)/(AT45-BD45)</f>
        <v>0</v>
      </c>
      <c r="BG45">
        <f>(AM45-AT45)/(AM45-BD45)</f>
        <v>0</v>
      </c>
      <c r="BH45">
        <f>(AT45-AS45)/(AT45-AL45)</f>
        <v>0</v>
      </c>
      <c r="BI45">
        <f>(AM45-AT45)/(AM45-AL45)</f>
        <v>0</v>
      </c>
      <c r="BJ45">
        <f>(BF45*BD45/AS45)</f>
        <v>0</v>
      </c>
      <c r="BK45">
        <f>(1-BJ45)</f>
        <v>0</v>
      </c>
      <c r="BL45">
        <f>$B$11*CJ45+$C$11*CK45+$F$11*CL45*(1-CO45)</f>
        <v>0</v>
      </c>
      <c r="BM45">
        <f>BL45*BN45</f>
        <v>0</v>
      </c>
      <c r="BN45">
        <f>($B$11*$D$9+$C$11*$D$9+$F$11*((CY45+CQ45)/MAX(CY45+CQ45+CZ45, 0.1)*$I$9+CZ45/MAX(CY45+CQ45+CZ45, 0.1)*$J$9))/($B$11+$C$11+$F$11)</f>
        <v>0</v>
      </c>
      <c r="BO45">
        <f>($B$11*$K$9+$C$11*$K$9+$F$11*((CY45+CQ45)/MAX(CY45+CQ45+CZ45, 0.1)*$P$9+CZ45/MAX(CY45+CQ45+CZ45, 0.1)*$Q$9))/($B$11+$C$11+$F$11)</f>
        <v>0</v>
      </c>
      <c r="BP45">
        <v>6</v>
      </c>
      <c r="BQ45">
        <v>0.5</v>
      </c>
      <c r="BR45" t="s">
        <v>293</v>
      </c>
      <c r="BS45">
        <v>2</v>
      </c>
      <c r="BT45">
        <v>1603920259</v>
      </c>
      <c r="BU45">
        <v>379.138838709677</v>
      </c>
      <c r="BV45">
        <v>399.987838709677</v>
      </c>
      <c r="BW45">
        <v>20.4488225806452</v>
      </c>
      <c r="BX45">
        <v>11.0390451612903</v>
      </c>
      <c r="BY45">
        <v>378.671580645161</v>
      </c>
      <c r="BZ45">
        <v>20.446035483871</v>
      </c>
      <c r="CA45">
        <v>500.011838709677</v>
      </c>
      <c r="CB45">
        <v>101.651677419355</v>
      </c>
      <c r="CC45">
        <v>0.0999430064516129</v>
      </c>
      <c r="CD45">
        <v>36.2610193548387</v>
      </c>
      <c r="CE45">
        <v>35.0656548387097</v>
      </c>
      <c r="CF45">
        <v>999.9</v>
      </c>
      <c r="CG45">
        <v>0</v>
      </c>
      <c r="CH45">
        <v>0</v>
      </c>
      <c r="CI45">
        <v>10001.6880645161</v>
      </c>
      <c r="CJ45">
        <v>0</v>
      </c>
      <c r="CK45">
        <v>403.657032258064</v>
      </c>
      <c r="CL45">
        <v>1299.98</v>
      </c>
      <c r="CM45">
        <v>0.900000645161291</v>
      </c>
      <c r="CN45">
        <v>0.0999993</v>
      </c>
      <c r="CO45">
        <v>0</v>
      </c>
      <c r="CP45">
        <v>1127.82193548387</v>
      </c>
      <c r="CQ45">
        <v>4.99979</v>
      </c>
      <c r="CR45">
        <v>14757.6903225806</v>
      </c>
      <c r="CS45">
        <v>11051.1322580645</v>
      </c>
      <c r="CT45">
        <v>48.562</v>
      </c>
      <c r="CU45">
        <v>50.937</v>
      </c>
      <c r="CV45">
        <v>49.625</v>
      </c>
      <c r="CW45">
        <v>50.0782580645161</v>
      </c>
      <c r="CX45">
        <v>50.431</v>
      </c>
      <c r="CY45">
        <v>1165.48290322581</v>
      </c>
      <c r="CZ45">
        <v>129.497419354839</v>
      </c>
      <c r="DA45">
        <v>0</v>
      </c>
      <c r="DB45">
        <v>80.3999998569489</v>
      </c>
      <c r="DC45">
        <v>0</v>
      </c>
      <c r="DD45">
        <v>1123.69076923077</v>
      </c>
      <c r="DE45">
        <v>-377.18427356404</v>
      </c>
      <c r="DF45">
        <v>-4577.12136802765</v>
      </c>
      <c r="DG45">
        <v>14706.3692307692</v>
      </c>
      <c r="DH45">
        <v>15</v>
      </c>
      <c r="DI45">
        <v>1603919411.1</v>
      </c>
      <c r="DJ45" t="s">
        <v>414</v>
      </c>
      <c r="DK45">
        <v>1603919408.6</v>
      </c>
      <c r="DL45">
        <v>1603919411.1</v>
      </c>
      <c r="DM45">
        <v>3</v>
      </c>
      <c r="DN45">
        <v>0.165</v>
      </c>
      <c r="DO45">
        <v>0.001</v>
      </c>
      <c r="DP45">
        <v>0.471</v>
      </c>
      <c r="DQ45">
        <v>-0.105</v>
      </c>
      <c r="DR45">
        <v>400</v>
      </c>
      <c r="DS45">
        <v>14</v>
      </c>
      <c r="DT45">
        <v>0.18</v>
      </c>
      <c r="DU45">
        <v>0.22</v>
      </c>
      <c r="DV45">
        <v>14.3338049503927</v>
      </c>
      <c r="DW45">
        <v>0.532949255660629</v>
      </c>
      <c r="DX45">
        <v>0.046991079515547</v>
      </c>
      <c r="DY45">
        <v>0</v>
      </c>
      <c r="DZ45">
        <v>-20.8470466666667</v>
      </c>
      <c r="EA45">
        <v>-0.907974193548427</v>
      </c>
      <c r="EB45">
        <v>0.0740270929382538</v>
      </c>
      <c r="EC45">
        <v>0</v>
      </c>
      <c r="ED45">
        <v>9.40660933333333</v>
      </c>
      <c r="EE45">
        <v>0.866843159065625</v>
      </c>
      <c r="EF45">
        <v>0.0630530707649429</v>
      </c>
      <c r="EG45">
        <v>0</v>
      </c>
      <c r="EH45">
        <v>0</v>
      </c>
      <c r="EI45">
        <v>3</v>
      </c>
      <c r="EJ45" t="s">
        <v>300</v>
      </c>
      <c r="EK45">
        <v>100</v>
      </c>
      <c r="EL45">
        <v>100</v>
      </c>
      <c r="EM45">
        <v>0.467</v>
      </c>
      <c r="EN45">
        <v>0.0043</v>
      </c>
      <c r="EO45">
        <v>0.318524634809625</v>
      </c>
      <c r="EP45">
        <v>0.000608231501840576</v>
      </c>
      <c r="EQ45">
        <v>-6.15721122119998e-07</v>
      </c>
      <c r="ER45">
        <v>1.2304956265122e-10</v>
      </c>
      <c r="ES45">
        <v>-0.161570054472467</v>
      </c>
      <c r="ET45">
        <v>-0.00569765496608819</v>
      </c>
      <c r="EU45">
        <v>0.000722946965334274</v>
      </c>
      <c r="EV45">
        <v>-2.50093221867934e-06</v>
      </c>
      <c r="EW45">
        <v>4</v>
      </c>
      <c r="EX45">
        <v>2168</v>
      </c>
      <c r="EY45">
        <v>1</v>
      </c>
      <c r="EZ45">
        <v>28</v>
      </c>
      <c r="FA45">
        <v>14.3</v>
      </c>
      <c r="FB45">
        <v>14.3</v>
      </c>
      <c r="FC45">
        <v>2</v>
      </c>
      <c r="FD45">
        <v>512.356</v>
      </c>
      <c r="FE45">
        <v>123.411</v>
      </c>
      <c r="FF45">
        <v>35.1419</v>
      </c>
      <c r="FG45">
        <v>31.6672</v>
      </c>
      <c r="FH45">
        <v>29.9991</v>
      </c>
      <c r="FI45">
        <v>31.4927</v>
      </c>
      <c r="FJ45">
        <v>31.4385</v>
      </c>
      <c r="FK45">
        <v>20.0337</v>
      </c>
      <c r="FL45">
        <v>0</v>
      </c>
      <c r="FM45">
        <v>100</v>
      </c>
      <c r="FN45">
        <v>-999.9</v>
      </c>
      <c r="FO45">
        <v>400</v>
      </c>
      <c r="FP45">
        <v>21.2969</v>
      </c>
      <c r="FQ45">
        <v>101.144</v>
      </c>
      <c r="FR45">
        <v>101.15</v>
      </c>
    </row>
    <row r="46" spans="1:174">
      <c r="A46">
        <v>30</v>
      </c>
      <c r="B46">
        <v>1603920346</v>
      </c>
      <c r="C46">
        <v>5279.90000009537</v>
      </c>
      <c r="D46" t="s">
        <v>433</v>
      </c>
      <c r="E46" t="s">
        <v>434</v>
      </c>
      <c r="F46" t="s">
        <v>363</v>
      </c>
      <c r="G46" t="s">
        <v>314</v>
      </c>
      <c r="H46">
        <v>1603920338.25</v>
      </c>
      <c r="I46">
        <f>CA46*AG46*(BW46-BX46)/(100*BP46*(1000-AG46*BW46))</f>
        <v>0</v>
      </c>
      <c r="J46">
        <f>CA46*AG46*(BV46-BU46*(1000-AG46*BX46)/(1000-AG46*BW46))/(100*BP46)</f>
        <v>0</v>
      </c>
      <c r="K46">
        <f>BU46 - IF(AG46&gt;1, J46*BP46*100.0/(AI46*CI46), 0)</f>
        <v>0</v>
      </c>
      <c r="L46">
        <f>((R46-I46/2)*K46-J46)/(R46+I46/2)</f>
        <v>0</v>
      </c>
      <c r="M46">
        <f>L46*(CB46+CC46)/1000.0</f>
        <v>0</v>
      </c>
      <c r="N46">
        <f>(BU46 - IF(AG46&gt;1, J46*BP46*100.0/(AI46*CI46), 0))*(CB46+CC46)/1000.0</f>
        <v>0</v>
      </c>
      <c r="O46">
        <f>2.0/((1/Q46-1/P46)+SIGN(Q46)*SQRT((1/Q46-1/P46)*(1/Q46-1/P46) + 4*BQ46/((BQ46+1)*(BQ46+1))*(2*1/Q46*1/P46-1/P46*1/P46)))</f>
        <v>0</v>
      </c>
      <c r="P46">
        <f>IF(LEFT(BR46,1)&lt;&gt;"0",IF(LEFT(BR46,1)="1",3.0,BS46),$D$5+$E$5*(CI46*CB46/($K$5*1000))+$F$5*(CI46*CB46/($K$5*1000))*MAX(MIN(BP46,$J$5),$I$5)*MAX(MIN(BP46,$J$5),$I$5)+$G$5*MAX(MIN(BP46,$J$5),$I$5)*(CI46*CB46/($K$5*1000))+$H$5*(CI46*CB46/($K$5*1000))*(CI46*CB46/($K$5*1000)))</f>
        <v>0</v>
      </c>
      <c r="Q46">
        <f>I46*(1000-(1000*0.61365*exp(17.502*U46/(240.97+U46))/(CB46+CC46)+BW46)/2)/(1000*0.61365*exp(17.502*U46/(240.97+U46))/(CB46+CC46)-BW46)</f>
        <v>0</v>
      </c>
      <c r="R46">
        <f>1/((BQ46+1)/(O46/1.6)+1/(P46/1.37)) + BQ46/((BQ46+1)/(O46/1.6) + BQ46/(P46/1.37))</f>
        <v>0</v>
      </c>
      <c r="S46">
        <f>(BM46*BO46)</f>
        <v>0</v>
      </c>
      <c r="T46">
        <f>(CD46+(S46+2*0.95*5.67E-8*(((CD46+$B$7)+273)^4-(CD46+273)^4)-44100*I46)/(1.84*29.3*P46+8*0.95*5.67E-8*(CD46+273)^3))</f>
        <v>0</v>
      </c>
      <c r="U46">
        <f>($C$7*CE46+$D$7*CF46+$E$7*T46)</f>
        <v>0</v>
      </c>
      <c r="V46">
        <f>0.61365*exp(17.502*U46/(240.97+U46))</f>
        <v>0</v>
      </c>
      <c r="W46">
        <f>(X46/Y46*100)</f>
        <v>0</v>
      </c>
      <c r="X46">
        <f>BW46*(CB46+CC46)/1000</f>
        <v>0</v>
      </c>
      <c r="Y46">
        <f>0.61365*exp(17.502*CD46/(240.97+CD46))</f>
        <v>0</v>
      </c>
      <c r="Z46">
        <f>(V46-BW46*(CB46+CC46)/1000)</f>
        <v>0</v>
      </c>
      <c r="AA46">
        <f>(-I46*44100)</f>
        <v>0</v>
      </c>
      <c r="AB46">
        <f>2*29.3*P46*0.92*(CD46-U46)</f>
        <v>0</v>
      </c>
      <c r="AC46">
        <f>2*0.95*5.67E-8*(((CD46+$B$7)+273)^4-(U46+273)^4)</f>
        <v>0</v>
      </c>
      <c r="AD46">
        <f>S46+AC46+AA46+AB46</f>
        <v>0</v>
      </c>
      <c r="AE46">
        <v>0</v>
      </c>
      <c r="AF46">
        <v>0</v>
      </c>
      <c r="AG46">
        <f>IF(AE46*$H$13&gt;=AI46,1.0,(AI46/(AI46-AE46*$H$13)))</f>
        <v>0</v>
      </c>
      <c r="AH46">
        <f>(AG46-1)*100</f>
        <v>0</v>
      </c>
      <c r="AI46">
        <f>MAX(0,($B$13+$C$13*CI46)/(1+$D$13*CI46)*CB46/(CD46+273)*$E$13)</f>
        <v>0</v>
      </c>
      <c r="AJ46" t="s">
        <v>290</v>
      </c>
      <c r="AK46">
        <v>15552.9</v>
      </c>
      <c r="AL46">
        <v>715.476923076923</v>
      </c>
      <c r="AM46">
        <v>3262.08</v>
      </c>
      <c r="AN46">
        <f>AM46-AL46</f>
        <v>0</v>
      </c>
      <c r="AO46">
        <f>AN46/AM46</f>
        <v>0</v>
      </c>
      <c r="AP46">
        <v>-0.577747479816223</v>
      </c>
      <c r="AQ46" t="s">
        <v>435</v>
      </c>
      <c r="AR46">
        <v>15364.8</v>
      </c>
      <c r="AS46">
        <v>1155.84538461538</v>
      </c>
      <c r="AT46">
        <v>1557.92</v>
      </c>
      <c r="AU46">
        <f>1-AS46/AT46</f>
        <v>0</v>
      </c>
      <c r="AV46">
        <v>0.5</v>
      </c>
      <c r="AW46">
        <f>BM46</f>
        <v>0</v>
      </c>
      <c r="AX46">
        <f>J46</f>
        <v>0</v>
      </c>
      <c r="AY46">
        <f>AU46*AV46*AW46</f>
        <v>0</v>
      </c>
      <c r="AZ46">
        <f>BE46/AT46</f>
        <v>0</v>
      </c>
      <c r="BA46">
        <f>(AX46-AP46)/AW46</f>
        <v>0</v>
      </c>
      <c r="BB46">
        <f>(AM46-AT46)/AT46</f>
        <v>0</v>
      </c>
      <c r="BC46" t="s">
        <v>436</v>
      </c>
      <c r="BD46">
        <v>735.21</v>
      </c>
      <c r="BE46">
        <f>AT46-BD46</f>
        <v>0</v>
      </c>
      <c r="BF46">
        <f>(AT46-AS46)/(AT46-BD46)</f>
        <v>0</v>
      </c>
      <c r="BG46">
        <f>(AM46-AT46)/(AM46-BD46)</f>
        <v>0</v>
      </c>
      <c r="BH46">
        <f>(AT46-AS46)/(AT46-AL46)</f>
        <v>0</v>
      </c>
      <c r="BI46">
        <f>(AM46-AT46)/(AM46-AL46)</f>
        <v>0</v>
      </c>
      <c r="BJ46">
        <f>(BF46*BD46/AS46)</f>
        <v>0</v>
      </c>
      <c r="BK46">
        <f>(1-BJ46)</f>
        <v>0</v>
      </c>
      <c r="BL46">
        <f>$B$11*CJ46+$C$11*CK46+$F$11*CL46*(1-CO46)</f>
        <v>0</v>
      </c>
      <c r="BM46">
        <f>BL46*BN46</f>
        <v>0</v>
      </c>
      <c r="BN46">
        <f>($B$11*$D$9+$C$11*$D$9+$F$11*((CY46+CQ46)/MAX(CY46+CQ46+CZ46, 0.1)*$I$9+CZ46/MAX(CY46+CQ46+CZ46, 0.1)*$J$9))/($B$11+$C$11+$F$11)</f>
        <v>0</v>
      </c>
      <c r="BO46">
        <f>($B$11*$K$9+$C$11*$K$9+$F$11*((CY46+CQ46)/MAX(CY46+CQ46+CZ46, 0.1)*$P$9+CZ46/MAX(CY46+CQ46+CZ46, 0.1)*$Q$9))/($B$11+$C$11+$F$11)</f>
        <v>0</v>
      </c>
      <c r="BP46">
        <v>6</v>
      </c>
      <c r="BQ46">
        <v>0.5</v>
      </c>
      <c r="BR46" t="s">
        <v>293</v>
      </c>
      <c r="BS46">
        <v>2</v>
      </c>
      <c r="BT46">
        <v>1603920338.25</v>
      </c>
      <c r="BU46">
        <v>377.988133333333</v>
      </c>
      <c r="BV46">
        <v>399.996533333333</v>
      </c>
      <c r="BW46">
        <v>20.4430033333333</v>
      </c>
      <c r="BX46">
        <v>10.84271</v>
      </c>
      <c r="BY46">
        <v>377.521133333333</v>
      </c>
      <c r="BZ46">
        <v>20.4403366666667</v>
      </c>
      <c r="CA46">
        <v>500.031766666667</v>
      </c>
      <c r="CB46">
        <v>101.644066666667</v>
      </c>
      <c r="CC46">
        <v>0.10006887</v>
      </c>
      <c r="CD46">
        <v>36.21933</v>
      </c>
      <c r="CE46">
        <v>34.8172633333333</v>
      </c>
      <c r="CF46">
        <v>999.9</v>
      </c>
      <c r="CG46">
        <v>0</v>
      </c>
      <c r="CH46">
        <v>0</v>
      </c>
      <c r="CI46">
        <v>9994.58433333333</v>
      </c>
      <c r="CJ46">
        <v>0</v>
      </c>
      <c r="CK46">
        <v>421.4699</v>
      </c>
      <c r="CL46">
        <v>1300.00533333333</v>
      </c>
      <c r="CM46">
        <v>0.9000022</v>
      </c>
      <c r="CN46">
        <v>0.09999798</v>
      </c>
      <c r="CO46">
        <v>0</v>
      </c>
      <c r="CP46">
        <v>1156.446</v>
      </c>
      <c r="CQ46">
        <v>4.99979</v>
      </c>
      <c r="CR46">
        <v>15166.32</v>
      </c>
      <c r="CS46">
        <v>11051.34</v>
      </c>
      <c r="CT46">
        <v>48.5893</v>
      </c>
      <c r="CU46">
        <v>50.937</v>
      </c>
      <c r="CV46">
        <v>49.625</v>
      </c>
      <c r="CW46">
        <v>50.1208</v>
      </c>
      <c r="CX46">
        <v>50.4412</v>
      </c>
      <c r="CY46">
        <v>1165.507</v>
      </c>
      <c r="CZ46">
        <v>129.498666666667</v>
      </c>
      <c r="DA46">
        <v>0</v>
      </c>
      <c r="DB46">
        <v>77.8999998569489</v>
      </c>
      <c r="DC46">
        <v>0</v>
      </c>
      <c r="DD46">
        <v>1155.84538461538</v>
      </c>
      <c r="DE46">
        <v>-501.467350786986</v>
      </c>
      <c r="DF46">
        <v>-6527.94872257026</v>
      </c>
      <c r="DG46">
        <v>15158.8192307692</v>
      </c>
      <c r="DH46">
        <v>15</v>
      </c>
      <c r="DI46">
        <v>1603919411.1</v>
      </c>
      <c r="DJ46" t="s">
        <v>414</v>
      </c>
      <c r="DK46">
        <v>1603919408.6</v>
      </c>
      <c r="DL46">
        <v>1603919411.1</v>
      </c>
      <c r="DM46">
        <v>3</v>
      </c>
      <c r="DN46">
        <v>0.165</v>
      </c>
      <c r="DO46">
        <v>0.001</v>
      </c>
      <c r="DP46">
        <v>0.471</v>
      </c>
      <c r="DQ46">
        <v>-0.105</v>
      </c>
      <c r="DR46">
        <v>400</v>
      </c>
      <c r="DS46">
        <v>14</v>
      </c>
      <c r="DT46">
        <v>0.18</v>
      </c>
      <c r="DU46">
        <v>0.22</v>
      </c>
      <c r="DV46">
        <v>15.2252823370622</v>
      </c>
      <c r="DW46">
        <v>1.79099473420114</v>
      </c>
      <c r="DX46">
        <v>0.136161666814113</v>
      </c>
      <c r="DY46">
        <v>0</v>
      </c>
      <c r="DZ46">
        <v>-21.98855</v>
      </c>
      <c r="EA46">
        <v>-2.27669232480533</v>
      </c>
      <c r="EB46">
        <v>0.173025562176999</v>
      </c>
      <c r="EC46">
        <v>0</v>
      </c>
      <c r="ED46">
        <v>9.59523466666667</v>
      </c>
      <c r="EE46">
        <v>0.610227363737481</v>
      </c>
      <c r="EF46">
        <v>0.044481996637841</v>
      </c>
      <c r="EG46">
        <v>0</v>
      </c>
      <c r="EH46">
        <v>0</v>
      </c>
      <c r="EI46">
        <v>3</v>
      </c>
      <c r="EJ46" t="s">
        <v>300</v>
      </c>
      <c r="EK46">
        <v>100</v>
      </c>
      <c r="EL46">
        <v>100</v>
      </c>
      <c r="EM46">
        <v>0.466</v>
      </c>
      <c r="EN46">
        <v>0.0035</v>
      </c>
      <c r="EO46">
        <v>0.318524634809625</v>
      </c>
      <c r="EP46">
        <v>0.000608231501840576</v>
      </c>
      <c r="EQ46">
        <v>-6.15721122119998e-07</v>
      </c>
      <c r="ER46">
        <v>1.2304956265122e-10</v>
      </c>
      <c r="ES46">
        <v>-0.161570054472467</v>
      </c>
      <c r="ET46">
        <v>-0.00569765496608819</v>
      </c>
      <c r="EU46">
        <v>0.000722946965334274</v>
      </c>
      <c r="EV46">
        <v>-2.50093221867934e-06</v>
      </c>
      <c r="EW46">
        <v>4</v>
      </c>
      <c r="EX46">
        <v>2168</v>
      </c>
      <c r="EY46">
        <v>1</v>
      </c>
      <c r="EZ46">
        <v>28</v>
      </c>
      <c r="FA46">
        <v>15.6</v>
      </c>
      <c r="FB46">
        <v>15.6</v>
      </c>
      <c r="FC46">
        <v>2</v>
      </c>
      <c r="FD46">
        <v>510.39</v>
      </c>
      <c r="FE46">
        <v>128.447</v>
      </c>
      <c r="FF46">
        <v>35.0574</v>
      </c>
      <c r="FG46">
        <v>31.5058</v>
      </c>
      <c r="FH46">
        <v>29.9993</v>
      </c>
      <c r="FI46">
        <v>31.3336</v>
      </c>
      <c r="FJ46">
        <v>31.2827</v>
      </c>
      <c r="FK46">
        <v>20.0312</v>
      </c>
      <c r="FL46">
        <v>0</v>
      </c>
      <c r="FM46">
        <v>100</v>
      </c>
      <c r="FN46">
        <v>-999.9</v>
      </c>
      <c r="FO46">
        <v>400</v>
      </c>
      <c r="FP46">
        <v>20.0489</v>
      </c>
      <c r="FQ46">
        <v>101.194</v>
      </c>
      <c r="FR46">
        <v>101.144</v>
      </c>
    </row>
    <row r="47" spans="1:174">
      <c r="A47">
        <v>31</v>
      </c>
      <c r="B47">
        <v>1603920550</v>
      </c>
      <c r="C47">
        <v>5483.90000009537</v>
      </c>
      <c r="D47" t="s">
        <v>437</v>
      </c>
      <c r="E47" t="s">
        <v>438</v>
      </c>
      <c r="F47" t="s">
        <v>324</v>
      </c>
      <c r="G47" t="s">
        <v>374</v>
      </c>
      <c r="H47">
        <v>1603920542.25</v>
      </c>
      <c r="I47">
        <f>CA47*AG47*(BW47-BX47)/(100*BP47*(1000-AG47*BW47))</f>
        <v>0</v>
      </c>
      <c r="J47">
        <f>CA47*AG47*(BV47-BU47*(1000-AG47*BX47)/(1000-AG47*BW47))/(100*BP47)</f>
        <v>0</v>
      </c>
      <c r="K47">
        <f>BU47 - IF(AG47&gt;1, J47*BP47*100.0/(AI47*CI47), 0)</f>
        <v>0</v>
      </c>
      <c r="L47">
        <f>((R47-I47/2)*K47-J47)/(R47+I47/2)</f>
        <v>0</v>
      </c>
      <c r="M47">
        <f>L47*(CB47+CC47)/1000.0</f>
        <v>0</v>
      </c>
      <c r="N47">
        <f>(BU47 - IF(AG47&gt;1, J47*BP47*100.0/(AI47*CI47), 0))*(CB47+CC47)/1000.0</f>
        <v>0</v>
      </c>
      <c r="O47">
        <f>2.0/((1/Q47-1/P47)+SIGN(Q47)*SQRT((1/Q47-1/P47)*(1/Q47-1/P47) + 4*BQ47/((BQ47+1)*(BQ47+1))*(2*1/Q47*1/P47-1/P47*1/P47)))</f>
        <v>0</v>
      </c>
      <c r="P47">
        <f>IF(LEFT(BR47,1)&lt;&gt;"0",IF(LEFT(BR47,1)="1",3.0,BS47),$D$5+$E$5*(CI47*CB47/($K$5*1000))+$F$5*(CI47*CB47/($K$5*1000))*MAX(MIN(BP47,$J$5),$I$5)*MAX(MIN(BP47,$J$5),$I$5)+$G$5*MAX(MIN(BP47,$J$5),$I$5)*(CI47*CB47/($K$5*1000))+$H$5*(CI47*CB47/($K$5*1000))*(CI47*CB47/($K$5*1000)))</f>
        <v>0</v>
      </c>
      <c r="Q47">
        <f>I47*(1000-(1000*0.61365*exp(17.502*U47/(240.97+U47))/(CB47+CC47)+BW47)/2)/(1000*0.61365*exp(17.502*U47/(240.97+U47))/(CB47+CC47)-BW47)</f>
        <v>0</v>
      </c>
      <c r="R47">
        <f>1/((BQ47+1)/(O47/1.6)+1/(P47/1.37)) + BQ47/((BQ47+1)/(O47/1.6) + BQ47/(P47/1.37))</f>
        <v>0</v>
      </c>
      <c r="S47">
        <f>(BM47*BO47)</f>
        <v>0</v>
      </c>
      <c r="T47">
        <f>(CD47+(S47+2*0.95*5.67E-8*(((CD47+$B$7)+273)^4-(CD47+273)^4)-44100*I47)/(1.84*29.3*P47+8*0.95*5.67E-8*(CD47+273)^3))</f>
        <v>0</v>
      </c>
      <c r="U47">
        <f>($C$7*CE47+$D$7*CF47+$E$7*T47)</f>
        <v>0</v>
      </c>
      <c r="V47">
        <f>0.61365*exp(17.502*U47/(240.97+U47))</f>
        <v>0</v>
      </c>
      <c r="W47">
        <f>(X47/Y47*100)</f>
        <v>0</v>
      </c>
      <c r="X47">
        <f>BW47*(CB47+CC47)/1000</f>
        <v>0</v>
      </c>
      <c r="Y47">
        <f>0.61365*exp(17.502*CD47/(240.97+CD47))</f>
        <v>0</v>
      </c>
      <c r="Z47">
        <f>(V47-BW47*(CB47+CC47)/1000)</f>
        <v>0</v>
      </c>
      <c r="AA47">
        <f>(-I47*44100)</f>
        <v>0</v>
      </c>
      <c r="AB47">
        <f>2*29.3*P47*0.92*(CD47-U47)</f>
        <v>0</v>
      </c>
      <c r="AC47">
        <f>2*0.95*5.67E-8*(((CD47+$B$7)+273)^4-(U47+273)^4)</f>
        <v>0</v>
      </c>
      <c r="AD47">
        <f>S47+AC47+AA47+AB47</f>
        <v>0</v>
      </c>
      <c r="AE47">
        <v>14</v>
      </c>
      <c r="AF47">
        <v>3</v>
      </c>
      <c r="AG47">
        <f>IF(AE47*$H$13&gt;=AI47,1.0,(AI47/(AI47-AE47*$H$13)))</f>
        <v>0</v>
      </c>
      <c r="AH47">
        <f>(AG47-1)*100</f>
        <v>0</v>
      </c>
      <c r="AI47">
        <f>MAX(0,($B$13+$C$13*CI47)/(1+$D$13*CI47)*CB47/(CD47+273)*$E$13)</f>
        <v>0</v>
      </c>
      <c r="AJ47" t="s">
        <v>290</v>
      </c>
      <c r="AK47">
        <v>15552.9</v>
      </c>
      <c r="AL47">
        <v>715.476923076923</v>
      </c>
      <c r="AM47">
        <v>3262.08</v>
      </c>
      <c r="AN47">
        <f>AM47-AL47</f>
        <v>0</v>
      </c>
      <c r="AO47">
        <f>AN47/AM47</f>
        <v>0</v>
      </c>
      <c r="AP47">
        <v>-0.577747479816223</v>
      </c>
      <c r="AQ47" t="s">
        <v>439</v>
      </c>
      <c r="AR47">
        <v>15406.6</v>
      </c>
      <c r="AS47">
        <v>943.32396</v>
      </c>
      <c r="AT47">
        <v>1180.77</v>
      </c>
      <c r="AU47">
        <f>1-AS47/AT47</f>
        <v>0</v>
      </c>
      <c r="AV47">
        <v>0.5</v>
      </c>
      <c r="AW47">
        <f>BM47</f>
        <v>0</v>
      </c>
      <c r="AX47">
        <f>J47</f>
        <v>0</v>
      </c>
      <c r="AY47">
        <f>AU47*AV47*AW47</f>
        <v>0</v>
      </c>
      <c r="AZ47">
        <f>BE47/AT47</f>
        <v>0</v>
      </c>
      <c r="BA47">
        <f>(AX47-AP47)/AW47</f>
        <v>0</v>
      </c>
      <c r="BB47">
        <f>(AM47-AT47)/AT47</f>
        <v>0</v>
      </c>
      <c r="BC47" t="s">
        <v>440</v>
      </c>
      <c r="BD47">
        <v>686.18</v>
      </c>
      <c r="BE47">
        <f>AT47-BD47</f>
        <v>0</v>
      </c>
      <c r="BF47">
        <f>(AT47-AS47)/(AT47-BD47)</f>
        <v>0</v>
      </c>
      <c r="BG47">
        <f>(AM47-AT47)/(AM47-BD47)</f>
        <v>0</v>
      </c>
      <c r="BH47">
        <f>(AT47-AS47)/(AT47-AL47)</f>
        <v>0</v>
      </c>
      <c r="BI47">
        <f>(AM47-AT47)/(AM47-AL47)</f>
        <v>0</v>
      </c>
      <c r="BJ47">
        <f>(BF47*BD47/AS47)</f>
        <v>0</v>
      </c>
      <c r="BK47">
        <f>(1-BJ47)</f>
        <v>0</v>
      </c>
      <c r="BL47">
        <f>$B$11*CJ47+$C$11*CK47+$F$11*CL47*(1-CO47)</f>
        <v>0</v>
      </c>
      <c r="BM47">
        <f>BL47*BN47</f>
        <v>0</v>
      </c>
      <c r="BN47">
        <f>($B$11*$D$9+$C$11*$D$9+$F$11*((CY47+CQ47)/MAX(CY47+CQ47+CZ47, 0.1)*$I$9+CZ47/MAX(CY47+CQ47+CZ47, 0.1)*$J$9))/($B$11+$C$11+$F$11)</f>
        <v>0</v>
      </c>
      <c r="BO47">
        <f>($B$11*$K$9+$C$11*$K$9+$F$11*((CY47+CQ47)/MAX(CY47+CQ47+CZ47, 0.1)*$P$9+CZ47/MAX(CY47+CQ47+CZ47, 0.1)*$Q$9))/($B$11+$C$11+$F$11)</f>
        <v>0</v>
      </c>
      <c r="BP47">
        <v>6</v>
      </c>
      <c r="BQ47">
        <v>0.5</v>
      </c>
      <c r="BR47" t="s">
        <v>293</v>
      </c>
      <c r="BS47">
        <v>2</v>
      </c>
      <c r="BT47">
        <v>1603920542.25</v>
      </c>
      <c r="BU47">
        <v>388.7215</v>
      </c>
      <c r="BV47">
        <v>400.030733333333</v>
      </c>
      <c r="BW47">
        <v>14.4193466666667</v>
      </c>
      <c r="BX47">
        <v>10.3105466666667</v>
      </c>
      <c r="BY47">
        <v>388.252466666667</v>
      </c>
      <c r="BZ47">
        <v>14.5188833333333</v>
      </c>
      <c r="CA47">
        <v>500.0165</v>
      </c>
      <c r="CB47">
        <v>101.639833333333</v>
      </c>
      <c r="CC47">
        <v>0.0999972466666667</v>
      </c>
      <c r="CD47">
        <v>36.02105</v>
      </c>
      <c r="CE47">
        <v>35.0746233333333</v>
      </c>
      <c r="CF47">
        <v>999.9</v>
      </c>
      <c r="CG47">
        <v>0</v>
      </c>
      <c r="CH47">
        <v>0</v>
      </c>
      <c r="CI47">
        <v>10000.1056666667</v>
      </c>
      <c r="CJ47">
        <v>0</v>
      </c>
      <c r="CK47">
        <v>378.630333333333</v>
      </c>
      <c r="CL47">
        <v>1300.02533333333</v>
      </c>
      <c r="CM47">
        <v>0.899993933333333</v>
      </c>
      <c r="CN47">
        <v>0.100005976666667</v>
      </c>
      <c r="CO47">
        <v>0</v>
      </c>
      <c r="CP47">
        <v>946.947866666667</v>
      </c>
      <c r="CQ47">
        <v>4.99979</v>
      </c>
      <c r="CR47">
        <v>12556.1433333333</v>
      </c>
      <c r="CS47">
        <v>11051.4766666667</v>
      </c>
      <c r="CT47">
        <v>48.312</v>
      </c>
      <c r="CU47">
        <v>50.6477333333333</v>
      </c>
      <c r="CV47">
        <v>49.4287333333333</v>
      </c>
      <c r="CW47">
        <v>49.875</v>
      </c>
      <c r="CX47">
        <v>50.1539333333333</v>
      </c>
      <c r="CY47">
        <v>1165.51533333333</v>
      </c>
      <c r="CZ47">
        <v>129.510333333333</v>
      </c>
      <c r="DA47">
        <v>0</v>
      </c>
      <c r="DB47">
        <v>145.400000095367</v>
      </c>
      <c r="DC47">
        <v>0</v>
      </c>
      <c r="DD47">
        <v>943.32396</v>
      </c>
      <c r="DE47">
        <v>-270.116769230887</v>
      </c>
      <c r="DF47">
        <v>-3694.26153792782</v>
      </c>
      <c r="DG47">
        <v>12508.588</v>
      </c>
      <c r="DH47">
        <v>15</v>
      </c>
      <c r="DI47">
        <v>1603919411.1</v>
      </c>
      <c r="DJ47" t="s">
        <v>414</v>
      </c>
      <c r="DK47">
        <v>1603919408.6</v>
      </c>
      <c r="DL47">
        <v>1603919411.1</v>
      </c>
      <c r="DM47">
        <v>3</v>
      </c>
      <c r="DN47">
        <v>0.165</v>
      </c>
      <c r="DO47">
        <v>0.001</v>
      </c>
      <c r="DP47">
        <v>0.471</v>
      </c>
      <c r="DQ47">
        <v>-0.105</v>
      </c>
      <c r="DR47">
        <v>400</v>
      </c>
      <c r="DS47">
        <v>14</v>
      </c>
      <c r="DT47">
        <v>0.18</v>
      </c>
      <c r="DU47">
        <v>0.22</v>
      </c>
      <c r="DV47">
        <v>8.08054540927274</v>
      </c>
      <c r="DW47">
        <v>-0.357632653032758</v>
      </c>
      <c r="DX47">
        <v>0.0299331631622143</v>
      </c>
      <c r="DY47">
        <v>1</v>
      </c>
      <c r="DZ47">
        <v>-11.3137233333333</v>
      </c>
      <c r="EA47">
        <v>0.576504560622914</v>
      </c>
      <c r="EB47">
        <v>0.043800218289664</v>
      </c>
      <c r="EC47">
        <v>0</v>
      </c>
      <c r="ED47">
        <v>4.110548</v>
      </c>
      <c r="EE47">
        <v>-0.20927466073415</v>
      </c>
      <c r="EF47">
        <v>0.0155834196931653</v>
      </c>
      <c r="EG47">
        <v>0</v>
      </c>
      <c r="EH47">
        <v>1</v>
      </c>
      <c r="EI47">
        <v>3</v>
      </c>
      <c r="EJ47" t="s">
        <v>295</v>
      </c>
      <c r="EK47">
        <v>100</v>
      </c>
      <c r="EL47">
        <v>100</v>
      </c>
      <c r="EM47">
        <v>0.47</v>
      </c>
      <c r="EN47">
        <v>-0.1002</v>
      </c>
      <c r="EO47">
        <v>0.318524634809625</v>
      </c>
      <c r="EP47">
        <v>0.000608231501840576</v>
      </c>
      <c r="EQ47">
        <v>-6.15721122119998e-07</v>
      </c>
      <c r="ER47">
        <v>1.2304956265122e-10</v>
      </c>
      <c r="ES47">
        <v>-0.161570054472467</v>
      </c>
      <c r="ET47">
        <v>-0.00569765496608819</v>
      </c>
      <c r="EU47">
        <v>0.000722946965334274</v>
      </c>
      <c r="EV47">
        <v>-2.50093221867934e-06</v>
      </c>
      <c r="EW47">
        <v>4</v>
      </c>
      <c r="EX47">
        <v>2168</v>
      </c>
      <c r="EY47">
        <v>1</v>
      </c>
      <c r="EZ47">
        <v>28</v>
      </c>
      <c r="FA47">
        <v>19</v>
      </c>
      <c r="FB47">
        <v>19</v>
      </c>
      <c r="FC47">
        <v>2</v>
      </c>
      <c r="FD47">
        <v>480.935</v>
      </c>
      <c r="FE47">
        <v>134.278</v>
      </c>
      <c r="FF47">
        <v>34.6778</v>
      </c>
      <c r="FG47">
        <v>30.8589</v>
      </c>
      <c r="FH47">
        <v>30.0004</v>
      </c>
      <c r="FI47">
        <v>30.7466</v>
      </c>
      <c r="FJ47">
        <v>30.7129</v>
      </c>
      <c r="FK47">
        <v>20.0225</v>
      </c>
      <c r="FL47">
        <v>0</v>
      </c>
      <c r="FM47">
        <v>100</v>
      </c>
      <c r="FN47">
        <v>-999.9</v>
      </c>
      <c r="FO47">
        <v>400</v>
      </c>
      <c r="FP47">
        <v>19.9597</v>
      </c>
      <c r="FQ47">
        <v>101.327</v>
      </c>
      <c r="FR47">
        <v>101.183</v>
      </c>
    </row>
    <row r="48" spans="1:174">
      <c r="A48">
        <v>32</v>
      </c>
      <c r="B48">
        <v>1603920656.5</v>
      </c>
      <c r="C48">
        <v>5590.40000009537</v>
      </c>
      <c r="D48" t="s">
        <v>441</v>
      </c>
      <c r="E48" t="s">
        <v>442</v>
      </c>
      <c r="F48" t="s">
        <v>324</v>
      </c>
      <c r="G48" t="s">
        <v>374</v>
      </c>
      <c r="H48">
        <v>1603920648.75</v>
      </c>
      <c r="I48">
        <f>CA48*AG48*(BW48-BX48)/(100*BP48*(1000-AG48*BW48))</f>
        <v>0</v>
      </c>
      <c r="J48">
        <f>CA48*AG48*(BV48-BU48*(1000-AG48*BX48)/(1000-AG48*BW48))/(100*BP48)</f>
        <v>0</v>
      </c>
      <c r="K48">
        <f>BU48 - IF(AG48&gt;1, J48*BP48*100.0/(AI48*CI48), 0)</f>
        <v>0</v>
      </c>
      <c r="L48">
        <f>((R48-I48/2)*K48-J48)/(R48+I48/2)</f>
        <v>0</v>
      </c>
      <c r="M48">
        <f>L48*(CB48+CC48)/1000.0</f>
        <v>0</v>
      </c>
      <c r="N48">
        <f>(BU48 - IF(AG48&gt;1, J48*BP48*100.0/(AI48*CI48), 0))*(CB48+CC48)/1000.0</f>
        <v>0</v>
      </c>
      <c r="O48">
        <f>2.0/((1/Q48-1/P48)+SIGN(Q48)*SQRT((1/Q48-1/P48)*(1/Q48-1/P48) + 4*BQ48/((BQ48+1)*(BQ48+1))*(2*1/Q48*1/P48-1/P48*1/P48)))</f>
        <v>0</v>
      </c>
      <c r="P48">
        <f>IF(LEFT(BR48,1)&lt;&gt;"0",IF(LEFT(BR48,1)="1",3.0,BS48),$D$5+$E$5*(CI48*CB48/($K$5*1000))+$F$5*(CI48*CB48/($K$5*1000))*MAX(MIN(BP48,$J$5),$I$5)*MAX(MIN(BP48,$J$5),$I$5)+$G$5*MAX(MIN(BP48,$J$5),$I$5)*(CI48*CB48/($K$5*1000))+$H$5*(CI48*CB48/($K$5*1000))*(CI48*CB48/($K$5*1000)))</f>
        <v>0</v>
      </c>
      <c r="Q48">
        <f>I48*(1000-(1000*0.61365*exp(17.502*U48/(240.97+U48))/(CB48+CC48)+BW48)/2)/(1000*0.61365*exp(17.502*U48/(240.97+U48))/(CB48+CC48)-BW48)</f>
        <v>0</v>
      </c>
      <c r="R48">
        <f>1/((BQ48+1)/(O48/1.6)+1/(P48/1.37)) + BQ48/((BQ48+1)/(O48/1.6) + BQ48/(P48/1.37))</f>
        <v>0</v>
      </c>
      <c r="S48">
        <f>(BM48*BO48)</f>
        <v>0</v>
      </c>
      <c r="T48">
        <f>(CD48+(S48+2*0.95*5.67E-8*(((CD48+$B$7)+273)^4-(CD48+273)^4)-44100*I48)/(1.84*29.3*P48+8*0.95*5.67E-8*(CD48+273)^3))</f>
        <v>0</v>
      </c>
      <c r="U48">
        <f>($C$7*CE48+$D$7*CF48+$E$7*T48)</f>
        <v>0</v>
      </c>
      <c r="V48">
        <f>0.61365*exp(17.502*U48/(240.97+U48))</f>
        <v>0</v>
      </c>
      <c r="W48">
        <f>(X48/Y48*100)</f>
        <v>0</v>
      </c>
      <c r="X48">
        <f>BW48*(CB48+CC48)/1000</f>
        <v>0</v>
      </c>
      <c r="Y48">
        <f>0.61365*exp(17.502*CD48/(240.97+CD48))</f>
        <v>0</v>
      </c>
      <c r="Z48">
        <f>(V48-BW48*(CB48+CC48)/1000)</f>
        <v>0</v>
      </c>
      <c r="AA48">
        <f>(-I48*44100)</f>
        <v>0</v>
      </c>
      <c r="AB48">
        <f>2*29.3*P48*0.92*(CD48-U48)</f>
        <v>0</v>
      </c>
      <c r="AC48">
        <f>2*0.95*5.67E-8*(((CD48+$B$7)+273)^4-(U48+273)^4)</f>
        <v>0</v>
      </c>
      <c r="AD48">
        <f>S48+AC48+AA48+AB48</f>
        <v>0</v>
      </c>
      <c r="AE48">
        <v>0</v>
      </c>
      <c r="AF48">
        <v>0</v>
      </c>
      <c r="AG48">
        <f>IF(AE48*$H$13&gt;=AI48,1.0,(AI48/(AI48-AE48*$H$13)))</f>
        <v>0</v>
      </c>
      <c r="AH48">
        <f>(AG48-1)*100</f>
        <v>0</v>
      </c>
      <c r="AI48">
        <f>MAX(0,($B$13+$C$13*CI48)/(1+$D$13*CI48)*CB48/(CD48+273)*$E$13)</f>
        <v>0</v>
      </c>
      <c r="AJ48" t="s">
        <v>290</v>
      </c>
      <c r="AK48">
        <v>15552.9</v>
      </c>
      <c r="AL48">
        <v>715.476923076923</v>
      </c>
      <c r="AM48">
        <v>3262.08</v>
      </c>
      <c r="AN48">
        <f>AM48-AL48</f>
        <v>0</v>
      </c>
      <c r="AO48">
        <f>AN48/AM48</f>
        <v>0</v>
      </c>
      <c r="AP48">
        <v>-0.577747479816223</v>
      </c>
      <c r="AQ48" t="s">
        <v>443</v>
      </c>
      <c r="AR48">
        <v>15410.1</v>
      </c>
      <c r="AS48">
        <v>900.62132</v>
      </c>
      <c r="AT48">
        <v>1095.08</v>
      </c>
      <c r="AU48">
        <f>1-AS48/AT48</f>
        <v>0</v>
      </c>
      <c r="AV48">
        <v>0.5</v>
      </c>
      <c r="AW48">
        <f>BM48</f>
        <v>0</v>
      </c>
      <c r="AX48">
        <f>J48</f>
        <v>0</v>
      </c>
      <c r="AY48">
        <f>AU48*AV48*AW48</f>
        <v>0</v>
      </c>
      <c r="AZ48">
        <f>BE48/AT48</f>
        <v>0</v>
      </c>
      <c r="BA48">
        <f>(AX48-AP48)/AW48</f>
        <v>0</v>
      </c>
      <c r="BB48">
        <f>(AM48-AT48)/AT48</f>
        <v>0</v>
      </c>
      <c r="BC48" t="s">
        <v>444</v>
      </c>
      <c r="BD48">
        <v>643.88</v>
      </c>
      <c r="BE48">
        <f>AT48-BD48</f>
        <v>0</v>
      </c>
      <c r="BF48">
        <f>(AT48-AS48)/(AT48-BD48)</f>
        <v>0</v>
      </c>
      <c r="BG48">
        <f>(AM48-AT48)/(AM48-BD48)</f>
        <v>0</v>
      </c>
      <c r="BH48">
        <f>(AT48-AS48)/(AT48-AL48)</f>
        <v>0</v>
      </c>
      <c r="BI48">
        <f>(AM48-AT48)/(AM48-AL48)</f>
        <v>0</v>
      </c>
      <c r="BJ48">
        <f>(BF48*BD48/AS48)</f>
        <v>0</v>
      </c>
      <c r="BK48">
        <f>(1-BJ48)</f>
        <v>0</v>
      </c>
      <c r="BL48">
        <f>$B$11*CJ48+$C$11*CK48+$F$11*CL48*(1-CO48)</f>
        <v>0</v>
      </c>
      <c r="BM48">
        <f>BL48*BN48</f>
        <v>0</v>
      </c>
      <c r="BN48">
        <f>($B$11*$D$9+$C$11*$D$9+$F$11*((CY48+CQ48)/MAX(CY48+CQ48+CZ48, 0.1)*$I$9+CZ48/MAX(CY48+CQ48+CZ48, 0.1)*$J$9))/($B$11+$C$11+$F$11)</f>
        <v>0</v>
      </c>
      <c r="BO48">
        <f>($B$11*$K$9+$C$11*$K$9+$F$11*((CY48+CQ48)/MAX(CY48+CQ48+CZ48, 0.1)*$P$9+CZ48/MAX(CY48+CQ48+CZ48, 0.1)*$Q$9))/($B$11+$C$11+$F$11)</f>
        <v>0</v>
      </c>
      <c r="BP48">
        <v>6</v>
      </c>
      <c r="BQ48">
        <v>0.5</v>
      </c>
      <c r="BR48" t="s">
        <v>293</v>
      </c>
      <c r="BS48">
        <v>2</v>
      </c>
      <c r="BT48">
        <v>1603920648.75</v>
      </c>
      <c r="BU48">
        <v>387.288733333333</v>
      </c>
      <c r="BV48">
        <v>400.002966666667</v>
      </c>
      <c r="BW48">
        <v>15.4622066666667</v>
      </c>
      <c r="BX48">
        <v>10.1061233333333</v>
      </c>
      <c r="BY48">
        <v>386.8199</v>
      </c>
      <c r="BZ48">
        <v>15.5470166666667</v>
      </c>
      <c r="CA48">
        <v>500.0103</v>
      </c>
      <c r="CB48">
        <v>101.6247</v>
      </c>
      <c r="CC48">
        <v>0.0999811866666667</v>
      </c>
      <c r="CD48">
        <v>36.0921166666667</v>
      </c>
      <c r="CE48">
        <v>35.0986266666667</v>
      </c>
      <c r="CF48">
        <v>999.9</v>
      </c>
      <c r="CG48">
        <v>0</v>
      </c>
      <c r="CH48">
        <v>0</v>
      </c>
      <c r="CI48">
        <v>10002.4536666667</v>
      </c>
      <c r="CJ48">
        <v>0</v>
      </c>
      <c r="CK48">
        <v>456.631766666667</v>
      </c>
      <c r="CL48">
        <v>1299.97966666667</v>
      </c>
      <c r="CM48">
        <v>0.8999986</v>
      </c>
      <c r="CN48">
        <v>0.10000148</v>
      </c>
      <c r="CO48">
        <v>0</v>
      </c>
      <c r="CP48">
        <v>903.8378</v>
      </c>
      <c r="CQ48">
        <v>4.99979</v>
      </c>
      <c r="CR48">
        <v>12030.52</v>
      </c>
      <c r="CS48">
        <v>11051.1066666667</v>
      </c>
      <c r="CT48">
        <v>48.5</v>
      </c>
      <c r="CU48">
        <v>50.812</v>
      </c>
      <c r="CV48">
        <v>49.562</v>
      </c>
      <c r="CW48">
        <v>50.0746</v>
      </c>
      <c r="CX48">
        <v>50.312</v>
      </c>
      <c r="CY48">
        <v>1165.48133333333</v>
      </c>
      <c r="CZ48">
        <v>129.499333333333</v>
      </c>
      <c r="DA48">
        <v>0</v>
      </c>
      <c r="DB48">
        <v>105.799999952316</v>
      </c>
      <c r="DC48">
        <v>0</v>
      </c>
      <c r="DD48">
        <v>900.62132</v>
      </c>
      <c r="DE48">
        <v>-235.065076938929</v>
      </c>
      <c r="DF48">
        <v>-2971.71538418376</v>
      </c>
      <c r="DG48">
        <v>11989.44</v>
      </c>
      <c r="DH48">
        <v>15</v>
      </c>
      <c r="DI48">
        <v>1603919411.1</v>
      </c>
      <c r="DJ48" t="s">
        <v>414</v>
      </c>
      <c r="DK48">
        <v>1603919408.6</v>
      </c>
      <c r="DL48">
        <v>1603919411.1</v>
      </c>
      <c r="DM48">
        <v>3</v>
      </c>
      <c r="DN48">
        <v>0.165</v>
      </c>
      <c r="DO48">
        <v>0.001</v>
      </c>
      <c r="DP48">
        <v>0.471</v>
      </c>
      <c r="DQ48">
        <v>-0.105</v>
      </c>
      <c r="DR48">
        <v>400</v>
      </c>
      <c r="DS48">
        <v>14</v>
      </c>
      <c r="DT48">
        <v>0.18</v>
      </c>
      <c r="DU48">
        <v>0.22</v>
      </c>
      <c r="DV48">
        <v>8.83537302090809</v>
      </c>
      <c r="DW48">
        <v>0.409679778193811</v>
      </c>
      <c r="DX48">
        <v>0.0414574325190088</v>
      </c>
      <c r="DY48">
        <v>1</v>
      </c>
      <c r="DZ48">
        <v>-12.7142833333333</v>
      </c>
      <c r="EA48">
        <v>-0.635108342602878</v>
      </c>
      <c r="EB48">
        <v>0.0579881486934089</v>
      </c>
      <c r="EC48">
        <v>0</v>
      </c>
      <c r="ED48">
        <v>5.35610666666667</v>
      </c>
      <c r="EE48">
        <v>0.414623359288107</v>
      </c>
      <c r="EF48">
        <v>0.0302358618567789</v>
      </c>
      <c r="EG48">
        <v>0</v>
      </c>
      <c r="EH48">
        <v>1</v>
      </c>
      <c r="EI48">
        <v>3</v>
      </c>
      <c r="EJ48" t="s">
        <v>295</v>
      </c>
      <c r="EK48">
        <v>100</v>
      </c>
      <c r="EL48">
        <v>100</v>
      </c>
      <c r="EM48">
        <v>0.468</v>
      </c>
      <c r="EN48">
        <v>-0.0843</v>
      </c>
      <c r="EO48">
        <v>0.318524634809625</v>
      </c>
      <c r="EP48">
        <v>0.000608231501840576</v>
      </c>
      <c r="EQ48">
        <v>-6.15721122119998e-07</v>
      </c>
      <c r="ER48">
        <v>1.2304956265122e-10</v>
      </c>
      <c r="ES48">
        <v>-0.161570054472467</v>
      </c>
      <c r="ET48">
        <v>-0.00569765496608819</v>
      </c>
      <c r="EU48">
        <v>0.000722946965334274</v>
      </c>
      <c r="EV48">
        <v>-2.50093221867934e-06</v>
      </c>
      <c r="EW48">
        <v>4</v>
      </c>
      <c r="EX48">
        <v>2168</v>
      </c>
      <c r="EY48">
        <v>1</v>
      </c>
      <c r="EZ48">
        <v>28</v>
      </c>
      <c r="FA48">
        <v>20.8</v>
      </c>
      <c r="FB48">
        <v>20.8</v>
      </c>
      <c r="FC48">
        <v>2</v>
      </c>
      <c r="FD48">
        <v>509.265</v>
      </c>
      <c r="FE48">
        <v>133.804</v>
      </c>
      <c r="FF48">
        <v>34.6593</v>
      </c>
      <c r="FG48">
        <v>30.9312</v>
      </c>
      <c r="FH48">
        <v>30.0007</v>
      </c>
      <c r="FI48">
        <v>30.7506</v>
      </c>
      <c r="FJ48">
        <v>30.7196</v>
      </c>
      <c r="FK48">
        <v>20.0117</v>
      </c>
      <c r="FL48">
        <v>0</v>
      </c>
      <c r="FM48">
        <v>100</v>
      </c>
      <c r="FN48">
        <v>-999.9</v>
      </c>
      <c r="FO48">
        <v>400</v>
      </c>
      <c r="FP48">
        <v>14.3125</v>
      </c>
      <c r="FQ48">
        <v>101.285</v>
      </c>
      <c r="FR48">
        <v>101.166</v>
      </c>
    </row>
    <row r="49" spans="1:174">
      <c r="A49">
        <v>33</v>
      </c>
      <c r="B49">
        <v>1603920831</v>
      </c>
      <c r="C49">
        <v>5764.90000009537</v>
      </c>
      <c r="D49" t="s">
        <v>445</v>
      </c>
      <c r="E49" t="s">
        <v>446</v>
      </c>
      <c r="F49" t="s">
        <v>447</v>
      </c>
      <c r="G49" t="s">
        <v>335</v>
      </c>
      <c r="H49">
        <v>1603920823</v>
      </c>
      <c r="I49">
        <f>CA49*AG49*(BW49-BX49)/(100*BP49*(1000-AG49*BW49))</f>
        <v>0</v>
      </c>
      <c r="J49">
        <f>CA49*AG49*(BV49-BU49*(1000-AG49*BX49)/(1000-AG49*BW49))/(100*BP49)</f>
        <v>0</v>
      </c>
      <c r="K49">
        <f>BU49 - IF(AG49&gt;1, J49*BP49*100.0/(AI49*CI49), 0)</f>
        <v>0</v>
      </c>
      <c r="L49">
        <f>((R49-I49/2)*K49-J49)/(R49+I49/2)</f>
        <v>0</v>
      </c>
      <c r="M49">
        <f>L49*(CB49+CC49)/1000.0</f>
        <v>0</v>
      </c>
      <c r="N49">
        <f>(BU49 - IF(AG49&gt;1, J49*BP49*100.0/(AI49*CI49), 0))*(CB49+CC49)/1000.0</f>
        <v>0</v>
      </c>
      <c r="O49">
        <f>2.0/((1/Q49-1/P49)+SIGN(Q49)*SQRT((1/Q49-1/P49)*(1/Q49-1/P49) + 4*BQ49/((BQ49+1)*(BQ49+1))*(2*1/Q49*1/P49-1/P49*1/P49)))</f>
        <v>0</v>
      </c>
      <c r="P49">
        <f>IF(LEFT(BR49,1)&lt;&gt;"0",IF(LEFT(BR49,1)="1",3.0,BS49),$D$5+$E$5*(CI49*CB49/($K$5*1000))+$F$5*(CI49*CB49/($K$5*1000))*MAX(MIN(BP49,$J$5),$I$5)*MAX(MIN(BP49,$J$5),$I$5)+$G$5*MAX(MIN(BP49,$J$5),$I$5)*(CI49*CB49/($K$5*1000))+$H$5*(CI49*CB49/($K$5*1000))*(CI49*CB49/($K$5*1000)))</f>
        <v>0</v>
      </c>
      <c r="Q49">
        <f>I49*(1000-(1000*0.61365*exp(17.502*U49/(240.97+U49))/(CB49+CC49)+BW49)/2)/(1000*0.61365*exp(17.502*U49/(240.97+U49))/(CB49+CC49)-BW49)</f>
        <v>0</v>
      </c>
      <c r="R49">
        <f>1/((BQ49+1)/(O49/1.6)+1/(P49/1.37)) + BQ49/((BQ49+1)/(O49/1.6) + BQ49/(P49/1.37))</f>
        <v>0</v>
      </c>
      <c r="S49">
        <f>(BM49*BO49)</f>
        <v>0</v>
      </c>
      <c r="T49">
        <f>(CD49+(S49+2*0.95*5.67E-8*(((CD49+$B$7)+273)^4-(CD49+273)^4)-44100*I49)/(1.84*29.3*P49+8*0.95*5.67E-8*(CD49+273)^3))</f>
        <v>0</v>
      </c>
      <c r="U49">
        <f>($C$7*CE49+$D$7*CF49+$E$7*T49)</f>
        <v>0</v>
      </c>
      <c r="V49">
        <f>0.61365*exp(17.502*U49/(240.97+U49))</f>
        <v>0</v>
      </c>
      <c r="W49">
        <f>(X49/Y49*100)</f>
        <v>0</v>
      </c>
      <c r="X49">
        <f>BW49*(CB49+CC49)/1000</f>
        <v>0</v>
      </c>
      <c r="Y49">
        <f>0.61365*exp(17.502*CD49/(240.97+CD49))</f>
        <v>0</v>
      </c>
      <c r="Z49">
        <f>(V49-BW49*(CB49+CC49)/1000)</f>
        <v>0</v>
      </c>
      <c r="AA49">
        <f>(-I49*44100)</f>
        <v>0</v>
      </c>
      <c r="AB49">
        <f>2*29.3*P49*0.92*(CD49-U49)</f>
        <v>0</v>
      </c>
      <c r="AC49">
        <f>2*0.95*5.67E-8*(((CD49+$B$7)+273)^4-(U49+273)^4)</f>
        <v>0</v>
      </c>
      <c r="AD49">
        <f>S49+AC49+AA49+AB49</f>
        <v>0</v>
      </c>
      <c r="AE49">
        <v>0</v>
      </c>
      <c r="AF49">
        <v>0</v>
      </c>
      <c r="AG49">
        <f>IF(AE49*$H$13&gt;=AI49,1.0,(AI49/(AI49-AE49*$H$13)))</f>
        <v>0</v>
      </c>
      <c r="AH49">
        <f>(AG49-1)*100</f>
        <v>0</v>
      </c>
      <c r="AI49">
        <f>MAX(0,($B$13+$C$13*CI49)/(1+$D$13*CI49)*CB49/(CD49+273)*$E$13)</f>
        <v>0</v>
      </c>
      <c r="AJ49" t="s">
        <v>290</v>
      </c>
      <c r="AK49">
        <v>15552.9</v>
      </c>
      <c r="AL49">
        <v>715.476923076923</v>
      </c>
      <c r="AM49">
        <v>3262.08</v>
      </c>
      <c r="AN49">
        <f>AM49-AL49</f>
        <v>0</v>
      </c>
      <c r="AO49">
        <f>AN49/AM49</f>
        <v>0</v>
      </c>
      <c r="AP49">
        <v>-0.577747479816223</v>
      </c>
      <c r="AQ49" t="s">
        <v>448</v>
      </c>
      <c r="AR49">
        <v>15450</v>
      </c>
      <c r="AS49">
        <v>867.44276</v>
      </c>
      <c r="AT49">
        <v>1088.81</v>
      </c>
      <c r="AU49">
        <f>1-AS49/AT49</f>
        <v>0</v>
      </c>
      <c r="AV49">
        <v>0.5</v>
      </c>
      <c r="AW49">
        <f>BM49</f>
        <v>0</v>
      </c>
      <c r="AX49">
        <f>J49</f>
        <v>0</v>
      </c>
      <c r="AY49">
        <f>AU49*AV49*AW49</f>
        <v>0</v>
      </c>
      <c r="AZ49">
        <f>BE49/AT49</f>
        <v>0</v>
      </c>
      <c r="BA49">
        <f>(AX49-AP49)/AW49</f>
        <v>0</v>
      </c>
      <c r="BB49">
        <f>(AM49-AT49)/AT49</f>
        <v>0</v>
      </c>
      <c r="BC49" t="s">
        <v>449</v>
      </c>
      <c r="BD49">
        <v>652.68</v>
      </c>
      <c r="BE49">
        <f>AT49-BD49</f>
        <v>0</v>
      </c>
      <c r="BF49">
        <f>(AT49-AS49)/(AT49-BD49)</f>
        <v>0</v>
      </c>
      <c r="BG49">
        <f>(AM49-AT49)/(AM49-BD49)</f>
        <v>0</v>
      </c>
      <c r="BH49">
        <f>(AT49-AS49)/(AT49-AL49)</f>
        <v>0</v>
      </c>
      <c r="BI49">
        <f>(AM49-AT49)/(AM49-AL49)</f>
        <v>0</v>
      </c>
      <c r="BJ49">
        <f>(BF49*BD49/AS49)</f>
        <v>0</v>
      </c>
      <c r="BK49">
        <f>(1-BJ49)</f>
        <v>0</v>
      </c>
      <c r="BL49">
        <f>$B$11*CJ49+$C$11*CK49+$F$11*CL49*(1-CO49)</f>
        <v>0</v>
      </c>
      <c r="BM49">
        <f>BL49*BN49</f>
        <v>0</v>
      </c>
      <c r="BN49">
        <f>($B$11*$D$9+$C$11*$D$9+$F$11*((CY49+CQ49)/MAX(CY49+CQ49+CZ49, 0.1)*$I$9+CZ49/MAX(CY49+CQ49+CZ49, 0.1)*$J$9))/($B$11+$C$11+$F$11)</f>
        <v>0</v>
      </c>
      <c r="BO49">
        <f>($B$11*$K$9+$C$11*$K$9+$F$11*((CY49+CQ49)/MAX(CY49+CQ49+CZ49, 0.1)*$P$9+CZ49/MAX(CY49+CQ49+CZ49, 0.1)*$Q$9))/($B$11+$C$11+$F$11)</f>
        <v>0</v>
      </c>
      <c r="BP49">
        <v>6</v>
      </c>
      <c r="BQ49">
        <v>0.5</v>
      </c>
      <c r="BR49" t="s">
        <v>293</v>
      </c>
      <c r="BS49">
        <v>2</v>
      </c>
      <c r="BT49">
        <v>1603920823</v>
      </c>
      <c r="BU49">
        <v>389.37135483871</v>
      </c>
      <c r="BV49">
        <v>400.011161290323</v>
      </c>
      <c r="BW49">
        <v>13.6726096774194</v>
      </c>
      <c r="BX49">
        <v>9.95840548387097</v>
      </c>
      <c r="BY49">
        <v>388.902225806452</v>
      </c>
      <c r="BZ49">
        <v>13.7819225806452</v>
      </c>
      <c r="CA49">
        <v>500.008806451613</v>
      </c>
      <c r="CB49">
        <v>101.624709677419</v>
      </c>
      <c r="CC49">
        <v>0.0999903483870968</v>
      </c>
      <c r="CD49">
        <v>35.9563903225806</v>
      </c>
      <c r="CE49">
        <v>35.454235483871</v>
      </c>
      <c r="CF49">
        <v>999.9</v>
      </c>
      <c r="CG49">
        <v>0</v>
      </c>
      <c r="CH49">
        <v>0</v>
      </c>
      <c r="CI49">
        <v>9999.43064516129</v>
      </c>
      <c r="CJ49">
        <v>0</v>
      </c>
      <c r="CK49">
        <v>411.694709677419</v>
      </c>
      <c r="CL49">
        <v>1299.99516129032</v>
      </c>
      <c r="CM49">
        <v>0.899998548387096</v>
      </c>
      <c r="CN49">
        <v>0.100001470967742</v>
      </c>
      <c r="CO49">
        <v>0</v>
      </c>
      <c r="CP49">
        <v>869.125548387097</v>
      </c>
      <c r="CQ49">
        <v>4.99979</v>
      </c>
      <c r="CR49">
        <v>11603.4548387097</v>
      </c>
      <c r="CS49">
        <v>11051.2516129032</v>
      </c>
      <c r="CT49">
        <v>48.375</v>
      </c>
      <c r="CU49">
        <v>50.6046774193548</v>
      </c>
      <c r="CV49">
        <v>49.441064516129</v>
      </c>
      <c r="CW49">
        <v>49.754</v>
      </c>
      <c r="CX49">
        <v>50.145</v>
      </c>
      <c r="CY49">
        <v>1165.49451612903</v>
      </c>
      <c r="CZ49">
        <v>129.50064516129</v>
      </c>
      <c r="DA49">
        <v>0</v>
      </c>
      <c r="DB49">
        <v>145.400000095367</v>
      </c>
      <c r="DC49">
        <v>0</v>
      </c>
      <c r="DD49">
        <v>867.44276</v>
      </c>
      <c r="DE49">
        <v>-179.965230766229</v>
      </c>
      <c r="DF49">
        <v>-1847.56923074598</v>
      </c>
      <c r="DG49">
        <v>11584.672</v>
      </c>
      <c r="DH49">
        <v>15</v>
      </c>
      <c r="DI49">
        <v>1603919411.1</v>
      </c>
      <c r="DJ49" t="s">
        <v>414</v>
      </c>
      <c r="DK49">
        <v>1603919408.6</v>
      </c>
      <c r="DL49">
        <v>1603919411.1</v>
      </c>
      <c r="DM49">
        <v>3</v>
      </c>
      <c r="DN49">
        <v>0.165</v>
      </c>
      <c r="DO49">
        <v>0.001</v>
      </c>
      <c r="DP49">
        <v>0.471</v>
      </c>
      <c r="DQ49">
        <v>-0.105</v>
      </c>
      <c r="DR49">
        <v>400</v>
      </c>
      <c r="DS49">
        <v>14</v>
      </c>
      <c r="DT49">
        <v>0.18</v>
      </c>
      <c r="DU49">
        <v>0.22</v>
      </c>
      <c r="DV49">
        <v>7.65010762855469</v>
      </c>
      <c r="DW49">
        <v>-0.164752366170451</v>
      </c>
      <c r="DX49">
        <v>0.0358272032730966</v>
      </c>
      <c r="DY49">
        <v>1</v>
      </c>
      <c r="DZ49">
        <v>-10.6410666666667</v>
      </c>
      <c r="EA49">
        <v>0.252504560622911</v>
      </c>
      <c r="EB49">
        <v>0.0446533562257333</v>
      </c>
      <c r="EC49">
        <v>0</v>
      </c>
      <c r="ED49">
        <v>3.71500166666667</v>
      </c>
      <c r="EE49">
        <v>-0.172706295884318</v>
      </c>
      <c r="EF49">
        <v>0.0124900064273625</v>
      </c>
      <c r="EG49">
        <v>1</v>
      </c>
      <c r="EH49">
        <v>2</v>
      </c>
      <c r="EI49">
        <v>3</v>
      </c>
      <c r="EJ49" t="s">
        <v>317</v>
      </c>
      <c r="EK49">
        <v>100</v>
      </c>
      <c r="EL49">
        <v>100</v>
      </c>
      <c r="EM49">
        <v>0.469</v>
      </c>
      <c r="EN49">
        <v>-0.1096</v>
      </c>
      <c r="EO49">
        <v>0.318524634809625</v>
      </c>
      <c r="EP49">
        <v>0.000608231501840576</v>
      </c>
      <c r="EQ49">
        <v>-6.15721122119998e-07</v>
      </c>
      <c r="ER49">
        <v>1.2304956265122e-10</v>
      </c>
      <c r="ES49">
        <v>-0.161570054472467</v>
      </c>
      <c r="ET49">
        <v>-0.00569765496608819</v>
      </c>
      <c r="EU49">
        <v>0.000722946965334274</v>
      </c>
      <c r="EV49">
        <v>-2.50093221867934e-06</v>
      </c>
      <c r="EW49">
        <v>4</v>
      </c>
      <c r="EX49">
        <v>2168</v>
      </c>
      <c r="EY49">
        <v>1</v>
      </c>
      <c r="EZ49">
        <v>28</v>
      </c>
      <c r="FA49">
        <v>23.7</v>
      </c>
      <c r="FB49">
        <v>23.7</v>
      </c>
      <c r="FC49">
        <v>2</v>
      </c>
      <c r="FD49">
        <v>505.935</v>
      </c>
      <c r="FE49">
        <v>121.893</v>
      </c>
      <c r="FF49">
        <v>34.4662</v>
      </c>
      <c r="FG49">
        <v>30.8195</v>
      </c>
      <c r="FH49">
        <v>30.001</v>
      </c>
      <c r="FI49">
        <v>30.6146</v>
      </c>
      <c r="FJ49">
        <v>30.5793</v>
      </c>
      <c r="FK49">
        <v>20.0112</v>
      </c>
      <c r="FL49">
        <v>0</v>
      </c>
      <c r="FM49">
        <v>100</v>
      </c>
      <c r="FN49">
        <v>-999.9</v>
      </c>
      <c r="FO49">
        <v>400</v>
      </c>
      <c r="FP49">
        <v>15.3462</v>
      </c>
      <c r="FQ49">
        <v>101.318</v>
      </c>
      <c r="FR49">
        <v>101.161</v>
      </c>
    </row>
    <row r="50" spans="1:174">
      <c r="A50">
        <v>34</v>
      </c>
      <c r="B50">
        <v>1603920977.5</v>
      </c>
      <c r="C50">
        <v>5911.40000009537</v>
      </c>
      <c r="D50" t="s">
        <v>450</v>
      </c>
      <c r="E50" t="s">
        <v>451</v>
      </c>
      <c r="F50" t="s">
        <v>447</v>
      </c>
      <c r="G50" t="s">
        <v>335</v>
      </c>
      <c r="H50">
        <v>1603920969.5</v>
      </c>
      <c r="I50">
        <f>CA50*AG50*(BW50-BX50)/(100*BP50*(1000-AG50*BW50))</f>
        <v>0</v>
      </c>
      <c r="J50">
        <f>CA50*AG50*(BV50-BU50*(1000-AG50*BX50)/(1000-AG50*BW50))/(100*BP50)</f>
        <v>0</v>
      </c>
      <c r="K50">
        <f>BU50 - IF(AG50&gt;1, J50*BP50*100.0/(AI50*CI50), 0)</f>
        <v>0</v>
      </c>
      <c r="L50">
        <f>((R50-I50/2)*K50-J50)/(R50+I50/2)</f>
        <v>0</v>
      </c>
      <c r="M50">
        <f>L50*(CB50+CC50)/1000.0</f>
        <v>0</v>
      </c>
      <c r="N50">
        <f>(BU50 - IF(AG50&gt;1, J50*BP50*100.0/(AI50*CI50), 0))*(CB50+CC50)/1000.0</f>
        <v>0</v>
      </c>
      <c r="O50">
        <f>2.0/((1/Q50-1/P50)+SIGN(Q50)*SQRT((1/Q50-1/P50)*(1/Q50-1/P50) + 4*BQ50/((BQ50+1)*(BQ50+1))*(2*1/Q50*1/P50-1/P50*1/P50)))</f>
        <v>0</v>
      </c>
      <c r="P50">
        <f>IF(LEFT(BR50,1)&lt;&gt;"0",IF(LEFT(BR50,1)="1",3.0,BS50),$D$5+$E$5*(CI50*CB50/($K$5*1000))+$F$5*(CI50*CB50/($K$5*1000))*MAX(MIN(BP50,$J$5),$I$5)*MAX(MIN(BP50,$J$5),$I$5)+$G$5*MAX(MIN(BP50,$J$5),$I$5)*(CI50*CB50/($K$5*1000))+$H$5*(CI50*CB50/($K$5*1000))*(CI50*CB50/($K$5*1000)))</f>
        <v>0</v>
      </c>
      <c r="Q50">
        <f>I50*(1000-(1000*0.61365*exp(17.502*U50/(240.97+U50))/(CB50+CC50)+BW50)/2)/(1000*0.61365*exp(17.502*U50/(240.97+U50))/(CB50+CC50)-BW50)</f>
        <v>0</v>
      </c>
      <c r="R50">
        <f>1/((BQ50+1)/(O50/1.6)+1/(P50/1.37)) + BQ50/((BQ50+1)/(O50/1.6) + BQ50/(P50/1.37))</f>
        <v>0</v>
      </c>
      <c r="S50">
        <f>(BM50*BO50)</f>
        <v>0</v>
      </c>
      <c r="T50">
        <f>(CD50+(S50+2*0.95*5.67E-8*(((CD50+$B$7)+273)^4-(CD50+273)^4)-44100*I50)/(1.84*29.3*P50+8*0.95*5.67E-8*(CD50+273)^3))</f>
        <v>0</v>
      </c>
      <c r="U50">
        <f>($C$7*CE50+$D$7*CF50+$E$7*T50)</f>
        <v>0</v>
      </c>
      <c r="V50">
        <f>0.61365*exp(17.502*U50/(240.97+U50))</f>
        <v>0</v>
      </c>
      <c r="W50">
        <f>(X50/Y50*100)</f>
        <v>0</v>
      </c>
      <c r="X50">
        <f>BW50*(CB50+CC50)/1000</f>
        <v>0</v>
      </c>
      <c r="Y50">
        <f>0.61365*exp(17.502*CD50/(240.97+CD50))</f>
        <v>0</v>
      </c>
      <c r="Z50">
        <f>(V50-BW50*(CB50+CC50)/1000)</f>
        <v>0</v>
      </c>
      <c r="AA50">
        <f>(-I50*44100)</f>
        <v>0</v>
      </c>
      <c r="AB50">
        <f>2*29.3*P50*0.92*(CD50-U50)</f>
        <v>0</v>
      </c>
      <c r="AC50">
        <f>2*0.95*5.67E-8*(((CD50+$B$7)+273)^4-(U50+273)^4)</f>
        <v>0</v>
      </c>
      <c r="AD50">
        <f>S50+AC50+AA50+AB50</f>
        <v>0</v>
      </c>
      <c r="AE50">
        <v>0</v>
      </c>
      <c r="AF50">
        <v>0</v>
      </c>
      <c r="AG50">
        <f>IF(AE50*$H$13&gt;=AI50,1.0,(AI50/(AI50-AE50*$H$13)))</f>
        <v>0</v>
      </c>
      <c r="AH50">
        <f>(AG50-1)*100</f>
        <v>0</v>
      </c>
      <c r="AI50">
        <f>MAX(0,($B$13+$C$13*CI50)/(1+$D$13*CI50)*CB50/(CD50+273)*$E$13)</f>
        <v>0</v>
      </c>
      <c r="AJ50" t="s">
        <v>290</v>
      </c>
      <c r="AK50">
        <v>15552.9</v>
      </c>
      <c r="AL50">
        <v>715.476923076923</v>
      </c>
      <c r="AM50">
        <v>3262.08</v>
      </c>
      <c r="AN50">
        <f>AM50-AL50</f>
        <v>0</v>
      </c>
      <c r="AO50">
        <f>AN50/AM50</f>
        <v>0</v>
      </c>
      <c r="AP50">
        <v>-0.577747479816223</v>
      </c>
      <c r="AQ50" t="s">
        <v>452</v>
      </c>
      <c r="AR50">
        <v>15484.9</v>
      </c>
      <c r="AS50">
        <v>886.92276</v>
      </c>
      <c r="AT50">
        <v>1273.9</v>
      </c>
      <c r="AU50">
        <f>1-AS50/AT50</f>
        <v>0</v>
      </c>
      <c r="AV50">
        <v>0.5</v>
      </c>
      <c r="AW50">
        <f>BM50</f>
        <v>0</v>
      </c>
      <c r="AX50">
        <f>J50</f>
        <v>0</v>
      </c>
      <c r="AY50">
        <f>AU50*AV50*AW50</f>
        <v>0</v>
      </c>
      <c r="AZ50">
        <f>BE50/AT50</f>
        <v>0</v>
      </c>
      <c r="BA50">
        <f>(AX50-AP50)/AW50</f>
        <v>0</v>
      </c>
      <c r="BB50">
        <f>(AM50-AT50)/AT50</f>
        <v>0</v>
      </c>
      <c r="BC50" t="s">
        <v>453</v>
      </c>
      <c r="BD50">
        <v>582.75</v>
      </c>
      <c r="BE50">
        <f>AT50-BD50</f>
        <v>0</v>
      </c>
      <c r="BF50">
        <f>(AT50-AS50)/(AT50-BD50)</f>
        <v>0</v>
      </c>
      <c r="BG50">
        <f>(AM50-AT50)/(AM50-BD50)</f>
        <v>0</v>
      </c>
      <c r="BH50">
        <f>(AT50-AS50)/(AT50-AL50)</f>
        <v>0</v>
      </c>
      <c r="BI50">
        <f>(AM50-AT50)/(AM50-AL50)</f>
        <v>0</v>
      </c>
      <c r="BJ50">
        <f>(BF50*BD50/AS50)</f>
        <v>0</v>
      </c>
      <c r="BK50">
        <f>(1-BJ50)</f>
        <v>0</v>
      </c>
      <c r="BL50">
        <f>$B$11*CJ50+$C$11*CK50+$F$11*CL50*(1-CO50)</f>
        <v>0</v>
      </c>
      <c r="BM50">
        <f>BL50*BN50</f>
        <v>0</v>
      </c>
      <c r="BN50">
        <f>($B$11*$D$9+$C$11*$D$9+$F$11*((CY50+CQ50)/MAX(CY50+CQ50+CZ50, 0.1)*$I$9+CZ50/MAX(CY50+CQ50+CZ50, 0.1)*$J$9))/($B$11+$C$11+$F$11)</f>
        <v>0</v>
      </c>
      <c r="BO50">
        <f>($B$11*$K$9+$C$11*$K$9+$F$11*((CY50+CQ50)/MAX(CY50+CQ50+CZ50, 0.1)*$P$9+CZ50/MAX(CY50+CQ50+CZ50, 0.1)*$Q$9))/($B$11+$C$11+$F$11)</f>
        <v>0</v>
      </c>
      <c r="BP50">
        <v>6</v>
      </c>
      <c r="BQ50">
        <v>0.5</v>
      </c>
      <c r="BR50" t="s">
        <v>293</v>
      </c>
      <c r="BS50">
        <v>2</v>
      </c>
      <c r="BT50">
        <v>1603920969.5</v>
      </c>
      <c r="BU50">
        <v>378.697516129032</v>
      </c>
      <c r="BV50">
        <v>400.000806451613</v>
      </c>
      <c r="BW50">
        <v>18.7343032258064</v>
      </c>
      <c r="BX50">
        <v>10.0317</v>
      </c>
      <c r="BY50">
        <v>378.230258064516</v>
      </c>
      <c r="BZ50">
        <v>18.7647709677419</v>
      </c>
      <c r="CA50">
        <v>500.023419354839</v>
      </c>
      <c r="CB50">
        <v>101.622032258064</v>
      </c>
      <c r="CC50">
        <v>0.100015629032258</v>
      </c>
      <c r="CD50">
        <v>35.849364516129</v>
      </c>
      <c r="CE50">
        <v>34.5379612903226</v>
      </c>
      <c r="CF50">
        <v>999.9</v>
      </c>
      <c r="CG50">
        <v>0</v>
      </c>
      <c r="CH50">
        <v>0</v>
      </c>
      <c r="CI50">
        <v>9997.01870967742</v>
      </c>
      <c r="CJ50">
        <v>0</v>
      </c>
      <c r="CK50">
        <v>289.594838709677</v>
      </c>
      <c r="CL50">
        <v>1299.97838709677</v>
      </c>
      <c r="CM50">
        <v>0.900002225806452</v>
      </c>
      <c r="CN50">
        <v>0.0999978129032258</v>
      </c>
      <c r="CO50">
        <v>0</v>
      </c>
      <c r="CP50">
        <v>889.200064516129</v>
      </c>
      <c r="CQ50">
        <v>4.99979</v>
      </c>
      <c r="CR50">
        <v>11820.364516129</v>
      </c>
      <c r="CS50">
        <v>11051.0935483871</v>
      </c>
      <c r="CT50">
        <v>48.6890322580645</v>
      </c>
      <c r="CU50">
        <v>50.9857741935484</v>
      </c>
      <c r="CV50">
        <v>49.778</v>
      </c>
      <c r="CW50">
        <v>50.1168709677419</v>
      </c>
      <c r="CX50">
        <v>50.4918709677419</v>
      </c>
      <c r="CY50">
        <v>1165.48225806452</v>
      </c>
      <c r="CZ50">
        <v>129.496129032258</v>
      </c>
      <c r="DA50">
        <v>0</v>
      </c>
      <c r="DB50">
        <v>105.900000095367</v>
      </c>
      <c r="DC50">
        <v>0</v>
      </c>
      <c r="DD50">
        <v>886.92276</v>
      </c>
      <c r="DE50">
        <v>-158.011461289779</v>
      </c>
      <c r="DF50">
        <v>-1990.66153556735</v>
      </c>
      <c r="DG50">
        <v>11791.624</v>
      </c>
      <c r="DH50">
        <v>15</v>
      </c>
      <c r="DI50">
        <v>1603919411.1</v>
      </c>
      <c r="DJ50" t="s">
        <v>414</v>
      </c>
      <c r="DK50">
        <v>1603919408.6</v>
      </c>
      <c r="DL50">
        <v>1603919411.1</v>
      </c>
      <c r="DM50">
        <v>3</v>
      </c>
      <c r="DN50">
        <v>0.165</v>
      </c>
      <c r="DO50">
        <v>0.001</v>
      </c>
      <c r="DP50">
        <v>0.471</v>
      </c>
      <c r="DQ50">
        <v>-0.105</v>
      </c>
      <c r="DR50">
        <v>400</v>
      </c>
      <c r="DS50">
        <v>14</v>
      </c>
      <c r="DT50">
        <v>0.18</v>
      </c>
      <c r="DU50">
        <v>0.22</v>
      </c>
      <c r="DV50">
        <v>14.9595591820161</v>
      </c>
      <c r="DW50">
        <v>-0.58924036570136</v>
      </c>
      <c r="DX50">
        <v>0.045054521185492</v>
      </c>
      <c r="DY50">
        <v>0</v>
      </c>
      <c r="DZ50">
        <v>-21.3002966666667</v>
      </c>
      <c r="EA50">
        <v>0.703899443826523</v>
      </c>
      <c r="EB50">
        <v>0.0522605107982011</v>
      </c>
      <c r="EC50">
        <v>0</v>
      </c>
      <c r="ED50">
        <v>8.70264266666667</v>
      </c>
      <c r="EE50">
        <v>-0.0205161290322591</v>
      </c>
      <c r="EF50">
        <v>0.00281426003694657</v>
      </c>
      <c r="EG50">
        <v>1</v>
      </c>
      <c r="EH50">
        <v>1</v>
      </c>
      <c r="EI50">
        <v>3</v>
      </c>
      <c r="EJ50" t="s">
        <v>295</v>
      </c>
      <c r="EK50">
        <v>100</v>
      </c>
      <c r="EL50">
        <v>100</v>
      </c>
      <c r="EM50">
        <v>0.468</v>
      </c>
      <c r="EN50">
        <v>-0.0305</v>
      </c>
      <c r="EO50">
        <v>0.318524634809625</v>
      </c>
      <c r="EP50">
        <v>0.000608231501840576</v>
      </c>
      <c r="EQ50">
        <v>-6.15721122119998e-07</v>
      </c>
      <c r="ER50">
        <v>1.2304956265122e-10</v>
      </c>
      <c r="ES50">
        <v>-0.161570054472467</v>
      </c>
      <c r="ET50">
        <v>-0.00569765496608819</v>
      </c>
      <c r="EU50">
        <v>0.000722946965334274</v>
      </c>
      <c r="EV50">
        <v>-2.50093221867934e-06</v>
      </c>
      <c r="EW50">
        <v>4</v>
      </c>
      <c r="EX50">
        <v>2168</v>
      </c>
      <c r="EY50">
        <v>1</v>
      </c>
      <c r="EZ50">
        <v>28</v>
      </c>
      <c r="FA50">
        <v>26.1</v>
      </c>
      <c r="FB50">
        <v>26.1</v>
      </c>
      <c r="FC50">
        <v>2</v>
      </c>
      <c r="FD50">
        <v>500.807</v>
      </c>
      <c r="FE50">
        <v>133.337</v>
      </c>
      <c r="FF50">
        <v>34.5046</v>
      </c>
      <c r="FG50">
        <v>31.2368</v>
      </c>
      <c r="FH50">
        <v>30.0012</v>
      </c>
      <c r="FI50">
        <v>30.9084</v>
      </c>
      <c r="FJ50">
        <v>30.8631</v>
      </c>
      <c r="FK50">
        <v>20.0027</v>
      </c>
      <c r="FL50">
        <v>0</v>
      </c>
      <c r="FM50">
        <v>100</v>
      </c>
      <c r="FN50">
        <v>-999.9</v>
      </c>
      <c r="FO50">
        <v>400</v>
      </c>
      <c r="FP50">
        <v>13.5369</v>
      </c>
      <c r="FQ50">
        <v>101.216</v>
      </c>
      <c r="FR50">
        <v>101.107</v>
      </c>
    </row>
    <row r="51" spans="1:174">
      <c r="A51">
        <v>35</v>
      </c>
      <c r="B51">
        <v>1603921160.5</v>
      </c>
      <c r="C51">
        <v>6094.40000009537</v>
      </c>
      <c r="D51" t="s">
        <v>454</v>
      </c>
      <c r="E51" t="s">
        <v>455</v>
      </c>
      <c r="F51" t="s">
        <v>288</v>
      </c>
      <c r="G51" t="s">
        <v>304</v>
      </c>
      <c r="H51">
        <v>1603921152.5</v>
      </c>
      <c r="I51">
        <f>CA51*AG51*(BW51-BX51)/(100*BP51*(1000-AG51*BW51))</f>
        <v>0</v>
      </c>
      <c r="J51">
        <f>CA51*AG51*(BV51-BU51*(1000-AG51*BX51)/(1000-AG51*BW51))/(100*BP51)</f>
        <v>0</v>
      </c>
      <c r="K51">
        <f>BU51 - IF(AG51&gt;1, J51*BP51*100.0/(AI51*CI51), 0)</f>
        <v>0</v>
      </c>
      <c r="L51">
        <f>((R51-I51/2)*K51-J51)/(R51+I51/2)</f>
        <v>0</v>
      </c>
      <c r="M51">
        <f>L51*(CB51+CC51)/1000.0</f>
        <v>0</v>
      </c>
      <c r="N51">
        <f>(BU51 - IF(AG51&gt;1, J51*BP51*100.0/(AI51*CI51), 0))*(CB51+CC51)/1000.0</f>
        <v>0</v>
      </c>
      <c r="O51">
        <f>2.0/((1/Q51-1/P51)+SIGN(Q51)*SQRT((1/Q51-1/P51)*(1/Q51-1/P51) + 4*BQ51/((BQ51+1)*(BQ51+1))*(2*1/Q51*1/P51-1/P51*1/P51)))</f>
        <v>0</v>
      </c>
      <c r="P51">
        <f>IF(LEFT(BR51,1)&lt;&gt;"0",IF(LEFT(BR51,1)="1",3.0,BS51),$D$5+$E$5*(CI51*CB51/($K$5*1000))+$F$5*(CI51*CB51/($K$5*1000))*MAX(MIN(BP51,$J$5),$I$5)*MAX(MIN(BP51,$J$5),$I$5)+$G$5*MAX(MIN(BP51,$J$5),$I$5)*(CI51*CB51/($K$5*1000))+$H$5*(CI51*CB51/($K$5*1000))*(CI51*CB51/($K$5*1000)))</f>
        <v>0</v>
      </c>
      <c r="Q51">
        <f>I51*(1000-(1000*0.61365*exp(17.502*U51/(240.97+U51))/(CB51+CC51)+BW51)/2)/(1000*0.61365*exp(17.502*U51/(240.97+U51))/(CB51+CC51)-BW51)</f>
        <v>0</v>
      </c>
      <c r="R51">
        <f>1/((BQ51+1)/(O51/1.6)+1/(P51/1.37)) + BQ51/((BQ51+1)/(O51/1.6) + BQ51/(P51/1.37))</f>
        <v>0</v>
      </c>
      <c r="S51">
        <f>(BM51*BO51)</f>
        <v>0</v>
      </c>
      <c r="T51">
        <f>(CD51+(S51+2*0.95*5.67E-8*(((CD51+$B$7)+273)^4-(CD51+273)^4)-44100*I51)/(1.84*29.3*P51+8*0.95*5.67E-8*(CD51+273)^3))</f>
        <v>0</v>
      </c>
      <c r="U51">
        <f>($C$7*CE51+$D$7*CF51+$E$7*T51)</f>
        <v>0</v>
      </c>
      <c r="V51">
        <f>0.61365*exp(17.502*U51/(240.97+U51))</f>
        <v>0</v>
      </c>
      <c r="W51">
        <f>(X51/Y51*100)</f>
        <v>0</v>
      </c>
      <c r="X51">
        <f>BW51*(CB51+CC51)/1000</f>
        <v>0</v>
      </c>
      <c r="Y51">
        <f>0.61365*exp(17.502*CD51/(240.97+CD51))</f>
        <v>0</v>
      </c>
      <c r="Z51">
        <f>(V51-BW51*(CB51+CC51)/1000)</f>
        <v>0</v>
      </c>
      <c r="AA51">
        <f>(-I51*44100)</f>
        <v>0</v>
      </c>
      <c r="AB51">
        <f>2*29.3*P51*0.92*(CD51-U51)</f>
        <v>0</v>
      </c>
      <c r="AC51">
        <f>2*0.95*5.67E-8*(((CD51+$B$7)+273)^4-(U51+273)^4)</f>
        <v>0</v>
      </c>
      <c r="AD51">
        <f>S51+AC51+AA51+AB51</f>
        <v>0</v>
      </c>
      <c r="AE51">
        <v>0</v>
      </c>
      <c r="AF51">
        <v>0</v>
      </c>
      <c r="AG51">
        <f>IF(AE51*$H$13&gt;=AI51,1.0,(AI51/(AI51-AE51*$H$13)))</f>
        <v>0</v>
      </c>
      <c r="AH51">
        <f>(AG51-1)*100</f>
        <v>0</v>
      </c>
      <c r="AI51">
        <f>MAX(0,($B$13+$C$13*CI51)/(1+$D$13*CI51)*CB51/(CD51+273)*$E$13)</f>
        <v>0</v>
      </c>
      <c r="AJ51" t="s">
        <v>290</v>
      </c>
      <c r="AK51">
        <v>15552.9</v>
      </c>
      <c r="AL51">
        <v>715.476923076923</v>
      </c>
      <c r="AM51">
        <v>3262.08</v>
      </c>
      <c r="AN51">
        <f>AM51-AL51</f>
        <v>0</v>
      </c>
      <c r="AO51">
        <f>AN51/AM51</f>
        <v>0</v>
      </c>
      <c r="AP51">
        <v>-0.577747479816223</v>
      </c>
      <c r="AQ51" t="s">
        <v>456</v>
      </c>
      <c r="AR51">
        <v>15498.5</v>
      </c>
      <c r="AS51">
        <v>885.17412</v>
      </c>
      <c r="AT51">
        <v>1112.93</v>
      </c>
      <c r="AU51">
        <f>1-AS51/AT51</f>
        <v>0</v>
      </c>
      <c r="AV51">
        <v>0.5</v>
      </c>
      <c r="AW51">
        <f>BM51</f>
        <v>0</v>
      </c>
      <c r="AX51">
        <f>J51</f>
        <v>0</v>
      </c>
      <c r="AY51">
        <f>AU51*AV51*AW51</f>
        <v>0</v>
      </c>
      <c r="AZ51">
        <f>BE51/AT51</f>
        <v>0</v>
      </c>
      <c r="BA51">
        <f>(AX51-AP51)/AW51</f>
        <v>0</v>
      </c>
      <c r="BB51">
        <f>(AM51-AT51)/AT51</f>
        <v>0</v>
      </c>
      <c r="BC51" t="s">
        <v>457</v>
      </c>
      <c r="BD51">
        <v>674.38</v>
      </c>
      <c r="BE51">
        <f>AT51-BD51</f>
        <v>0</v>
      </c>
      <c r="BF51">
        <f>(AT51-AS51)/(AT51-BD51)</f>
        <v>0</v>
      </c>
      <c r="BG51">
        <f>(AM51-AT51)/(AM51-BD51)</f>
        <v>0</v>
      </c>
      <c r="BH51">
        <f>(AT51-AS51)/(AT51-AL51)</f>
        <v>0</v>
      </c>
      <c r="BI51">
        <f>(AM51-AT51)/(AM51-AL51)</f>
        <v>0</v>
      </c>
      <c r="BJ51">
        <f>(BF51*BD51/AS51)</f>
        <v>0</v>
      </c>
      <c r="BK51">
        <f>(1-BJ51)</f>
        <v>0</v>
      </c>
      <c r="BL51">
        <f>$B$11*CJ51+$C$11*CK51+$F$11*CL51*(1-CO51)</f>
        <v>0</v>
      </c>
      <c r="BM51">
        <f>BL51*BN51</f>
        <v>0</v>
      </c>
      <c r="BN51">
        <f>($B$11*$D$9+$C$11*$D$9+$F$11*((CY51+CQ51)/MAX(CY51+CQ51+CZ51, 0.1)*$I$9+CZ51/MAX(CY51+CQ51+CZ51, 0.1)*$J$9))/($B$11+$C$11+$F$11)</f>
        <v>0</v>
      </c>
      <c r="BO51">
        <f>($B$11*$K$9+$C$11*$K$9+$F$11*((CY51+CQ51)/MAX(CY51+CQ51+CZ51, 0.1)*$P$9+CZ51/MAX(CY51+CQ51+CZ51, 0.1)*$Q$9))/($B$11+$C$11+$F$11)</f>
        <v>0</v>
      </c>
      <c r="BP51">
        <v>6</v>
      </c>
      <c r="BQ51">
        <v>0.5</v>
      </c>
      <c r="BR51" t="s">
        <v>293</v>
      </c>
      <c r="BS51">
        <v>2</v>
      </c>
      <c r="BT51">
        <v>1603921152.5</v>
      </c>
      <c r="BU51">
        <v>384.460774193548</v>
      </c>
      <c r="BV51">
        <v>400.013483870968</v>
      </c>
      <c r="BW51">
        <v>18.2804935483871</v>
      </c>
      <c r="BX51">
        <v>10.2406387096774</v>
      </c>
      <c r="BY51">
        <v>383.992451612903</v>
      </c>
      <c r="BZ51">
        <v>18.3191967741935</v>
      </c>
      <c r="CA51">
        <v>500.017741935484</v>
      </c>
      <c r="CB51">
        <v>101.615967741936</v>
      </c>
      <c r="CC51">
        <v>0.099969935483871</v>
      </c>
      <c r="CD51">
        <v>35.8844193548387</v>
      </c>
      <c r="CE51">
        <v>34.5713741935484</v>
      </c>
      <c r="CF51">
        <v>999.9</v>
      </c>
      <c r="CG51">
        <v>0</v>
      </c>
      <c r="CH51">
        <v>0</v>
      </c>
      <c r="CI51">
        <v>10001.465483871</v>
      </c>
      <c r="CJ51">
        <v>0</v>
      </c>
      <c r="CK51">
        <v>774.135709677419</v>
      </c>
      <c r="CL51">
        <v>1300.00903225806</v>
      </c>
      <c r="CM51">
        <v>0.900002419354839</v>
      </c>
      <c r="CN51">
        <v>0.0999977161290322</v>
      </c>
      <c r="CO51">
        <v>0</v>
      </c>
      <c r="CP51">
        <v>886.132903225806</v>
      </c>
      <c r="CQ51">
        <v>4.99979</v>
      </c>
      <c r="CR51">
        <v>11966.6612903226</v>
      </c>
      <c r="CS51">
        <v>11051.3774193548</v>
      </c>
      <c r="CT51">
        <v>48.671</v>
      </c>
      <c r="CU51">
        <v>51.016</v>
      </c>
      <c r="CV51">
        <v>49.754</v>
      </c>
      <c r="CW51">
        <v>50.131</v>
      </c>
      <c r="CX51">
        <v>50.437</v>
      </c>
      <c r="CY51">
        <v>1165.50935483871</v>
      </c>
      <c r="CZ51">
        <v>129.499677419355</v>
      </c>
      <c r="DA51">
        <v>0</v>
      </c>
      <c r="DB51">
        <v>123.100000143051</v>
      </c>
      <c r="DC51">
        <v>0</v>
      </c>
      <c r="DD51">
        <v>885.17412</v>
      </c>
      <c r="DE51">
        <v>-76.7807691040194</v>
      </c>
      <c r="DF51">
        <v>-1050.36922851165</v>
      </c>
      <c r="DG51">
        <v>11957.22</v>
      </c>
      <c r="DH51">
        <v>15</v>
      </c>
      <c r="DI51">
        <v>1603919411.1</v>
      </c>
      <c r="DJ51" t="s">
        <v>414</v>
      </c>
      <c r="DK51">
        <v>1603919408.6</v>
      </c>
      <c r="DL51">
        <v>1603919411.1</v>
      </c>
      <c r="DM51">
        <v>3</v>
      </c>
      <c r="DN51">
        <v>0.165</v>
      </c>
      <c r="DO51">
        <v>0.001</v>
      </c>
      <c r="DP51">
        <v>0.471</v>
      </c>
      <c r="DQ51">
        <v>-0.105</v>
      </c>
      <c r="DR51">
        <v>400</v>
      </c>
      <c r="DS51">
        <v>14</v>
      </c>
      <c r="DT51">
        <v>0.18</v>
      </c>
      <c r="DU51">
        <v>0.22</v>
      </c>
      <c r="DV51">
        <v>10.3375050815876</v>
      </c>
      <c r="DW51">
        <v>0.020512911570296</v>
      </c>
      <c r="DX51">
        <v>0.0258177612511359</v>
      </c>
      <c r="DY51">
        <v>1</v>
      </c>
      <c r="DZ51">
        <v>-15.5530433333333</v>
      </c>
      <c r="EA51">
        <v>-0.190208676307048</v>
      </c>
      <c r="EB51">
        <v>0.0326543175637702</v>
      </c>
      <c r="EC51">
        <v>1</v>
      </c>
      <c r="ED51">
        <v>8.04172866666667</v>
      </c>
      <c r="EE51">
        <v>0.43414371523915</v>
      </c>
      <c r="EF51">
        <v>0.0314816298533322</v>
      </c>
      <c r="EG51">
        <v>0</v>
      </c>
      <c r="EH51">
        <v>2</v>
      </c>
      <c r="EI51">
        <v>3</v>
      </c>
      <c r="EJ51" t="s">
        <v>317</v>
      </c>
      <c r="EK51">
        <v>100</v>
      </c>
      <c r="EL51">
        <v>100</v>
      </c>
      <c r="EM51">
        <v>0.468</v>
      </c>
      <c r="EN51">
        <v>-0.0375</v>
      </c>
      <c r="EO51">
        <v>0.318524634809625</v>
      </c>
      <c r="EP51">
        <v>0.000608231501840576</v>
      </c>
      <c r="EQ51">
        <v>-6.15721122119998e-07</v>
      </c>
      <c r="ER51">
        <v>1.2304956265122e-10</v>
      </c>
      <c r="ES51">
        <v>-0.161570054472467</v>
      </c>
      <c r="ET51">
        <v>-0.00569765496608819</v>
      </c>
      <c r="EU51">
        <v>0.000722946965334274</v>
      </c>
      <c r="EV51">
        <v>-2.50093221867934e-06</v>
      </c>
      <c r="EW51">
        <v>4</v>
      </c>
      <c r="EX51">
        <v>2168</v>
      </c>
      <c r="EY51">
        <v>1</v>
      </c>
      <c r="EZ51">
        <v>28</v>
      </c>
      <c r="FA51">
        <v>29.2</v>
      </c>
      <c r="FB51">
        <v>29.2</v>
      </c>
      <c r="FC51">
        <v>2</v>
      </c>
      <c r="FD51">
        <v>508.873</v>
      </c>
      <c r="FE51">
        <v>115.071</v>
      </c>
      <c r="FF51">
        <v>34.5174</v>
      </c>
      <c r="FG51">
        <v>31.3246</v>
      </c>
      <c r="FH51">
        <v>30.0007</v>
      </c>
      <c r="FI51">
        <v>31.01</v>
      </c>
      <c r="FJ51">
        <v>30.9543</v>
      </c>
      <c r="FK51">
        <v>19.9944</v>
      </c>
      <c r="FL51">
        <v>0</v>
      </c>
      <c r="FM51">
        <v>100</v>
      </c>
      <c r="FN51">
        <v>-999.9</v>
      </c>
      <c r="FO51">
        <v>400</v>
      </c>
      <c r="FP51">
        <v>18.4368</v>
      </c>
      <c r="FQ51">
        <v>101.213</v>
      </c>
      <c r="FR51">
        <v>101.118</v>
      </c>
    </row>
    <row r="52" spans="1:174">
      <c r="A52">
        <v>36</v>
      </c>
      <c r="B52">
        <v>1603921253.5</v>
      </c>
      <c r="C52">
        <v>6187.40000009537</v>
      </c>
      <c r="D52" t="s">
        <v>458</v>
      </c>
      <c r="E52" t="s">
        <v>459</v>
      </c>
      <c r="F52" t="s">
        <v>288</v>
      </c>
      <c r="G52" t="s">
        <v>304</v>
      </c>
      <c r="H52">
        <v>1603921245.5</v>
      </c>
      <c r="I52">
        <f>CA52*AG52*(BW52-BX52)/(100*BP52*(1000-AG52*BW52))</f>
        <v>0</v>
      </c>
      <c r="J52">
        <f>CA52*AG52*(BV52-BU52*(1000-AG52*BX52)/(1000-AG52*BW52))/(100*BP52)</f>
        <v>0</v>
      </c>
      <c r="K52">
        <f>BU52 - IF(AG52&gt;1, J52*BP52*100.0/(AI52*CI52), 0)</f>
        <v>0</v>
      </c>
      <c r="L52">
        <f>((R52-I52/2)*K52-J52)/(R52+I52/2)</f>
        <v>0</v>
      </c>
      <c r="M52">
        <f>L52*(CB52+CC52)/1000.0</f>
        <v>0</v>
      </c>
      <c r="N52">
        <f>(BU52 - IF(AG52&gt;1, J52*BP52*100.0/(AI52*CI52), 0))*(CB52+CC52)/1000.0</f>
        <v>0</v>
      </c>
      <c r="O52">
        <f>2.0/((1/Q52-1/P52)+SIGN(Q52)*SQRT((1/Q52-1/P52)*(1/Q52-1/P52) + 4*BQ52/((BQ52+1)*(BQ52+1))*(2*1/Q52*1/P52-1/P52*1/P52)))</f>
        <v>0</v>
      </c>
      <c r="P52">
        <f>IF(LEFT(BR52,1)&lt;&gt;"0",IF(LEFT(BR52,1)="1",3.0,BS52),$D$5+$E$5*(CI52*CB52/($K$5*1000))+$F$5*(CI52*CB52/($K$5*1000))*MAX(MIN(BP52,$J$5),$I$5)*MAX(MIN(BP52,$J$5),$I$5)+$G$5*MAX(MIN(BP52,$J$5),$I$5)*(CI52*CB52/($K$5*1000))+$H$5*(CI52*CB52/($K$5*1000))*(CI52*CB52/($K$5*1000)))</f>
        <v>0</v>
      </c>
      <c r="Q52">
        <f>I52*(1000-(1000*0.61365*exp(17.502*U52/(240.97+U52))/(CB52+CC52)+BW52)/2)/(1000*0.61365*exp(17.502*U52/(240.97+U52))/(CB52+CC52)-BW52)</f>
        <v>0</v>
      </c>
      <c r="R52">
        <f>1/((BQ52+1)/(O52/1.6)+1/(P52/1.37)) + BQ52/((BQ52+1)/(O52/1.6) + BQ52/(P52/1.37))</f>
        <v>0</v>
      </c>
      <c r="S52">
        <f>(BM52*BO52)</f>
        <v>0</v>
      </c>
      <c r="T52">
        <f>(CD52+(S52+2*0.95*5.67E-8*(((CD52+$B$7)+273)^4-(CD52+273)^4)-44100*I52)/(1.84*29.3*P52+8*0.95*5.67E-8*(CD52+273)^3))</f>
        <v>0</v>
      </c>
      <c r="U52">
        <f>($C$7*CE52+$D$7*CF52+$E$7*T52)</f>
        <v>0</v>
      </c>
      <c r="V52">
        <f>0.61365*exp(17.502*U52/(240.97+U52))</f>
        <v>0</v>
      </c>
      <c r="W52">
        <f>(X52/Y52*100)</f>
        <v>0</v>
      </c>
      <c r="X52">
        <f>BW52*(CB52+CC52)/1000</f>
        <v>0</v>
      </c>
      <c r="Y52">
        <f>0.61365*exp(17.502*CD52/(240.97+CD52))</f>
        <v>0</v>
      </c>
      <c r="Z52">
        <f>(V52-BW52*(CB52+CC52)/1000)</f>
        <v>0</v>
      </c>
      <c r="AA52">
        <f>(-I52*44100)</f>
        <v>0</v>
      </c>
      <c r="AB52">
        <f>2*29.3*P52*0.92*(CD52-U52)</f>
        <v>0</v>
      </c>
      <c r="AC52">
        <f>2*0.95*5.67E-8*(((CD52+$B$7)+273)^4-(U52+273)^4)</f>
        <v>0</v>
      </c>
      <c r="AD52">
        <f>S52+AC52+AA52+AB52</f>
        <v>0</v>
      </c>
      <c r="AE52">
        <v>0</v>
      </c>
      <c r="AF52">
        <v>0</v>
      </c>
      <c r="AG52">
        <f>IF(AE52*$H$13&gt;=AI52,1.0,(AI52/(AI52-AE52*$H$13)))</f>
        <v>0</v>
      </c>
      <c r="AH52">
        <f>(AG52-1)*100</f>
        <v>0</v>
      </c>
      <c r="AI52">
        <f>MAX(0,($B$13+$C$13*CI52)/(1+$D$13*CI52)*CB52/(CD52+273)*$E$13)</f>
        <v>0</v>
      </c>
      <c r="AJ52" t="s">
        <v>290</v>
      </c>
      <c r="AK52">
        <v>15552.9</v>
      </c>
      <c r="AL52">
        <v>715.476923076923</v>
      </c>
      <c r="AM52">
        <v>3262.08</v>
      </c>
      <c r="AN52">
        <f>AM52-AL52</f>
        <v>0</v>
      </c>
      <c r="AO52">
        <f>AN52/AM52</f>
        <v>0</v>
      </c>
      <c r="AP52">
        <v>-0.577747479816223</v>
      </c>
      <c r="AQ52" t="s">
        <v>460</v>
      </c>
      <c r="AR52">
        <v>15426.6</v>
      </c>
      <c r="AS52">
        <v>957.359076923077</v>
      </c>
      <c r="AT52">
        <v>1260.57</v>
      </c>
      <c r="AU52">
        <f>1-AS52/AT52</f>
        <v>0</v>
      </c>
      <c r="AV52">
        <v>0.5</v>
      </c>
      <c r="AW52">
        <f>BM52</f>
        <v>0</v>
      </c>
      <c r="AX52">
        <f>J52</f>
        <v>0</v>
      </c>
      <c r="AY52">
        <f>AU52*AV52*AW52</f>
        <v>0</v>
      </c>
      <c r="AZ52">
        <f>BE52/AT52</f>
        <v>0</v>
      </c>
      <c r="BA52">
        <f>(AX52-AP52)/AW52</f>
        <v>0</v>
      </c>
      <c r="BB52">
        <f>(AM52-AT52)/AT52</f>
        <v>0</v>
      </c>
      <c r="BC52" t="s">
        <v>461</v>
      </c>
      <c r="BD52">
        <v>709.31</v>
      </c>
      <c r="BE52">
        <f>AT52-BD52</f>
        <v>0</v>
      </c>
      <c r="BF52">
        <f>(AT52-AS52)/(AT52-BD52)</f>
        <v>0</v>
      </c>
      <c r="BG52">
        <f>(AM52-AT52)/(AM52-BD52)</f>
        <v>0</v>
      </c>
      <c r="BH52">
        <f>(AT52-AS52)/(AT52-AL52)</f>
        <v>0</v>
      </c>
      <c r="BI52">
        <f>(AM52-AT52)/(AM52-AL52)</f>
        <v>0</v>
      </c>
      <c r="BJ52">
        <f>(BF52*BD52/AS52)</f>
        <v>0</v>
      </c>
      <c r="BK52">
        <f>(1-BJ52)</f>
        <v>0</v>
      </c>
      <c r="BL52">
        <f>$B$11*CJ52+$C$11*CK52+$F$11*CL52*(1-CO52)</f>
        <v>0</v>
      </c>
      <c r="BM52">
        <f>BL52*BN52</f>
        <v>0</v>
      </c>
      <c r="BN52">
        <f>($B$11*$D$9+$C$11*$D$9+$F$11*((CY52+CQ52)/MAX(CY52+CQ52+CZ52, 0.1)*$I$9+CZ52/MAX(CY52+CQ52+CZ52, 0.1)*$J$9))/($B$11+$C$11+$F$11)</f>
        <v>0</v>
      </c>
      <c r="BO52">
        <f>($B$11*$K$9+$C$11*$K$9+$F$11*((CY52+CQ52)/MAX(CY52+CQ52+CZ52, 0.1)*$P$9+CZ52/MAX(CY52+CQ52+CZ52, 0.1)*$Q$9))/($B$11+$C$11+$F$11)</f>
        <v>0</v>
      </c>
      <c r="BP52">
        <v>6</v>
      </c>
      <c r="BQ52">
        <v>0.5</v>
      </c>
      <c r="BR52" t="s">
        <v>293</v>
      </c>
      <c r="BS52">
        <v>2</v>
      </c>
      <c r="BT52">
        <v>1603921245.5</v>
      </c>
      <c r="BU52">
        <v>384.154258064516</v>
      </c>
      <c r="BV52">
        <v>400.021193548387</v>
      </c>
      <c r="BW52">
        <v>17.1460193548387</v>
      </c>
      <c r="BX52">
        <v>10.4783387096774</v>
      </c>
      <c r="BY52">
        <v>383.686064516129</v>
      </c>
      <c r="BZ52">
        <v>17.204364516129</v>
      </c>
      <c r="CA52">
        <v>500.021806451613</v>
      </c>
      <c r="CB52">
        <v>101.623096774194</v>
      </c>
      <c r="CC52">
        <v>0.0999983419354838</v>
      </c>
      <c r="CD52">
        <v>35.9974709677419</v>
      </c>
      <c r="CE52">
        <v>35.2809903225807</v>
      </c>
      <c r="CF52">
        <v>999.9</v>
      </c>
      <c r="CG52">
        <v>0</v>
      </c>
      <c r="CH52">
        <v>0</v>
      </c>
      <c r="CI52">
        <v>9999.97258064516</v>
      </c>
      <c r="CJ52">
        <v>0</v>
      </c>
      <c r="CK52">
        <v>363.411483870968</v>
      </c>
      <c r="CL52">
        <v>1300.00806451613</v>
      </c>
      <c r="CM52">
        <v>0.899996064516129</v>
      </c>
      <c r="CN52">
        <v>0.10000395483871</v>
      </c>
      <c r="CO52">
        <v>0</v>
      </c>
      <c r="CP52">
        <v>958.439806451613</v>
      </c>
      <c r="CQ52">
        <v>4.99979</v>
      </c>
      <c r="CR52">
        <v>12723.4838709677</v>
      </c>
      <c r="CS52">
        <v>11051.3387096774</v>
      </c>
      <c r="CT52">
        <v>48.8363870967742</v>
      </c>
      <c r="CU52">
        <v>51.258</v>
      </c>
      <c r="CV52">
        <v>49.931</v>
      </c>
      <c r="CW52">
        <v>50.391</v>
      </c>
      <c r="CX52">
        <v>50.625</v>
      </c>
      <c r="CY52">
        <v>1165.50161290323</v>
      </c>
      <c r="CZ52">
        <v>129.506451612903</v>
      </c>
      <c r="DA52">
        <v>0</v>
      </c>
      <c r="DB52">
        <v>92.2000000476837</v>
      </c>
      <c r="DC52">
        <v>0</v>
      </c>
      <c r="DD52">
        <v>957.359076923077</v>
      </c>
      <c r="DE52">
        <v>-114.187008400921</v>
      </c>
      <c r="DF52">
        <v>-1593.79828906857</v>
      </c>
      <c r="DG52">
        <v>12707.5384615385</v>
      </c>
      <c r="DH52">
        <v>15</v>
      </c>
      <c r="DI52">
        <v>1603919411.1</v>
      </c>
      <c r="DJ52" t="s">
        <v>414</v>
      </c>
      <c r="DK52">
        <v>1603919408.6</v>
      </c>
      <c r="DL52">
        <v>1603919411.1</v>
      </c>
      <c r="DM52">
        <v>3</v>
      </c>
      <c r="DN52">
        <v>0.165</v>
      </c>
      <c r="DO52">
        <v>0.001</v>
      </c>
      <c r="DP52">
        <v>0.471</v>
      </c>
      <c r="DQ52">
        <v>-0.105</v>
      </c>
      <c r="DR52">
        <v>400</v>
      </c>
      <c r="DS52">
        <v>14</v>
      </c>
      <c r="DT52">
        <v>0.18</v>
      </c>
      <c r="DU52">
        <v>0.22</v>
      </c>
      <c r="DV52">
        <v>11.0513128032345</v>
      </c>
      <c r="DW52">
        <v>0.144225528567044</v>
      </c>
      <c r="DX52">
        <v>0.0227511627044542</v>
      </c>
      <c r="DY52">
        <v>1</v>
      </c>
      <c r="DZ52">
        <v>-15.8673866666667</v>
      </c>
      <c r="EA52">
        <v>-0.218445383759737</v>
      </c>
      <c r="EB52">
        <v>0.0295237049767734</v>
      </c>
      <c r="EC52">
        <v>0</v>
      </c>
      <c r="ED52">
        <v>6.66833966666667</v>
      </c>
      <c r="EE52">
        <v>0.135943314794205</v>
      </c>
      <c r="EF52">
        <v>0.0102428012064843</v>
      </c>
      <c r="EG52">
        <v>1</v>
      </c>
      <c r="EH52">
        <v>2</v>
      </c>
      <c r="EI52">
        <v>3</v>
      </c>
      <c r="EJ52" t="s">
        <v>317</v>
      </c>
      <c r="EK52">
        <v>100</v>
      </c>
      <c r="EL52">
        <v>100</v>
      </c>
      <c r="EM52">
        <v>0.468</v>
      </c>
      <c r="EN52">
        <v>-0.0578</v>
      </c>
      <c r="EO52">
        <v>0.318524634809625</v>
      </c>
      <c r="EP52">
        <v>0.000608231501840576</v>
      </c>
      <c r="EQ52">
        <v>-6.15721122119998e-07</v>
      </c>
      <c r="ER52">
        <v>1.2304956265122e-10</v>
      </c>
      <c r="ES52">
        <v>-0.161570054472467</v>
      </c>
      <c r="ET52">
        <v>-0.00569765496608819</v>
      </c>
      <c r="EU52">
        <v>0.000722946965334274</v>
      </c>
      <c r="EV52">
        <v>-2.50093221867934e-06</v>
      </c>
      <c r="EW52">
        <v>4</v>
      </c>
      <c r="EX52">
        <v>2168</v>
      </c>
      <c r="EY52">
        <v>1</v>
      </c>
      <c r="EZ52">
        <v>28</v>
      </c>
      <c r="FA52">
        <v>30.7</v>
      </c>
      <c r="FB52">
        <v>30.7</v>
      </c>
      <c r="FC52">
        <v>2</v>
      </c>
      <c r="FD52">
        <v>506.845</v>
      </c>
      <c r="FE52">
        <v>128.836</v>
      </c>
      <c r="FF52">
        <v>34.5728</v>
      </c>
      <c r="FG52">
        <v>31.5266</v>
      </c>
      <c r="FH52">
        <v>30.0017</v>
      </c>
      <c r="FI52">
        <v>31.2089</v>
      </c>
      <c r="FJ52">
        <v>31.1715</v>
      </c>
      <c r="FK52">
        <v>19.9935</v>
      </c>
      <c r="FL52">
        <v>0</v>
      </c>
      <c r="FM52">
        <v>100</v>
      </c>
      <c r="FN52">
        <v>-999.9</v>
      </c>
      <c r="FO52">
        <v>400</v>
      </c>
      <c r="FP52">
        <v>17.9482</v>
      </c>
      <c r="FQ52">
        <v>101.173</v>
      </c>
      <c r="FR52">
        <v>101.034</v>
      </c>
    </row>
    <row r="53" spans="1:174">
      <c r="A53">
        <v>37</v>
      </c>
      <c r="B53">
        <v>1603921405.5</v>
      </c>
      <c r="C53">
        <v>6339.40000009537</v>
      </c>
      <c r="D53" t="s">
        <v>462</v>
      </c>
      <c r="E53" t="s">
        <v>463</v>
      </c>
      <c r="F53" t="s">
        <v>464</v>
      </c>
      <c r="G53" t="s">
        <v>374</v>
      </c>
      <c r="H53">
        <v>1603921397.5</v>
      </c>
      <c r="I53">
        <f>CA53*AG53*(BW53-BX53)/(100*BP53*(1000-AG53*BW53))</f>
        <v>0</v>
      </c>
      <c r="J53">
        <f>CA53*AG53*(BV53-BU53*(1000-AG53*BX53)/(1000-AG53*BW53))/(100*BP53)</f>
        <v>0</v>
      </c>
      <c r="K53">
        <f>BU53 - IF(AG53&gt;1, J53*BP53*100.0/(AI53*CI53), 0)</f>
        <v>0</v>
      </c>
      <c r="L53">
        <f>((R53-I53/2)*K53-J53)/(R53+I53/2)</f>
        <v>0</v>
      </c>
      <c r="M53">
        <f>L53*(CB53+CC53)/1000.0</f>
        <v>0</v>
      </c>
      <c r="N53">
        <f>(BU53 - IF(AG53&gt;1, J53*BP53*100.0/(AI53*CI53), 0))*(CB53+CC53)/1000.0</f>
        <v>0</v>
      </c>
      <c r="O53">
        <f>2.0/((1/Q53-1/P53)+SIGN(Q53)*SQRT((1/Q53-1/P53)*(1/Q53-1/P53) + 4*BQ53/((BQ53+1)*(BQ53+1))*(2*1/Q53*1/P53-1/P53*1/P53)))</f>
        <v>0</v>
      </c>
      <c r="P53">
        <f>IF(LEFT(BR53,1)&lt;&gt;"0",IF(LEFT(BR53,1)="1",3.0,BS53),$D$5+$E$5*(CI53*CB53/($K$5*1000))+$F$5*(CI53*CB53/($K$5*1000))*MAX(MIN(BP53,$J$5),$I$5)*MAX(MIN(BP53,$J$5),$I$5)+$G$5*MAX(MIN(BP53,$J$5),$I$5)*(CI53*CB53/($K$5*1000))+$H$5*(CI53*CB53/($K$5*1000))*(CI53*CB53/($K$5*1000)))</f>
        <v>0</v>
      </c>
      <c r="Q53">
        <f>I53*(1000-(1000*0.61365*exp(17.502*U53/(240.97+U53))/(CB53+CC53)+BW53)/2)/(1000*0.61365*exp(17.502*U53/(240.97+U53))/(CB53+CC53)-BW53)</f>
        <v>0</v>
      </c>
      <c r="R53">
        <f>1/((BQ53+1)/(O53/1.6)+1/(P53/1.37)) + BQ53/((BQ53+1)/(O53/1.6) + BQ53/(P53/1.37))</f>
        <v>0</v>
      </c>
      <c r="S53">
        <f>(BM53*BO53)</f>
        <v>0</v>
      </c>
      <c r="T53">
        <f>(CD53+(S53+2*0.95*5.67E-8*(((CD53+$B$7)+273)^4-(CD53+273)^4)-44100*I53)/(1.84*29.3*P53+8*0.95*5.67E-8*(CD53+273)^3))</f>
        <v>0</v>
      </c>
      <c r="U53">
        <f>($C$7*CE53+$D$7*CF53+$E$7*T53)</f>
        <v>0</v>
      </c>
      <c r="V53">
        <f>0.61365*exp(17.502*U53/(240.97+U53))</f>
        <v>0</v>
      </c>
      <c r="W53">
        <f>(X53/Y53*100)</f>
        <v>0</v>
      </c>
      <c r="X53">
        <f>BW53*(CB53+CC53)/1000</f>
        <v>0</v>
      </c>
      <c r="Y53">
        <f>0.61365*exp(17.502*CD53/(240.97+CD53))</f>
        <v>0</v>
      </c>
      <c r="Z53">
        <f>(V53-BW53*(CB53+CC53)/1000)</f>
        <v>0</v>
      </c>
      <c r="AA53">
        <f>(-I53*44100)</f>
        <v>0</v>
      </c>
      <c r="AB53">
        <f>2*29.3*P53*0.92*(CD53-U53)</f>
        <v>0</v>
      </c>
      <c r="AC53">
        <f>2*0.95*5.67E-8*(((CD53+$B$7)+273)^4-(U53+273)^4)</f>
        <v>0</v>
      </c>
      <c r="AD53">
        <f>S53+AC53+AA53+AB53</f>
        <v>0</v>
      </c>
      <c r="AE53">
        <v>0</v>
      </c>
      <c r="AF53">
        <v>0</v>
      </c>
      <c r="AG53">
        <f>IF(AE53*$H$13&gt;=AI53,1.0,(AI53/(AI53-AE53*$H$13)))</f>
        <v>0</v>
      </c>
      <c r="AH53">
        <f>(AG53-1)*100</f>
        <v>0</v>
      </c>
      <c r="AI53">
        <f>MAX(0,($B$13+$C$13*CI53)/(1+$D$13*CI53)*CB53/(CD53+273)*$E$13)</f>
        <v>0</v>
      </c>
      <c r="AJ53" t="s">
        <v>290</v>
      </c>
      <c r="AK53">
        <v>15552.9</v>
      </c>
      <c r="AL53">
        <v>715.476923076923</v>
      </c>
      <c r="AM53">
        <v>3262.08</v>
      </c>
      <c r="AN53">
        <f>AM53-AL53</f>
        <v>0</v>
      </c>
      <c r="AO53">
        <f>AN53/AM53</f>
        <v>0</v>
      </c>
      <c r="AP53">
        <v>-0.577747479816223</v>
      </c>
      <c r="AQ53" t="s">
        <v>465</v>
      </c>
      <c r="AR53">
        <v>15432.9</v>
      </c>
      <c r="AS53">
        <v>1343.9392</v>
      </c>
      <c r="AT53">
        <v>1729.74</v>
      </c>
      <c r="AU53">
        <f>1-AS53/AT53</f>
        <v>0</v>
      </c>
      <c r="AV53">
        <v>0.5</v>
      </c>
      <c r="AW53">
        <f>BM53</f>
        <v>0</v>
      </c>
      <c r="AX53">
        <f>J53</f>
        <v>0</v>
      </c>
      <c r="AY53">
        <f>AU53*AV53*AW53</f>
        <v>0</v>
      </c>
      <c r="AZ53">
        <f>BE53/AT53</f>
        <v>0</v>
      </c>
      <c r="BA53">
        <f>(AX53-AP53)/AW53</f>
        <v>0</v>
      </c>
      <c r="BB53">
        <f>(AM53-AT53)/AT53</f>
        <v>0</v>
      </c>
      <c r="BC53" t="s">
        <v>466</v>
      </c>
      <c r="BD53">
        <v>735.12</v>
      </c>
      <c r="BE53">
        <f>AT53-BD53</f>
        <v>0</v>
      </c>
      <c r="BF53">
        <f>(AT53-AS53)/(AT53-BD53)</f>
        <v>0</v>
      </c>
      <c r="BG53">
        <f>(AM53-AT53)/(AM53-BD53)</f>
        <v>0</v>
      </c>
      <c r="BH53">
        <f>(AT53-AS53)/(AT53-AL53)</f>
        <v>0</v>
      </c>
      <c r="BI53">
        <f>(AM53-AT53)/(AM53-AL53)</f>
        <v>0</v>
      </c>
      <c r="BJ53">
        <f>(BF53*BD53/AS53)</f>
        <v>0</v>
      </c>
      <c r="BK53">
        <f>(1-BJ53)</f>
        <v>0</v>
      </c>
      <c r="BL53">
        <f>$B$11*CJ53+$C$11*CK53+$F$11*CL53*(1-CO53)</f>
        <v>0</v>
      </c>
      <c r="BM53">
        <f>BL53*BN53</f>
        <v>0</v>
      </c>
      <c r="BN53">
        <f>($B$11*$D$9+$C$11*$D$9+$F$11*((CY53+CQ53)/MAX(CY53+CQ53+CZ53, 0.1)*$I$9+CZ53/MAX(CY53+CQ53+CZ53, 0.1)*$J$9))/($B$11+$C$11+$F$11)</f>
        <v>0</v>
      </c>
      <c r="BO53">
        <f>($B$11*$K$9+$C$11*$K$9+$F$11*((CY53+CQ53)/MAX(CY53+CQ53+CZ53, 0.1)*$P$9+CZ53/MAX(CY53+CQ53+CZ53, 0.1)*$Q$9))/($B$11+$C$11+$F$11)</f>
        <v>0</v>
      </c>
      <c r="BP53">
        <v>6</v>
      </c>
      <c r="BQ53">
        <v>0.5</v>
      </c>
      <c r="BR53" t="s">
        <v>293</v>
      </c>
      <c r="BS53">
        <v>2</v>
      </c>
      <c r="BT53">
        <v>1603921397.5</v>
      </c>
      <c r="BU53">
        <v>381.477193548387</v>
      </c>
      <c r="BV53">
        <v>399.995548387097</v>
      </c>
      <c r="BW53">
        <v>21.1349967741935</v>
      </c>
      <c r="BX53">
        <v>10.8128741935484</v>
      </c>
      <c r="BY53">
        <v>381.009612903226</v>
      </c>
      <c r="BZ53">
        <v>21.1180290322581</v>
      </c>
      <c r="CA53">
        <v>500.010612903226</v>
      </c>
      <c r="CB53">
        <v>101.621580645161</v>
      </c>
      <c r="CC53">
        <v>0.0999706516129032</v>
      </c>
      <c r="CD53">
        <v>35.7820064516129</v>
      </c>
      <c r="CE53">
        <v>34.5299516129032</v>
      </c>
      <c r="CF53">
        <v>999.9</v>
      </c>
      <c r="CG53">
        <v>0</v>
      </c>
      <c r="CH53">
        <v>0</v>
      </c>
      <c r="CI53">
        <v>9995.20387096774</v>
      </c>
      <c r="CJ53">
        <v>0</v>
      </c>
      <c r="CK53">
        <v>392.366903225806</v>
      </c>
      <c r="CL53">
        <v>1300.01129032258</v>
      </c>
      <c r="CM53">
        <v>0.900003967741935</v>
      </c>
      <c r="CN53">
        <v>0.0999958387096774</v>
      </c>
      <c r="CO53">
        <v>0</v>
      </c>
      <c r="CP53">
        <v>1346.10935483871</v>
      </c>
      <c r="CQ53">
        <v>4.99979</v>
      </c>
      <c r="CR53">
        <v>17775.1806451613</v>
      </c>
      <c r="CS53">
        <v>11051.3967741935</v>
      </c>
      <c r="CT53">
        <v>48.887</v>
      </c>
      <c r="CU53">
        <v>51.292</v>
      </c>
      <c r="CV53">
        <v>50</v>
      </c>
      <c r="CW53">
        <v>50.495935483871</v>
      </c>
      <c r="CX53">
        <v>50.687</v>
      </c>
      <c r="CY53">
        <v>1165.51580645161</v>
      </c>
      <c r="CZ53">
        <v>129.495483870968</v>
      </c>
      <c r="DA53">
        <v>0</v>
      </c>
      <c r="DB53">
        <v>116.600000143051</v>
      </c>
      <c r="DC53">
        <v>0</v>
      </c>
      <c r="DD53">
        <v>1343.9392</v>
      </c>
      <c r="DE53">
        <v>-167.922307406384</v>
      </c>
      <c r="DF53">
        <v>-2324.99999626775</v>
      </c>
      <c r="DG53">
        <v>17744.3</v>
      </c>
      <c r="DH53">
        <v>15</v>
      </c>
      <c r="DI53">
        <v>1603919411.1</v>
      </c>
      <c r="DJ53" t="s">
        <v>414</v>
      </c>
      <c r="DK53">
        <v>1603919408.6</v>
      </c>
      <c r="DL53">
        <v>1603919411.1</v>
      </c>
      <c r="DM53">
        <v>3</v>
      </c>
      <c r="DN53">
        <v>0.165</v>
      </c>
      <c r="DO53">
        <v>0.001</v>
      </c>
      <c r="DP53">
        <v>0.471</v>
      </c>
      <c r="DQ53">
        <v>-0.105</v>
      </c>
      <c r="DR53">
        <v>400</v>
      </c>
      <c r="DS53">
        <v>14</v>
      </c>
      <c r="DT53">
        <v>0.18</v>
      </c>
      <c r="DU53">
        <v>0.22</v>
      </c>
      <c r="DV53">
        <v>12.0755826571156</v>
      </c>
      <c r="DW53">
        <v>0.505849592052187</v>
      </c>
      <c r="DX53">
        <v>0.047174430542791</v>
      </c>
      <c r="DY53">
        <v>0</v>
      </c>
      <c r="DZ53">
        <v>-18.52316</v>
      </c>
      <c r="EA53">
        <v>-0.722744382647414</v>
      </c>
      <c r="EB53">
        <v>0.062856904155391</v>
      </c>
      <c r="EC53">
        <v>0</v>
      </c>
      <c r="ED53">
        <v>10.32463</v>
      </c>
      <c r="EE53">
        <v>0.519940378198012</v>
      </c>
      <c r="EF53">
        <v>0.0378926743139972</v>
      </c>
      <c r="EG53">
        <v>0</v>
      </c>
      <c r="EH53">
        <v>0</v>
      </c>
      <c r="EI53">
        <v>3</v>
      </c>
      <c r="EJ53" t="s">
        <v>300</v>
      </c>
      <c r="EK53">
        <v>100</v>
      </c>
      <c r="EL53">
        <v>100</v>
      </c>
      <c r="EM53">
        <v>0.468</v>
      </c>
      <c r="EN53">
        <v>0.0185</v>
      </c>
      <c r="EO53">
        <v>0.318524634809625</v>
      </c>
      <c r="EP53">
        <v>0.000608231501840576</v>
      </c>
      <c r="EQ53">
        <v>-6.15721122119998e-07</v>
      </c>
      <c r="ER53">
        <v>1.2304956265122e-10</v>
      </c>
      <c r="ES53">
        <v>-0.161570054472467</v>
      </c>
      <c r="ET53">
        <v>-0.00569765496608819</v>
      </c>
      <c r="EU53">
        <v>0.000722946965334274</v>
      </c>
      <c r="EV53">
        <v>-2.50093221867934e-06</v>
      </c>
      <c r="EW53">
        <v>4</v>
      </c>
      <c r="EX53">
        <v>2168</v>
      </c>
      <c r="EY53">
        <v>1</v>
      </c>
      <c r="EZ53">
        <v>28</v>
      </c>
      <c r="FA53">
        <v>33.3</v>
      </c>
      <c r="FB53">
        <v>33.2</v>
      </c>
      <c r="FC53">
        <v>2</v>
      </c>
      <c r="FD53">
        <v>503.781</v>
      </c>
      <c r="FE53">
        <v>121.487</v>
      </c>
      <c r="FF53">
        <v>34.5893</v>
      </c>
      <c r="FG53">
        <v>31.694</v>
      </c>
      <c r="FH53">
        <v>30.0007</v>
      </c>
      <c r="FI53">
        <v>31.3866</v>
      </c>
      <c r="FJ53">
        <v>31.329</v>
      </c>
      <c r="FK53">
        <v>19.9906</v>
      </c>
      <c r="FL53">
        <v>0</v>
      </c>
      <c r="FM53">
        <v>100</v>
      </c>
      <c r="FN53">
        <v>-999.9</v>
      </c>
      <c r="FO53">
        <v>400</v>
      </c>
      <c r="FP53">
        <v>16.8709</v>
      </c>
      <c r="FQ53">
        <v>101.143</v>
      </c>
      <c r="FR53">
        <v>101.036</v>
      </c>
    </row>
    <row r="54" spans="1:174">
      <c r="A54">
        <v>38</v>
      </c>
      <c r="B54">
        <v>1603921497.5</v>
      </c>
      <c r="C54">
        <v>6431.40000009537</v>
      </c>
      <c r="D54" t="s">
        <v>467</v>
      </c>
      <c r="E54" t="s">
        <v>468</v>
      </c>
      <c r="F54" t="s">
        <v>464</v>
      </c>
      <c r="G54" t="s">
        <v>374</v>
      </c>
      <c r="H54">
        <v>1603921489.5</v>
      </c>
      <c r="I54">
        <f>CA54*AG54*(BW54-BX54)/(100*BP54*(1000-AG54*BW54))</f>
        <v>0</v>
      </c>
      <c r="J54">
        <f>CA54*AG54*(BV54-BU54*(1000-AG54*BX54)/(1000-AG54*BW54))/(100*BP54)</f>
        <v>0</v>
      </c>
      <c r="K54">
        <f>BU54 - IF(AG54&gt;1, J54*BP54*100.0/(AI54*CI54), 0)</f>
        <v>0</v>
      </c>
      <c r="L54">
        <f>((R54-I54/2)*K54-J54)/(R54+I54/2)</f>
        <v>0</v>
      </c>
      <c r="M54">
        <f>L54*(CB54+CC54)/1000.0</f>
        <v>0</v>
      </c>
      <c r="N54">
        <f>(BU54 - IF(AG54&gt;1, J54*BP54*100.0/(AI54*CI54), 0))*(CB54+CC54)/1000.0</f>
        <v>0</v>
      </c>
      <c r="O54">
        <f>2.0/((1/Q54-1/P54)+SIGN(Q54)*SQRT((1/Q54-1/P54)*(1/Q54-1/P54) + 4*BQ54/((BQ54+1)*(BQ54+1))*(2*1/Q54*1/P54-1/P54*1/P54)))</f>
        <v>0</v>
      </c>
      <c r="P54">
        <f>IF(LEFT(BR54,1)&lt;&gt;"0",IF(LEFT(BR54,1)="1",3.0,BS54),$D$5+$E$5*(CI54*CB54/($K$5*1000))+$F$5*(CI54*CB54/($K$5*1000))*MAX(MIN(BP54,$J$5),$I$5)*MAX(MIN(BP54,$J$5),$I$5)+$G$5*MAX(MIN(BP54,$J$5),$I$5)*(CI54*CB54/($K$5*1000))+$H$5*(CI54*CB54/($K$5*1000))*(CI54*CB54/($K$5*1000)))</f>
        <v>0</v>
      </c>
      <c r="Q54">
        <f>I54*(1000-(1000*0.61365*exp(17.502*U54/(240.97+U54))/(CB54+CC54)+BW54)/2)/(1000*0.61365*exp(17.502*U54/(240.97+U54))/(CB54+CC54)-BW54)</f>
        <v>0</v>
      </c>
      <c r="R54">
        <f>1/((BQ54+1)/(O54/1.6)+1/(P54/1.37)) + BQ54/((BQ54+1)/(O54/1.6) + BQ54/(P54/1.37))</f>
        <v>0</v>
      </c>
      <c r="S54">
        <f>(BM54*BO54)</f>
        <v>0</v>
      </c>
      <c r="T54">
        <f>(CD54+(S54+2*0.95*5.67E-8*(((CD54+$B$7)+273)^4-(CD54+273)^4)-44100*I54)/(1.84*29.3*P54+8*0.95*5.67E-8*(CD54+273)^3))</f>
        <v>0</v>
      </c>
      <c r="U54">
        <f>($C$7*CE54+$D$7*CF54+$E$7*T54)</f>
        <v>0</v>
      </c>
      <c r="V54">
        <f>0.61365*exp(17.502*U54/(240.97+U54))</f>
        <v>0</v>
      </c>
      <c r="W54">
        <f>(X54/Y54*100)</f>
        <v>0</v>
      </c>
      <c r="X54">
        <f>BW54*(CB54+CC54)/1000</f>
        <v>0</v>
      </c>
      <c r="Y54">
        <f>0.61365*exp(17.502*CD54/(240.97+CD54))</f>
        <v>0</v>
      </c>
      <c r="Z54">
        <f>(V54-BW54*(CB54+CC54)/1000)</f>
        <v>0</v>
      </c>
      <c r="AA54">
        <f>(-I54*44100)</f>
        <v>0</v>
      </c>
      <c r="AB54">
        <f>2*29.3*P54*0.92*(CD54-U54)</f>
        <v>0</v>
      </c>
      <c r="AC54">
        <f>2*0.95*5.67E-8*(((CD54+$B$7)+273)^4-(U54+273)^4)</f>
        <v>0</v>
      </c>
      <c r="AD54">
        <f>S54+AC54+AA54+AB54</f>
        <v>0</v>
      </c>
      <c r="AE54">
        <v>0</v>
      </c>
      <c r="AF54">
        <v>0</v>
      </c>
      <c r="AG54">
        <f>IF(AE54*$H$13&gt;=AI54,1.0,(AI54/(AI54-AE54*$H$13)))</f>
        <v>0</v>
      </c>
      <c r="AH54">
        <f>(AG54-1)*100</f>
        <v>0</v>
      </c>
      <c r="AI54">
        <f>MAX(0,($B$13+$C$13*CI54)/(1+$D$13*CI54)*CB54/(CD54+273)*$E$13)</f>
        <v>0</v>
      </c>
      <c r="AJ54" t="s">
        <v>290</v>
      </c>
      <c r="AK54">
        <v>15552.9</v>
      </c>
      <c r="AL54">
        <v>715.476923076923</v>
      </c>
      <c r="AM54">
        <v>3262.08</v>
      </c>
      <c r="AN54">
        <f>AM54-AL54</f>
        <v>0</v>
      </c>
      <c r="AO54">
        <f>AN54/AM54</f>
        <v>0</v>
      </c>
      <c r="AP54">
        <v>-0.577747479816223</v>
      </c>
      <c r="AQ54" t="s">
        <v>469</v>
      </c>
      <c r="AR54">
        <v>15449.6</v>
      </c>
      <c r="AS54">
        <v>1220.48307692308</v>
      </c>
      <c r="AT54">
        <v>1526.84</v>
      </c>
      <c r="AU54">
        <f>1-AS54/AT54</f>
        <v>0</v>
      </c>
      <c r="AV54">
        <v>0.5</v>
      </c>
      <c r="AW54">
        <f>BM54</f>
        <v>0</v>
      </c>
      <c r="AX54">
        <f>J54</f>
        <v>0</v>
      </c>
      <c r="AY54">
        <f>AU54*AV54*AW54</f>
        <v>0</v>
      </c>
      <c r="AZ54">
        <f>BE54/AT54</f>
        <v>0</v>
      </c>
      <c r="BA54">
        <f>(AX54-AP54)/AW54</f>
        <v>0</v>
      </c>
      <c r="BB54">
        <f>(AM54-AT54)/AT54</f>
        <v>0</v>
      </c>
      <c r="BC54" t="s">
        <v>470</v>
      </c>
      <c r="BD54">
        <v>677.72</v>
      </c>
      <c r="BE54">
        <f>AT54-BD54</f>
        <v>0</v>
      </c>
      <c r="BF54">
        <f>(AT54-AS54)/(AT54-BD54)</f>
        <v>0</v>
      </c>
      <c r="BG54">
        <f>(AM54-AT54)/(AM54-BD54)</f>
        <v>0</v>
      </c>
      <c r="BH54">
        <f>(AT54-AS54)/(AT54-AL54)</f>
        <v>0</v>
      </c>
      <c r="BI54">
        <f>(AM54-AT54)/(AM54-AL54)</f>
        <v>0</v>
      </c>
      <c r="BJ54">
        <f>(BF54*BD54/AS54)</f>
        <v>0</v>
      </c>
      <c r="BK54">
        <f>(1-BJ54)</f>
        <v>0</v>
      </c>
      <c r="BL54">
        <f>$B$11*CJ54+$C$11*CK54+$F$11*CL54*(1-CO54)</f>
        <v>0</v>
      </c>
      <c r="BM54">
        <f>BL54*BN54</f>
        <v>0</v>
      </c>
      <c r="BN54">
        <f>($B$11*$D$9+$C$11*$D$9+$F$11*((CY54+CQ54)/MAX(CY54+CQ54+CZ54, 0.1)*$I$9+CZ54/MAX(CY54+CQ54+CZ54, 0.1)*$J$9))/($B$11+$C$11+$F$11)</f>
        <v>0</v>
      </c>
      <c r="BO54">
        <f>($B$11*$K$9+$C$11*$K$9+$F$11*((CY54+CQ54)/MAX(CY54+CQ54+CZ54, 0.1)*$P$9+CZ54/MAX(CY54+CQ54+CZ54, 0.1)*$Q$9))/($B$11+$C$11+$F$11)</f>
        <v>0</v>
      </c>
      <c r="BP54">
        <v>6</v>
      </c>
      <c r="BQ54">
        <v>0.5</v>
      </c>
      <c r="BR54" t="s">
        <v>293</v>
      </c>
      <c r="BS54">
        <v>2</v>
      </c>
      <c r="BT54">
        <v>1603921489.5</v>
      </c>
      <c r="BU54">
        <v>382.920419354839</v>
      </c>
      <c r="BV54">
        <v>399.996129032258</v>
      </c>
      <c r="BW54">
        <v>20.3675193548387</v>
      </c>
      <c r="BX54">
        <v>10.9423064516129</v>
      </c>
      <c r="BY54">
        <v>382.452419354839</v>
      </c>
      <c r="BZ54">
        <v>20.3663838709677</v>
      </c>
      <c r="CA54">
        <v>500.029774193548</v>
      </c>
      <c r="CB54">
        <v>101.626161290323</v>
      </c>
      <c r="CC54">
        <v>0.100032490322581</v>
      </c>
      <c r="CD54">
        <v>35.7661322580645</v>
      </c>
      <c r="CE54">
        <v>34.3384774193548</v>
      </c>
      <c r="CF54">
        <v>999.9</v>
      </c>
      <c r="CG54">
        <v>0</v>
      </c>
      <c r="CH54">
        <v>0</v>
      </c>
      <c r="CI54">
        <v>9999.99225806452</v>
      </c>
      <c r="CJ54">
        <v>0</v>
      </c>
      <c r="CK54">
        <v>353.119741935484</v>
      </c>
      <c r="CL54">
        <v>1299.96806451613</v>
      </c>
      <c r="CM54">
        <v>0.899999709677419</v>
      </c>
      <c r="CN54">
        <v>0.100000290322581</v>
      </c>
      <c r="CO54">
        <v>0</v>
      </c>
      <c r="CP54">
        <v>1220.96580645161</v>
      </c>
      <c r="CQ54">
        <v>4.99979</v>
      </c>
      <c r="CR54">
        <v>16155.8387096774</v>
      </c>
      <c r="CS54">
        <v>11051.0193548387</v>
      </c>
      <c r="CT54">
        <v>48.937</v>
      </c>
      <c r="CU54">
        <v>51.312</v>
      </c>
      <c r="CV54">
        <v>50.008</v>
      </c>
      <c r="CW54">
        <v>50.558</v>
      </c>
      <c r="CX54">
        <v>50.75</v>
      </c>
      <c r="CY54">
        <v>1165.47032258064</v>
      </c>
      <c r="CZ54">
        <v>129.497741935484</v>
      </c>
      <c r="DA54">
        <v>0</v>
      </c>
      <c r="DB54">
        <v>91</v>
      </c>
      <c r="DC54">
        <v>0</v>
      </c>
      <c r="DD54">
        <v>1220.48307692308</v>
      </c>
      <c r="DE54">
        <v>-113.297777854875</v>
      </c>
      <c r="DF54">
        <v>-1353.99658205593</v>
      </c>
      <c r="DG54">
        <v>16149.9384615385</v>
      </c>
      <c r="DH54">
        <v>15</v>
      </c>
      <c r="DI54">
        <v>1603919411.1</v>
      </c>
      <c r="DJ54" t="s">
        <v>414</v>
      </c>
      <c r="DK54">
        <v>1603919408.6</v>
      </c>
      <c r="DL54">
        <v>1603919411.1</v>
      </c>
      <c r="DM54">
        <v>3</v>
      </c>
      <c r="DN54">
        <v>0.165</v>
      </c>
      <c r="DO54">
        <v>0.001</v>
      </c>
      <c r="DP54">
        <v>0.471</v>
      </c>
      <c r="DQ54">
        <v>-0.105</v>
      </c>
      <c r="DR54">
        <v>400</v>
      </c>
      <c r="DS54">
        <v>14</v>
      </c>
      <c r="DT54">
        <v>0.18</v>
      </c>
      <c r="DU54">
        <v>0.22</v>
      </c>
      <c r="DV54">
        <v>11.1568999977389</v>
      </c>
      <c r="DW54">
        <v>0.572473586401147</v>
      </c>
      <c r="DX54">
        <v>0.049802357392882</v>
      </c>
      <c r="DY54">
        <v>0</v>
      </c>
      <c r="DZ54">
        <v>-17.0778</v>
      </c>
      <c r="EA54">
        <v>-0.910836040044493</v>
      </c>
      <c r="EB54">
        <v>0.0707345460153667</v>
      </c>
      <c r="EC54">
        <v>0</v>
      </c>
      <c r="ED54">
        <v>9.426718</v>
      </c>
      <c r="EE54">
        <v>0.321601601779773</v>
      </c>
      <c r="EF54">
        <v>0.0236376650567127</v>
      </c>
      <c r="EG54">
        <v>0</v>
      </c>
      <c r="EH54">
        <v>0</v>
      </c>
      <c r="EI54">
        <v>3</v>
      </c>
      <c r="EJ54" t="s">
        <v>300</v>
      </c>
      <c r="EK54">
        <v>100</v>
      </c>
      <c r="EL54">
        <v>100</v>
      </c>
      <c r="EM54">
        <v>0.467</v>
      </c>
      <c r="EN54">
        <v>0.002</v>
      </c>
      <c r="EO54">
        <v>0.318524634809625</v>
      </c>
      <c r="EP54">
        <v>0.000608231501840576</v>
      </c>
      <c r="EQ54">
        <v>-6.15721122119998e-07</v>
      </c>
      <c r="ER54">
        <v>1.2304956265122e-10</v>
      </c>
      <c r="ES54">
        <v>-0.161570054472467</v>
      </c>
      <c r="ET54">
        <v>-0.00569765496608819</v>
      </c>
      <c r="EU54">
        <v>0.000722946965334274</v>
      </c>
      <c r="EV54">
        <v>-2.50093221867934e-06</v>
      </c>
      <c r="EW54">
        <v>4</v>
      </c>
      <c r="EX54">
        <v>2168</v>
      </c>
      <c r="EY54">
        <v>1</v>
      </c>
      <c r="EZ54">
        <v>28</v>
      </c>
      <c r="FA54">
        <v>34.8</v>
      </c>
      <c r="FB54">
        <v>34.8</v>
      </c>
      <c r="FC54">
        <v>2</v>
      </c>
      <c r="FD54">
        <v>498.071</v>
      </c>
      <c r="FE54">
        <v>125.71</v>
      </c>
      <c r="FF54">
        <v>34.5874</v>
      </c>
      <c r="FG54">
        <v>31.8244</v>
      </c>
      <c r="FH54">
        <v>30.0008</v>
      </c>
      <c r="FI54">
        <v>31.5177</v>
      </c>
      <c r="FJ54">
        <v>31.4667</v>
      </c>
      <c r="FK54">
        <v>19.9858</v>
      </c>
      <c r="FL54">
        <v>0</v>
      </c>
      <c r="FM54">
        <v>100</v>
      </c>
      <c r="FN54">
        <v>-999.9</v>
      </c>
      <c r="FO54">
        <v>400</v>
      </c>
      <c r="FP54">
        <v>20.7956</v>
      </c>
      <c r="FQ54">
        <v>101.097</v>
      </c>
      <c r="FR54">
        <v>101.019</v>
      </c>
    </row>
    <row r="55" spans="1:174">
      <c r="A55">
        <v>39</v>
      </c>
      <c r="B55">
        <v>1603921918.1</v>
      </c>
      <c r="C55">
        <v>6852</v>
      </c>
      <c r="D55" t="s">
        <v>471</v>
      </c>
      <c r="E55" t="s">
        <v>472</v>
      </c>
      <c r="F55" t="s">
        <v>303</v>
      </c>
      <c r="G55" t="s">
        <v>354</v>
      </c>
      <c r="H55">
        <v>1603921910.1</v>
      </c>
      <c r="I55">
        <f>CA55*AG55*(BW55-BX55)/(100*BP55*(1000-AG55*BW55))</f>
        <v>0</v>
      </c>
      <c r="J55">
        <f>CA55*AG55*(BV55-BU55*(1000-AG55*BX55)/(1000-AG55*BW55))/(100*BP55)</f>
        <v>0</v>
      </c>
      <c r="K55">
        <f>BU55 - IF(AG55&gt;1, J55*BP55*100.0/(AI55*CI55), 0)</f>
        <v>0</v>
      </c>
      <c r="L55">
        <f>((R55-I55/2)*K55-J55)/(R55+I55/2)</f>
        <v>0</v>
      </c>
      <c r="M55">
        <f>L55*(CB55+CC55)/1000.0</f>
        <v>0</v>
      </c>
      <c r="N55">
        <f>(BU55 - IF(AG55&gt;1, J55*BP55*100.0/(AI55*CI55), 0))*(CB55+CC55)/1000.0</f>
        <v>0</v>
      </c>
      <c r="O55">
        <f>2.0/((1/Q55-1/P55)+SIGN(Q55)*SQRT((1/Q55-1/P55)*(1/Q55-1/P55) + 4*BQ55/((BQ55+1)*(BQ55+1))*(2*1/Q55*1/P55-1/P55*1/P55)))</f>
        <v>0</v>
      </c>
      <c r="P55">
        <f>IF(LEFT(BR55,1)&lt;&gt;"0",IF(LEFT(BR55,1)="1",3.0,BS55),$D$5+$E$5*(CI55*CB55/($K$5*1000))+$F$5*(CI55*CB55/($K$5*1000))*MAX(MIN(BP55,$J$5),$I$5)*MAX(MIN(BP55,$J$5),$I$5)+$G$5*MAX(MIN(BP55,$J$5),$I$5)*(CI55*CB55/($K$5*1000))+$H$5*(CI55*CB55/($K$5*1000))*(CI55*CB55/($K$5*1000)))</f>
        <v>0</v>
      </c>
      <c r="Q55">
        <f>I55*(1000-(1000*0.61365*exp(17.502*U55/(240.97+U55))/(CB55+CC55)+BW55)/2)/(1000*0.61365*exp(17.502*U55/(240.97+U55))/(CB55+CC55)-BW55)</f>
        <v>0</v>
      </c>
      <c r="R55">
        <f>1/((BQ55+1)/(O55/1.6)+1/(P55/1.37)) + BQ55/((BQ55+1)/(O55/1.6) + BQ55/(P55/1.37))</f>
        <v>0</v>
      </c>
      <c r="S55">
        <f>(BM55*BO55)</f>
        <v>0</v>
      </c>
      <c r="T55">
        <f>(CD55+(S55+2*0.95*5.67E-8*(((CD55+$B$7)+273)^4-(CD55+273)^4)-44100*I55)/(1.84*29.3*P55+8*0.95*5.67E-8*(CD55+273)^3))</f>
        <v>0</v>
      </c>
      <c r="U55">
        <f>($C$7*CE55+$D$7*CF55+$E$7*T55)</f>
        <v>0</v>
      </c>
      <c r="V55">
        <f>0.61365*exp(17.502*U55/(240.97+U55))</f>
        <v>0</v>
      </c>
      <c r="W55">
        <f>(X55/Y55*100)</f>
        <v>0</v>
      </c>
      <c r="X55">
        <f>BW55*(CB55+CC55)/1000</f>
        <v>0</v>
      </c>
      <c r="Y55">
        <f>0.61365*exp(17.502*CD55/(240.97+CD55))</f>
        <v>0</v>
      </c>
      <c r="Z55">
        <f>(V55-BW55*(CB55+CC55)/1000)</f>
        <v>0</v>
      </c>
      <c r="AA55">
        <f>(-I55*44100)</f>
        <v>0</v>
      </c>
      <c r="AB55">
        <f>2*29.3*P55*0.92*(CD55-U55)</f>
        <v>0</v>
      </c>
      <c r="AC55">
        <f>2*0.95*5.67E-8*(((CD55+$B$7)+273)^4-(U55+273)^4)</f>
        <v>0</v>
      </c>
      <c r="AD55">
        <f>S55+AC55+AA55+AB55</f>
        <v>0</v>
      </c>
      <c r="AE55">
        <v>0</v>
      </c>
      <c r="AF55">
        <v>0</v>
      </c>
      <c r="AG55">
        <f>IF(AE55*$H$13&gt;=AI55,1.0,(AI55/(AI55-AE55*$H$13)))</f>
        <v>0</v>
      </c>
      <c r="AH55">
        <f>(AG55-1)*100</f>
        <v>0</v>
      </c>
      <c r="AI55">
        <f>MAX(0,($B$13+$C$13*CI55)/(1+$D$13*CI55)*CB55/(CD55+273)*$E$13)</f>
        <v>0</v>
      </c>
      <c r="AJ55" t="s">
        <v>290</v>
      </c>
      <c r="AK55">
        <v>15552.9</v>
      </c>
      <c r="AL55">
        <v>715.476923076923</v>
      </c>
      <c r="AM55">
        <v>3262.08</v>
      </c>
      <c r="AN55">
        <f>AM55-AL55</f>
        <v>0</v>
      </c>
      <c r="AO55">
        <f>AN55/AM55</f>
        <v>0</v>
      </c>
      <c r="AP55">
        <v>-0.577747479816223</v>
      </c>
      <c r="AQ55" t="s">
        <v>473</v>
      </c>
      <c r="AR55">
        <v>15439.9</v>
      </c>
      <c r="AS55">
        <v>1084.65923076923</v>
      </c>
      <c r="AT55">
        <v>1245.09</v>
      </c>
      <c r="AU55">
        <f>1-AS55/AT55</f>
        <v>0</v>
      </c>
      <c r="AV55">
        <v>0.5</v>
      </c>
      <c r="AW55">
        <f>BM55</f>
        <v>0</v>
      </c>
      <c r="AX55">
        <f>J55</f>
        <v>0</v>
      </c>
      <c r="AY55">
        <f>AU55*AV55*AW55</f>
        <v>0</v>
      </c>
      <c r="AZ55">
        <f>BE55/AT55</f>
        <v>0</v>
      </c>
      <c r="BA55">
        <f>(AX55-AP55)/AW55</f>
        <v>0</v>
      </c>
      <c r="BB55">
        <f>(AM55-AT55)/AT55</f>
        <v>0</v>
      </c>
      <c r="BC55" t="s">
        <v>474</v>
      </c>
      <c r="BD55">
        <v>619.76</v>
      </c>
      <c r="BE55">
        <f>AT55-BD55</f>
        <v>0</v>
      </c>
      <c r="BF55">
        <f>(AT55-AS55)/(AT55-BD55)</f>
        <v>0</v>
      </c>
      <c r="BG55">
        <f>(AM55-AT55)/(AM55-BD55)</f>
        <v>0</v>
      </c>
      <c r="BH55">
        <f>(AT55-AS55)/(AT55-AL55)</f>
        <v>0</v>
      </c>
      <c r="BI55">
        <f>(AM55-AT55)/(AM55-AL55)</f>
        <v>0</v>
      </c>
      <c r="BJ55">
        <f>(BF55*BD55/AS55)</f>
        <v>0</v>
      </c>
      <c r="BK55">
        <f>(1-BJ55)</f>
        <v>0</v>
      </c>
      <c r="BL55">
        <f>$B$11*CJ55+$C$11*CK55+$F$11*CL55*(1-CO55)</f>
        <v>0</v>
      </c>
      <c r="BM55">
        <f>BL55*BN55</f>
        <v>0</v>
      </c>
      <c r="BN55">
        <f>($B$11*$D$9+$C$11*$D$9+$F$11*((CY55+CQ55)/MAX(CY55+CQ55+CZ55, 0.1)*$I$9+CZ55/MAX(CY55+CQ55+CZ55, 0.1)*$J$9))/($B$11+$C$11+$F$11)</f>
        <v>0</v>
      </c>
      <c r="BO55">
        <f>($B$11*$K$9+$C$11*$K$9+$F$11*((CY55+CQ55)/MAX(CY55+CQ55+CZ55, 0.1)*$P$9+CZ55/MAX(CY55+CQ55+CZ55, 0.1)*$Q$9))/($B$11+$C$11+$F$11)</f>
        <v>0</v>
      </c>
      <c r="BP55">
        <v>6</v>
      </c>
      <c r="BQ55">
        <v>0.5</v>
      </c>
      <c r="BR55" t="s">
        <v>293</v>
      </c>
      <c r="BS55">
        <v>2</v>
      </c>
      <c r="BT55">
        <v>1603921910.1</v>
      </c>
      <c r="BU55">
        <v>395.300548387097</v>
      </c>
      <c r="BV55">
        <v>400.018677419355</v>
      </c>
      <c r="BW55">
        <v>12.8858516129032</v>
      </c>
      <c r="BX55">
        <v>11.2257580645161</v>
      </c>
      <c r="BY55">
        <v>394.960129032258</v>
      </c>
      <c r="BZ55">
        <v>12.9920806451613</v>
      </c>
      <c r="CA55">
        <v>500.018483870968</v>
      </c>
      <c r="CB55">
        <v>101.623741935484</v>
      </c>
      <c r="CC55">
        <v>0.100065567741935</v>
      </c>
      <c r="CD55">
        <v>36.0974612903226</v>
      </c>
      <c r="CE55">
        <v>35.2229387096774</v>
      </c>
      <c r="CF55">
        <v>999.9</v>
      </c>
      <c r="CG55">
        <v>0</v>
      </c>
      <c r="CH55">
        <v>0</v>
      </c>
      <c r="CI55">
        <v>9990.03838709677</v>
      </c>
      <c r="CJ55">
        <v>0</v>
      </c>
      <c r="CK55">
        <v>250.315322580645</v>
      </c>
      <c r="CL55">
        <v>1299.97580645161</v>
      </c>
      <c r="CM55">
        <v>0.899997935483871</v>
      </c>
      <c r="CN55">
        <v>0.100001929032258</v>
      </c>
      <c r="CO55">
        <v>0</v>
      </c>
      <c r="CP55">
        <v>1088.98129032258</v>
      </c>
      <c r="CQ55">
        <v>4.99979</v>
      </c>
      <c r="CR55">
        <v>14442.7225806452</v>
      </c>
      <c r="CS55">
        <v>11051.0838709677</v>
      </c>
      <c r="CT55">
        <v>48.812</v>
      </c>
      <c r="CU55">
        <v>51.2398387096774</v>
      </c>
      <c r="CV55">
        <v>49.875</v>
      </c>
      <c r="CW55">
        <v>50.562</v>
      </c>
      <c r="CX55">
        <v>50.625</v>
      </c>
      <c r="CY55">
        <v>1165.47548387097</v>
      </c>
      <c r="CZ55">
        <v>129.500322580645</v>
      </c>
      <c r="DA55">
        <v>0</v>
      </c>
      <c r="DB55">
        <v>352.400000095367</v>
      </c>
      <c r="DC55">
        <v>0</v>
      </c>
      <c r="DD55">
        <v>1084.65923076923</v>
      </c>
      <c r="DE55">
        <v>-394.002735299164</v>
      </c>
      <c r="DF55">
        <v>-4947.36068698716</v>
      </c>
      <c r="DG55">
        <v>14387.9115384615</v>
      </c>
      <c r="DH55">
        <v>15</v>
      </c>
      <c r="DI55">
        <v>1603921551.5</v>
      </c>
      <c r="DJ55" t="s">
        <v>475</v>
      </c>
      <c r="DK55">
        <v>1603921551.5</v>
      </c>
      <c r="DL55">
        <v>1603921549.5</v>
      </c>
      <c r="DM55">
        <v>4</v>
      </c>
      <c r="DN55">
        <v>-0.13</v>
      </c>
      <c r="DO55">
        <v>0.013</v>
      </c>
      <c r="DP55">
        <v>0.341</v>
      </c>
      <c r="DQ55">
        <v>-0.126</v>
      </c>
      <c r="DR55">
        <v>400</v>
      </c>
      <c r="DS55">
        <v>11</v>
      </c>
      <c r="DT55">
        <v>0.27</v>
      </c>
      <c r="DU55">
        <v>0.13</v>
      </c>
      <c r="DV55">
        <v>3.37678124982435</v>
      </c>
      <c r="DW55">
        <v>0.1009992810861</v>
      </c>
      <c r="DX55">
        <v>0.0287742332588233</v>
      </c>
      <c r="DY55">
        <v>1</v>
      </c>
      <c r="DZ55">
        <v>-4.719211</v>
      </c>
      <c r="EA55">
        <v>-0.0202115239154499</v>
      </c>
      <c r="EB55">
        <v>0.0312814007945083</v>
      </c>
      <c r="EC55">
        <v>1</v>
      </c>
      <c r="ED55">
        <v>1.66033966666667</v>
      </c>
      <c r="EE55">
        <v>-0.0488091657397128</v>
      </c>
      <c r="EF55">
        <v>0.00379114361227439</v>
      </c>
      <c r="EG55">
        <v>1</v>
      </c>
      <c r="EH55">
        <v>3</v>
      </c>
      <c r="EI55">
        <v>3</v>
      </c>
      <c r="EJ55" t="s">
        <v>424</v>
      </c>
      <c r="EK55">
        <v>100</v>
      </c>
      <c r="EL55">
        <v>100</v>
      </c>
      <c r="EM55">
        <v>0.341</v>
      </c>
      <c r="EN55">
        <v>-0.1063</v>
      </c>
      <c r="EO55">
        <v>0.188769057372308</v>
      </c>
      <c r="EP55">
        <v>0.000608231501840576</v>
      </c>
      <c r="EQ55">
        <v>-6.15721122119998e-07</v>
      </c>
      <c r="ER55">
        <v>1.2304956265122e-10</v>
      </c>
      <c r="ES55">
        <v>-0.148768015216637</v>
      </c>
      <c r="ET55">
        <v>-0.00569765496608819</v>
      </c>
      <c r="EU55">
        <v>0.000722946965334274</v>
      </c>
      <c r="EV55">
        <v>-2.50093221867934e-06</v>
      </c>
      <c r="EW55">
        <v>4</v>
      </c>
      <c r="EX55">
        <v>2168</v>
      </c>
      <c r="EY55">
        <v>1</v>
      </c>
      <c r="EZ55">
        <v>28</v>
      </c>
      <c r="FA55">
        <v>6.1</v>
      </c>
      <c r="FB55">
        <v>6.1</v>
      </c>
      <c r="FC55">
        <v>2</v>
      </c>
      <c r="FD55">
        <v>506.784</v>
      </c>
      <c r="FE55">
        <v>128.315</v>
      </c>
      <c r="FF55">
        <v>34.6442</v>
      </c>
      <c r="FG55">
        <v>31.9104</v>
      </c>
      <c r="FH55">
        <v>30.001</v>
      </c>
      <c r="FI55">
        <v>31.6186</v>
      </c>
      <c r="FJ55">
        <v>31.5807</v>
      </c>
      <c r="FK55">
        <v>19.9893</v>
      </c>
      <c r="FL55">
        <v>0</v>
      </c>
      <c r="FM55">
        <v>100</v>
      </c>
      <c r="FN55">
        <v>-999.9</v>
      </c>
      <c r="FO55">
        <v>400</v>
      </c>
      <c r="FP55">
        <v>11.4003</v>
      </c>
      <c r="FQ55">
        <v>101.101</v>
      </c>
      <c r="FR55">
        <v>101.011</v>
      </c>
    </row>
    <row r="56" spans="1:174">
      <c r="A56">
        <v>40</v>
      </c>
      <c r="B56">
        <v>1603922055.6</v>
      </c>
      <c r="C56">
        <v>6989.5</v>
      </c>
      <c r="D56" t="s">
        <v>476</v>
      </c>
      <c r="E56" t="s">
        <v>477</v>
      </c>
      <c r="F56" t="s">
        <v>303</v>
      </c>
      <c r="G56" t="s">
        <v>354</v>
      </c>
      <c r="H56">
        <v>1603922047.85</v>
      </c>
      <c r="I56">
        <f>CA56*AG56*(BW56-BX56)/(100*BP56*(1000-AG56*BW56))</f>
        <v>0</v>
      </c>
      <c r="J56">
        <f>CA56*AG56*(BV56-BU56*(1000-AG56*BX56)/(1000-AG56*BW56))/(100*BP56)</f>
        <v>0</v>
      </c>
      <c r="K56">
        <f>BU56 - IF(AG56&gt;1, J56*BP56*100.0/(AI56*CI56), 0)</f>
        <v>0</v>
      </c>
      <c r="L56">
        <f>((R56-I56/2)*K56-J56)/(R56+I56/2)</f>
        <v>0</v>
      </c>
      <c r="M56">
        <f>L56*(CB56+CC56)/1000.0</f>
        <v>0</v>
      </c>
      <c r="N56">
        <f>(BU56 - IF(AG56&gt;1, J56*BP56*100.0/(AI56*CI56), 0))*(CB56+CC56)/1000.0</f>
        <v>0</v>
      </c>
      <c r="O56">
        <f>2.0/((1/Q56-1/P56)+SIGN(Q56)*SQRT((1/Q56-1/P56)*(1/Q56-1/P56) + 4*BQ56/((BQ56+1)*(BQ56+1))*(2*1/Q56*1/P56-1/P56*1/P56)))</f>
        <v>0</v>
      </c>
      <c r="P56">
        <f>IF(LEFT(BR56,1)&lt;&gt;"0",IF(LEFT(BR56,1)="1",3.0,BS56),$D$5+$E$5*(CI56*CB56/($K$5*1000))+$F$5*(CI56*CB56/($K$5*1000))*MAX(MIN(BP56,$J$5),$I$5)*MAX(MIN(BP56,$J$5),$I$5)+$G$5*MAX(MIN(BP56,$J$5),$I$5)*(CI56*CB56/($K$5*1000))+$H$5*(CI56*CB56/($K$5*1000))*(CI56*CB56/($K$5*1000)))</f>
        <v>0</v>
      </c>
      <c r="Q56">
        <f>I56*(1000-(1000*0.61365*exp(17.502*U56/(240.97+U56))/(CB56+CC56)+BW56)/2)/(1000*0.61365*exp(17.502*U56/(240.97+U56))/(CB56+CC56)-BW56)</f>
        <v>0</v>
      </c>
      <c r="R56">
        <f>1/((BQ56+1)/(O56/1.6)+1/(P56/1.37)) + BQ56/((BQ56+1)/(O56/1.6) + BQ56/(P56/1.37))</f>
        <v>0</v>
      </c>
      <c r="S56">
        <f>(BM56*BO56)</f>
        <v>0</v>
      </c>
      <c r="T56">
        <f>(CD56+(S56+2*0.95*5.67E-8*(((CD56+$B$7)+273)^4-(CD56+273)^4)-44100*I56)/(1.84*29.3*P56+8*0.95*5.67E-8*(CD56+273)^3))</f>
        <v>0</v>
      </c>
      <c r="U56">
        <f>($C$7*CE56+$D$7*CF56+$E$7*T56)</f>
        <v>0</v>
      </c>
      <c r="V56">
        <f>0.61365*exp(17.502*U56/(240.97+U56))</f>
        <v>0</v>
      </c>
      <c r="W56">
        <f>(X56/Y56*100)</f>
        <v>0</v>
      </c>
      <c r="X56">
        <f>BW56*(CB56+CC56)/1000</f>
        <v>0</v>
      </c>
      <c r="Y56">
        <f>0.61365*exp(17.502*CD56/(240.97+CD56))</f>
        <v>0</v>
      </c>
      <c r="Z56">
        <f>(V56-BW56*(CB56+CC56)/1000)</f>
        <v>0</v>
      </c>
      <c r="AA56">
        <f>(-I56*44100)</f>
        <v>0</v>
      </c>
      <c r="AB56">
        <f>2*29.3*P56*0.92*(CD56-U56)</f>
        <v>0</v>
      </c>
      <c r="AC56">
        <f>2*0.95*5.67E-8*(((CD56+$B$7)+273)^4-(U56+273)^4)</f>
        <v>0</v>
      </c>
      <c r="AD56">
        <f>S56+AC56+AA56+AB56</f>
        <v>0</v>
      </c>
      <c r="AE56">
        <v>0</v>
      </c>
      <c r="AF56">
        <v>0</v>
      </c>
      <c r="AG56">
        <f>IF(AE56*$H$13&gt;=AI56,1.0,(AI56/(AI56-AE56*$H$13)))</f>
        <v>0</v>
      </c>
      <c r="AH56">
        <f>(AG56-1)*100</f>
        <v>0</v>
      </c>
      <c r="AI56">
        <f>MAX(0,($B$13+$C$13*CI56)/(1+$D$13*CI56)*CB56/(CD56+273)*$E$13)</f>
        <v>0</v>
      </c>
      <c r="AJ56" t="s">
        <v>290</v>
      </c>
      <c r="AK56">
        <v>15552.9</v>
      </c>
      <c r="AL56">
        <v>715.476923076923</v>
      </c>
      <c r="AM56">
        <v>3262.08</v>
      </c>
      <c r="AN56">
        <f>AM56-AL56</f>
        <v>0</v>
      </c>
      <c r="AO56">
        <f>AN56/AM56</f>
        <v>0</v>
      </c>
      <c r="AP56">
        <v>-0.577747479816223</v>
      </c>
      <c r="AQ56" t="s">
        <v>478</v>
      </c>
      <c r="AR56">
        <v>15435.3</v>
      </c>
      <c r="AS56">
        <v>975.123346153846</v>
      </c>
      <c r="AT56">
        <v>1222.89</v>
      </c>
      <c r="AU56">
        <f>1-AS56/AT56</f>
        <v>0</v>
      </c>
      <c r="AV56">
        <v>0.5</v>
      </c>
      <c r="AW56">
        <f>BM56</f>
        <v>0</v>
      </c>
      <c r="AX56">
        <f>J56</f>
        <v>0</v>
      </c>
      <c r="AY56">
        <f>AU56*AV56*AW56</f>
        <v>0</v>
      </c>
      <c r="AZ56">
        <f>BE56/AT56</f>
        <v>0</v>
      </c>
      <c r="BA56">
        <f>(AX56-AP56)/AW56</f>
        <v>0</v>
      </c>
      <c r="BB56">
        <f>(AM56-AT56)/AT56</f>
        <v>0</v>
      </c>
      <c r="BC56" t="s">
        <v>479</v>
      </c>
      <c r="BD56">
        <v>619.78</v>
      </c>
      <c r="BE56">
        <f>AT56-BD56</f>
        <v>0</v>
      </c>
      <c r="BF56">
        <f>(AT56-AS56)/(AT56-BD56)</f>
        <v>0</v>
      </c>
      <c r="BG56">
        <f>(AM56-AT56)/(AM56-BD56)</f>
        <v>0</v>
      </c>
      <c r="BH56">
        <f>(AT56-AS56)/(AT56-AL56)</f>
        <v>0</v>
      </c>
      <c r="BI56">
        <f>(AM56-AT56)/(AM56-AL56)</f>
        <v>0</v>
      </c>
      <c r="BJ56">
        <f>(BF56*BD56/AS56)</f>
        <v>0</v>
      </c>
      <c r="BK56">
        <f>(1-BJ56)</f>
        <v>0</v>
      </c>
      <c r="BL56">
        <f>$B$11*CJ56+$C$11*CK56+$F$11*CL56*(1-CO56)</f>
        <v>0</v>
      </c>
      <c r="BM56">
        <f>BL56*BN56</f>
        <v>0</v>
      </c>
      <c r="BN56">
        <f>($B$11*$D$9+$C$11*$D$9+$F$11*((CY56+CQ56)/MAX(CY56+CQ56+CZ56, 0.1)*$I$9+CZ56/MAX(CY56+CQ56+CZ56, 0.1)*$J$9))/($B$11+$C$11+$F$11)</f>
        <v>0</v>
      </c>
      <c r="BO56">
        <f>($B$11*$K$9+$C$11*$K$9+$F$11*((CY56+CQ56)/MAX(CY56+CQ56+CZ56, 0.1)*$P$9+CZ56/MAX(CY56+CQ56+CZ56, 0.1)*$Q$9))/($B$11+$C$11+$F$11)</f>
        <v>0</v>
      </c>
      <c r="BP56">
        <v>6</v>
      </c>
      <c r="BQ56">
        <v>0.5</v>
      </c>
      <c r="BR56" t="s">
        <v>293</v>
      </c>
      <c r="BS56">
        <v>2</v>
      </c>
      <c r="BT56">
        <v>1603922047.85</v>
      </c>
      <c r="BU56">
        <v>387.808233333333</v>
      </c>
      <c r="BV56">
        <v>399.995566666667</v>
      </c>
      <c r="BW56">
        <v>16.1567866666667</v>
      </c>
      <c r="BX56">
        <v>11.31333</v>
      </c>
      <c r="BY56">
        <v>387.469166666667</v>
      </c>
      <c r="BZ56">
        <v>16.2184666666667</v>
      </c>
      <c r="CA56">
        <v>500.014066666667</v>
      </c>
      <c r="CB56">
        <v>101.6154</v>
      </c>
      <c r="CC56">
        <v>0.0999524833333333</v>
      </c>
      <c r="CD56">
        <v>36.13117</v>
      </c>
      <c r="CE56">
        <v>35.4784433333333</v>
      </c>
      <c r="CF56">
        <v>999.9</v>
      </c>
      <c r="CG56">
        <v>0</v>
      </c>
      <c r="CH56">
        <v>0</v>
      </c>
      <c r="CI56">
        <v>9998.49466666667</v>
      </c>
      <c r="CJ56">
        <v>0</v>
      </c>
      <c r="CK56">
        <v>346.561233333333</v>
      </c>
      <c r="CL56">
        <v>1300.021</v>
      </c>
      <c r="CM56">
        <v>0.900004</v>
      </c>
      <c r="CN56">
        <v>0.0999958</v>
      </c>
      <c r="CO56">
        <v>0</v>
      </c>
      <c r="CP56">
        <v>976.0401</v>
      </c>
      <c r="CQ56">
        <v>4.99979</v>
      </c>
      <c r="CR56">
        <v>12856.6433333333</v>
      </c>
      <c r="CS56">
        <v>11051.4833333333</v>
      </c>
      <c r="CT56">
        <v>49.0124</v>
      </c>
      <c r="CU56">
        <v>51.375</v>
      </c>
      <c r="CV56">
        <v>50.0662</v>
      </c>
      <c r="CW56">
        <v>50.75</v>
      </c>
      <c r="CX56">
        <v>50.8456</v>
      </c>
      <c r="CY56">
        <v>1165.524</v>
      </c>
      <c r="CZ56">
        <v>129.497</v>
      </c>
      <c r="DA56">
        <v>0</v>
      </c>
      <c r="DB56">
        <v>136.5</v>
      </c>
      <c r="DC56">
        <v>0</v>
      </c>
      <c r="DD56">
        <v>975.123346153846</v>
      </c>
      <c r="DE56">
        <v>-294.962563701468</v>
      </c>
      <c r="DF56">
        <v>-3800.10597794111</v>
      </c>
      <c r="DG56">
        <v>12844.0192307692</v>
      </c>
      <c r="DH56">
        <v>15</v>
      </c>
      <c r="DI56">
        <v>1603921551.5</v>
      </c>
      <c r="DJ56" t="s">
        <v>475</v>
      </c>
      <c r="DK56">
        <v>1603921551.5</v>
      </c>
      <c r="DL56">
        <v>1603921549.5</v>
      </c>
      <c r="DM56">
        <v>4</v>
      </c>
      <c r="DN56">
        <v>-0.13</v>
      </c>
      <c r="DO56">
        <v>0.013</v>
      </c>
      <c r="DP56">
        <v>0.341</v>
      </c>
      <c r="DQ56">
        <v>-0.126</v>
      </c>
      <c r="DR56">
        <v>400</v>
      </c>
      <c r="DS56">
        <v>11</v>
      </c>
      <c r="DT56">
        <v>0.27</v>
      </c>
      <c r="DU56">
        <v>0.13</v>
      </c>
      <c r="DV56">
        <v>8.56668259352623</v>
      </c>
      <c r="DW56">
        <v>-0.335811044639734</v>
      </c>
      <c r="DX56">
        <v>0.0331622220415928</v>
      </c>
      <c r="DY56">
        <v>1</v>
      </c>
      <c r="DZ56">
        <v>-12.1872366666667</v>
      </c>
      <c r="EA56">
        <v>0.285493214682966</v>
      </c>
      <c r="EB56">
        <v>0.0342761480073567</v>
      </c>
      <c r="EC56">
        <v>0</v>
      </c>
      <c r="ED56">
        <v>4.84343733333333</v>
      </c>
      <c r="EE56">
        <v>0.250532769744163</v>
      </c>
      <c r="EF56">
        <v>0.0184142484566224</v>
      </c>
      <c r="EG56">
        <v>0</v>
      </c>
      <c r="EH56">
        <v>1</v>
      </c>
      <c r="EI56">
        <v>3</v>
      </c>
      <c r="EJ56" t="s">
        <v>295</v>
      </c>
      <c r="EK56">
        <v>100</v>
      </c>
      <c r="EL56">
        <v>100</v>
      </c>
      <c r="EM56">
        <v>0.339</v>
      </c>
      <c r="EN56">
        <v>-0.0612</v>
      </c>
      <c r="EO56">
        <v>0.188769057372308</v>
      </c>
      <c r="EP56">
        <v>0.000608231501840576</v>
      </c>
      <c r="EQ56">
        <v>-6.15721122119998e-07</v>
      </c>
      <c r="ER56">
        <v>1.2304956265122e-10</v>
      </c>
      <c r="ES56">
        <v>-0.148768015216637</v>
      </c>
      <c r="ET56">
        <v>-0.00569765496608819</v>
      </c>
      <c r="EU56">
        <v>0.000722946965334274</v>
      </c>
      <c r="EV56">
        <v>-2.50093221867934e-06</v>
      </c>
      <c r="EW56">
        <v>4</v>
      </c>
      <c r="EX56">
        <v>2168</v>
      </c>
      <c r="EY56">
        <v>1</v>
      </c>
      <c r="EZ56">
        <v>28</v>
      </c>
      <c r="FA56">
        <v>8.4</v>
      </c>
      <c r="FB56">
        <v>8.4</v>
      </c>
      <c r="FC56">
        <v>2</v>
      </c>
      <c r="FD56">
        <v>509.07</v>
      </c>
      <c r="FE56">
        <v>129.723</v>
      </c>
      <c r="FF56">
        <v>34.7483</v>
      </c>
      <c r="FG56">
        <v>32.2054</v>
      </c>
      <c r="FH56">
        <v>30.0007</v>
      </c>
      <c r="FI56">
        <v>31.8871</v>
      </c>
      <c r="FJ56">
        <v>31.8401</v>
      </c>
      <c r="FK56">
        <v>19.9891</v>
      </c>
      <c r="FL56">
        <v>0</v>
      </c>
      <c r="FM56">
        <v>100</v>
      </c>
      <c r="FN56">
        <v>-999.9</v>
      </c>
      <c r="FO56">
        <v>400</v>
      </c>
      <c r="FP56">
        <v>12.8753</v>
      </c>
      <c r="FQ56">
        <v>101.029</v>
      </c>
      <c r="FR56">
        <v>100.971</v>
      </c>
    </row>
    <row r="57" spans="1:174">
      <c r="A57">
        <v>41</v>
      </c>
      <c r="B57">
        <v>1603922195.6</v>
      </c>
      <c r="C57">
        <v>7129.5</v>
      </c>
      <c r="D57" t="s">
        <v>480</v>
      </c>
      <c r="E57" t="s">
        <v>481</v>
      </c>
      <c r="F57" t="s">
        <v>482</v>
      </c>
      <c r="G57" t="s">
        <v>364</v>
      </c>
      <c r="H57">
        <v>1603922187.6</v>
      </c>
      <c r="I57">
        <f>CA57*AG57*(BW57-BX57)/(100*BP57*(1000-AG57*BW57))</f>
        <v>0</v>
      </c>
      <c r="J57">
        <f>CA57*AG57*(BV57-BU57*(1000-AG57*BX57)/(1000-AG57*BW57))/(100*BP57)</f>
        <v>0</v>
      </c>
      <c r="K57">
        <f>BU57 - IF(AG57&gt;1, J57*BP57*100.0/(AI57*CI57), 0)</f>
        <v>0</v>
      </c>
      <c r="L57">
        <f>((R57-I57/2)*K57-J57)/(R57+I57/2)</f>
        <v>0</v>
      </c>
      <c r="M57">
        <f>L57*(CB57+CC57)/1000.0</f>
        <v>0</v>
      </c>
      <c r="N57">
        <f>(BU57 - IF(AG57&gt;1, J57*BP57*100.0/(AI57*CI57), 0))*(CB57+CC57)/1000.0</f>
        <v>0</v>
      </c>
      <c r="O57">
        <f>2.0/((1/Q57-1/P57)+SIGN(Q57)*SQRT((1/Q57-1/P57)*(1/Q57-1/P57) + 4*BQ57/((BQ57+1)*(BQ57+1))*(2*1/Q57*1/P57-1/P57*1/P57)))</f>
        <v>0</v>
      </c>
      <c r="P57">
        <f>IF(LEFT(BR57,1)&lt;&gt;"0",IF(LEFT(BR57,1)="1",3.0,BS57),$D$5+$E$5*(CI57*CB57/($K$5*1000))+$F$5*(CI57*CB57/($K$5*1000))*MAX(MIN(BP57,$J$5),$I$5)*MAX(MIN(BP57,$J$5),$I$5)+$G$5*MAX(MIN(BP57,$J$5),$I$5)*(CI57*CB57/($K$5*1000))+$H$5*(CI57*CB57/($K$5*1000))*(CI57*CB57/($K$5*1000)))</f>
        <v>0</v>
      </c>
      <c r="Q57">
        <f>I57*(1000-(1000*0.61365*exp(17.502*U57/(240.97+U57))/(CB57+CC57)+BW57)/2)/(1000*0.61365*exp(17.502*U57/(240.97+U57))/(CB57+CC57)-BW57)</f>
        <v>0</v>
      </c>
      <c r="R57">
        <f>1/((BQ57+1)/(O57/1.6)+1/(P57/1.37)) + BQ57/((BQ57+1)/(O57/1.6) + BQ57/(P57/1.37))</f>
        <v>0</v>
      </c>
      <c r="S57">
        <f>(BM57*BO57)</f>
        <v>0</v>
      </c>
      <c r="T57">
        <f>(CD57+(S57+2*0.95*5.67E-8*(((CD57+$B$7)+273)^4-(CD57+273)^4)-44100*I57)/(1.84*29.3*P57+8*0.95*5.67E-8*(CD57+273)^3))</f>
        <v>0</v>
      </c>
      <c r="U57">
        <f>($C$7*CE57+$D$7*CF57+$E$7*T57)</f>
        <v>0</v>
      </c>
      <c r="V57">
        <f>0.61365*exp(17.502*U57/(240.97+U57))</f>
        <v>0</v>
      </c>
      <c r="W57">
        <f>(X57/Y57*100)</f>
        <v>0</v>
      </c>
      <c r="X57">
        <f>BW57*(CB57+CC57)/1000</f>
        <v>0</v>
      </c>
      <c r="Y57">
        <f>0.61365*exp(17.502*CD57/(240.97+CD57))</f>
        <v>0</v>
      </c>
      <c r="Z57">
        <f>(V57-BW57*(CB57+CC57)/1000)</f>
        <v>0</v>
      </c>
      <c r="AA57">
        <f>(-I57*44100)</f>
        <v>0</v>
      </c>
      <c r="AB57">
        <f>2*29.3*P57*0.92*(CD57-U57)</f>
        <v>0</v>
      </c>
      <c r="AC57">
        <f>2*0.95*5.67E-8*(((CD57+$B$7)+273)^4-(U57+273)^4)</f>
        <v>0</v>
      </c>
      <c r="AD57">
        <f>S57+AC57+AA57+AB57</f>
        <v>0</v>
      </c>
      <c r="AE57">
        <v>0</v>
      </c>
      <c r="AF57">
        <v>0</v>
      </c>
      <c r="AG57">
        <f>IF(AE57*$H$13&gt;=AI57,1.0,(AI57/(AI57-AE57*$H$13)))</f>
        <v>0</v>
      </c>
      <c r="AH57">
        <f>(AG57-1)*100</f>
        <v>0</v>
      </c>
      <c r="AI57">
        <f>MAX(0,($B$13+$C$13*CI57)/(1+$D$13*CI57)*CB57/(CD57+273)*$E$13)</f>
        <v>0</v>
      </c>
      <c r="AJ57" t="s">
        <v>290</v>
      </c>
      <c r="AK57">
        <v>15552.9</v>
      </c>
      <c r="AL57">
        <v>715.476923076923</v>
      </c>
      <c r="AM57">
        <v>3262.08</v>
      </c>
      <c r="AN57">
        <f>AM57-AL57</f>
        <v>0</v>
      </c>
      <c r="AO57">
        <f>AN57/AM57</f>
        <v>0</v>
      </c>
      <c r="AP57">
        <v>-0.577747479816223</v>
      </c>
      <c r="AQ57" t="s">
        <v>483</v>
      </c>
      <c r="AR57">
        <v>15443.1</v>
      </c>
      <c r="AS57">
        <v>1900.935</v>
      </c>
      <c r="AT57">
        <v>2124.21</v>
      </c>
      <c r="AU57">
        <f>1-AS57/AT57</f>
        <v>0</v>
      </c>
      <c r="AV57">
        <v>0.5</v>
      </c>
      <c r="AW57">
        <f>BM57</f>
        <v>0</v>
      </c>
      <c r="AX57">
        <f>J57</f>
        <v>0</v>
      </c>
      <c r="AY57">
        <f>AU57*AV57*AW57</f>
        <v>0</v>
      </c>
      <c r="AZ57">
        <f>BE57/AT57</f>
        <v>0</v>
      </c>
      <c r="BA57">
        <f>(AX57-AP57)/AW57</f>
        <v>0</v>
      </c>
      <c r="BB57">
        <f>(AM57-AT57)/AT57</f>
        <v>0</v>
      </c>
      <c r="BC57" t="s">
        <v>484</v>
      </c>
      <c r="BD57">
        <v>794.85</v>
      </c>
      <c r="BE57">
        <f>AT57-BD57</f>
        <v>0</v>
      </c>
      <c r="BF57">
        <f>(AT57-AS57)/(AT57-BD57)</f>
        <v>0</v>
      </c>
      <c r="BG57">
        <f>(AM57-AT57)/(AM57-BD57)</f>
        <v>0</v>
      </c>
      <c r="BH57">
        <f>(AT57-AS57)/(AT57-AL57)</f>
        <v>0</v>
      </c>
      <c r="BI57">
        <f>(AM57-AT57)/(AM57-AL57)</f>
        <v>0</v>
      </c>
      <c r="BJ57">
        <f>(BF57*BD57/AS57)</f>
        <v>0</v>
      </c>
      <c r="BK57">
        <f>(1-BJ57)</f>
        <v>0</v>
      </c>
      <c r="BL57">
        <f>$B$11*CJ57+$C$11*CK57+$F$11*CL57*(1-CO57)</f>
        <v>0</v>
      </c>
      <c r="BM57">
        <f>BL57*BN57</f>
        <v>0</v>
      </c>
      <c r="BN57">
        <f>($B$11*$D$9+$C$11*$D$9+$F$11*((CY57+CQ57)/MAX(CY57+CQ57+CZ57, 0.1)*$I$9+CZ57/MAX(CY57+CQ57+CZ57, 0.1)*$J$9))/($B$11+$C$11+$F$11)</f>
        <v>0</v>
      </c>
      <c r="BO57">
        <f>($B$11*$K$9+$C$11*$K$9+$F$11*((CY57+CQ57)/MAX(CY57+CQ57+CZ57, 0.1)*$P$9+CZ57/MAX(CY57+CQ57+CZ57, 0.1)*$Q$9))/($B$11+$C$11+$F$11)</f>
        <v>0</v>
      </c>
      <c r="BP57">
        <v>6</v>
      </c>
      <c r="BQ57">
        <v>0.5</v>
      </c>
      <c r="BR57" t="s">
        <v>293</v>
      </c>
      <c r="BS57">
        <v>2</v>
      </c>
      <c r="BT57">
        <v>1603922187.6</v>
      </c>
      <c r="BU57">
        <v>391.545870967742</v>
      </c>
      <c r="BV57">
        <v>399.999967741935</v>
      </c>
      <c r="BW57">
        <v>15.7877419354839</v>
      </c>
      <c r="BX57">
        <v>11.353</v>
      </c>
      <c r="BY57">
        <v>391.205935483871</v>
      </c>
      <c r="BZ57">
        <v>15.8550741935484</v>
      </c>
      <c r="CA57">
        <v>500.010741935484</v>
      </c>
      <c r="CB57">
        <v>101.620838709677</v>
      </c>
      <c r="CC57">
        <v>0.100001074193548</v>
      </c>
      <c r="CD57">
        <v>36.1436225806452</v>
      </c>
      <c r="CE57">
        <v>35.1132709677419</v>
      </c>
      <c r="CF57">
        <v>999.9</v>
      </c>
      <c r="CG57">
        <v>0</v>
      </c>
      <c r="CH57">
        <v>0</v>
      </c>
      <c r="CI57">
        <v>9996.93741935484</v>
      </c>
      <c r="CJ57">
        <v>0</v>
      </c>
      <c r="CK57">
        <v>282.906741935484</v>
      </c>
      <c r="CL57">
        <v>1300.00419354839</v>
      </c>
      <c r="CM57">
        <v>0.899997451612903</v>
      </c>
      <c r="CN57">
        <v>0.100002412903226</v>
      </c>
      <c r="CO57">
        <v>0</v>
      </c>
      <c r="CP57">
        <v>1901.74709677419</v>
      </c>
      <c r="CQ57">
        <v>4.99979</v>
      </c>
      <c r="CR57">
        <v>24807.5838709677</v>
      </c>
      <c r="CS57">
        <v>11051.3225806452</v>
      </c>
      <c r="CT57">
        <v>49.058</v>
      </c>
      <c r="CU57">
        <v>51.304</v>
      </c>
      <c r="CV57">
        <v>50.070129032258</v>
      </c>
      <c r="CW57">
        <v>50.625</v>
      </c>
      <c r="CX57">
        <v>50.8648387096774</v>
      </c>
      <c r="CY57">
        <v>1165.50129032258</v>
      </c>
      <c r="CZ57">
        <v>129.502903225806</v>
      </c>
      <c r="DA57">
        <v>0</v>
      </c>
      <c r="DB57">
        <v>92.3999998569489</v>
      </c>
      <c r="DC57">
        <v>0</v>
      </c>
      <c r="DD57">
        <v>1900.935</v>
      </c>
      <c r="DE57">
        <v>-187.577094141211</v>
      </c>
      <c r="DF57">
        <v>-2528.85128366019</v>
      </c>
      <c r="DG57">
        <v>24796.15</v>
      </c>
      <c r="DH57">
        <v>15</v>
      </c>
      <c r="DI57">
        <v>1603921551.5</v>
      </c>
      <c r="DJ57" t="s">
        <v>475</v>
      </c>
      <c r="DK57">
        <v>1603921551.5</v>
      </c>
      <c r="DL57">
        <v>1603921549.5</v>
      </c>
      <c r="DM57">
        <v>4</v>
      </c>
      <c r="DN57">
        <v>-0.13</v>
      </c>
      <c r="DO57">
        <v>0.013</v>
      </c>
      <c r="DP57">
        <v>0.341</v>
      </c>
      <c r="DQ57">
        <v>-0.126</v>
      </c>
      <c r="DR57">
        <v>400</v>
      </c>
      <c r="DS57">
        <v>11</v>
      </c>
      <c r="DT57">
        <v>0.27</v>
      </c>
      <c r="DU57">
        <v>0.13</v>
      </c>
      <c r="DV57">
        <v>5.56616262860059</v>
      </c>
      <c r="DW57">
        <v>1.09230726603486</v>
      </c>
      <c r="DX57">
        <v>0.0851670054460734</v>
      </c>
      <c r="DY57">
        <v>0</v>
      </c>
      <c r="DZ57">
        <v>-8.46241366666667</v>
      </c>
      <c r="EA57">
        <v>-1.41505201334815</v>
      </c>
      <c r="EB57">
        <v>0.106082051685895</v>
      </c>
      <c r="EC57">
        <v>0</v>
      </c>
      <c r="ED57">
        <v>4.43775366666667</v>
      </c>
      <c r="EE57">
        <v>0.630038442714127</v>
      </c>
      <c r="EF57">
        <v>0.0457136289293346</v>
      </c>
      <c r="EG57">
        <v>0</v>
      </c>
      <c r="EH57">
        <v>0</v>
      </c>
      <c r="EI57">
        <v>3</v>
      </c>
      <c r="EJ57" t="s">
        <v>300</v>
      </c>
      <c r="EK57">
        <v>100</v>
      </c>
      <c r="EL57">
        <v>100</v>
      </c>
      <c r="EM57">
        <v>0.34</v>
      </c>
      <c r="EN57">
        <v>-0.0663</v>
      </c>
      <c r="EO57">
        <v>0.188769057372308</v>
      </c>
      <c r="EP57">
        <v>0.000608231501840576</v>
      </c>
      <c r="EQ57">
        <v>-6.15721122119998e-07</v>
      </c>
      <c r="ER57">
        <v>1.2304956265122e-10</v>
      </c>
      <c r="ES57">
        <v>-0.148768015216637</v>
      </c>
      <c r="ET57">
        <v>-0.00569765496608819</v>
      </c>
      <c r="EU57">
        <v>0.000722946965334274</v>
      </c>
      <c r="EV57">
        <v>-2.50093221867934e-06</v>
      </c>
      <c r="EW57">
        <v>4</v>
      </c>
      <c r="EX57">
        <v>2168</v>
      </c>
      <c r="EY57">
        <v>1</v>
      </c>
      <c r="EZ57">
        <v>28</v>
      </c>
      <c r="FA57">
        <v>10.7</v>
      </c>
      <c r="FB57">
        <v>10.8</v>
      </c>
      <c r="FC57">
        <v>2</v>
      </c>
      <c r="FD57">
        <v>507.111</v>
      </c>
      <c r="FE57">
        <v>126.923</v>
      </c>
      <c r="FF57">
        <v>34.7767</v>
      </c>
      <c r="FG57">
        <v>32.1161</v>
      </c>
      <c r="FH57">
        <v>29.9998</v>
      </c>
      <c r="FI57">
        <v>31.8418</v>
      </c>
      <c r="FJ57">
        <v>31.7816</v>
      </c>
      <c r="FK57">
        <v>19.9895</v>
      </c>
      <c r="FL57">
        <v>0</v>
      </c>
      <c r="FM57">
        <v>100</v>
      </c>
      <c r="FN57">
        <v>-999.9</v>
      </c>
      <c r="FO57">
        <v>400</v>
      </c>
      <c r="FP57">
        <v>16.1174</v>
      </c>
      <c r="FQ57">
        <v>101.054</v>
      </c>
      <c r="FR57">
        <v>101.034</v>
      </c>
    </row>
    <row r="58" spans="1:174">
      <c r="A58">
        <v>42</v>
      </c>
      <c r="B58">
        <v>1603922267.6</v>
      </c>
      <c r="C58">
        <v>7201.5</v>
      </c>
      <c r="D58" t="s">
        <v>485</v>
      </c>
      <c r="E58" t="s">
        <v>486</v>
      </c>
      <c r="F58" t="s">
        <v>482</v>
      </c>
      <c r="G58" t="s">
        <v>364</v>
      </c>
      <c r="H58">
        <v>1603922259.6</v>
      </c>
      <c r="I58">
        <f>CA58*AG58*(BW58-BX58)/(100*BP58*(1000-AG58*BW58))</f>
        <v>0</v>
      </c>
      <c r="J58">
        <f>CA58*AG58*(BV58-BU58*(1000-AG58*BX58)/(1000-AG58*BW58))/(100*BP58)</f>
        <v>0</v>
      </c>
      <c r="K58">
        <f>BU58 - IF(AG58&gt;1, J58*BP58*100.0/(AI58*CI58), 0)</f>
        <v>0</v>
      </c>
      <c r="L58">
        <f>((R58-I58/2)*K58-J58)/(R58+I58/2)</f>
        <v>0</v>
      </c>
      <c r="M58">
        <f>L58*(CB58+CC58)/1000.0</f>
        <v>0</v>
      </c>
      <c r="N58">
        <f>(BU58 - IF(AG58&gt;1, J58*BP58*100.0/(AI58*CI58), 0))*(CB58+CC58)/1000.0</f>
        <v>0</v>
      </c>
      <c r="O58">
        <f>2.0/((1/Q58-1/P58)+SIGN(Q58)*SQRT((1/Q58-1/P58)*(1/Q58-1/P58) + 4*BQ58/((BQ58+1)*(BQ58+1))*(2*1/Q58*1/P58-1/P58*1/P58)))</f>
        <v>0</v>
      </c>
      <c r="P58">
        <f>IF(LEFT(BR58,1)&lt;&gt;"0",IF(LEFT(BR58,1)="1",3.0,BS58),$D$5+$E$5*(CI58*CB58/($K$5*1000))+$F$5*(CI58*CB58/($K$5*1000))*MAX(MIN(BP58,$J$5),$I$5)*MAX(MIN(BP58,$J$5),$I$5)+$G$5*MAX(MIN(BP58,$J$5),$I$5)*(CI58*CB58/($K$5*1000))+$H$5*(CI58*CB58/($K$5*1000))*(CI58*CB58/($K$5*1000)))</f>
        <v>0</v>
      </c>
      <c r="Q58">
        <f>I58*(1000-(1000*0.61365*exp(17.502*U58/(240.97+U58))/(CB58+CC58)+BW58)/2)/(1000*0.61365*exp(17.502*U58/(240.97+U58))/(CB58+CC58)-BW58)</f>
        <v>0</v>
      </c>
      <c r="R58">
        <f>1/((BQ58+1)/(O58/1.6)+1/(P58/1.37)) + BQ58/((BQ58+1)/(O58/1.6) + BQ58/(P58/1.37))</f>
        <v>0</v>
      </c>
      <c r="S58">
        <f>(BM58*BO58)</f>
        <v>0</v>
      </c>
      <c r="T58">
        <f>(CD58+(S58+2*0.95*5.67E-8*(((CD58+$B$7)+273)^4-(CD58+273)^4)-44100*I58)/(1.84*29.3*P58+8*0.95*5.67E-8*(CD58+273)^3))</f>
        <v>0</v>
      </c>
      <c r="U58">
        <f>($C$7*CE58+$D$7*CF58+$E$7*T58)</f>
        <v>0</v>
      </c>
      <c r="V58">
        <f>0.61365*exp(17.502*U58/(240.97+U58))</f>
        <v>0</v>
      </c>
      <c r="W58">
        <f>(X58/Y58*100)</f>
        <v>0</v>
      </c>
      <c r="X58">
        <f>BW58*(CB58+CC58)/1000</f>
        <v>0</v>
      </c>
      <c r="Y58">
        <f>0.61365*exp(17.502*CD58/(240.97+CD58))</f>
        <v>0</v>
      </c>
      <c r="Z58">
        <f>(V58-BW58*(CB58+CC58)/1000)</f>
        <v>0</v>
      </c>
      <c r="AA58">
        <f>(-I58*44100)</f>
        <v>0</v>
      </c>
      <c r="AB58">
        <f>2*29.3*P58*0.92*(CD58-U58)</f>
        <v>0</v>
      </c>
      <c r="AC58">
        <f>2*0.95*5.67E-8*(((CD58+$B$7)+273)^4-(U58+273)^4)</f>
        <v>0</v>
      </c>
      <c r="AD58">
        <f>S58+AC58+AA58+AB58</f>
        <v>0</v>
      </c>
      <c r="AE58">
        <v>0</v>
      </c>
      <c r="AF58">
        <v>0</v>
      </c>
      <c r="AG58">
        <f>IF(AE58*$H$13&gt;=AI58,1.0,(AI58/(AI58-AE58*$H$13)))</f>
        <v>0</v>
      </c>
      <c r="AH58">
        <f>(AG58-1)*100</f>
        <v>0</v>
      </c>
      <c r="AI58">
        <f>MAX(0,($B$13+$C$13*CI58)/(1+$D$13*CI58)*CB58/(CD58+273)*$E$13)</f>
        <v>0</v>
      </c>
      <c r="AJ58" t="s">
        <v>290</v>
      </c>
      <c r="AK58">
        <v>15552.9</v>
      </c>
      <c r="AL58">
        <v>715.476923076923</v>
      </c>
      <c r="AM58">
        <v>3262.08</v>
      </c>
      <c r="AN58">
        <f>AM58-AL58</f>
        <v>0</v>
      </c>
      <c r="AO58">
        <f>AN58/AM58</f>
        <v>0</v>
      </c>
      <c r="AP58">
        <v>-0.577747479816223</v>
      </c>
      <c r="AQ58" t="s">
        <v>487</v>
      </c>
      <c r="AR58">
        <v>15437.9</v>
      </c>
      <c r="AS58">
        <v>1452.3912</v>
      </c>
      <c r="AT58">
        <v>1865.61</v>
      </c>
      <c r="AU58">
        <f>1-AS58/AT58</f>
        <v>0</v>
      </c>
      <c r="AV58">
        <v>0.5</v>
      </c>
      <c r="AW58">
        <f>BM58</f>
        <v>0</v>
      </c>
      <c r="AX58">
        <f>J58</f>
        <v>0</v>
      </c>
      <c r="AY58">
        <f>AU58*AV58*AW58</f>
        <v>0</v>
      </c>
      <c r="AZ58">
        <f>BE58/AT58</f>
        <v>0</v>
      </c>
      <c r="BA58">
        <f>(AX58-AP58)/AW58</f>
        <v>0</v>
      </c>
      <c r="BB58">
        <f>(AM58-AT58)/AT58</f>
        <v>0</v>
      </c>
      <c r="BC58" t="s">
        <v>488</v>
      </c>
      <c r="BD58">
        <v>765.67</v>
      </c>
      <c r="BE58">
        <f>AT58-BD58</f>
        <v>0</v>
      </c>
      <c r="BF58">
        <f>(AT58-AS58)/(AT58-BD58)</f>
        <v>0</v>
      </c>
      <c r="BG58">
        <f>(AM58-AT58)/(AM58-BD58)</f>
        <v>0</v>
      </c>
      <c r="BH58">
        <f>(AT58-AS58)/(AT58-AL58)</f>
        <v>0</v>
      </c>
      <c r="BI58">
        <f>(AM58-AT58)/(AM58-AL58)</f>
        <v>0</v>
      </c>
      <c r="BJ58">
        <f>(BF58*BD58/AS58)</f>
        <v>0</v>
      </c>
      <c r="BK58">
        <f>(1-BJ58)</f>
        <v>0</v>
      </c>
      <c r="BL58">
        <f>$B$11*CJ58+$C$11*CK58+$F$11*CL58*(1-CO58)</f>
        <v>0</v>
      </c>
      <c r="BM58">
        <f>BL58*BN58</f>
        <v>0</v>
      </c>
      <c r="BN58">
        <f>($B$11*$D$9+$C$11*$D$9+$F$11*((CY58+CQ58)/MAX(CY58+CQ58+CZ58, 0.1)*$I$9+CZ58/MAX(CY58+CQ58+CZ58, 0.1)*$J$9))/($B$11+$C$11+$F$11)</f>
        <v>0</v>
      </c>
      <c r="BO58">
        <f>($B$11*$K$9+$C$11*$K$9+$F$11*((CY58+CQ58)/MAX(CY58+CQ58+CZ58, 0.1)*$P$9+CZ58/MAX(CY58+CQ58+CZ58, 0.1)*$Q$9))/($B$11+$C$11+$F$11)</f>
        <v>0</v>
      </c>
      <c r="BP58">
        <v>6</v>
      </c>
      <c r="BQ58">
        <v>0.5</v>
      </c>
      <c r="BR58" t="s">
        <v>293</v>
      </c>
      <c r="BS58">
        <v>2</v>
      </c>
      <c r="BT58">
        <v>1603922259.6</v>
      </c>
      <c r="BU58">
        <v>383.752870967742</v>
      </c>
      <c r="BV58">
        <v>400.017419354839</v>
      </c>
      <c r="BW58">
        <v>18.1599709677419</v>
      </c>
      <c r="BX58">
        <v>11.366964516129</v>
      </c>
      <c r="BY58">
        <v>383.414516129032</v>
      </c>
      <c r="BZ58">
        <v>18.1882548387097</v>
      </c>
      <c r="CA58">
        <v>500.027741935484</v>
      </c>
      <c r="CB58">
        <v>101.618612903226</v>
      </c>
      <c r="CC58">
        <v>0.100004832258065</v>
      </c>
      <c r="CD58">
        <v>36.0420129032258</v>
      </c>
      <c r="CE58">
        <v>34.8052612903226</v>
      </c>
      <c r="CF58">
        <v>999.9</v>
      </c>
      <c r="CG58">
        <v>0</v>
      </c>
      <c r="CH58">
        <v>0</v>
      </c>
      <c r="CI58">
        <v>10002.2377419355</v>
      </c>
      <c r="CJ58">
        <v>0</v>
      </c>
      <c r="CK58">
        <v>290.613032258065</v>
      </c>
      <c r="CL58">
        <v>1299.99032258064</v>
      </c>
      <c r="CM58">
        <v>0.899994032258065</v>
      </c>
      <c r="CN58">
        <v>0.100006009677419</v>
      </c>
      <c r="CO58">
        <v>0</v>
      </c>
      <c r="CP58">
        <v>1455.62612903226</v>
      </c>
      <c r="CQ58">
        <v>4.99979</v>
      </c>
      <c r="CR58">
        <v>18981.6451612903</v>
      </c>
      <c r="CS58">
        <v>11051.1838709677</v>
      </c>
      <c r="CT58">
        <v>49.129</v>
      </c>
      <c r="CU58">
        <v>51.312</v>
      </c>
      <c r="CV58">
        <v>50.125</v>
      </c>
      <c r="CW58">
        <v>50.653</v>
      </c>
      <c r="CX58">
        <v>50.921</v>
      </c>
      <c r="CY58">
        <v>1165.48419354839</v>
      </c>
      <c r="CZ58">
        <v>129.506129032258</v>
      </c>
      <c r="DA58">
        <v>0</v>
      </c>
      <c r="DB58">
        <v>71</v>
      </c>
      <c r="DC58">
        <v>0</v>
      </c>
      <c r="DD58">
        <v>1452.3912</v>
      </c>
      <c r="DE58">
        <v>-283.248461095465</v>
      </c>
      <c r="DF58">
        <v>-3658.5923019965</v>
      </c>
      <c r="DG58">
        <v>18939.68</v>
      </c>
      <c r="DH58">
        <v>15</v>
      </c>
      <c r="DI58">
        <v>1603921551.5</v>
      </c>
      <c r="DJ58" t="s">
        <v>475</v>
      </c>
      <c r="DK58">
        <v>1603921551.5</v>
      </c>
      <c r="DL58">
        <v>1603921549.5</v>
      </c>
      <c r="DM58">
        <v>4</v>
      </c>
      <c r="DN58">
        <v>-0.13</v>
      </c>
      <c r="DO58">
        <v>0.013</v>
      </c>
      <c r="DP58">
        <v>0.341</v>
      </c>
      <c r="DQ58">
        <v>-0.126</v>
      </c>
      <c r="DR58">
        <v>400</v>
      </c>
      <c r="DS58">
        <v>11</v>
      </c>
      <c r="DT58">
        <v>0.27</v>
      </c>
      <c r="DU58">
        <v>0.13</v>
      </c>
      <c r="DV58">
        <v>11.3323829803636</v>
      </c>
      <c r="DW58">
        <v>2.71141041345071</v>
      </c>
      <c r="DX58">
        <v>0.197375532646389</v>
      </c>
      <c r="DY58">
        <v>0</v>
      </c>
      <c r="DZ58">
        <v>-16.282</v>
      </c>
      <c r="EA58">
        <v>-3.32947541713014</v>
      </c>
      <c r="EB58">
        <v>0.242141239775466</v>
      </c>
      <c r="EC58">
        <v>0</v>
      </c>
      <c r="ED58">
        <v>6.79600266666667</v>
      </c>
      <c r="EE58">
        <v>0.57415795328142</v>
      </c>
      <c r="EF58">
        <v>0.0419339330322777</v>
      </c>
      <c r="EG58">
        <v>0</v>
      </c>
      <c r="EH58">
        <v>0</v>
      </c>
      <c r="EI58">
        <v>3</v>
      </c>
      <c r="EJ58" t="s">
        <v>300</v>
      </c>
      <c r="EK58">
        <v>100</v>
      </c>
      <c r="EL58">
        <v>100</v>
      </c>
      <c r="EM58">
        <v>0.338</v>
      </c>
      <c r="EN58">
        <v>-0.0272</v>
      </c>
      <c r="EO58">
        <v>0.188769057372308</v>
      </c>
      <c r="EP58">
        <v>0.000608231501840576</v>
      </c>
      <c r="EQ58">
        <v>-6.15721122119998e-07</v>
      </c>
      <c r="ER58">
        <v>1.2304956265122e-10</v>
      </c>
      <c r="ES58">
        <v>-0.148768015216637</v>
      </c>
      <c r="ET58">
        <v>-0.00569765496608819</v>
      </c>
      <c r="EU58">
        <v>0.000722946965334274</v>
      </c>
      <c r="EV58">
        <v>-2.50093221867934e-06</v>
      </c>
      <c r="EW58">
        <v>4</v>
      </c>
      <c r="EX58">
        <v>2168</v>
      </c>
      <c r="EY58">
        <v>1</v>
      </c>
      <c r="EZ58">
        <v>28</v>
      </c>
      <c r="FA58">
        <v>11.9</v>
      </c>
      <c r="FB58">
        <v>12</v>
      </c>
      <c r="FC58">
        <v>2</v>
      </c>
      <c r="FD58">
        <v>509.101</v>
      </c>
      <c r="FE58">
        <v>134.59</v>
      </c>
      <c r="FF58">
        <v>34.7675</v>
      </c>
      <c r="FG58">
        <v>32.0778</v>
      </c>
      <c r="FH58">
        <v>30.0005</v>
      </c>
      <c r="FI58">
        <v>31.8354</v>
      </c>
      <c r="FJ58">
        <v>31.7835</v>
      </c>
      <c r="FK58">
        <v>19.9877</v>
      </c>
      <c r="FL58">
        <v>0</v>
      </c>
      <c r="FM58">
        <v>100</v>
      </c>
      <c r="FN58">
        <v>-999.9</v>
      </c>
      <c r="FO58">
        <v>400</v>
      </c>
      <c r="FP58">
        <v>15.5889</v>
      </c>
      <c r="FQ58">
        <v>101.069</v>
      </c>
      <c r="FR58">
        <v>100.992</v>
      </c>
    </row>
    <row r="59" spans="1:174">
      <c r="A59">
        <v>43</v>
      </c>
      <c r="B59">
        <v>1603922407.6</v>
      </c>
      <c r="C59">
        <v>7341.5</v>
      </c>
      <c r="D59" t="s">
        <v>489</v>
      </c>
      <c r="E59" t="s">
        <v>490</v>
      </c>
      <c r="F59" t="s">
        <v>491</v>
      </c>
      <c r="G59" t="s">
        <v>325</v>
      </c>
      <c r="H59">
        <v>1603922399.6</v>
      </c>
      <c r="I59">
        <f>CA59*AG59*(BW59-BX59)/(100*BP59*(1000-AG59*BW59))</f>
        <v>0</v>
      </c>
      <c r="J59">
        <f>CA59*AG59*(BV59-BU59*(1000-AG59*BX59)/(1000-AG59*BW59))/(100*BP59)</f>
        <v>0</v>
      </c>
      <c r="K59">
        <f>BU59 - IF(AG59&gt;1, J59*BP59*100.0/(AI59*CI59), 0)</f>
        <v>0</v>
      </c>
      <c r="L59">
        <f>((R59-I59/2)*K59-J59)/(R59+I59/2)</f>
        <v>0</v>
      </c>
      <c r="M59">
        <f>L59*(CB59+CC59)/1000.0</f>
        <v>0</v>
      </c>
      <c r="N59">
        <f>(BU59 - IF(AG59&gt;1, J59*BP59*100.0/(AI59*CI59), 0))*(CB59+CC59)/1000.0</f>
        <v>0</v>
      </c>
      <c r="O59">
        <f>2.0/((1/Q59-1/P59)+SIGN(Q59)*SQRT((1/Q59-1/P59)*(1/Q59-1/P59) + 4*BQ59/((BQ59+1)*(BQ59+1))*(2*1/Q59*1/P59-1/P59*1/P59)))</f>
        <v>0</v>
      </c>
      <c r="P59">
        <f>IF(LEFT(BR59,1)&lt;&gt;"0",IF(LEFT(BR59,1)="1",3.0,BS59),$D$5+$E$5*(CI59*CB59/($K$5*1000))+$F$5*(CI59*CB59/($K$5*1000))*MAX(MIN(BP59,$J$5),$I$5)*MAX(MIN(BP59,$J$5),$I$5)+$G$5*MAX(MIN(BP59,$J$5),$I$5)*(CI59*CB59/($K$5*1000))+$H$5*(CI59*CB59/($K$5*1000))*(CI59*CB59/($K$5*1000)))</f>
        <v>0</v>
      </c>
      <c r="Q59">
        <f>I59*(1000-(1000*0.61365*exp(17.502*U59/(240.97+U59))/(CB59+CC59)+BW59)/2)/(1000*0.61365*exp(17.502*U59/(240.97+U59))/(CB59+CC59)-BW59)</f>
        <v>0</v>
      </c>
      <c r="R59">
        <f>1/((BQ59+1)/(O59/1.6)+1/(P59/1.37)) + BQ59/((BQ59+1)/(O59/1.6) + BQ59/(P59/1.37))</f>
        <v>0</v>
      </c>
      <c r="S59">
        <f>(BM59*BO59)</f>
        <v>0</v>
      </c>
      <c r="T59">
        <f>(CD59+(S59+2*0.95*5.67E-8*(((CD59+$B$7)+273)^4-(CD59+273)^4)-44100*I59)/(1.84*29.3*P59+8*0.95*5.67E-8*(CD59+273)^3))</f>
        <v>0</v>
      </c>
      <c r="U59">
        <f>($C$7*CE59+$D$7*CF59+$E$7*T59)</f>
        <v>0</v>
      </c>
      <c r="V59">
        <f>0.61365*exp(17.502*U59/(240.97+U59))</f>
        <v>0</v>
      </c>
      <c r="W59">
        <f>(X59/Y59*100)</f>
        <v>0</v>
      </c>
      <c r="X59">
        <f>BW59*(CB59+CC59)/1000</f>
        <v>0</v>
      </c>
      <c r="Y59">
        <f>0.61365*exp(17.502*CD59/(240.97+CD59))</f>
        <v>0</v>
      </c>
      <c r="Z59">
        <f>(V59-BW59*(CB59+CC59)/1000)</f>
        <v>0</v>
      </c>
      <c r="AA59">
        <f>(-I59*44100)</f>
        <v>0</v>
      </c>
      <c r="AB59">
        <f>2*29.3*P59*0.92*(CD59-U59)</f>
        <v>0</v>
      </c>
      <c r="AC59">
        <f>2*0.95*5.67E-8*(((CD59+$B$7)+273)^4-(U59+273)^4)</f>
        <v>0</v>
      </c>
      <c r="AD59">
        <f>S59+AC59+AA59+AB59</f>
        <v>0</v>
      </c>
      <c r="AE59">
        <v>0</v>
      </c>
      <c r="AF59">
        <v>0</v>
      </c>
      <c r="AG59">
        <f>IF(AE59*$H$13&gt;=AI59,1.0,(AI59/(AI59-AE59*$H$13)))</f>
        <v>0</v>
      </c>
      <c r="AH59">
        <f>(AG59-1)*100</f>
        <v>0</v>
      </c>
      <c r="AI59">
        <f>MAX(0,($B$13+$C$13*CI59)/(1+$D$13*CI59)*CB59/(CD59+273)*$E$13)</f>
        <v>0</v>
      </c>
      <c r="AJ59" t="s">
        <v>290</v>
      </c>
      <c r="AK59">
        <v>15552.9</v>
      </c>
      <c r="AL59">
        <v>715.476923076923</v>
      </c>
      <c r="AM59">
        <v>3262.08</v>
      </c>
      <c r="AN59">
        <f>AM59-AL59</f>
        <v>0</v>
      </c>
      <c r="AO59">
        <f>AN59/AM59</f>
        <v>0</v>
      </c>
      <c r="AP59">
        <v>-0.577747479816223</v>
      </c>
      <c r="AQ59" t="s">
        <v>492</v>
      </c>
      <c r="AR59">
        <v>15391.6</v>
      </c>
      <c r="AS59">
        <v>964.24036</v>
      </c>
      <c r="AT59">
        <v>1201.63</v>
      </c>
      <c r="AU59">
        <f>1-AS59/AT59</f>
        <v>0</v>
      </c>
      <c r="AV59">
        <v>0.5</v>
      </c>
      <c r="AW59">
        <f>BM59</f>
        <v>0</v>
      </c>
      <c r="AX59">
        <f>J59</f>
        <v>0</v>
      </c>
      <c r="AY59">
        <f>AU59*AV59*AW59</f>
        <v>0</v>
      </c>
      <c r="AZ59">
        <f>BE59/AT59</f>
        <v>0</v>
      </c>
      <c r="BA59">
        <f>(AX59-AP59)/AW59</f>
        <v>0</v>
      </c>
      <c r="BB59">
        <f>(AM59-AT59)/AT59</f>
        <v>0</v>
      </c>
      <c r="BC59" t="s">
        <v>493</v>
      </c>
      <c r="BD59">
        <v>671.85</v>
      </c>
      <c r="BE59">
        <f>AT59-BD59</f>
        <v>0</v>
      </c>
      <c r="BF59">
        <f>(AT59-AS59)/(AT59-BD59)</f>
        <v>0</v>
      </c>
      <c r="BG59">
        <f>(AM59-AT59)/(AM59-BD59)</f>
        <v>0</v>
      </c>
      <c r="BH59">
        <f>(AT59-AS59)/(AT59-AL59)</f>
        <v>0</v>
      </c>
      <c r="BI59">
        <f>(AM59-AT59)/(AM59-AL59)</f>
        <v>0</v>
      </c>
      <c r="BJ59">
        <f>(BF59*BD59/AS59)</f>
        <v>0</v>
      </c>
      <c r="BK59">
        <f>(1-BJ59)</f>
        <v>0</v>
      </c>
      <c r="BL59">
        <f>$B$11*CJ59+$C$11*CK59+$F$11*CL59*(1-CO59)</f>
        <v>0</v>
      </c>
      <c r="BM59">
        <f>BL59*BN59</f>
        <v>0</v>
      </c>
      <c r="BN59">
        <f>($B$11*$D$9+$C$11*$D$9+$F$11*((CY59+CQ59)/MAX(CY59+CQ59+CZ59, 0.1)*$I$9+CZ59/MAX(CY59+CQ59+CZ59, 0.1)*$J$9))/($B$11+$C$11+$F$11)</f>
        <v>0</v>
      </c>
      <c r="BO59">
        <f>($B$11*$K$9+$C$11*$K$9+$F$11*((CY59+CQ59)/MAX(CY59+CQ59+CZ59, 0.1)*$P$9+CZ59/MAX(CY59+CQ59+CZ59, 0.1)*$Q$9))/($B$11+$C$11+$F$11)</f>
        <v>0</v>
      </c>
      <c r="BP59">
        <v>6</v>
      </c>
      <c r="BQ59">
        <v>0.5</v>
      </c>
      <c r="BR59" t="s">
        <v>293</v>
      </c>
      <c r="BS59">
        <v>2</v>
      </c>
      <c r="BT59">
        <v>1603922399.6</v>
      </c>
      <c r="BU59">
        <v>387.263741935484</v>
      </c>
      <c r="BV59">
        <v>400.002387096774</v>
      </c>
      <c r="BW59">
        <v>16.3503193548387</v>
      </c>
      <c r="BX59">
        <v>11.3954838709677</v>
      </c>
      <c r="BY59">
        <v>386.924612903226</v>
      </c>
      <c r="BZ59">
        <v>16.4089774193548</v>
      </c>
      <c r="CA59">
        <v>500.019741935484</v>
      </c>
      <c r="CB59">
        <v>101.619129032258</v>
      </c>
      <c r="CC59">
        <v>0.100021358064516</v>
      </c>
      <c r="CD59">
        <v>36.1914483870968</v>
      </c>
      <c r="CE59">
        <v>35.447964516129</v>
      </c>
      <c r="CF59">
        <v>999.9</v>
      </c>
      <c r="CG59">
        <v>0</v>
      </c>
      <c r="CH59">
        <v>0</v>
      </c>
      <c r="CI59">
        <v>10000.9435483871</v>
      </c>
      <c r="CJ59">
        <v>0</v>
      </c>
      <c r="CK59">
        <v>315.438225806452</v>
      </c>
      <c r="CL59">
        <v>1300.02709677419</v>
      </c>
      <c r="CM59">
        <v>0.899994774193548</v>
      </c>
      <c r="CN59">
        <v>0.100005177419355</v>
      </c>
      <c r="CO59">
        <v>0</v>
      </c>
      <c r="CP59">
        <v>969.954677419355</v>
      </c>
      <c r="CQ59">
        <v>4.99979</v>
      </c>
      <c r="CR59">
        <v>12767.4774193548</v>
      </c>
      <c r="CS59">
        <v>11051.5</v>
      </c>
      <c r="CT59">
        <v>49.125</v>
      </c>
      <c r="CU59">
        <v>51.3282580645161</v>
      </c>
      <c r="CV59">
        <v>50.155</v>
      </c>
      <c r="CW59">
        <v>50.625</v>
      </c>
      <c r="CX59">
        <v>50.925</v>
      </c>
      <c r="CY59">
        <v>1165.51741935484</v>
      </c>
      <c r="CZ59">
        <v>129.509032258065</v>
      </c>
      <c r="DA59">
        <v>0</v>
      </c>
      <c r="DB59">
        <v>99.7999999523163</v>
      </c>
      <c r="DC59">
        <v>0</v>
      </c>
      <c r="DD59">
        <v>964.24036</v>
      </c>
      <c r="DE59">
        <v>-389.263000601365</v>
      </c>
      <c r="DF59">
        <v>-5041.05385390506</v>
      </c>
      <c r="DG59">
        <v>12693.164</v>
      </c>
      <c r="DH59">
        <v>15</v>
      </c>
      <c r="DI59">
        <v>1603921551.5</v>
      </c>
      <c r="DJ59" t="s">
        <v>475</v>
      </c>
      <c r="DK59">
        <v>1603921551.5</v>
      </c>
      <c r="DL59">
        <v>1603921549.5</v>
      </c>
      <c r="DM59">
        <v>4</v>
      </c>
      <c r="DN59">
        <v>-0.13</v>
      </c>
      <c r="DO59">
        <v>0.013</v>
      </c>
      <c r="DP59">
        <v>0.341</v>
      </c>
      <c r="DQ59">
        <v>-0.126</v>
      </c>
      <c r="DR59">
        <v>400</v>
      </c>
      <c r="DS59">
        <v>11</v>
      </c>
      <c r="DT59">
        <v>0.27</v>
      </c>
      <c r="DU59">
        <v>0.13</v>
      </c>
      <c r="DV59">
        <v>8.98908648066778</v>
      </c>
      <c r="DW59">
        <v>-0.0841609563042211</v>
      </c>
      <c r="DX59">
        <v>0.0249841774717405</v>
      </c>
      <c r="DY59">
        <v>1</v>
      </c>
      <c r="DZ59">
        <v>-12.7402633333333</v>
      </c>
      <c r="EA59">
        <v>0.100541045606252</v>
      </c>
      <c r="EB59">
        <v>0.0263840164156677</v>
      </c>
      <c r="EC59">
        <v>1</v>
      </c>
      <c r="ED59">
        <v>4.95597</v>
      </c>
      <c r="EE59">
        <v>0.19218367074527</v>
      </c>
      <c r="EF59">
        <v>0.0142353798684827</v>
      </c>
      <c r="EG59">
        <v>1</v>
      </c>
      <c r="EH59">
        <v>3</v>
      </c>
      <c r="EI59">
        <v>3</v>
      </c>
      <c r="EJ59" t="s">
        <v>424</v>
      </c>
      <c r="EK59">
        <v>100</v>
      </c>
      <c r="EL59">
        <v>100</v>
      </c>
      <c r="EM59">
        <v>0.339</v>
      </c>
      <c r="EN59">
        <v>-0.0584</v>
      </c>
      <c r="EO59">
        <v>0.188769057372308</v>
      </c>
      <c r="EP59">
        <v>0.000608231501840576</v>
      </c>
      <c r="EQ59">
        <v>-6.15721122119998e-07</v>
      </c>
      <c r="ER59">
        <v>1.2304956265122e-10</v>
      </c>
      <c r="ES59">
        <v>-0.148768015216637</v>
      </c>
      <c r="ET59">
        <v>-0.00569765496608819</v>
      </c>
      <c r="EU59">
        <v>0.000722946965334274</v>
      </c>
      <c r="EV59">
        <v>-2.50093221867934e-06</v>
      </c>
      <c r="EW59">
        <v>4</v>
      </c>
      <c r="EX59">
        <v>2168</v>
      </c>
      <c r="EY59">
        <v>1</v>
      </c>
      <c r="EZ59">
        <v>28</v>
      </c>
      <c r="FA59">
        <v>14.3</v>
      </c>
      <c r="FB59">
        <v>14.3</v>
      </c>
      <c r="FC59">
        <v>2</v>
      </c>
      <c r="FD59">
        <v>505.729</v>
      </c>
      <c r="FE59">
        <v>128.479</v>
      </c>
      <c r="FF59">
        <v>34.7957</v>
      </c>
      <c r="FG59">
        <v>32.0693</v>
      </c>
      <c r="FH59">
        <v>30.0004</v>
      </c>
      <c r="FI59">
        <v>31.8187</v>
      </c>
      <c r="FJ59">
        <v>31.7697</v>
      </c>
      <c r="FK59">
        <v>19.9881</v>
      </c>
      <c r="FL59">
        <v>0</v>
      </c>
      <c r="FM59">
        <v>100</v>
      </c>
      <c r="FN59">
        <v>-999.9</v>
      </c>
      <c r="FO59">
        <v>400</v>
      </c>
      <c r="FP59">
        <v>17.8989</v>
      </c>
      <c r="FQ59">
        <v>101.072</v>
      </c>
      <c r="FR59">
        <v>100.993</v>
      </c>
    </row>
    <row r="60" spans="1:174">
      <c r="A60">
        <v>44</v>
      </c>
      <c r="B60">
        <v>1603922498.1</v>
      </c>
      <c r="C60">
        <v>7432</v>
      </c>
      <c r="D60" t="s">
        <v>494</v>
      </c>
      <c r="E60" t="s">
        <v>495</v>
      </c>
      <c r="F60" t="s">
        <v>491</v>
      </c>
      <c r="G60" t="s">
        <v>325</v>
      </c>
      <c r="H60">
        <v>1603922490.1</v>
      </c>
      <c r="I60">
        <f>CA60*AG60*(BW60-BX60)/(100*BP60*(1000-AG60*BW60))</f>
        <v>0</v>
      </c>
      <c r="J60">
        <f>CA60*AG60*(BV60-BU60*(1000-AG60*BX60)/(1000-AG60*BW60))/(100*BP60)</f>
        <v>0</v>
      </c>
      <c r="K60">
        <f>BU60 - IF(AG60&gt;1, J60*BP60*100.0/(AI60*CI60), 0)</f>
        <v>0</v>
      </c>
      <c r="L60">
        <f>((R60-I60/2)*K60-J60)/(R60+I60/2)</f>
        <v>0</v>
      </c>
      <c r="M60">
        <f>L60*(CB60+CC60)/1000.0</f>
        <v>0</v>
      </c>
      <c r="N60">
        <f>(BU60 - IF(AG60&gt;1, J60*BP60*100.0/(AI60*CI60), 0))*(CB60+CC60)/1000.0</f>
        <v>0</v>
      </c>
      <c r="O60">
        <f>2.0/((1/Q60-1/P60)+SIGN(Q60)*SQRT((1/Q60-1/P60)*(1/Q60-1/P60) + 4*BQ60/((BQ60+1)*(BQ60+1))*(2*1/Q60*1/P60-1/P60*1/P60)))</f>
        <v>0</v>
      </c>
      <c r="P60">
        <f>IF(LEFT(BR60,1)&lt;&gt;"0",IF(LEFT(BR60,1)="1",3.0,BS60),$D$5+$E$5*(CI60*CB60/($K$5*1000))+$F$5*(CI60*CB60/($K$5*1000))*MAX(MIN(BP60,$J$5),$I$5)*MAX(MIN(BP60,$J$5),$I$5)+$G$5*MAX(MIN(BP60,$J$5),$I$5)*(CI60*CB60/($K$5*1000))+$H$5*(CI60*CB60/($K$5*1000))*(CI60*CB60/($K$5*1000)))</f>
        <v>0</v>
      </c>
      <c r="Q60">
        <f>I60*(1000-(1000*0.61365*exp(17.502*U60/(240.97+U60))/(CB60+CC60)+BW60)/2)/(1000*0.61365*exp(17.502*U60/(240.97+U60))/(CB60+CC60)-BW60)</f>
        <v>0</v>
      </c>
      <c r="R60">
        <f>1/((BQ60+1)/(O60/1.6)+1/(P60/1.37)) + BQ60/((BQ60+1)/(O60/1.6) + BQ60/(P60/1.37))</f>
        <v>0</v>
      </c>
      <c r="S60">
        <f>(BM60*BO60)</f>
        <v>0</v>
      </c>
      <c r="T60">
        <f>(CD60+(S60+2*0.95*5.67E-8*(((CD60+$B$7)+273)^4-(CD60+273)^4)-44100*I60)/(1.84*29.3*P60+8*0.95*5.67E-8*(CD60+273)^3))</f>
        <v>0</v>
      </c>
      <c r="U60">
        <f>($C$7*CE60+$D$7*CF60+$E$7*T60)</f>
        <v>0</v>
      </c>
      <c r="V60">
        <f>0.61365*exp(17.502*U60/(240.97+U60))</f>
        <v>0</v>
      </c>
      <c r="W60">
        <f>(X60/Y60*100)</f>
        <v>0</v>
      </c>
      <c r="X60">
        <f>BW60*(CB60+CC60)/1000</f>
        <v>0</v>
      </c>
      <c r="Y60">
        <f>0.61365*exp(17.502*CD60/(240.97+CD60))</f>
        <v>0</v>
      </c>
      <c r="Z60">
        <f>(V60-BW60*(CB60+CC60)/1000)</f>
        <v>0</v>
      </c>
      <c r="AA60">
        <f>(-I60*44100)</f>
        <v>0</v>
      </c>
      <c r="AB60">
        <f>2*29.3*P60*0.92*(CD60-U60)</f>
        <v>0</v>
      </c>
      <c r="AC60">
        <f>2*0.95*5.67E-8*(((CD60+$B$7)+273)^4-(U60+273)^4)</f>
        <v>0</v>
      </c>
      <c r="AD60">
        <f>S60+AC60+AA60+AB60</f>
        <v>0</v>
      </c>
      <c r="AE60">
        <v>0</v>
      </c>
      <c r="AF60">
        <v>0</v>
      </c>
      <c r="AG60">
        <f>IF(AE60*$H$13&gt;=AI60,1.0,(AI60/(AI60-AE60*$H$13)))</f>
        <v>0</v>
      </c>
      <c r="AH60">
        <f>(AG60-1)*100</f>
        <v>0</v>
      </c>
      <c r="AI60">
        <f>MAX(0,($B$13+$C$13*CI60)/(1+$D$13*CI60)*CB60/(CD60+273)*$E$13)</f>
        <v>0</v>
      </c>
      <c r="AJ60" t="s">
        <v>290</v>
      </c>
      <c r="AK60">
        <v>15552.9</v>
      </c>
      <c r="AL60">
        <v>715.476923076923</v>
      </c>
      <c r="AM60">
        <v>3262.08</v>
      </c>
      <c r="AN60">
        <f>AM60-AL60</f>
        <v>0</v>
      </c>
      <c r="AO60">
        <f>AN60/AM60</f>
        <v>0</v>
      </c>
      <c r="AP60">
        <v>-0.577747479816223</v>
      </c>
      <c r="AQ60" t="s">
        <v>496</v>
      </c>
      <c r="AR60">
        <v>15422.1</v>
      </c>
      <c r="AS60">
        <v>886.069538461538</v>
      </c>
      <c r="AT60">
        <v>1062.4</v>
      </c>
      <c r="AU60">
        <f>1-AS60/AT60</f>
        <v>0</v>
      </c>
      <c r="AV60">
        <v>0.5</v>
      </c>
      <c r="AW60">
        <f>BM60</f>
        <v>0</v>
      </c>
      <c r="AX60">
        <f>J60</f>
        <v>0</v>
      </c>
      <c r="AY60">
        <f>AU60*AV60*AW60</f>
        <v>0</v>
      </c>
      <c r="AZ60">
        <f>BE60/AT60</f>
        <v>0</v>
      </c>
      <c r="BA60">
        <f>(AX60-AP60)/AW60</f>
        <v>0</v>
      </c>
      <c r="BB60">
        <f>(AM60-AT60)/AT60</f>
        <v>0</v>
      </c>
      <c r="BC60" t="s">
        <v>497</v>
      </c>
      <c r="BD60">
        <v>655.45</v>
      </c>
      <c r="BE60">
        <f>AT60-BD60</f>
        <v>0</v>
      </c>
      <c r="BF60">
        <f>(AT60-AS60)/(AT60-BD60)</f>
        <v>0</v>
      </c>
      <c r="BG60">
        <f>(AM60-AT60)/(AM60-BD60)</f>
        <v>0</v>
      </c>
      <c r="BH60">
        <f>(AT60-AS60)/(AT60-AL60)</f>
        <v>0</v>
      </c>
      <c r="BI60">
        <f>(AM60-AT60)/(AM60-AL60)</f>
        <v>0</v>
      </c>
      <c r="BJ60">
        <f>(BF60*BD60/AS60)</f>
        <v>0</v>
      </c>
      <c r="BK60">
        <f>(1-BJ60)</f>
        <v>0</v>
      </c>
      <c r="BL60">
        <f>$B$11*CJ60+$C$11*CK60+$F$11*CL60*(1-CO60)</f>
        <v>0</v>
      </c>
      <c r="BM60">
        <f>BL60*BN60</f>
        <v>0</v>
      </c>
      <c r="BN60">
        <f>($B$11*$D$9+$C$11*$D$9+$F$11*((CY60+CQ60)/MAX(CY60+CQ60+CZ60, 0.1)*$I$9+CZ60/MAX(CY60+CQ60+CZ60, 0.1)*$J$9))/($B$11+$C$11+$F$11)</f>
        <v>0</v>
      </c>
      <c r="BO60">
        <f>($B$11*$K$9+$C$11*$K$9+$F$11*((CY60+CQ60)/MAX(CY60+CQ60+CZ60, 0.1)*$P$9+CZ60/MAX(CY60+CQ60+CZ60, 0.1)*$Q$9))/($B$11+$C$11+$F$11)</f>
        <v>0</v>
      </c>
      <c r="BP60">
        <v>6</v>
      </c>
      <c r="BQ60">
        <v>0.5</v>
      </c>
      <c r="BR60" t="s">
        <v>293</v>
      </c>
      <c r="BS60">
        <v>2</v>
      </c>
      <c r="BT60">
        <v>1603922490.1</v>
      </c>
      <c r="BU60">
        <v>388.105935483871</v>
      </c>
      <c r="BV60">
        <v>399.980580645161</v>
      </c>
      <c r="BW60">
        <v>16.5979806451613</v>
      </c>
      <c r="BX60">
        <v>11.4111064516129</v>
      </c>
      <c r="BY60">
        <v>387.76664516129</v>
      </c>
      <c r="BZ60">
        <v>16.6526838709677</v>
      </c>
      <c r="CA60">
        <v>500.013741935484</v>
      </c>
      <c r="CB60">
        <v>101.622290322581</v>
      </c>
      <c r="CC60">
        <v>0.0999917774193549</v>
      </c>
      <c r="CD60">
        <v>36.1834967741936</v>
      </c>
      <c r="CE60">
        <v>35.3573903225806</v>
      </c>
      <c r="CF60">
        <v>999.9</v>
      </c>
      <c r="CG60">
        <v>0</v>
      </c>
      <c r="CH60">
        <v>0</v>
      </c>
      <c r="CI60">
        <v>9999.06096774194</v>
      </c>
      <c r="CJ60">
        <v>0</v>
      </c>
      <c r="CK60">
        <v>227.23564516129</v>
      </c>
      <c r="CL60">
        <v>1299.97483870968</v>
      </c>
      <c r="CM60">
        <v>0.900003741935484</v>
      </c>
      <c r="CN60">
        <v>0.0999963096774194</v>
      </c>
      <c r="CO60">
        <v>0</v>
      </c>
      <c r="CP60">
        <v>890.108064516129</v>
      </c>
      <c r="CQ60">
        <v>4.99979</v>
      </c>
      <c r="CR60">
        <v>11672.4741935484</v>
      </c>
      <c r="CS60">
        <v>11051.0806451613</v>
      </c>
      <c r="CT60">
        <v>49.169</v>
      </c>
      <c r="CU60">
        <v>51.375</v>
      </c>
      <c r="CV60">
        <v>50.187</v>
      </c>
      <c r="CW60">
        <v>50.633</v>
      </c>
      <c r="CX60">
        <v>50.937</v>
      </c>
      <c r="CY60">
        <v>1165.48225806452</v>
      </c>
      <c r="CZ60">
        <v>129.493870967742</v>
      </c>
      <c r="DA60">
        <v>0</v>
      </c>
      <c r="DB60">
        <v>89.8999998569489</v>
      </c>
      <c r="DC60">
        <v>0</v>
      </c>
      <c r="DD60">
        <v>886.069538461538</v>
      </c>
      <c r="DE60">
        <v>-327.041436122609</v>
      </c>
      <c r="DF60">
        <v>-4579.50769595021</v>
      </c>
      <c r="DG60">
        <v>11618.3615384615</v>
      </c>
      <c r="DH60">
        <v>15</v>
      </c>
      <c r="DI60">
        <v>1603921551.5</v>
      </c>
      <c r="DJ60" t="s">
        <v>475</v>
      </c>
      <c r="DK60">
        <v>1603921551.5</v>
      </c>
      <c r="DL60">
        <v>1603921549.5</v>
      </c>
      <c r="DM60">
        <v>4</v>
      </c>
      <c r="DN60">
        <v>-0.13</v>
      </c>
      <c r="DO60">
        <v>0.013</v>
      </c>
      <c r="DP60">
        <v>0.341</v>
      </c>
      <c r="DQ60">
        <v>-0.126</v>
      </c>
      <c r="DR60">
        <v>400</v>
      </c>
      <c r="DS60">
        <v>11</v>
      </c>
      <c r="DT60">
        <v>0.27</v>
      </c>
      <c r="DU60">
        <v>0.13</v>
      </c>
      <c r="DV60">
        <v>8.18304466293438</v>
      </c>
      <c r="DW60">
        <v>0.295016909757724</v>
      </c>
      <c r="DX60">
        <v>0.031140022881582</v>
      </c>
      <c r="DY60">
        <v>1</v>
      </c>
      <c r="DZ60">
        <v>-11.8707266666667</v>
      </c>
      <c r="EA60">
        <v>-0.54727474972193</v>
      </c>
      <c r="EB60">
        <v>0.0482463603693469</v>
      </c>
      <c r="EC60">
        <v>0</v>
      </c>
      <c r="ED60">
        <v>5.185861</v>
      </c>
      <c r="EE60">
        <v>0.232472969966633</v>
      </c>
      <c r="EF60">
        <v>0.0178136089081727</v>
      </c>
      <c r="EG60">
        <v>0</v>
      </c>
      <c r="EH60">
        <v>1</v>
      </c>
      <c r="EI60">
        <v>3</v>
      </c>
      <c r="EJ60" t="s">
        <v>295</v>
      </c>
      <c r="EK60">
        <v>100</v>
      </c>
      <c r="EL60">
        <v>100</v>
      </c>
      <c r="EM60">
        <v>0.339</v>
      </c>
      <c r="EN60">
        <v>-0.0541</v>
      </c>
      <c r="EO60">
        <v>0.188769057372308</v>
      </c>
      <c r="EP60">
        <v>0.000608231501840576</v>
      </c>
      <c r="EQ60">
        <v>-6.15721122119998e-07</v>
      </c>
      <c r="ER60">
        <v>1.2304956265122e-10</v>
      </c>
      <c r="ES60">
        <v>-0.148768015216637</v>
      </c>
      <c r="ET60">
        <v>-0.00569765496608819</v>
      </c>
      <c r="EU60">
        <v>0.000722946965334274</v>
      </c>
      <c r="EV60">
        <v>-2.50093221867934e-06</v>
      </c>
      <c r="EW60">
        <v>4</v>
      </c>
      <c r="EX60">
        <v>2168</v>
      </c>
      <c r="EY60">
        <v>1</v>
      </c>
      <c r="EZ60">
        <v>28</v>
      </c>
      <c r="FA60">
        <v>15.8</v>
      </c>
      <c r="FB60">
        <v>15.8</v>
      </c>
      <c r="FC60">
        <v>2</v>
      </c>
      <c r="FD60">
        <v>508.82</v>
      </c>
      <c r="FE60">
        <v>120.205</v>
      </c>
      <c r="FF60">
        <v>34.816</v>
      </c>
      <c r="FG60">
        <v>32.0778</v>
      </c>
      <c r="FH60">
        <v>30</v>
      </c>
      <c r="FI60">
        <v>31.8282</v>
      </c>
      <c r="FJ60">
        <v>31.7792</v>
      </c>
      <c r="FK60">
        <v>19.9853</v>
      </c>
      <c r="FL60">
        <v>0</v>
      </c>
      <c r="FM60">
        <v>100</v>
      </c>
      <c r="FN60">
        <v>-999.9</v>
      </c>
      <c r="FO60">
        <v>400</v>
      </c>
      <c r="FP60">
        <v>16.1737</v>
      </c>
      <c r="FQ60">
        <v>101.068</v>
      </c>
      <c r="FR60">
        <v>100.978</v>
      </c>
    </row>
    <row r="61" spans="1:174">
      <c r="A61">
        <v>45</v>
      </c>
      <c r="B61">
        <v>1603922659.1</v>
      </c>
      <c r="C61">
        <v>7593</v>
      </c>
      <c r="D61" t="s">
        <v>498</v>
      </c>
      <c r="E61" t="s">
        <v>499</v>
      </c>
      <c r="F61" t="s">
        <v>500</v>
      </c>
      <c r="G61" t="s">
        <v>335</v>
      </c>
      <c r="H61">
        <v>1603922651.1</v>
      </c>
      <c r="I61">
        <f>CA61*AG61*(BW61-BX61)/(100*BP61*(1000-AG61*BW61))</f>
        <v>0</v>
      </c>
      <c r="J61">
        <f>CA61*AG61*(BV61-BU61*(1000-AG61*BX61)/(1000-AG61*BW61))/(100*BP61)</f>
        <v>0</v>
      </c>
      <c r="K61">
        <f>BU61 - IF(AG61&gt;1, J61*BP61*100.0/(AI61*CI61), 0)</f>
        <v>0</v>
      </c>
      <c r="L61">
        <f>((R61-I61/2)*K61-J61)/(R61+I61/2)</f>
        <v>0</v>
      </c>
      <c r="M61">
        <f>L61*(CB61+CC61)/1000.0</f>
        <v>0</v>
      </c>
      <c r="N61">
        <f>(BU61 - IF(AG61&gt;1, J61*BP61*100.0/(AI61*CI61), 0))*(CB61+CC61)/1000.0</f>
        <v>0</v>
      </c>
      <c r="O61">
        <f>2.0/((1/Q61-1/P61)+SIGN(Q61)*SQRT((1/Q61-1/P61)*(1/Q61-1/P61) + 4*BQ61/((BQ61+1)*(BQ61+1))*(2*1/Q61*1/P61-1/P61*1/P61)))</f>
        <v>0</v>
      </c>
      <c r="P61">
        <f>IF(LEFT(BR61,1)&lt;&gt;"0",IF(LEFT(BR61,1)="1",3.0,BS61),$D$5+$E$5*(CI61*CB61/($K$5*1000))+$F$5*(CI61*CB61/($K$5*1000))*MAX(MIN(BP61,$J$5),$I$5)*MAX(MIN(BP61,$J$5),$I$5)+$G$5*MAX(MIN(BP61,$J$5),$I$5)*(CI61*CB61/($K$5*1000))+$H$5*(CI61*CB61/($K$5*1000))*(CI61*CB61/($K$5*1000)))</f>
        <v>0</v>
      </c>
      <c r="Q61">
        <f>I61*(1000-(1000*0.61365*exp(17.502*U61/(240.97+U61))/(CB61+CC61)+BW61)/2)/(1000*0.61365*exp(17.502*U61/(240.97+U61))/(CB61+CC61)-BW61)</f>
        <v>0</v>
      </c>
      <c r="R61">
        <f>1/((BQ61+1)/(O61/1.6)+1/(P61/1.37)) + BQ61/((BQ61+1)/(O61/1.6) + BQ61/(P61/1.37))</f>
        <v>0</v>
      </c>
      <c r="S61">
        <f>(BM61*BO61)</f>
        <v>0</v>
      </c>
      <c r="T61">
        <f>(CD61+(S61+2*0.95*5.67E-8*(((CD61+$B$7)+273)^4-(CD61+273)^4)-44100*I61)/(1.84*29.3*P61+8*0.95*5.67E-8*(CD61+273)^3))</f>
        <v>0</v>
      </c>
      <c r="U61">
        <f>($C$7*CE61+$D$7*CF61+$E$7*T61)</f>
        <v>0</v>
      </c>
      <c r="V61">
        <f>0.61365*exp(17.502*U61/(240.97+U61))</f>
        <v>0</v>
      </c>
      <c r="W61">
        <f>(X61/Y61*100)</f>
        <v>0</v>
      </c>
      <c r="X61">
        <f>BW61*(CB61+CC61)/1000</f>
        <v>0</v>
      </c>
      <c r="Y61">
        <f>0.61365*exp(17.502*CD61/(240.97+CD61))</f>
        <v>0</v>
      </c>
      <c r="Z61">
        <f>(V61-BW61*(CB61+CC61)/1000)</f>
        <v>0</v>
      </c>
      <c r="AA61">
        <f>(-I61*44100)</f>
        <v>0</v>
      </c>
      <c r="AB61">
        <f>2*29.3*P61*0.92*(CD61-U61)</f>
        <v>0</v>
      </c>
      <c r="AC61">
        <f>2*0.95*5.67E-8*(((CD61+$B$7)+273)^4-(U61+273)^4)</f>
        <v>0</v>
      </c>
      <c r="AD61">
        <f>S61+AC61+AA61+AB61</f>
        <v>0</v>
      </c>
      <c r="AE61">
        <v>0</v>
      </c>
      <c r="AF61">
        <v>0</v>
      </c>
      <c r="AG61">
        <f>IF(AE61*$H$13&gt;=AI61,1.0,(AI61/(AI61-AE61*$H$13)))</f>
        <v>0</v>
      </c>
      <c r="AH61">
        <f>(AG61-1)*100</f>
        <v>0</v>
      </c>
      <c r="AI61">
        <f>MAX(0,($B$13+$C$13*CI61)/(1+$D$13*CI61)*CB61/(CD61+273)*$E$13)</f>
        <v>0</v>
      </c>
      <c r="AJ61" t="s">
        <v>290</v>
      </c>
      <c r="AK61">
        <v>15552.9</v>
      </c>
      <c r="AL61">
        <v>715.476923076923</v>
      </c>
      <c r="AM61">
        <v>3262.08</v>
      </c>
      <c r="AN61">
        <f>AM61-AL61</f>
        <v>0</v>
      </c>
      <c r="AO61">
        <f>AN61/AM61</f>
        <v>0</v>
      </c>
      <c r="AP61">
        <v>-0.577747479816223</v>
      </c>
      <c r="AQ61" t="s">
        <v>501</v>
      </c>
      <c r="AR61">
        <v>15429.5</v>
      </c>
      <c r="AS61">
        <v>992.4016</v>
      </c>
      <c r="AT61">
        <v>1284.14</v>
      </c>
      <c r="AU61">
        <f>1-AS61/AT61</f>
        <v>0</v>
      </c>
      <c r="AV61">
        <v>0.5</v>
      </c>
      <c r="AW61">
        <f>BM61</f>
        <v>0</v>
      </c>
      <c r="AX61">
        <f>J61</f>
        <v>0</v>
      </c>
      <c r="AY61">
        <f>AU61*AV61*AW61</f>
        <v>0</v>
      </c>
      <c r="AZ61">
        <f>BE61/AT61</f>
        <v>0</v>
      </c>
      <c r="BA61">
        <f>(AX61-AP61)/AW61</f>
        <v>0</v>
      </c>
      <c r="BB61">
        <f>(AM61-AT61)/AT61</f>
        <v>0</v>
      </c>
      <c r="BC61" t="s">
        <v>502</v>
      </c>
      <c r="BD61">
        <v>669.03</v>
      </c>
      <c r="BE61">
        <f>AT61-BD61</f>
        <v>0</v>
      </c>
      <c r="BF61">
        <f>(AT61-AS61)/(AT61-BD61)</f>
        <v>0</v>
      </c>
      <c r="BG61">
        <f>(AM61-AT61)/(AM61-BD61)</f>
        <v>0</v>
      </c>
      <c r="BH61">
        <f>(AT61-AS61)/(AT61-AL61)</f>
        <v>0</v>
      </c>
      <c r="BI61">
        <f>(AM61-AT61)/(AM61-AL61)</f>
        <v>0</v>
      </c>
      <c r="BJ61">
        <f>(BF61*BD61/AS61)</f>
        <v>0</v>
      </c>
      <c r="BK61">
        <f>(1-BJ61)</f>
        <v>0</v>
      </c>
      <c r="BL61">
        <f>$B$11*CJ61+$C$11*CK61+$F$11*CL61*(1-CO61)</f>
        <v>0</v>
      </c>
      <c r="BM61">
        <f>BL61*BN61</f>
        <v>0</v>
      </c>
      <c r="BN61">
        <f>($B$11*$D$9+$C$11*$D$9+$F$11*((CY61+CQ61)/MAX(CY61+CQ61+CZ61, 0.1)*$I$9+CZ61/MAX(CY61+CQ61+CZ61, 0.1)*$J$9))/($B$11+$C$11+$F$11)</f>
        <v>0</v>
      </c>
      <c r="BO61">
        <f>($B$11*$K$9+$C$11*$K$9+$F$11*((CY61+CQ61)/MAX(CY61+CQ61+CZ61, 0.1)*$P$9+CZ61/MAX(CY61+CQ61+CZ61, 0.1)*$Q$9))/($B$11+$C$11+$F$11)</f>
        <v>0</v>
      </c>
      <c r="BP61">
        <v>6</v>
      </c>
      <c r="BQ61">
        <v>0.5</v>
      </c>
      <c r="BR61" t="s">
        <v>293</v>
      </c>
      <c r="BS61">
        <v>2</v>
      </c>
      <c r="BT61">
        <v>1603922651.1</v>
      </c>
      <c r="BU61">
        <v>381.495806451613</v>
      </c>
      <c r="BV61">
        <v>400.014580645161</v>
      </c>
      <c r="BW61">
        <v>20.2776967741936</v>
      </c>
      <c r="BX61">
        <v>11.4506516129032</v>
      </c>
      <c r="BY61">
        <v>381.157838709677</v>
      </c>
      <c r="BZ61">
        <v>20.265835483871</v>
      </c>
      <c r="CA61">
        <v>500.016258064516</v>
      </c>
      <c r="CB61">
        <v>101.618903225806</v>
      </c>
      <c r="CC61">
        <v>0.0999490064516129</v>
      </c>
      <c r="CD61">
        <v>36.0841258064516</v>
      </c>
      <c r="CE61">
        <v>34.6953838709678</v>
      </c>
      <c r="CF61">
        <v>999.9</v>
      </c>
      <c r="CG61">
        <v>0</v>
      </c>
      <c r="CH61">
        <v>0</v>
      </c>
      <c r="CI61">
        <v>10004.3983870968</v>
      </c>
      <c r="CJ61">
        <v>0</v>
      </c>
      <c r="CK61">
        <v>292.232870967742</v>
      </c>
      <c r="CL61">
        <v>1299.99290322581</v>
      </c>
      <c r="CM61">
        <v>0.899998677419355</v>
      </c>
      <c r="CN61">
        <v>0.100001251612903</v>
      </c>
      <c r="CO61">
        <v>0</v>
      </c>
      <c r="CP61">
        <v>996.580903225807</v>
      </c>
      <c r="CQ61">
        <v>4.99979</v>
      </c>
      <c r="CR61">
        <v>13068.8838709677</v>
      </c>
      <c r="CS61">
        <v>11051.2322580645</v>
      </c>
      <c r="CT61">
        <v>49.137</v>
      </c>
      <c r="CU61">
        <v>51.3587419354839</v>
      </c>
      <c r="CV61">
        <v>50.171</v>
      </c>
      <c r="CW61">
        <v>50.687</v>
      </c>
      <c r="CX61">
        <v>50.937</v>
      </c>
      <c r="CY61">
        <v>1165.49161290323</v>
      </c>
      <c r="CZ61">
        <v>129.501290322581</v>
      </c>
      <c r="DA61">
        <v>0</v>
      </c>
      <c r="DB61">
        <v>132.200000047684</v>
      </c>
      <c r="DC61">
        <v>0</v>
      </c>
      <c r="DD61">
        <v>992.4016</v>
      </c>
      <c r="DE61">
        <v>-256.936615389523</v>
      </c>
      <c r="DF61">
        <v>-3278.28461540967</v>
      </c>
      <c r="DG61">
        <v>13015.232</v>
      </c>
      <c r="DH61">
        <v>15</v>
      </c>
      <c r="DI61">
        <v>1603921551.5</v>
      </c>
      <c r="DJ61" t="s">
        <v>475</v>
      </c>
      <c r="DK61">
        <v>1603921551.5</v>
      </c>
      <c r="DL61">
        <v>1603921549.5</v>
      </c>
      <c r="DM61">
        <v>4</v>
      </c>
      <c r="DN61">
        <v>-0.13</v>
      </c>
      <c r="DO61">
        <v>0.013</v>
      </c>
      <c r="DP61">
        <v>0.341</v>
      </c>
      <c r="DQ61">
        <v>-0.126</v>
      </c>
      <c r="DR61">
        <v>400</v>
      </c>
      <c r="DS61">
        <v>11</v>
      </c>
      <c r="DT61">
        <v>0.27</v>
      </c>
      <c r="DU61">
        <v>0.13</v>
      </c>
      <c r="DV61">
        <v>12.5612368915661</v>
      </c>
      <c r="DW61">
        <v>0.527107697371159</v>
      </c>
      <c r="DX61">
        <v>0.044411907020123</v>
      </c>
      <c r="DY61">
        <v>0</v>
      </c>
      <c r="DZ61">
        <v>-18.51512</v>
      </c>
      <c r="EA61">
        <v>-0.889382869855373</v>
      </c>
      <c r="EB61">
        <v>0.0701059360301729</v>
      </c>
      <c r="EC61">
        <v>0</v>
      </c>
      <c r="ED61">
        <v>8.82448966666667</v>
      </c>
      <c r="EE61">
        <v>0.651378420467198</v>
      </c>
      <c r="EF61">
        <v>0.047078752212531</v>
      </c>
      <c r="EG61">
        <v>0</v>
      </c>
      <c r="EH61">
        <v>0</v>
      </c>
      <c r="EI61">
        <v>3</v>
      </c>
      <c r="EJ61" t="s">
        <v>300</v>
      </c>
      <c r="EK61">
        <v>100</v>
      </c>
      <c r="EL61">
        <v>100</v>
      </c>
      <c r="EM61">
        <v>0.338</v>
      </c>
      <c r="EN61">
        <v>0.0135</v>
      </c>
      <c r="EO61">
        <v>0.188769057372308</v>
      </c>
      <c r="EP61">
        <v>0.000608231501840576</v>
      </c>
      <c r="EQ61">
        <v>-6.15721122119998e-07</v>
      </c>
      <c r="ER61">
        <v>1.2304956265122e-10</v>
      </c>
      <c r="ES61">
        <v>-0.148768015216637</v>
      </c>
      <c r="ET61">
        <v>-0.00569765496608819</v>
      </c>
      <c r="EU61">
        <v>0.000722946965334274</v>
      </c>
      <c r="EV61">
        <v>-2.50093221867934e-06</v>
      </c>
      <c r="EW61">
        <v>4</v>
      </c>
      <c r="EX61">
        <v>2168</v>
      </c>
      <c r="EY61">
        <v>1</v>
      </c>
      <c r="EZ61">
        <v>28</v>
      </c>
      <c r="FA61">
        <v>18.5</v>
      </c>
      <c r="FB61">
        <v>18.5</v>
      </c>
      <c r="FC61">
        <v>2</v>
      </c>
      <c r="FD61">
        <v>502.041</v>
      </c>
      <c r="FE61">
        <v>123.134</v>
      </c>
      <c r="FF61">
        <v>34.7917</v>
      </c>
      <c r="FG61">
        <v>31.9919</v>
      </c>
      <c r="FH61">
        <v>30.0008</v>
      </c>
      <c r="FI61">
        <v>31.7688</v>
      </c>
      <c r="FJ61">
        <v>31.7207</v>
      </c>
      <c r="FK61">
        <v>19.9807</v>
      </c>
      <c r="FL61">
        <v>0</v>
      </c>
      <c r="FM61">
        <v>100</v>
      </c>
      <c r="FN61">
        <v>-999.9</v>
      </c>
      <c r="FO61">
        <v>400</v>
      </c>
      <c r="FP61">
        <v>16.2572</v>
      </c>
      <c r="FQ61">
        <v>101.074</v>
      </c>
      <c r="FR61">
        <v>100.993</v>
      </c>
    </row>
    <row r="62" spans="1:174">
      <c r="A62">
        <v>46</v>
      </c>
      <c r="B62">
        <v>1603922750.1</v>
      </c>
      <c r="C62">
        <v>7684</v>
      </c>
      <c r="D62" t="s">
        <v>503</v>
      </c>
      <c r="E62" t="s">
        <v>504</v>
      </c>
      <c r="F62" t="s">
        <v>500</v>
      </c>
      <c r="G62" t="s">
        <v>335</v>
      </c>
      <c r="H62">
        <v>1603922742.1</v>
      </c>
      <c r="I62">
        <f>CA62*AG62*(BW62-BX62)/(100*BP62*(1000-AG62*BW62))</f>
        <v>0</v>
      </c>
      <c r="J62">
        <f>CA62*AG62*(BV62-BU62*(1000-AG62*BX62)/(1000-AG62*BW62))/(100*BP62)</f>
        <v>0</v>
      </c>
      <c r="K62">
        <f>BU62 - IF(AG62&gt;1, J62*BP62*100.0/(AI62*CI62), 0)</f>
        <v>0</v>
      </c>
      <c r="L62">
        <f>((R62-I62/2)*K62-J62)/(R62+I62/2)</f>
        <v>0</v>
      </c>
      <c r="M62">
        <f>L62*(CB62+CC62)/1000.0</f>
        <v>0</v>
      </c>
      <c r="N62">
        <f>(BU62 - IF(AG62&gt;1, J62*BP62*100.0/(AI62*CI62), 0))*(CB62+CC62)/1000.0</f>
        <v>0</v>
      </c>
      <c r="O62">
        <f>2.0/((1/Q62-1/P62)+SIGN(Q62)*SQRT((1/Q62-1/P62)*(1/Q62-1/P62) + 4*BQ62/((BQ62+1)*(BQ62+1))*(2*1/Q62*1/P62-1/P62*1/P62)))</f>
        <v>0</v>
      </c>
      <c r="P62">
        <f>IF(LEFT(BR62,1)&lt;&gt;"0",IF(LEFT(BR62,1)="1",3.0,BS62),$D$5+$E$5*(CI62*CB62/($K$5*1000))+$F$5*(CI62*CB62/($K$5*1000))*MAX(MIN(BP62,$J$5),$I$5)*MAX(MIN(BP62,$J$5),$I$5)+$G$5*MAX(MIN(BP62,$J$5),$I$5)*(CI62*CB62/($K$5*1000))+$H$5*(CI62*CB62/($K$5*1000))*(CI62*CB62/($K$5*1000)))</f>
        <v>0</v>
      </c>
      <c r="Q62">
        <f>I62*(1000-(1000*0.61365*exp(17.502*U62/(240.97+U62))/(CB62+CC62)+BW62)/2)/(1000*0.61365*exp(17.502*U62/(240.97+U62))/(CB62+CC62)-BW62)</f>
        <v>0</v>
      </c>
      <c r="R62">
        <f>1/((BQ62+1)/(O62/1.6)+1/(P62/1.37)) + BQ62/((BQ62+1)/(O62/1.6) + BQ62/(P62/1.37))</f>
        <v>0</v>
      </c>
      <c r="S62">
        <f>(BM62*BO62)</f>
        <v>0</v>
      </c>
      <c r="T62">
        <f>(CD62+(S62+2*0.95*5.67E-8*(((CD62+$B$7)+273)^4-(CD62+273)^4)-44100*I62)/(1.84*29.3*P62+8*0.95*5.67E-8*(CD62+273)^3))</f>
        <v>0</v>
      </c>
      <c r="U62">
        <f>($C$7*CE62+$D$7*CF62+$E$7*T62)</f>
        <v>0</v>
      </c>
      <c r="V62">
        <f>0.61365*exp(17.502*U62/(240.97+U62))</f>
        <v>0</v>
      </c>
      <c r="W62">
        <f>(X62/Y62*100)</f>
        <v>0</v>
      </c>
      <c r="X62">
        <f>BW62*(CB62+CC62)/1000</f>
        <v>0</v>
      </c>
      <c r="Y62">
        <f>0.61365*exp(17.502*CD62/(240.97+CD62))</f>
        <v>0</v>
      </c>
      <c r="Z62">
        <f>(V62-BW62*(CB62+CC62)/1000)</f>
        <v>0</v>
      </c>
      <c r="AA62">
        <f>(-I62*44100)</f>
        <v>0</v>
      </c>
      <c r="AB62">
        <f>2*29.3*P62*0.92*(CD62-U62)</f>
        <v>0</v>
      </c>
      <c r="AC62">
        <f>2*0.95*5.67E-8*(((CD62+$B$7)+273)^4-(U62+273)^4)</f>
        <v>0</v>
      </c>
      <c r="AD62">
        <f>S62+AC62+AA62+AB62</f>
        <v>0</v>
      </c>
      <c r="AE62">
        <v>0</v>
      </c>
      <c r="AF62">
        <v>0</v>
      </c>
      <c r="AG62">
        <f>IF(AE62*$H$13&gt;=AI62,1.0,(AI62/(AI62-AE62*$H$13)))</f>
        <v>0</v>
      </c>
      <c r="AH62">
        <f>(AG62-1)*100</f>
        <v>0</v>
      </c>
      <c r="AI62">
        <f>MAX(0,($B$13+$C$13*CI62)/(1+$D$13*CI62)*CB62/(CD62+273)*$E$13)</f>
        <v>0</v>
      </c>
      <c r="AJ62" t="s">
        <v>290</v>
      </c>
      <c r="AK62">
        <v>15552.9</v>
      </c>
      <c r="AL62">
        <v>715.476923076923</v>
      </c>
      <c r="AM62">
        <v>3262.08</v>
      </c>
      <c r="AN62">
        <f>AM62-AL62</f>
        <v>0</v>
      </c>
      <c r="AO62">
        <f>AN62/AM62</f>
        <v>0</v>
      </c>
      <c r="AP62">
        <v>-0.577747479816223</v>
      </c>
      <c r="AQ62" t="s">
        <v>505</v>
      </c>
      <c r="AR62">
        <v>15414</v>
      </c>
      <c r="AS62">
        <v>993.972</v>
      </c>
      <c r="AT62">
        <v>1287.19</v>
      </c>
      <c r="AU62">
        <f>1-AS62/AT62</f>
        <v>0</v>
      </c>
      <c r="AV62">
        <v>0.5</v>
      </c>
      <c r="AW62">
        <f>BM62</f>
        <v>0</v>
      </c>
      <c r="AX62">
        <f>J62</f>
        <v>0</v>
      </c>
      <c r="AY62">
        <f>AU62*AV62*AW62</f>
        <v>0</v>
      </c>
      <c r="AZ62">
        <f>BE62/AT62</f>
        <v>0</v>
      </c>
      <c r="BA62">
        <f>(AX62-AP62)/AW62</f>
        <v>0</v>
      </c>
      <c r="BB62">
        <f>(AM62-AT62)/AT62</f>
        <v>0</v>
      </c>
      <c r="BC62" t="s">
        <v>506</v>
      </c>
      <c r="BD62">
        <v>701.41</v>
      </c>
      <c r="BE62">
        <f>AT62-BD62</f>
        <v>0</v>
      </c>
      <c r="BF62">
        <f>(AT62-AS62)/(AT62-BD62)</f>
        <v>0</v>
      </c>
      <c r="BG62">
        <f>(AM62-AT62)/(AM62-BD62)</f>
        <v>0</v>
      </c>
      <c r="BH62">
        <f>(AT62-AS62)/(AT62-AL62)</f>
        <v>0</v>
      </c>
      <c r="BI62">
        <f>(AM62-AT62)/(AM62-AL62)</f>
        <v>0</v>
      </c>
      <c r="BJ62">
        <f>(BF62*BD62/AS62)</f>
        <v>0</v>
      </c>
      <c r="BK62">
        <f>(1-BJ62)</f>
        <v>0</v>
      </c>
      <c r="BL62">
        <f>$B$11*CJ62+$C$11*CK62+$F$11*CL62*(1-CO62)</f>
        <v>0</v>
      </c>
      <c r="BM62">
        <f>BL62*BN62</f>
        <v>0</v>
      </c>
      <c r="BN62">
        <f>($B$11*$D$9+$C$11*$D$9+$F$11*((CY62+CQ62)/MAX(CY62+CQ62+CZ62, 0.1)*$I$9+CZ62/MAX(CY62+CQ62+CZ62, 0.1)*$J$9))/($B$11+$C$11+$F$11)</f>
        <v>0</v>
      </c>
      <c r="BO62">
        <f>($B$11*$K$9+$C$11*$K$9+$F$11*((CY62+CQ62)/MAX(CY62+CQ62+CZ62, 0.1)*$P$9+CZ62/MAX(CY62+CQ62+CZ62, 0.1)*$Q$9))/($B$11+$C$11+$F$11)</f>
        <v>0</v>
      </c>
      <c r="BP62">
        <v>6</v>
      </c>
      <c r="BQ62">
        <v>0.5</v>
      </c>
      <c r="BR62" t="s">
        <v>293</v>
      </c>
      <c r="BS62">
        <v>2</v>
      </c>
      <c r="BT62">
        <v>1603922742.1</v>
      </c>
      <c r="BU62">
        <v>379.962903225806</v>
      </c>
      <c r="BV62">
        <v>400.008612903226</v>
      </c>
      <c r="BW62">
        <v>20.9838903225806</v>
      </c>
      <c r="BX62">
        <v>11.4815903225806</v>
      </c>
      <c r="BY62">
        <v>379.625258064516</v>
      </c>
      <c r="BZ62">
        <v>20.9575580645161</v>
      </c>
      <c r="CA62">
        <v>499.997483870968</v>
      </c>
      <c r="CB62">
        <v>101.614451612903</v>
      </c>
      <c r="CC62">
        <v>0.0999592032258065</v>
      </c>
      <c r="CD62">
        <v>36.008264516129</v>
      </c>
      <c r="CE62">
        <v>34.6156258064516</v>
      </c>
      <c r="CF62">
        <v>999.9</v>
      </c>
      <c r="CG62">
        <v>0</v>
      </c>
      <c r="CH62">
        <v>0</v>
      </c>
      <c r="CI62">
        <v>10005.0677419355</v>
      </c>
      <c r="CJ62">
        <v>0</v>
      </c>
      <c r="CK62">
        <v>307.31864516129</v>
      </c>
      <c r="CL62">
        <v>1299.97741935484</v>
      </c>
      <c r="CM62">
        <v>0.899997838709678</v>
      </c>
      <c r="CN62">
        <v>0.100002487096774</v>
      </c>
      <c r="CO62">
        <v>0</v>
      </c>
      <c r="CP62">
        <v>999.782387096774</v>
      </c>
      <c r="CQ62">
        <v>4.99979</v>
      </c>
      <c r="CR62">
        <v>13091.2709677419</v>
      </c>
      <c r="CS62">
        <v>11051.0967741935</v>
      </c>
      <c r="CT62">
        <v>49.195129032258</v>
      </c>
      <c r="CU62">
        <v>51.375</v>
      </c>
      <c r="CV62">
        <v>50.187</v>
      </c>
      <c r="CW62">
        <v>50.75</v>
      </c>
      <c r="CX62">
        <v>50.995935483871</v>
      </c>
      <c r="CY62">
        <v>1165.47709677419</v>
      </c>
      <c r="CZ62">
        <v>129.501612903226</v>
      </c>
      <c r="DA62">
        <v>0</v>
      </c>
      <c r="DB62">
        <v>90.2999999523163</v>
      </c>
      <c r="DC62">
        <v>0</v>
      </c>
      <c r="DD62">
        <v>993.972</v>
      </c>
      <c r="DE62">
        <v>-320.95030817304</v>
      </c>
      <c r="DF62">
        <v>-4107.3230831095</v>
      </c>
      <c r="DG62">
        <v>13016.624</v>
      </c>
      <c r="DH62">
        <v>15</v>
      </c>
      <c r="DI62">
        <v>1603921551.5</v>
      </c>
      <c r="DJ62" t="s">
        <v>475</v>
      </c>
      <c r="DK62">
        <v>1603921551.5</v>
      </c>
      <c r="DL62">
        <v>1603921549.5</v>
      </c>
      <c r="DM62">
        <v>4</v>
      </c>
      <c r="DN62">
        <v>-0.13</v>
      </c>
      <c r="DO62">
        <v>0.013</v>
      </c>
      <c r="DP62">
        <v>0.341</v>
      </c>
      <c r="DQ62">
        <v>-0.126</v>
      </c>
      <c r="DR62">
        <v>400</v>
      </c>
      <c r="DS62">
        <v>11</v>
      </c>
      <c r="DT62">
        <v>0.27</v>
      </c>
      <c r="DU62">
        <v>0.13</v>
      </c>
      <c r="DV62">
        <v>13.6019800096852</v>
      </c>
      <c r="DW62">
        <v>1.7451165560461</v>
      </c>
      <c r="DX62">
        <v>0.133627729494771</v>
      </c>
      <c r="DY62">
        <v>0</v>
      </c>
      <c r="DZ62">
        <v>-20.03904</v>
      </c>
      <c r="EA62">
        <v>-2.12074571746385</v>
      </c>
      <c r="EB62">
        <v>0.156655638477096</v>
      </c>
      <c r="EC62">
        <v>0</v>
      </c>
      <c r="ED62">
        <v>9.500632</v>
      </c>
      <c r="EE62">
        <v>0.50775670745269</v>
      </c>
      <c r="EF62">
        <v>0.0372673054566599</v>
      </c>
      <c r="EG62">
        <v>0</v>
      </c>
      <c r="EH62">
        <v>0</v>
      </c>
      <c r="EI62">
        <v>3</v>
      </c>
      <c r="EJ62" t="s">
        <v>300</v>
      </c>
      <c r="EK62">
        <v>100</v>
      </c>
      <c r="EL62">
        <v>100</v>
      </c>
      <c r="EM62">
        <v>0.337</v>
      </c>
      <c r="EN62">
        <v>0.0274</v>
      </c>
      <c r="EO62">
        <v>0.188769057372308</v>
      </c>
      <c r="EP62">
        <v>0.000608231501840576</v>
      </c>
      <c r="EQ62">
        <v>-6.15721122119998e-07</v>
      </c>
      <c r="ER62">
        <v>1.2304956265122e-10</v>
      </c>
      <c r="ES62">
        <v>-0.148768015216637</v>
      </c>
      <c r="ET62">
        <v>-0.00569765496608819</v>
      </c>
      <c r="EU62">
        <v>0.000722946965334274</v>
      </c>
      <c r="EV62">
        <v>-2.50093221867934e-06</v>
      </c>
      <c r="EW62">
        <v>4</v>
      </c>
      <c r="EX62">
        <v>2168</v>
      </c>
      <c r="EY62">
        <v>1</v>
      </c>
      <c r="EZ62">
        <v>28</v>
      </c>
      <c r="FA62">
        <v>20</v>
      </c>
      <c r="FB62">
        <v>20</v>
      </c>
      <c r="FC62">
        <v>2</v>
      </c>
      <c r="FD62">
        <v>501.768</v>
      </c>
      <c r="FE62">
        <v>125.892</v>
      </c>
      <c r="FF62">
        <v>34.7927</v>
      </c>
      <c r="FG62">
        <v>32.1165</v>
      </c>
      <c r="FH62">
        <v>30.0006</v>
      </c>
      <c r="FI62">
        <v>31.8597</v>
      </c>
      <c r="FJ62">
        <v>31.8129</v>
      </c>
      <c r="FK62">
        <v>19.978</v>
      </c>
      <c r="FL62">
        <v>0</v>
      </c>
      <c r="FM62">
        <v>100</v>
      </c>
      <c r="FN62">
        <v>-999.9</v>
      </c>
      <c r="FO62">
        <v>400</v>
      </c>
      <c r="FP62">
        <v>19.9677</v>
      </c>
      <c r="FQ62">
        <v>101.043</v>
      </c>
      <c r="FR62">
        <v>100.97</v>
      </c>
    </row>
    <row r="63" spans="1:174">
      <c r="A63">
        <v>47</v>
      </c>
      <c r="B63">
        <v>1603922967.6</v>
      </c>
      <c r="C63">
        <v>7901.5</v>
      </c>
      <c r="D63" t="s">
        <v>507</v>
      </c>
      <c r="E63" t="s">
        <v>508</v>
      </c>
      <c r="F63" t="s">
        <v>482</v>
      </c>
      <c r="G63" t="s">
        <v>314</v>
      </c>
      <c r="H63">
        <v>1603922959.6</v>
      </c>
      <c r="I63">
        <f>CA63*AG63*(BW63-BX63)/(100*BP63*(1000-AG63*BW63))</f>
        <v>0</v>
      </c>
      <c r="J63">
        <f>CA63*AG63*(BV63-BU63*(1000-AG63*BX63)/(1000-AG63*BW63))/(100*BP63)</f>
        <v>0</v>
      </c>
      <c r="K63">
        <f>BU63 - IF(AG63&gt;1, J63*BP63*100.0/(AI63*CI63), 0)</f>
        <v>0</v>
      </c>
      <c r="L63">
        <f>((R63-I63/2)*K63-J63)/(R63+I63/2)</f>
        <v>0</v>
      </c>
      <c r="M63">
        <f>L63*(CB63+CC63)/1000.0</f>
        <v>0</v>
      </c>
      <c r="N63">
        <f>(BU63 - IF(AG63&gt;1, J63*BP63*100.0/(AI63*CI63), 0))*(CB63+CC63)/1000.0</f>
        <v>0</v>
      </c>
      <c r="O63">
        <f>2.0/((1/Q63-1/P63)+SIGN(Q63)*SQRT((1/Q63-1/P63)*(1/Q63-1/P63) + 4*BQ63/((BQ63+1)*(BQ63+1))*(2*1/Q63*1/P63-1/P63*1/P63)))</f>
        <v>0</v>
      </c>
      <c r="P63">
        <f>IF(LEFT(BR63,1)&lt;&gt;"0",IF(LEFT(BR63,1)="1",3.0,BS63),$D$5+$E$5*(CI63*CB63/($K$5*1000))+$F$5*(CI63*CB63/($K$5*1000))*MAX(MIN(BP63,$J$5),$I$5)*MAX(MIN(BP63,$J$5),$I$5)+$G$5*MAX(MIN(BP63,$J$5),$I$5)*(CI63*CB63/($K$5*1000))+$H$5*(CI63*CB63/($K$5*1000))*(CI63*CB63/($K$5*1000)))</f>
        <v>0</v>
      </c>
      <c r="Q63">
        <f>I63*(1000-(1000*0.61365*exp(17.502*U63/(240.97+U63))/(CB63+CC63)+BW63)/2)/(1000*0.61365*exp(17.502*U63/(240.97+U63))/(CB63+CC63)-BW63)</f>
        <v>0</v>
      </c>
      <c r="R63">
        <f>1/((BQ63+1)/(O63/1.6)+1/(P63/1.37)) + BQ63/((BQ63+1)/(O63/1.6) + BQ63/(P63/1.37))</f>
        <v>0</v>
      </c>
      <c r="S63">
        <f>(BM63*BO63)</f>
        <v>0</v>
      </c>
      <c r="T63">
        <f>(CD63+(S63+2*0.95*5.67E-8*(((CD63+$B$7)+273)^4-(CD63+273)^4)-44100*I63)/(1.84*29.3*P63+8*0.95*5.67E-8*(CD63+273)^3))</f>
        <v>0</v>
      </c>
      <c r="U63">
        <f>($C$7*CE63+$D$7*CF63+$E$7*T63)</f>
        <v>0</v>
      </c>
      <c r="V63">
        <f>0.61365*exp(17.502*U63/(240.97+U63))</f>
        <v>0</v>
      </c>
      <c r="W63">
        <f>(X63/Y63*100)</f>
        <v>0</v>
      </c>
      <c r="X63">
        <f>BW63*(CB63+CC63)/1000</f>
        <v>0</v>
      </c>
      <c r="Y63">
        <f>0.61365*exp(17.502*CD63/(240.97+CD63))</f>
        <v>0</v>
      </c>
      <c r="Z63">
        <f>(V63-BW63*(CB63+CC63)/1000)</f>
        <v>0</v>
      </c>
      <c r="AA63">
        <f>(-I63*44100)</f>
        <v>0</v>
      </c>
      <c r="AB63">
        <f>2*29.3*P63*0.92*(CD63-U63)</f>
        <v>0</v>
      </c>
      <c r="AC63">
        <f>2*0.95*5.67E-8*(((CD63+$B$7)+273)^4-(U63+273)^4)</f>
        <v>0</v>
      </c>
      <c r="AD63">
        <f>S63+AC63+AA63+AB63</f>
        <v>0</v>
      </c>
      <c r="AE63">
        <v>0</v>
      </c>
      <c r="AF63">
        <v>0</v>
      </c>
      <c r="AG63">
        <f>IF(AE63*$H$13&gt;=AI63,1.0,(AI63/(AI63-AE63*$H$13)))</f>
        <v>0</v>
      </c>
      <c r="AH63">
        <f>(AG63-1)*100</f>
        <v>0</v>
      </c>
      <c r="AI63">
        <f>MAX(0,($B$13+$C$13*CI63)/(1+$D$13*CI63)*CB63/(CD63+273)*$E$13)</f>
        <v>0</v>
      </c>
      <c r="AJ63" t="s">
        <v>290</v>
      </c>
      <c r="AK63">
        <v>15552.9</v>
      </c>
      <c r="AL63">
        <v>715.476923076923</v>
      </c>
      <c r="AM63">
        <v>3262.08</v>
      </c>
      <c r="AN63">
        <f>AM63-AL63</f>
        <v>0</v>
      </c>
      <c r="AO63">
        <f>AN63/AM63</f>
        <v>0</v>
      </c>
      <c r="AP63">
        <v>-0.577747479816223</v>
      </c>
      <c r="AQ63" t="s">
        <v>509</v>
      </c>
      <c r="AR63">
        <v>15439.9</v>
      </c>
      <c r="AS63">
        <v>1276.7204</v>
      </c>
      <c r="AT63">
        <v>1482.25</v>
      </c>
      <c r="AU63">
        <f>1-AS63/AT63</f>
        <v>0</v>
      </c>
      <c r="AV63">
        <v>0.5</v>
      </c>
      <c r="AW63">
        <f>BM63</f>
        <v>0</v>
      </c>
      <c r="AX63">
        <f>J63</f>
        <v>0</v>
      </c>
      <c r="AY63">
        <f>AU63*AV63*AW63</f>
        <v>0</v>
      </c>
      <c r="AZ63">
        <f>BE63/AT63</f>
        <v>0</v>
      </c>
      <c r="BA63">
        <f>(AX63-AP63)/AW63</f>
        <v>0</v>
      </c>
      <c r="BB63">
        <f>(AM63-AT63)/AT63</f>
        <v>0</v>
      </c>
      <c r="BC63" t="s">
        <v>510</v>
      </c>
      <c r="BD63">
        <v>726.47</v>
      </c>
      <c r="BE63">
        <f>AT63-BD63</f>
        <v>0</v>
      </c>
      <c r="BF63">
        <f>(AT63-AS63)/(AT63-BD63)</f>
        <v>0</v>
      </c>
      <c r="BG63">
        <f>(AM63-AT63)/(AM63-BD63)</f>
        <v>0</v>
      </c>
      <c r="BH63">
        <f>(AT63-AS63)/(AT63-AL63)</f>
        <v>0</v>
      </c>
      <c r="BI63">
        <f>(AM63-AT63)/(AM63-AL63)</f>
        <v>0</v>
      </c>
      <c r="BJ63">
        <f>(BF63*BD63/AS63)</f>
        <v>0</v>
      </c>
      <c r="BK63">
        <f>(1-BJ63)</f>
        <v>0</v>
      </c>
      <c r="BL63">
        <f>$B$11*CJ63+$C$11*CK63+$F$11*CL63*(1-CO63)</f>
        <v>0</v>
      </c>
      <c r="BM63">
        <f>BL63*BN63</f>
        <v>0</v>
      </c>
      <c r="BN63">
        <f>($B$11*$D$9+$C$11*$D$9+$F$11*((CY63+CQ63)/MAX(CY63+CQ63+CZ63, 0.1)*$I$9+CZ63/MAX(CY63+CQ63+CZ63, 0.1)*$J$9))/($B$11+$C$11+$F$11)</f>
        <v>0</v>
      </c>
      <c r="BO63">
        <f>($B$11*$K$9+$C$11*$K$9+$F$11*((CY63+CQ63)/MAX(CY63+CQ63+CZ63, 0.1)*$P$9+CZ63/MAX(CY63+CQ63+CZ63, 0.1)*$Q$9))/($B$11+$C$11+$F$11)</f>
        <v>0</v>
      </c>
      <c r="BP63">
        <v>6</v>
      </c>
      <c r="BQ63">
        <v>0.5</v>
      </c>
      <c r="BR63" t="s">
        <v>293</v>
      </c>
      <c r="BS63">
        <v>2</v>
      </c>
      <c r="BT63">
        <v>1603922959.6</v>
      </c>
      <c r="BU63">
        <v>387.764806451613</v>
      </c>
      <c r="BV63">
        <v>400.022</v>
      </c>
      <c r="BW63">
        <v>16.5515935483871</v>
      </c>
      <c r="BX63">
        <v>11.5649032258065</v>
      </c>
      <c r="BY63">
        <v>387.389709677419</v>
      </c>
      <c r="BZ63">
        <v>16.5907580645161</v>
      </c>
      <c r="CA63">
        <v>500.024064516129</v>
      </c>
      <c r="CB63">
        <v>101.617225806452</v>
      </c>
      <c r="CC63">
        <v>0.0999965709677419</v>
      </c>
      <c r="CD63">
        <v>36.1808935483871</v>
      </c>
      <c r="CE63">
        <v>35.254464516129</v>
      </c>
      <c r="CF63">
        <v>999.9</v>
      </c>
      <c r="CG63">
        <v>0</v>
      </c>
      <c r="CH63">
        <v>0</v>
      </c>
      <c r="CI63">
        <v>9999.63516129032</v>
      </c>
      <c r="CJ63">
        <v>0</v>
      </c>
      <c r="CK63">
        <v>344.056161290323</v>
      </c>
      <c r="CL63">
        <v>1299.98903225806</v>
      </c>
      <c r="CM63">
        <v>0.899995967741935</v>
      </c>
      <c r="CN63">
        <v>0.100004080645161</v>
      </c>
      <c r="CO63">
        <v>0</v>
      </c>
      <c r="CP63">
        <v>1286.35096774194</v>
      </c>
      <c r="CQ63">
        <v>4.99979</v>
      </c>
      <c r="CR63">
        <v>16843.4193548387</v>
      </c>
      <c r="CS63">
        <v>11051.1838709677</v>
      </c>
      <c r="CT63">
        <v>49.183</v>
      </c>
      <c r="CU63">
        <v>51.316064516129</v>
      </c>
      <c r="CV63">
        <v>50.171</v>
      </c>
      <c r="CW63">
        <v>50.7032580645161</v>
      </c>
      <c r="CX63">
        <v>50.937</v>
      </c>
      <c r="CY63">
        <v>1165.48516129032</v>
      </c>
      <c r="CZ63">
        <v>129.504516129032</v>
      </c>
      <c r="DA63">
        <v>0</v>
      </c>
      <c r="DB63">
        <v>109.799999952316</v>
      </c>
      <c r="DC63">
        <v>0</v>
      </c>
      <c r="DD63">
        <v>1276.7204</v>
      </c>
      <c r="DE63">
        <v>-540.634616205549</v>
      </c>
      <c r="DF63">
        <v>-6999.90770301912</v>
      </c>
      <c r="DG63">
        <v>16718.676</v>
      </c>
      <c r="DH63">
        <v>15</v>
      </c>
      <c r="DI63">
        <v>1603922837.1</v>
      </c>
      <c r="DJ63" t="s">
        <v>511</v>
      </c>
      <c r="DK63">
        <v>1603922837.1</v>
      </c>
      <c r="DL63">
        <v>1603922837.1</v>
      </c>
      <c r="DM63">
        <v>5</v>
      </c>
      <c r="DN63">
        <v>0.036</v>
      </c>
      <c r="DO63">
        <v>0.017</v>
      </c>
      <c r="DP63">
        <v>0.377</v>
      </c>
      <c r="DQ63">
        <v>-0.105</v>
      </c>
      <c r="DR63">
        <v>400</v>
      </c>
      <c r="DS63">
        <v>12</v>
      </c>
      <c r="DT63">
        <v>0.27</v>
      </c>
      <c r="DU63">
        <v>0.26</v>
      </c>
      <c r="DV63">
        <v>8.57147611122032</v>
      </c>
      <c r="DW63">
        <v>0.317802840458448</v>
      </c>
      <c r="DX63">
        <v>0.0339578811511224</v>
      </c>
      <c r="DY63">
        <v>1</v>
      </c>
      <c r="DZ63">
        <v>-12.26115</v>
      </c>
      <c r="EA63">
        <v>-0.557502113459394</v>
      </c>
      <c r="EB63">
        <v>0.0468735586445066</v>
      </c>
      <c r="EC63">
        <v>0</v>
      </c>
      <c r="ED63">
        <v>4.99004333333333</v>
      </c>
      <c r="EE63">
        <v>0.686968631813131</v>
      </c>
      <c r="EF63">
        <v>0.0500079576556461</v>
      </c>
      <c r="EG63">
        <v>0</v>
      </c>
      <c r="EH63">
        <v>1</v>
      </c>
      <c r="EI63">
        <v>3</v>
      </c>
      <c r="EJ63" t="s">
        <v>295</v>
      </c>
      <c r="EK63">
        <v>100</v>
      </c>
      <c r="EL63">
        <v>100</v>
      </c>
      <c r="EM63">
        <v>0.375</v>
      </c>
      <c r="EN63">
        <v>-0.0379</v>
      </c>
      <c r="EO63">
        <v>0.224723820462064</v>
      </c>
      <c r="EP63">
        <v>0.000608231501840576</v>
      </c>
      <c r="EQ63">
        <v>-6.15721122119998e-07</v>
      </c>
      <c r="ER63">
        <v>1.2304956265122e-10</v>
      </c>
      <c r="ES63">
        <v>-0.132208680949309</v>
      </c>
      <c r="ET63">
        <v>-0.00569765496608819</v>
      </c>
      <c r="EU63">
        <v>0.000722946965334274</v>
      </c>
      <c r="EV63">
        <v>-2.50093221867934e-06</v>
      </c>
      <c r="EW63">
        <v>4</v>
      </c>
      <c r="EX63">
        <v>2168</v>
      </c>
      <c r="EY63">
        <v>1</v>
      </c>
      <c r="EZ63">
        <v>28</v>
      </c>
      <c r="FA63">
        <v>2.2</v>
      </c>
      <c r="FB63">
        <v>2.2</v>
      </c>
      <c r="FC63">
        <v>2</v>
      </c>
      <c r="FD63">
        <v>501.475</v>
      </c>
      <c r="FE63">
        <v>131.581</v>
      </c>
      <c r="FF63">
        <v>34.8016</v>
      </c>
      <c r="FG63">
        <v>32.1286</v>
      </c>
      <c r="FH63">
        <v>30.0006</v>
      </c>
      <c r="FI63">
        <v>31.894</v>
      </c>
      <c r="FJ63">
        <v>31.8477</v>
      </c>
      <c r="FK63">
        <v>19.9702</v>
      </c>
      <c r="FL63">
        <v>0</v>
      </c>
      <c r="FM63">
        <v>100</v>
      </c>
      <c r="FN63">
        <v>-999.9</v>
      </c>
      <c r="FO63">
        <v>400</v>
      </c>
      <c r="FP63">
        <v>11.7615</v>
      </c>
      <c r="FQ63">
        <v>101.042</v>
      </c>
      <c r="FR63">
        <v>100.984</v>
      </c>
    </row>
    <row r="64" spans="1:174">
      <c r="A64">
        <v>48</v>
      </c>
      <c r="B64">
        <v>1603923031.1</v>
      </c>
      <c r="C64">
        <v>7965</v>
      </c>
      <c r="D64" t="s">
        <v>512</v>
      </c>
      <c r="E64" t="s">
        <v>513</v>
      </c>
      <c r="F64" t="s">
        <v>482</v>
      </c>
      <c r="G64" t="s">
        <v>314</v>
      </c>
      <c r="H64">
        <v>1603923023.35</v>
      </c>
      <c r="I64">
        <f>CA64*AG64*(BW64-BX64)/(100*BP64*(1000-AG64*BW64))</f>
        <v>0</v>
      </c>
      <c r="J64">
        <f>CA64*AG64*(BV64-BU64*(1000-AG64*BX64)/(1000-AG64*BW64))/(100*BP64)</f>
        <v>0</v>
      </c>
      <c r="K64">
        <f>BU64 - IF(AG64&gt;1, J64*BP64*100.0/(AI64*CI64), 0)</f>
        <v>0</v>
      </c>
      <c r="L64">
        <f>((R64-I64/2)*K64-J64)/(R64+I64/2)</f>
        <v>0</v>
      </c>
      <c r="M64">
        <f>L64*(CB64+CC64)/1000.0</f>
        <v>0</v>
      </c>
      <c r="N64">
        <f>(BU64 - IF(AG64&gt;1, J64*BP64*100.0/(AI64*CI64), 0))*(CB64+CC64)/1000.0</f>
        <v>0</v>
      </c>
      <c r="O64">
        <f>2.0/((1/Q64-1/P64)+SIGN(Q64)*SQRT((1/Q64-1/P64)*(1/Q64-1/P64) + 4*BQ64/((BQ64+1)*(BQ64+1))*(2*1/Q64*1/P64-1/P64*1/P64)))</f>
        <v>0</v>
      </c>
      <c r="P64">
        <f>IF(LEFT(BR64,1)&lt;&gt;"0",IF(LEFT(BR64,1)="1",3.0,BS64),$D$5+$E$5*(CI64*CB64/($K$5*1000))+$F$5*(CI64*CB64/($K$5*1000))*MAX(MIN(BP64,$J$5),$I$5)*MAX(MIN(BP64,$J$5),$I$5)+$G$5*MAX(MIN(BP64,$J$5),$I$5)*(CI64*CB64/($K$5*1000))+$H$5*(CI64*CB64/($K$5*1000))*(CI64*CB64/($K$5*1000)))</f>
        <v>0</v>
      </c>
      <c r="Q64">
        <f>I64*(1000-(1000*0.61365*exp(17.502*U64/(240.97+U64))/(CB64+CC64)+BW64)/2)/(1000*0.61365*exp(17.502*U64/(240.97+U64))/(CB64+CC64)-BW64)</f>
        <v>0</v>
      </c>
      <c r="R64">
        <f>1/((BQ64+1)/(O64/1.6)+1/(P64/1.37)) + BQ64/((BQ64+1)/(O64/1.6) + BQ64/(P64/1.37))</f>
        <v>0</v>
      </c>
      <c r="S64">
        <f>(BM64*BO64)</f>
        <v>0</v>
      </c>
      <c r="T64">
        <f>(CD64+(S64+2*0.95*5.67E-8*(((CD64+$B$7)+273)^4-(CD64+273)^4)-44100*I64)/(1.84*29.3*P64+8*0.95*5.67E-8*(CD64+273)^3))</f>
        <v>0</v>
      </c>
      <c r="U64">
        <f>($C$7*CE64+$D$7*CF64+$E$7*T64)</f>
        <v>0</v>
      </c>
      <c r="V64">
        <f>0.61365*exp(17.502*U64/(240.97+U64))</f>
        <v>0</v>
      </c>
      <c r="W64">
        <f>(X64/Y64*100)</f>
        <v>0</v>
      </c>
      <c r="X64">
        <f>BW64*(CB64+CC64)/1000</f>
        <v>0</v>
      </c>
      <c r="Y64">
        <f>0.61365*exp(17.502*CD64/(240.97+CD64))</f>
        <v>0</v>
      </c>
      <c r="Z64">
        <f>(V64-BW64*(CB64+CC64)/1000)</f>
        <v>0</v>
      </c>
      <c r="AA64">
        <f>(-I64*44100)</f>
        <v>0</v>
      </c>
      <c r="AB64">
        <f>2*29.3*P64*0.92*(CD64-U64)</f>
        <v>0</v>
      </c>
      <c r="AC64">
        <f>2*0.95*5.67E-8*(((CD64+$B$7)+273)^4-(U64+273)^4)</f>
        <v>0</v>
      </c>
      <c r="AD64">
        <f>S64+AC64+AA64+AB64</f>
        <v>0</v>
      </c>
      <c r="AE64">
        <v>0</v>
      </c>
      <c r="AF64">
        <v>0</v>
      </c>
      <c r="AG64">
        <f>IF(AE64*$H$13&gt;=AI64,1.0,(AI64/(AI64-AE64*$H$13)))</f>
        <v>0</v>
      </c>
      <c r="AH64">
        <f>(AG64-1)*100</f>
        <v>0</v>
      </c>
      <c r="AI64">
        <f>MAX(0,($B$13+$C$13*CI64)/(1+$D$13*CI64)*CB64/(CD64+273)*$E$13)</f>
        <v>0</v>
      </c>
      <c r="AJ64" t="s">
        <v>290</v>
      </c>
      <c r="AK64">
        <v>15552.9</v>
      </c>
      <c r="AL64">
        <v>715.476923076923</v>
      </c>
      <c r="AM64">
        <v>3262.08</v>
      </c>
      <c r="AN64">
        <f>AM64-AL64</f>
        <v>0</v>
      </c>
      <c r="AO64">
        <f>AN64/AM64</f>
        <v>0</v>
      </c>
      <c r="AP64">
        <v>-0.577747479816223</v>
      </c>
      <c r="AQ64" t="s">
        <v>514</v>
      </c>
      <c r="AR64">
        <v>15455.5</v>
      </c>
      <c r="AS64">
        <v>1656.83423076923</v>
      </c>
      <c r="AT64">
        <v>1870.75</v>
      </c>
      <c r="AU64">
        <f>1-AS64/AT64</f>
        <v>0</v>
      </c>
      <c r="AV64">
        <v>0.5</v>
      </c>
      <c r="AW64">
        <f>BM64</f>
        <v>0</v>
      </c>
      <c r="AX64">
        <f>J64</f>
        <v>0</v>
      </c>
      <c r="AY64">
        <f>AU64*AV64*AW64</f>
        <v>0</v>
      </c>
      <c r="AZ64">
        <f>BE64/AT64</f>
        <v>0</v>
      </c>
      <c r="BA64">
        <f>(AX64-AP64)/AW64</f>
        <v>0</v>
      </c>
      <c r="BB64">
        <f>(AM64-AT64)/AT64</f>
        <v>0</v>
      </c>
      <c r="BC64" t="s">
        <v>515</v>
      </c>
      <c r="BD64">
        <v>706.66</v>
      </c>
      <c r="BE64">
        <f>AT64-BD64</f>
        <v>0</v>
      </c>
      <c r="BF64">
        <f>(AT64-AS64)/(AT64-BD64)</f>
        <v>0</v>
      </c>
      <c r="BG64">
        <f>(AM64-AT64)/(AM64-BD64)</f>
        <v>0</v>
      </c>
      <c r="BH64">
        <f>(AT64-AS64)/(AT64-AL64)</f>
        <v>0</v>
      </c>
      <c r="BI64">
        <f>(AM64-AT64)/(AM64-AL64)</f>
        <v>0</v>
      </c>
      <c r="BJ64">
        <f>(BF64*BD64/AS64)</f>
        <v>0</v>
      </c>
      <c r="BK64">
        <f>(1-BJ64)</f>
        <v>0</v>
      </c>
      <c r="BL64">
        <f>$B$11*CJ64+$C$11*CK64+$F$11*CL64*(1-CO64)</f>
        <v>0</v>
      </c>
      <c r="BM64">
        <f>BL64*BN64</f>
        <v>0</v>
      </c>
      <c r="BN64">
        <f>($B$11*$D$9+$C$11*$D$9+$F$11*((CY64+CQ64)/MAX(CY64+CQ64+CZ64, 0.1)*$I$9+CZ64/MAX(CY64+CQ64+CZ64, 0.1)*$J$9))/($B$11+$C$11+$F$11)</f>
        <v>0</v>
      </c>
      <c r="BO64">
        <f>($B$11*$K$9+$C$11*$K$9+$F$11*((CY64+CQ64)/MAX(CY64+CQ64+CZ64, 0.1)*$P$9+CZ64/MAX(CY64+CQ64+CZ64, 0.1)*$Q$9))/($B$11+$C$11+$F$11)</f>
        <v>0</v>
      </c>
      <c r="BP64">
        <v>6</v>
      </c>
      <c r="BQ64">
        <v>0.5</v>
      </c>
      <c r="BR64" t="s">
        <v>293</v>
      </c>
      <c r="BS64">
        <v>2</v>
      </c>
      <c r="BT64">
        <v>1603923023.35</v>
      </c>
      <c r="BU64">
        <v>391.401966666667</v>
      </c>
      <c r="BV64">
        <v>400.0132</v>
      </c>
      <c r="BW64">
        <v>15.5162066666667</v>
      </c>
      <c r="BX64">
        <v>11.5967566666667</v>
      </c>
      <c r="BY64">
        <v>391.026266666667</v>
      </c>
      <c r="BZ64">
        <v>15.57129</v>
      </c>
      <c r="CA64">
        <v>500.0265</v>
      </c>
      <c r="CB64">
        <v>101.615666666667</v>
      </c>
      <c r="CC64">
        <v>0.09999486</v>
      </c>
      <c r="CD64">
        <v>36.2909</v>
      </c>
      <c r="CE64">
        <v>35.4613266666667</v>
      </c>
      <c r="CF64">
        <v>999.9</v>
      </c>
      <c r="CG64">
        <v>0</v>
      </c>
      <c r="CH64">
        <v>0</v>
      </c>
      <c r="CI64">
        <v>9999.85066666667</v>
      </c>
      <c r="CJ64">
        <v>0</v>
      </c>
      <c r="CK64">
        <v>300.221233333333</v>
      </c>
      <c r="CL64">
        <v>1299.99466666667</v>
      </c>
      <c r="CM64">
        <v>0.8999994</v>
      </c>
      <c r="CN64">
        <v>0.10000061</v>
      </c>
      <c r="CO64">
        <v>0</v>
      </c>
      <c r="CP64">
        <v>1657.14166666667</v>
      </c>
      <c r="CQ64">
        <v>4.99979</v>
      </c>
      <c r="CR64">
        <v>21724.7133333333</v>
      </c>
      <c r="CS64">
        <v>11051.2466666667</v>
      </c>
      <c r="CT64">
        <v>49.25</v>
      </c>
      <c r="CU64">
        <v>51.375</v>
      </c>
      <c r="CV64">
        <v>50.1912</v>
      </c>
      <c r="CW64">
        <v>50.75</v>
      </c>
      <c r="CX64">
        <v>51</v>
      </c>
      <c r="CY64">
        <v>1165.49333333333</v>
      </c>
      <c r="CZ64">
        <v>129.501333333333</v>
      </c>
      <c r="DA64">
        <v>0</v>
      </c>
      <c r="DB64">
        <v>62.5</v>
      </c>
      <c r="DC64">
        <v>0</v>
      </c>
      <c r="DD64">
        <v>1656.83423076923</v>
      </c>
      <c r="DE64">
        <v>-189.637264956441</v>
      </c>
      <c r="DF64">
        <v>-2428.618803237</v>
      </c>
      <c r="DG64">
        <v>21720.6269230769</v>
      </c>
      <c r="DH64">
        <v>15</v>
      </c>
      <c r="DI64">
        <v>1603922837.1</v>
      </c>
      <c r="DJ64" t="s">
        <v>511</v>
      </c>
      <c r="DK64">
        <v>1603922837.1</v>
      </c>
      <c r="DL64">
        <v>1603922837.1</v>
      </c>
      <c r="DM64">
        <v>5</v>
      </c>
      <c r="DN64">
        <v>0.036</v>
      </c>
      <c r="DO64">
        <v>0.017</v>
      </c>
      <c r="DP64">
        <v>0.377</v>
      </c>
      <c r="DQ64">
        <v>-0.105</v>
      </c>
      <c r="DR64">
        <v>400</v>
      </c>
      <c r="DS64">
        <v>12</v>
      </c>
      <c r="DT64">
        <v>0.27</v>
      </c>
      <c r="DU64">
        <v>0.26</v>
      </c>
      <c r="DV64">
        <v>5.82440169986256</v>
      </c>
      <c r="DW64">
        <v>2.4368978696051</v>
      </c>
      <c r="DX64">
        <v>0.190799468537697</v>
      </c>
      <c r="DY64">
        <v>0</v>
      </c>
      <c r="DZ64">
        <v>-8.587373</v>
      </c>
      <c r="EA64">
        <v>-2.83642918798665</v>
      </c>
      <c r="EB64">
        <v>0.213784026923591</v>
      </c>
      <c r="EC64">
        <v>0</v>
      </c>
      <c r="ED64">
        <v>3.91429333333333</v>
      </c>
      <c r="EE64">
        <v>0.613536640711898</v>
      </c>
      <c r="EF64">
        <v>0.0447612724225852</v>
      </c>
      <c r="EG64">
        <v>0</v>
      </c>
      <c r="EH64">
        <v>0</v>
      </c>
      <c r="EI64">
        <v>3</v>
      </c>
      <c r="EJ64" t="s">
        <v>300</v>
      </c>
      <c r="EK64">
        <v>100</v>
      </c>
      <c r="EL64">
        <v>100</v>
      </c>
      <c r="EM64">
        <v>0.376</v>
      </c>
      <c r="EN64">
        <v>-0.0541</v>
      </c>
      <c r="EO64">
        <v>0.224723820462064</v>
      </c>
      <c r="EP64">
        <v>0.000608231501840576</v>
      </c>
      <c r="EQ64">
        <v>-6.15721122119998e-07</v>
      </c>
      <c r="ER64">
        <v>1.2304956265122e-10</v>
      </c>
      <c r="ES64">
        <v>-0.132208680949309</v>
      </c>
      <c r="ET64">
        <v>-0.00569765496608819</v>
      </c>
      <c r="EU64">
        <v>0.000722946965334274</v>
      </c>
      <c r="EV64">
        <v>-2.50093221867934e-06</v>
      </c>
      <c r="EW64">
        <v>4</v>
      </c>
      <c r="EX64">
        <v>2168</v>
      </c>
      <c r="EY64">
        <v>1</v>
      </c>
      <c r="EZ64">
        <v>28</v>
      </c>
      <c r="FA64">
        <v>3.2</v>
      </c>
      <c r="FB64">
        <v>3.2</v>
      </c>
      <c r="FC64">
        <v>2</v>
      </c>
      <c r="FD64">
        <v>504.486</v>
      </c>
      <c r="FE64">
        <v>135.378</v>
      </c>
      <c r="FF64">
        <v>34.8277</v>
      </c>
      <c r="FG64">
        <v>32.1954</v>
      </c>
      <c r="FH64">
        <v>30.0006</v>
      </c>
      <c r="FI64">
        <v>31.9518</v>
      </c>
      <c r="FJ64">
        <v>31.9107</v>
      </c>
      <c r="FK64">
        <v>19.9655</v>
      </c>
      <c r="FL64">
        <v>0</v>
      </c>
      <c r="FM64">
        <v>100</v>
      </c>
      <c r="FN64">
        <v>-999.9</v>
      </c>
      <c r="FO64">
        <v>400</v>
      </c>
      <c r="FP64">
        <v>16.3567</v>
      </c>
      <c r="FQ64">
        <v>101.024</v>
      </c>
      <c r="FR64">
        <v>100.967</v>
      </c>
    </row>
    <row r="65" spans="1:174">
      <c r="A65">
        <v>49</v>
      </c>
      <c r="B65">
        <v>1603923179.6</v>
      </c>
      <c r="C65">
        <v>8113.5</v>
      </c>
      <c r="D65" t="s">
        <v>516</v>
      </c>
      <c r="E65" t="s">
        <v>517</v>
      </c>
      <c r="F65" t="s">
        <v>288</v>
      </c>
      <c r="G65" t="s">
        <v>374</v>
      </c>
      <c r="H65">
        <v>1603923171.6</v>
      </c>
      <c r="I65">
        <f>CA65*AG65*(BW65-BX65)/(100*BP65*(1000-AG65*BW65))</f>
        <v>0</v>
      </c>
      <c r="J65">
        <f>CA65*AG65*(BV65-BU65*(1000-AG65*BX65)/(1000-AG65*BW65))/(100*BP65)</f>
        <v>0</v>
      </c>
      <c r="K65">
        <f>BU65 - IF(AG65&gt;1, J65*BP65*100.0/(AI65*CI65), 0)</f>
        <v>0</v>
      </c>
      <c r="L65">
        <f>((R65-I65/2)*K65-J65)/(R65+I65/2)</f>
        <v>0</v>
      </c>
      <c r="M65">
        <f>L65*(CB65+CC65)/1000.0</f>
        <v>0</v>
      </c>
      <c r="N65">
        <f>(BU65 - IF(AG65&gt;1, J65*BP65*100.0/(AI65*CI65), 0))*(CB65+CC65)/1000.0</f>
        <v>0</v>
      </c>
      <c r="O65">
        <f>2.0/((1/Q65-1/P65)+SIGN(Q65)*SQRT((1/Q65-1/P65)*(1/Q65-1/P65) + 4*BQ65/((BQ65+1)*(BQ65+1))*(2*1/Q65*1/P65-1/P65*1/P65)))</f>
        <v>0</v>
      </c>
      <c r="P65">
        <f>IF(LEFT(BR65,1)&lt;&gt;"0",IF(LEFT(BR65,1)="1",3.0,BS65),$D$5+$E$5*(CI65*CB65/($K$5*1000))+$F$5*(CI65*CB65/($K$5*1000))*MAX(MIN(BP65,$J$5),$I$5)*MAX(MIN(BP65,$J$5),$I$5)+$G$5*MAX(MIN(BP65,$J$5),$I$5)*(CI65*CB65/($K$5*1000))+$H$5*(CI65*CB65/($K$5*1000))*(CI65*CB65/($K$5*1000)))</f>
        <v>0</v>
      </c>
      <c r="Q65">
        <f>I65*(1000-(1000*0.61365*exp(17.502*U65/(240.97+U65))/(CB65+CC65)+BW65)/2)/(1000*0.61365*exp(17.502*U65/(240.97+U65))/(CB65+CC65)-BW65)</f>
        <v>0</v>
      </c>
      <c r="R65">
        <f>1/((BQ65+1)/(O65/1.6)+1/(P65/1.37)) + BQ65/((BQ65+1)/(O65/1.6) + BQ65/(P65/1.37))</f>
        <v>0</v>
      </c>
      <c r="S65">
        <f>(BM65*BO65)</f>
        <v>0</v>
      </c>
      <c r="T65">
        <f>(CD65+(S65+2*0.95*5.67E-8*(((CD65+$B$7)+273)^4-(CD65+273)^4)-44100*I65)/(1.84*29.3*P65+8*0.95*5.67E-8*(CD65+273)^3))</f>
        <v>0</v>
      </c>
      <c r="U65">
        <f>($C$7*CE65+$D$7*CF65+$E$7*T65)</f>
        <v>0</v>
      </c>
      <c r="V65">
        <f>0.61365*exp(17.502*U65/(240.97+U65))</f>
        <v>0</v>
      </c>
      <c r="W65">
        <f>(X65/Y65*100)</f>
        <v>0</v>
      </c>
      <c r="X65">
        <f>BW65*(CB65+CC65)/1000</f>
        <v>0</v>
      </c>
      <c r="Y65">
        <f>0.61365*exp(17.502*CD65/(240.97+CD65))</f>
        <v>0</v>
      </c>
      <c r="Z65">
        <f>(V65-BW65*(CB65+CC65)/1000)</f>
        <v>0</v>
      </c>
      <c r="AA65">
        <f>(-I65*44100)</f>
        <v>0</v>
      </c>
      <c r="AB65">
        <f>2*29.3*P65*0.92*(CD65-U65)</f>
        <v>0</v>
      </c>
      <c r="AC65">
        <f>2*0.95*5.67E-8*(((CD65+$B$7)+273)^4-(U65+273)^4)</f>
        <v>0</v>
      </c>
      <c r="AD65">
        <f>S65+AC65+AA65+AB65</f>
        <v>0</v>
      </c>
      <c r="AE65">
        <v>0</v>
      </c>
      <c r="AF65">
        <v>0</v>
      </c>
      <c r="AG65">
        <f>IF(AE65*$H$13&gt;=AI65,1.0,(AI65/(AI65-AE65*$H$13)))</f>
        <v>0</v>
      </c>
      <c r="AH65">
        <f>(AG65-1)*100</f>
        <v>0</v>
      </c>
      <c r="AI65">
        <f>MAX(0,($B$13+$C$13*CI65)/(1+$D$13*CI65)*CB65/(CD65+273)*$E$13)</f>
        <v>0</v>
      </c>
      <c r="AJ65" t="s">
        <v>290</v>
      </c>
      <c r="AK65">
        <v>15552.9</v>
      </c>
      <c r="AL65">
        <v>715.476923076923</v>
      </c>
      <c r="AM65">
        <v>3262.08</v>
      </c>
      <c r="AN65">
        <f>AM65-AL65</f>
        <v>0</v>
      </c>
      <c r="AO65">
        <f>AN65/AM65</f>
        <v>0</v>
      </c>
      <c r="AP65">
        <v>-0.577747479816223</v>
      </c>
      <c r="AQ65" t="s">
        <v>518</v>
      </c>
      <c r="AR65">
        <v>15411.7</v>
      </c>
      <c r="AS65">
        <v>1314.55269230769</v>
      </c>
      <c r="AT65">
        <v>1596.66</v>
      </c>
      <c r="AU65">
        <f>1-AS65/AT65</f>
        <v>0</v>
      </c>
      <c r="AV65">
        <v>0.5</v>
      </c>
      <c r="AW65">
        <f>BM65</f>
        <v>0</v>
      </c>
      <c r="AX65">
        <f>J65</f>
        <v>0</v>
      </c>
      <c r="AY65">
        <f>AU65*AV65*AW65</f>
        <v>0</v>
      </c>
      <c r="AZ65">
        <f>BE65/AT65</f>
        <v>0</v>
      </c>
      <c r="BA65">
        <f>(AX65-AP65)/AW65</f>
        <v>0</v>
      </c>
      <c r="BB65">
        <f>(AM65-AT65)/AT65</f>
        <v>0</v>
      </c>
      <c r="BC65" t="s">
        <v>519</v>
      </c>
      <c r="BD65">
        <v>821.29</v>
      </c>
      <c r="BE65">
        <f>AT65-BD65</f>
        <v>0</v>
      </c>
      <c r="BF65">
        <f>(AT65-AS65)/(AT65-BD65)</f>
        <v>0</v>
      </c>
      <c r="BG65">
        <f>(AM65-AT65)/(AM65-BD65)</f>
        <v>0</v>
      </c>
      <c r="BH65">
        <f>(AT65-AS65)/(AT65-AL65)</f>
        <v>0</v>
      </c>
      <c r="BI65">
        <f>(AM65-AT65)/(AM65-AL65)</f>
        <v>0</v>
      </c>
      <c r="BJ65">
        <f>(BF65*BD65/AS65)</f>
        <v>0</v>
      </c>
      <c r="BK65">
        <f>(1-BJ65)</f>
        <v>0</v>
      </c>
      <c r="BL65">
        <f>$B$11*CJ65+$C$11*CK65+$F$11*CL65*(1-CO65)</f>
        <v>0</v>
      </c>
      <c r="BM65">
        <f>BL65*BN65</f>
        <v>0</v>
      </c>
      <c r="BN65">
        <f>($B$11*$D$9+$C$11*$D$9+$F$11*((CY65+CQ65)/MAX(CY65+CQ65+CZ65, 0.1)*$I$9+CZ65/MAX(CY65+CQ65+CZ65, 0.1)*$J$9))/($B$11+$C$11+$F$11)</f>
        <v>0</v>
      </c>
      <c r="BO65">
        <f>($B$11*$K$9+$C$11*$K$9+$F$11*((CY65+CQ65)/MAX(CY65+CQ65+CZ65, 0.1)*$P$9+CZ65/MAX(CY65+CQ65+CZ65, 0.1)*$Q$9))/($B$11+$C$11+$F$11)</f>
        <v>0</v>
      </c>
      <c r="BP65">
        <v>6</v>
      </c>
      <c r="BQ65">
        <v>0.5</v>
      </c>
      <c r="BR65" t="s">
        <v>293</v>
      </c>
      <c r="BS65">
        <v>2</v>
      </c>
      <c r="BT65">
        <v>1603923171.6</v>
      </c>
      <c r="BU65">
        <v>387.304451612903</v>
      </c>
      <c r="BV65">
        <v>400.028193548387</v>
      </c>
      <c r="BW65">
        <v>17.5518451612903</v>
      </c>
      <c r="BX65">
        <v>11.6854032258065</v>
      </c>
      <c r="BY65">
        <v>386.929451612903</v>
      </c>
      <c r="BZ65">
        <v>17.5744806451613</v>
      </c>
      <c r="CA65">
        <v>500.018806451613</v>
      </c>
      <c r="CB65">
        <v>101.607709677419</v>
      </c>
      <c r="CC65">
        <v>0.100043280645161</v>
      </c>
      <c r="CD65">
        <v>36.3437032258065</v>
      </c>
      <c r="CE65">
        <v>35.5514161290323</v>
      </c>
      <c r="CF65">
        <v>999.9</v>
      </c>
      <c r="CG65">
        <v>0</v>
      </c>
      <c r="CH65">
        <v>0</v>
      </c>
      <c r="CI65">
        <v>9997.86838709677</v>
      </c>
      <c r="CJ65">
        <v>0</v>
      </c>
      <c r="CK65">
        <v>226.588096774194</v>
      </c>
      <c r="CL65">
        <v>1300.00806451613</v>
      </c>
      <c r="CM65">
        <v>0.899999967741936</v>
      </c>
      <c r="CN65">
        <v>0.100000148387097</v>
      </c>
      <c r="CO65">
        <v>0</v>
      </c>
      <c r="CP65">
        <v>1318.27419354839</v>
      </c>
      <c r="CQ65">
        <v>4.99979</v>
      </c>
      <c r="CR65">
        <v>17189.1419354839</v>
      </c>
      <c r="CS65">
        <v>11051.3548387097</v>
      </c>
      <c r="CT65">
        <v>49.312</v>
      </c>
      <c r="CU65">
        <v>51.4837419354839</v>
      </c>
      <c r="CV65">
        <v>50.312</v>
      </c>
      <c r="CW65">
        <v>50.812</v>
      </c>
      <c r="CX65">
        <v>51.0640322580645</v>
      </c>
      <c r="CY65">
        <v>1165.50612903226</v>
      </c>
      <c r="CZ65">
        <v>129.502258064516</v>
      </c>
      <c r="DA65">
        <v>0</v>
      </c>
      <c r="DB65">
        <v>113.599999904633</v>
      </c>
      <c r="DC65">
        <v>0</v>
      </c>
      <c r="DD65">
        <v>1314.55269230769</v>
      </c>
      <c r="DE65">
        <v>-494.259486511803</v>
      </c>
      <c r="DF65">
        <v>-6450.37605965332</v>
      </c>
      <c r="DG65">
        <v>17140.1576923077</v>
      </c>
      <c r="DH65">
        <v>15</v>
      </c>
      <c r="DI65">
        <v>1603922837.1</v>
      </c>
      <c r="DJ65" t="s">
        <v>511</v>
      </c>
      <c r="DK65">
        <v>1603922837.1</v>
      </c>
      <c r="DL65">
        <v>1603922837.1</v>
      </c>
      <c r="DM65">
        <v>5</v>
      </c>
      <c r="DN65">
        <v>0.036</v>
      </c>
      <c r="DO65">
        <v>0.017</v>
      </c>
      <c r="DP65">
        <v>0.377</v>
      </c>
      <c r="DQ65">
        <v>-0.105</v>
      </c>
      <c r="DR65">
        <v>400</v>
      </c>
      <c r="DS65">
        <v>12</v>
      </c>
      <c r="DT65">
        <v>0.27</v>
      </c>
      <c r="DU65">
        <v>0.26</v>
      </c>
      <c r="DV65">
        <v>8.67341030296449</v>
      </c>
      <c r="DW65">
        <v>0.117100755847497</v>
      </c>
      <c r="DX65">
        <v>0.0270396425967938</v>
      </c>
      <c r="DY65">
        <v>1</v>
      </c>
      <c r="DZ65">
        <v>-12.7239566666667</v>
      </c>
      <c r="EA65">
        <v>-0.401494104560637</v>
      </c>
      <c r="EB65">
        <v>0.0437278910485695</v>
      </c>
      <c r="EC65">
        <v>0</v>
      </c>
      <c r="ED65">
        <v>5.868386</v>
      </c>
      <c r="EE65">
        <v>0.418713770856506</v>
      </c>
      <c r="EF65">
        <v>0.0303337124445174</v>
      </c>
      <c r="EG65">
        <v>0</v>
      </c>
      <c r="EH65">
        <v>1</v>
      </c>
      <c r="EI65">
        <v>3</v>
      </c>
      <c r="EJ65" t="s">
        <v>295</v>
      </c>
      <c r="EK65">
        <v>100</v>
      </c>
      <c r="EL65">
        <v>100</v>
      </c>
      <c r="EM65">
        <v>0.375</v>
      </c>
      <c r="EN65">
        <v>-0.0217</v>
      </c>
      <c r="EO65">
        <v>0.224723820462064</v>
      </c>
      <c r="EP65">
        <v>0.000608231501840576</v>
      </c>
      <c r="EQ65">
        <v>-6.15721122119998e-07</v>
      </c>
      <c r="ER65">
        <v>1.2304956265122e-10</v>
      </c>
      <c r="ES65">
        <v>-0.132208680949309</v>
      </c>
      <c r="ET65">
        <v>-0.00569765496608819</v>
      </c>
      <c r="EU65">
        <v>0.000722946965334274</v>
      </c>
      <c r="EV65">
        <v>-2.50093221867934e-06</v>
      </c>
      <c r="EW65">
        <v>4</v>
      </c>
      <c r="EX65">
        <v>2168</v>
      </c>
      <c r="EY65">
        <v>1</v>
      </c>
      <c r="EZ65">
        <v>28</v>
      </c>
      <c r="FA65">
        <v>5.7</v>
      </c>
      <c r="FB65">
        <v>5.7</v>
      </c>
      <c r="FC65">
        <v>2</v>
      </c>
      <c r="FD65">
        <v>508.444</v>
      </c>
      <c r="FE65">
        <v>132.095</v>
      </c>
      <c r="FF65">
        <v>34.8984</v>
      </c>
      <c r="FG65">
        <v>32.332</v>
      </c>
      <c r="FH65">
        <v>30.0009</v>
      </c>
      <c r="FI65">
        <v>32.0737</v>
      </c>
      <c r="FJ65">
        <v>32.0266</v>
      </c>
      <c r="FK65">
        <v>19.9624</v>
      </c>
      <c r="FL65">
        <v>0</v>
      </c>
      <c r="FM65">
        <v>100</v>
      </c>
      <c r="FN65">
        <v>-999.9</v>
      </c>
      <c r="FO65">
        <v>400</v>
      </c>
      <c r="FP65">
        <v>15.3643</v>
      </c>
      <c r="FQ65">
        <v>100.993</v>
      </c>
      <c r="FR65">
        <v>100.952</v>
      </c>
    </row>
    <row r="66" spans="1:174">
      <c r="A66">
        <v>50</v>
      </c>
      <c r="B66">
        <v>1603923283.1</v>
      </c>
      <c r="C66">
        <v>8217</v>
      </c>
      <c r="D66" t="s">
        <v>520</v>
      </c>
      <c r="E66" t="s">
        <v>521</v>
      </c>
      <c r="F66" t="s">
        <v>288</v>
      </c>
      <c r="G66" t="s">
        <v>374</v>
      </c>
      <c r="H66">
        <v>1603923275.35</v>
      </c>
      <c r="I66">
        <f>CA66*AG66*(BW66-BX66)/(100*BP66*(1000-AG66*BW66))</f>
        <v>0</v>
      </c>
      <c r="J66">
        <f>CA66*AG66*(BV66-BU66*(1000-AG66*BX66)/(1000-AG66*BW66))/(100*BP66)</f>
        <v>0</v>
      </c>
      <c r="K66">
        <f>BU66 - IF(AG66&gt;1, J66*BP66*100.0/(AI66*CI66), 0)</f>
        <v>0</v>
      </c>
      <c r="L66">
        <f>((R66-I66/2)*K66-J66)/(R66+I66/2)</f>
        <v>0</v>
      </c>
      <c r="M66">
        <f>L66*(CB66+CC66)/1000.0</f>
        <v>0</v>
      </c>
      <c r="N66">
        <f>(BU66 - IF(AG66&gt;1, J66*BP66*100.0/(AI66*CI66), 0))*(CB66+CC66)/1000.0</f>
        <v>0</v>
      </c>
      <c r="O66">
        <f>2.0/((1/Q66-1/P66)+SIGN(Q66)*SQRT((1/Q66-1/P66)*(1/Q66-1/P66) + 4*BQ66/((BQ66+1)*(BQ66+1))*(2*1/Q66*1/P66-1/P66*1/P66)))</f>
        <v>0</v>
      </c>
      <c r="P66">
        <f>IF(LEFT(BR66,1)&lt;&gt;"0",IF(LEFT(BR66,1)="1",3.0,BS66),$D$5+$E$5*(CI66*CB66/($K$5*1000))+$F$5*(CI66*CB66/($K$5*1000))*MAX(MIN(BP66,$J$5),$I$5)*MAX(MIN(BP66,$J$5),$I$5)+$G$5*MAX(MIN(BP66,$J$5),$I$5)*(CI66*CB66/($K$5*1000))+$H$5*(CI66*CB66/($K$5*1000))*(CI66*CB66/($K$5*1000)))</f>
        <v>0</v>
      </c>
      <c r="Q66">
        <f>I66*(1000-(1000*0.61365*exp(17.502*U66/(240.97+U66))/(CB66+CC66)+BW66)/2)/(1000*0.61365*exp(17.502*U66/(240.97+U66))/(CB66+CC66)-BW66)</f>
        <v>0</v>
      </c>
      <c r="R66">
        <f>1/((BQ66+1)/(O66/1.6)+1/(P66/1.37)) + BQ66/((BQ66+1)/(O66/1.6) + BQ66/(P66/1.37))</f>
        <v>0</v>
      </c>
      <c r="S66">
        <f>(BM66*BO66)</f>
        <v>0</v>
      </c>
      <c r="T66">
        <f>(CD66+(S66+2*0.95*5.67E-8*(((CD66+$B$7)+273)^4-(CD66+273)^4)-44100*I66)/(1.84*29.3*P66+8*0.95*5.67E-8*(CD66+273)^3))</f>
        <v>0</v>
      </c>
      <c r="U66">
        <f>($C$7*CE66+$D$7*CF66+$E$7*T66)</f>
        <v>0</v>
      </c>
      <c r="V66">
        <f>0.61365*exp(17.502*U66/(240.97+U66))</f>
        <v>0</v>
      </c>
      <c r="W66">
        <f>(X66/Y66*100)</f>
        <v>0</v>
      </c>
      <c r="X66">
        <f>BW66*(CB66+CC66)/1000</f>
        <v>0</v>
      </c>
      <c r="Y66">
        <f>0.61365*exp(17.502*CD66/(240.97+CD66))</f>
        <v>0</v>
      </c>
      <c r="Z66">
        <f>(V66-BW66*(CB66+CC66)/1000)</f>
        <v>0</v>
      </c>
      <c r="AA66">
        <f>(-I66*44100)</f>
        <v>0</v>
      </c>
      <c r="AB66">
        <f>2*29.3*P66*0.92*(CD66-U66)</f>
        <v>0</v>
      </c>
      <c r="AC66">
        <f>2*0.95*5.67E-8*(((CD66+$B$7)+273)^4-(U66+273)^4)</f>
        <v>0</v>
      </c>
      <c r="AD66">
        <f>S66+AC66+AA66+AB66</f>
        <v>0</v>
      </c>
      <c r="AE66">
        <v>0</v>
      </c>
      <c r="AF66">
        <v>0</v>
      </c>
      <c r="AG66">
        <f>IF(AE66*$H$13&gt;=AI66,1.0,(AI66/(AI66-AE66*$H$13)))</f>
        <v>0</v>
      </c>
      <c r="AH66">
        <f>(AG66-1)*100</f>
        <v>0</v>
      </c>
      <c r="AI66">
        <f>MAX(0,($B$13+$C$13*CI66)/(1+$D$13*CI66)*CB66/(CD66+273)*$E$13)</f>
        <v>0</v>
      </c>
      <c r="AJ66" t="s">
        <v>290</v>
      </c>
      <c r="AK66">
        <v>15552.9</v>
      </c>
      <c r="AL66">
        <v>715.476923076923</v>
      </c>
      <c r="AM66">
        <v>3262.08</v>
      </c>
      <c r="AN66">
        <f>AM66-AL66</f>
        <v>0</v>
      </c>
      <c r="AO66">
        <f>AN66/AM66</f>
        <v>0</v>
      </c>
      <c r="AP66">
        <v>-0.577747479816223</v>
      </c>
      <c r="AQ66" t="s">
        <v>522</v>
      </c>
      <c r="AR66">
        <v>15409.1</v>
      </c>
      <c r="AS66">
        <v>987.329807692308</v>
      </c>
      <c r="AT66">
        <v>1266.47</v>
      </c>
      <c r="AU66">
        <f>1-AS66/AT66</f>
        <v>0</v>
      </c>
      <c r="AV66">
        <v>0.5</v>
      </c>
      <c r="AW66">
        <f>BM66</f>
        <v>0</v>
      </c>
      <c r="AX66">
        <f>J66</f>
        <v>0</v>
      </c>
      <c r="AY66">
        <f>AU66*AV66*AW66</f>
        <v>0</v>
      </c>
      <c r="AZ66">
        <f>BE66/AT66</f>
        <v>0</v>
      </c>
      <c r="BA66">
        <f>(AX66-AP66)/AW66</f>
        <v>0</v>
      </c>
      <c r="BB66">
        <f>(AM66-AT66)/AT66</f>
        <v>0</v>
      </c>
      <c r="BC66" t="s">
        <v>523</v>
      </c>
      <c r="BD66">
        <v>727.65</v>
      </c>
      <c r="BE66">
        <f>AT66-BD66</f>
        <v>0</v>
      </c>
      <c r="BF66">
        <f>(AT66-AS66)/(AT66-BD66)</f>
        <v>0</v>
      </c>
      <c r="BG66">
        <f>(AM66-AT66)/(AM66-BD66)</f>
        <v>0</v>
      </c>
      <c r="BH66">
        <f>(AT66-AS66)/(AT66-AL66)</f>
        <v>0</v>
      </c>
      <c r="BI66">
        <f>(AM66-AT66)/(AM66-AL66)</f>
        <v>0</v>
      </c>
      <c r="BJ66">
        <f>(BF66*BD66/AS66)</f>
        <v>0</v>
      </c>
      <c r="BK66">
        <f>(1-BJ66)</f>
        <v>0</v>
      </c>
      <c r="BL66">
        <f>$B$11*CJ66+$C$11*CK66+$F$11*CL66*(1-CO66)</f>
        <v>0</v>
      </c>
      <c r="BM66">
        <f>BL66*BN66</f>
        <v>0</v>
      </c>
      <c r="BN66">
        <f>($B$11*$D$9+$C$11*$D$9+$F$11*((CY66+CQ66)/MAX(CY66+CQ66+CZ66, 0.1)*$I$9+CZ66/MAX(CY66+CQ66+CZ66, 0.1)*$J$9))/($B$11+$C$11+$F$11)</f>
        <v>0</v>
      </c>
      <c r="BO66">
        <f>($B$11*$K$9+$C$11*$K$9+$F$11*((CY66+CQ66)/MAX(CY66+CQ66+CZ66, 0.1)*$P$9+CZ66/MAX(CY66+CQ66+CZ66, 0.1)*$Q$9))/($B$11+$C$11+$F$11)</f>
        <v>0</v>
      </c>
      <c r="BP66">
        <v>6</v>
      </c>
      <c r="BQ66">
        <v>0.5</v>
      </c>
      <c r="BR66" t="s">
        <v>293</v>
      </c>
      <c r="BS66">
        <v>2</v>
      </c>
      <c r="BT66">
        <v>1603923275.35</v>
      </c>
      <c r="BU66">
        <v>384.1287</v>
      </c>
      <c r="BV66">
        <v>400.0038</v>
      </c>
      <c r="BW66">
        <v>18.4035433333333</v>
      </c>
      <c r="BX66">
        <v>11.7343233333333</v>
      </c>
      <c r="BY66">
        <v>383.754266666667</v>
      </c>
      <c r="BZ66">
        <v>18.4112033333333</v>
      </c>
      <c r="CA66">
        <v>500.018533333333</v>
      </c>
      <c r="CB66">
        <v>101.605466666667</v>
      </c>
      <c r="CC66">
        <v>0.0999725333333333</v>
      </c>
      <c r="CD66">
        <v>36.35661</v>
      </c>
      <c r="CE66">
        <v>35.55763</v>
      </c>
      <c r="CF66">
        <v>999.9</v>
      </c>
      <c r="CG66">
        <v>0</v>
      </c>
      <c r="CH66">
        <v>0</v>
      </c>
      <c r="CI66">
        <v>9999.95</v>
      </c>
      <c r="CJ66">
        <v>0</v>
      </c>
      <c r="CK66">
        <v>225.598733333333</v>
      </c>
      <c r="CL66">
        <v>1299.961</v>
      </c>
      <c r="CM66">
        <v>0.899992233333333</v>
      </c>
      <c r="CN66">
        <v>0.100007686666667</v>
      </c>
      <c r="CO66">
        <v>0</v>
      </c>
      <c r="CP66">
        <v>988.607866666667</v>
      </c>
      <c r="CQ66">
        <v>4.99979</v>
      </c>
      <c r="CR66">
        <v>12864.33</v>
      </c>
      <c r="CS66">
        <v>11050.92</v>
      </c>
      <c r="CT66">
        <v>49.375</v>
      </c>
      <c r="CU66">
        <v>51.5082666666667</v>
      </c>
      <c r="CV66">
        <v>50.3162</v>
      </c>
      <c r="CW66">
        <v>50.937</v>
      </c>
      <c r="CX66">
        <v>51.1374</v>
      </c>
      <c r="CY66">
        <v>1165.453</v>
      </c>
      <c r="CZ66">
        <v>129.508</v>
      </c>
      <c r="DA66">
        <v>0</v>
      </c>
      <c r="DB66">
        <v>102.799999952316</v>
      </c>
      <c r="DC66">
        <v>0</v>
      </c>
      <c r="DD66">
        <v>987.329807692308</v>
      </c>
      <c r="DE66">
        <v>-198.319350555831</v>
      </c>
      <c r="DF66">
        <v>-2522.20171085195</v>
      </c>
      <c r="DG66">
        <v>12848.4307692308</v>
      </c>
      <c r="DH66">
        <v>15</v>
      </c>
      <c r="DI66">
        <v>1603922837.1</v>
      </c>
      <c r="DJ66" t="s">
        <v>511</v>
      </c>
      <c r="DK66">
        <v>1603922837.1</v>
      </c>
      <c r="DL66">
        <v>1603922837.1</v>
      </c>
      <c r="DM66">
        <v>5</v>
      </c>
      <c r="DN66">
        <v>0.036</v>
      </c>
      <c r="DO66">
        <v>0.017</v>
      </c>
      <c r="DP66">
        <v>0.377</v>
      </c>
      <c r="DQ66">
        <v>-0.105</v>
      </c>
      <c r="DR66">
        <v>400</v>
      </c>
      <c r="DS66">
        <v>12</v>
      </c>
      <c r="DT66">
        <v>0.27</v>
      </c>
      <c r="DU66">
        <v>0.26</v>
      </c>
      <c r="DV66">
        <v>11.053065532</v>
      </c>
      <c r="DW66">
        <v>0.172276258931453</v>
      </c>
      <c r="DX66">
        <v>0.0221988626108188</v>
      </c>
      <c r="DY66">
        <v>1</v>
      </c>
      <c r="DZ66">
        <v>-15.8741766666667</v>
      </c>
      <c r="EA66">
        <v>-0.222153503893224</v>
      </c>
      <c r="EB66">
        <v>0.0270216047307006</v>
      </c>
      <c r="EC66">
        <v>0</v>
      </c>
      <c r="ED66">
        <v>6.66818433333333</v>
      </c>
      <c r="EE66">
        <v>0.127278754171304</v>
      </c>
      <c r="EF66">
        <v>0.00959884148680917</v>
      </c>
      <c r="EG66">
        <v>1</v>
      </c>
      <c r="EH66">
        <v>2</v>
      </c>
      <c r="EI66">
        <v>3</v>
      </c>
      <c r="EJ66" t="s">
        <v>317</v>
      </c>
      <c r="EK66">
        <v>100</v>
      </c>
      <c r="EL66">
        <v>100</v>
      </c>
      <c r="EM66">
        <v>0.375</v>
      </c>
      <c r="EN66">
        <v>-0.0075</v>
      </c>
      <c r="EO66">
        <v>0.224723820462064</v>
      </c>
      <c r="EP66">
        <v>0.000608231501840576</v>
      </c>
      <c r="EQ66">
        <v>-6.15721122119998e-07</v>
      </c>
      <c r="ER66">
        <v>1.2304956265122e-10</v>
      </c>
      <c r="ES66">
        <v>-0.132208680949309</v>
      </c>
      <c r="ET66">
        <v>-0.00569765496608819</v>
      </c>
      <c r="EU66">
        <v>0.000722946965334274</v>
      </c>
      <c r="EV66">
        <v>-2.50093221867934e-06</v>
      </c>
      <c r="EW66">
        <v>4</v>
      </c>
      <c r="EX66">
        <v>2168</v>
      </c>
      <c r="EY66">
        <v>1</v>
      </c>
      <c r="EZ66">
        <v>28</v>
      </c>
      <c r="FA66">
        <v>7.4</v>
      </c>
      <c r="FB66">
        <v>7.4</v>
      </c>
      <c r="FC66">
        <v>2</v>
      </c>
      <c r="FD66">
        <v>507.051</v>
      </c>
      <c r="FE66">
        <v>134.773</v>
      </c>
      <c r="FF66">
        <v>34.9385</v>
      </c>
      <c r="FG66">
        <v>32.5116</v>
      </c>
      <c r="FH66">
        <v>30.0008</v>
      </c>
      <c r="FI66">
        <v>32.2201</v>
      </c>
      <c r="FJ66">
        <v>32.1704</v>
      </c>
      <c r="FK66">
        <v>19.9631</v>
      </c>
      <c r="FL66">
        <v>0</v>
      </c>
      <c r="FM66">
        <v>100</v>
      </c>
      <c r="FN66">
        <v>-999.9</v>
      </c>
      <c r="FO66">
        <v>400</v>
      </c>
      <c r="FP66">
        <v>17.2565</v>
      </c>
      <c r="FQ66">
        <v>100.962</v>
      </c>
      <c r="FR66">
        <v>100.902</v>
      </c>
    </row>
    <row r="67" spans="1:174">
      <c r="A67">
        <v>51</v>
      </c>
      <c r="B67">
        <v>1603923423.1</v>
      </c>
      <c r="C67">
        <v>8357</v>
      </c>
      <c r="D67" t="s">
        <v>524</v>
      </c>
      <c r="E67" t="s">
        <v>525</v>
      </c>
      <c r="F67" t="s">
        <v>526</v>
      </c>
      <c r="G67" t="s">
        <v>314</v>
      </c>
      <c r="H67">
        <v>1603923415.35</v>
      </c>
      <c r="I67">
        <f>CA67*AG67*(BW67-BX67)/(100*BP67*(1000-AG67*BW67))</f>
        <v>0</v>
      </c>
      <c r="J67">
        <f>CA67*AG67*(BV67-BU67*(1000-AG67*BX67)/(1000-AG67*BW67))/(100*BP67)</f>
        <v>0</v>
      </c>
      <c r="K67">
        <f>BU67 - IF(AG67&gt;1, J67*BP67*100.0/(AI67*CI67), 0)</f>
        <v>0</v>
      </c>
      <c r="L67">
        <f>((R67-I67/2)*K67-J67)/(R67+I67/2)</f>
        <v>0</v>
      </c>
      <c r="M67">
        <f>L67*(CB67+CC67)/1000.0</f>
        <v>0</v>
      </c>
      <c r="N67">
        <f>(BU67 - IF(AG67&gt;1, J67*BP67*100.0/(AI67*CI67), 0))*(CB67+CC67)/1000.0</f>
        <v>0</v>
      </c>
      <c r="O67">
        <f>2.0/((1/Q67-1/P67)+SIGN(Q67)*SQRT((1/Q67-1/P67)*(1/Q67-1/P67) + 4*BQ67/((BQ67+1)*(BQ67+1))*(2*1/Q67*1/P67-1/P67*1/P67)))</f>
        <v>0</v>
      </c>
      <c r="P67">
        <f>IF(LEFT(BR67,1)&lt;&gt;"0",IF(LEFT(BR67,1)="1",3.0,BS67),$D$5+$E$5*(CI67*CB67/($K$5*1000))+$F$5*(CI67*CB67/($K$5*1000))*MAX(MIN(BP67,$J$5),$I$5)*MAX(MIN(BP67,$J$5),$I$5)+$G$5*MAX(MIN(BP67,$J$5),$I$5)*(CI67*CB67/($K$5*1000))+$H$5*(CI67*CB67/($K$5*1000))*(CI67*CB67/($K$5*1000)))</f>
        <v>0</v>
      </c>
      <c r="Q67">
        <f>I67*(1000-(1000*0.61365*exp(17.502*U67/(240.97+U67))/(CB67+CC67)+BW67)/2)/(1000*0.61365*exp(17.502*U67/(240.97+U67))/(CB67+CC67)-BW67)</f>
        <v>0</v>
      </c>
      <c r="R67">
        <f>1/((BQ67+1)/(O67/1.6)+1/(P67/1.37)) + BQ67/((BQ67+1)/(O67/1.6) + BQ67/(P67/1.37))</f>
        <v>0</v>
      </c>
      <c r="S67">
        <f>(BM67*BO67)</f>
        <v>0</v>
      </c>
      <c r="T67">
        <f>(CD67+(S67+2*0.95*5.67E-8*(((CD67+$B$7)+273)^4-(CD67+273)^4)-44100*I67)/(1.84*29.3*P67+8*0.95*5.67E-8*(CD67+273)^3))</f>
        <v>0</v>
      </c>
      <c r="U67">
        <f>($C$7*CE67+$D$7*CF67+$E$7*T67)</f>
        <v>0</v>
      </c>
      <c r="V67">
        <f>0.61365*exp(17.502*U67/(240.97+U67))</f>
        <v>0</v>
      </c>
      <c r="W67">
        <f>(X67/Y67*100)</f>
        <v>0</v>
      </c>
      <c r="X67">
        <f>BW67*(CB67+CC67)/1000</f>
        <v>0</v>
      </c>
      <c r="Y67">
        <f>0.61365*exp(17.502*CD67/(240.97+CD67))</f>
        <v>0</v>
      </c>
      <c r="Z67">
        <f>(V67-BW67*(CB67+CC67)/1000)</f>
        <v>0</v>
      </c>
      <c r="AA67">
        <f>(-I67*44100)</f>
        <v>0</v>
      </c>
      <c r="AB67">
        <f>2*29.3*P67*0.92*(CD67-U67)</f>
        <v>0</v>
      </c>
      <c r="AC67">
        <f>2*0.95*5.67E-8*(((CD67+$B$7)+273)^4-(U67+273)^4)</f>
        <v>0</v>
      </c>
      <c r="AD67">
        <f>S67+AC67+AA67+AB67</f>
        <v>0</v>
      </c>
      <c r="AE67">
        <v>0</v>
      </c>
      <c r="AF67">
        <v>0</v>
      </c>
      <c r="AG67">
        <f>IF(AE67*$H$13&gt;=AI67,1.0,(AI67/(AI67-AE67*$H$13)))</f>
        <v>0</v>
      </c>
      <c r="AH67">
        <f>(AG67-1)*100</f>
        <v>0</v>
      </c>
      <c r="AI67">
        <f>MAX(0,($B$13+$C$13*CI67)/(1+$D$13*CI67)*CB67/(CD67+273)*$E$13)</f>
        <v>0</v>
      </c>
      <c r="AJ67" t="s">
        <v>290</v>
      </c>
      <c r="AK67">
        <v>15552.9</v>
      </c>
      <c r="AL67">
        <v>715.476923076923</v>
      </c>
      <c r="AM67">
        <v>3262.08</v>
      </c>
      <c r="AN67">
        <f>AM67-AL67</f>
        <v>0</v>
      </c>
      <c r="AO67">
        <f>AN67/AM67</f>
        <v>0</v>
      </c>
      <c r="AP67">
        <v>-0.577747479816223</v>
      </c>
      <c r="AQ67" t="s">
        <v>527</v>
      </c>
      <c r="AR67">
        <v>15372.4</v>
      </c>
      <c r="AS67">
        <v>974.451461538461</v>
      </c>
      <c r="AT67">
        <v>1314.62</v>
      </c>
      <c r="AU67">
        <f>1-AS67/AT67</f>
        <v>0</v>
      </c>
      <c r="AV67">
        <v>0.5</v>
      </c>
      <c r="AW67">
        <f>BM67</f>
        <v>0</v>
      </c>
      <c r="AX67">
        <f>J67</f>
        <v>0</v>
      </c>
      <c r="AY67">
        <f>AU67*AV67*AW67</f>
        <v>0</v>
      </c>
      <c r="AZ67">
        <f>BE67/AT67</f>
        <v>0</v>
      </c>
      <c r="BA67">
        <f>(AX67-AP67)/AW67</f>
        <v>0</v>
      </c>
      <c r="BB67">
        <f>(AM67-AT67)/AT67</f>
        <v>0</v>
      </c>
      <c r="BC67" t="s">
        <v>528</v>
      </c>
      <c r="BD67">
        <v>668.03</v>
      </c>
      <c r="BE67">
        <f>AT67-BD67</f>
        <v>0</v>
      </c>
      <c r="BF67">
        <f>(AT67-AS67)/(AT67-BD67)</f>
        <v>0</v>
      </c>
      <c r="BG67">
        <f>(AM67-AT67)/(AM67-BD67)</f>
        <v>0</v>
      </c>
      <c r="BH67">
        <f>(AT67-AS67)/(AT67-AL67)</f>
        <v>0</v>
      </c>
      <c r="BI67">
        <f>(AM67-AT67)/(AM67-AL67)</f>
        <v>0</v>
      </c>
      <c r="BJ67">
        <f>(BF67*BD67/AS67)</f>
        <v>0</v>
      </c>
      <c r="BK67">
        <f>(1-BJ67)</f>
        <v>0</v>
      </c>
      <c r="BL67">
        <f>$B$11*CJ67+$C$11*CK67+$F$11*CL67*(1-CO67)</f>
        <v>0</v>
      </c>
      <c r="BM67">
        <f>BL67*BN67</f>
        <v>0</v>
      </c>
      <c r="BN67">
        <f>($B$11*$D$9+$C$11*$D$9+$F$11*((CY67+CQ67)/MAX(CY67+CQ67+CZ67, 0.1)*$I$9+CZ67/MAX(CY67+CQ67+CZ67, 0.1)*$J$9))/($B$11+$C$11+$F$11)</f>
        <v>0</v>
      </c>
      <c r="BO67">
        <f>($B$11*$K$9+$C$11*$K$9+$F$11*((CY67+CQ67)/MAX(CY67+CQ67+CZ67, 0.1)*$P$9+CZ67/MAX(CY67+CQ67+CZ67, 0.1)*$Q$9))/($B$11+$C$11+$F$11)</f>
        <v>0</v>
      </c>
      <c r="BP67">
        <v>6</v>
      </c>
      <c r="BQ67">
        <v>0.5</v>
      </c>
      <c r="BR67" t="s">
        <v>293</v>
      </c>
      <c r="BS67">
        <v>2</v>
      </c>
      <c r="BT67">
        <v>1603923415.35</v>
      </c>
      <c r="BU67">
        <v>377.498633333333</v>
      </c>
      <c r="BV67">
        <v>400.017566666667</v>
      </c>
      <c r="BW67">
        <v>25.68049</v>
      </c>
      <c r="BX67">
        <v>11.78452</v>
      </c>
      <c r="BY67">
        <v>377.125533333333</v>
      </c>
      <c r="BZ67">
        <v>25.5285966666667</v>
      </c>
      <c r="CA67">
        <v>500.0188</v>
      </c>
      <c r="CB67">
        <v>101.6102</v>
      </c>
      <c r="CC67">
        <v>0.0999646533333333</v>
      </c>
      <c r="CD67">
        <v>36.2055133333333</v>
      </c>
      <c r="CE67">
        <v>34.2664166666667</v>
      </c>
      <c r="CF67">
        <v>999.9</v>
      </c>
      <c r="CG67">
        <v>0</v>
      </c>
      <c r="CH67">
        <v>0</v>
      </c>
      <c r="CI67">
        <v>10005.186</v>
      </c>
      <c r="CJ67">
        <v>0</v>
      </c>
      <c r="CK67">
        <v>248.2493</v>
      </c>
      <c r="CL67">
        <v>1299.99966666667</v>
      </c>
      <c r="CM67">
        <v>0.899990933333333</v>
      </c>
      <c r="CN67">
        <v>0.100009013333333</v>
      </c>
      <c r="CO67">
        <v>0</v>
      </c>
      <c r="CP67">
        <v>976.124733333333</v>
      </c>
      <c r="CQ67">
        <v>4.99979</v>
      </c>
      <c r="CR67">
        <v>12765.5966666667</v>
      </c>
      <c r="CS67">
        <v>11051.25</v>
      </c>
      <c r="CT67">
        <v>49.5</v>
      </c>
      <c r="CU67">
        <v>51.625</v>
      </c>
      <c r="CV67">
        <v>50.4412</v>
      </c>
      <c r="CW67">
        <v>51.062</v>
      </c>
      <c r="CX67">
        <v>51.2541333333333</v>
      </c>
      <c r="CY67">
        <v>1165.489</v>
      </c>
      <c r="CZ67">
        <v>129.512666666667</v>
      </c>
      <c r="DA67">
        <v>0</v>
      </c>
      <c r="DB67">
        <v>109.899999856949</v>
      </c>
      <c r="DC67">
        <v>0</v>
      </c>
      <c r="DD67">
        <v>974.451461538461</v>
      </c>
      <c r="DE67">
        <v>-209.534017239299</v>
      </c>
      <c r="DF67">
        <v>-2752.85470298503</v>
      </c>
      <c r="DG67">
        <v>12743.3923076923</v>
      </c>
      <c r="DH67">
        <v>15</v>
      </c>
      <c r="DI67">
        <v>1603922837.1</v>
      </c>
      <c r="DJ67" t="s">
        <v>511</v>
      </c>
      <c r="DK67">
        <v>1603922837.1</v>
      </c>
      <c r="DL67">
        <v>1603922837.1</v>
      </c>
      <c r="DM67">
        <v>5</v>
      </c>
      <c r="DN67">
        <v>0.036</v>
      </c>
      <c r="DO67">
        <v>0.017</v>
      </c>
      <c r="DP67">
        <v>0.377</v>
      </c>
      <c r="DQ67">
        <v>-0.105</v>
      </c>
      <c r="DR67">
        <v>400</v>
      </c>
      <c r="DS67">
        <v>12</v>
      </c>
      <c r="DT67">
        <v>0.27</v>
      </c>
      <c r="DU67">
        <v>0.26</v>
      </c>
      <c r="DV67">
        <v>14.2566594198343</v>
      </c>
      <c r="DW67">
        <v>1.07635628013612</v>
      </c>
      <c r="DX67">
        <v>0.0863929766906917</v>
      </c>
      <c r="DY67">
        <v>0</v>
      </c>
      <c r="DZ67">
        <v>-22.50779</v>
      </c>
      <c r="EA67">
        <v>-1.34996129032259</v>
      </c>
      <c r="EB67">
        <v>0.104585685285639</v>
      </c>
      <c r="EC67">
        <v>0</v>
      </c>
      <c r="ED67">
        <v>13.8932333333333</v>
      </c>
      <c r="EE67">
        <v>0.337559065628514</v>
      </c>
      <c r="EF67">
        <v>0.0249091594041675</v>
      </c>
      <c r="EG67">
        <v>0</v>
      </c>
      <c r="EH67">
        <v>0</v>
      </c>
      <c r="EI67">
        <v>3</v>
      </c>
      <c r="EJ67" t="s">
        <v>300</v>
      </c>
      <c r="EK67">
        <v>100</v>
      </c>
      <c r="EL67">
        <v>100</v>
      </c>
      <c r="EM67">
        <v>0.373</v>
      </c>
      <c r="EN67">
        <v>0.1526</v>
      </c>
      <c r="EO67">
        <v>0.224723820462064</v>
      </c>
      <c r="EP67">
        <v>0.000608231501840576</v>
      </c>
      <c r="EQ67">
        <v>-6.15721122119998e-07</v>
      </c>
      <c r="ER67">
        <v>1.2304956265122e-10</v>
      </c>
      <c r="ES67">
        <v>-0.132208680949309</v>
      </c>
      <c r="ET67">
        <v>-0.00569765496608819</v>
      </c>
      <c r="EU67">
        <v>0.000722946965334274</v>
      </c>
      <c r="EV67">
        <v>-2.50093221867934e-06</v>
      </c>
      <c r="EW67">
        <v>4</v>
      </c>
      <c r="EX67">
        <v>2168</v>
      </c>
      <c r="EY67">
        <v>1</v>
      </c>
      <c r="EZ67">
        <v>28</v>
      </c>
      <c r="FA67">
        <v>9.8</v>
      </c>
      <c r="FB67">
        <v>9.8</v>
      </c>
      <c r="FC67">
        <v>2</v>
      </c>
      <c r="FD67">
        <v>514.063</v>
      </c>
      <c r="FE67">
        <v>132.021</v>
      </c>
      <c r="FF67">
        <v>35.006</v>
      </c>
      <c r="FG67">
        <v>32.6905</v>
      </c>
      <c r="FH67">
        <v>30.0008</v>
      </c>
      <c r="FI67">
        <v>32.3965</v>
      </c>
      <c r="FJ67">
        <v>32.337</v>
      </c>
      <c r="FK67">
        <v>19.9611</v>
      </c>
      <c r="FL67">
        <v>0</v>
      </c>
      <c r="FM67">
        <v>100</v>
      </c>
      <c r="FN67">
        <v>-999.9</v>
      </c>
      <c r="FO67">
        <v>400</v>
      </c>
      <c r="FP67">
        <v>17.3264</v>
      </c>
      <c r="FQ67">
        <v>100.924</v>
      </c>
      <c r="FR67">
        <v>100.887</v>
      </c>
    </row>
    <row r="68" spans="1:174">
      <c r="A68">
        <v>52</v>
      </c>
      <c r="B68">
        <v>1603923506</v>
      </c>
      <c r="C68">
        <v>8439.90000009537</v>
      </c>
      <c r="D68" t="s">
        <v>529</v>
      </c>
      <c r="E68" t="s">
        <v>530</v>
      </c>
      <c r="F68" t="s">
        <v>526</v>
      </c>
      <c r="G68" t="s">
        <v>314</v>
      </c>
      <c r="H68">
        <v>1603923498</v>
      </c>
      <c r="I68">
        <f>CA68*AG68*(BW68-BX68)/(100*BP68*(1000-AG68*BW68))</f>
        <v>0</v>
      </c>
      <c r="J68">
        <f>CA68*AG68*(BV68-BU68*(1000-AG68*BX68)/(1000-AG68*BW68))/(100*BP68)</f>
        <v>0</v>
      </c>
      <c r="K68">
        <f>BU68 - IF(AG68&gt;1, J68*BP68*100.0/(AI68*CI68), 0)</f>
        <v>0</v>
      </c>
      <c r="L68">
        <f>((R68-I68/2)*K68-J68)/(R68+I68/2)</f>
        <v>0</v>
      </c>
      <c r="M68">
        <f>L68*(CB68+CC68)/1000.0</f>
        <v>0</v>
      </c>
      <c r="N68">
        <f>(BU68 - IF(AG68&gt;1, J68*BP68*100.0/(AI68*CI68), 0))*(CB68+CC68)/1000.0</f>
        <v>0</v>
      </c>
      <c r="O68">
        <f>2.0/((1/Q68-1/P68)+SIGN(Q68)*SQRT((1/Q68-1/P68)*(1/Q68-1/P68) + 4*BQ68/((BQ68+1)*(BQ68+1))*(2*1/Q68*1/P68-1/P68*1/P68)))</f>
        <v>0</v>
      </c>
      <c r="P68">
        <f>IF(LEFT(BR68,1)&lt;&gt;"0",IF(LEFT(BR68,1)="1",3.0,BS68),$D$5+$E$5*(CI68*CB68/($K$5*1000))+$F$5*(CI68*CB68/($K$5*1000))*MAX(MIN(BP68,$J$5),$I$5)*MAX(MIN(BP68,$J$5),$I$5)+$G$5*MAX(MIN(BP68,$J$5),$I$5)*(CI68*CB68/($K$5*1000))+$H$5*(CI68*CB68/($K$5*1000))*(CI68*CB68/($K$5*1000)))</f>
        <v>0</v>
      </c>
      <c r="Q68">
        <f>I68*(1000-(1000*0.61365*exp(17.502*U68/(240.97+U68))/(CB68+CC68)+BW68)/2)/(1000*0.61365*exp(17.502*U68/(240.97+U68))/(CB68+CC68)-BW68)</f>
        <v>0</v>
      </c>
      <c r="R68">
        <f>1/((BQ68+1)/(O68/1.6)+1/(P68/1.37)) + BQ68/((BQ68+1)/(O68/1.6) + BQ68/(P68/1.37))</f>
        <v>0</v>
      </c>
      <c r="S68">
        <f>(BM68*BO68)</f>
        <v>0</v>
      </c>
      <c r="T68">
        <f>(CD68+(S68+2*0.95*5.67E-8*(((CD68+$B$7)+273)^4-(CD68+273)^4)-44100*I68)/(1.84*29.3*P68+8*0.95*5.67E-8*(CD68+273)^3))</f>
        <v>0</v>
      </c>
      <c r="U68">
        <f>($C$7*CE68+$D$7*CF68+$E$7*T68)</f>
        <v>0</v>
      </c>
      <c r="V68">
        <f>0.61365*exp(17.502*U68/(240.97+U68))</f>
        <v>0</v>
      </c>
      <c r="W68">
        <f>(X68/Y68*100)</f>
        <v>0</v>
      </c>
      <c r="X68">
        <f>BW68*(CB68+CC68)/1000</f>
        <v>0</v>
      </c>
      <c r="Y68">
        <f>0.61365*exp(17.502*CD68/(240.97+CD68))</f>
        <v>0</v>
      </c>
      <c r="Z68">
        <f>(V68-BW68*(CB68+CC68)/1000)</f>
        <v>0</v>
      </c>
      <c r="AA68">
        <f>(-I68*44100)</f>
        <v>0</v>
      </c>
      <c r="AB68">
        <f>2*29.3*P68*0.92*(CD68-U68)</f>
        <v>0</v>
      </c>
      <c r="AC68">
        <f>2*0.95*5.67E-8*(((CD68+$B$7)+273)^4-(U68+273)^4)</f>
        <v>0</v>
      </c>
      <c r="AD68">
        <f>S68+AC68+AA68+AB68</f>
        <v>0</v>
      </c>
      <c r="AE68">
        <v>0</v>
      </c>
      <c r="AF68">
        <v>0</v>
      </c>
      <c r="AG68">
        <f>IF(AE68*$H$13&gt;=AI68,1.0,(AI68/(AI68-AE68*$H$13)))</f>
        <v>0</v>
      </c>
      <c r="AH68">
        <f>(AG68-1)*100</f>
        <v>0</v>
      </c>
      <c r="AI68">
        <f>MAX(0,($B$13+$C$13*CI68)/(1+$D$13*CI68)*CB68/(CD68+273)*$E$13)</f>
        <v>0</v>
      </c>
      <c r="AJ68" t="s">
        <v>290</v>
      </c>
      <c r="AK68">
        <v>15552.9</v>
      </c>
      <c r="AL68">
        <v>715.476923076923</v>
      </c>
      <c r="AM68">
        <v>3262.08</v>
      </c>
      <c r="AN68">
        <f>AM68-AL68</f>
        <v>0</v>
      </c>
      <c r="AO68">
        <f>AN68/AM68</f>
        <v>0</v>
      </c>
      <c r="AP68">
        <v>-0.577747479816223</v>
      </c>
      <c r="AQ68" t="s">
        <v>531</v>
      </c>
      <c r="AR68">
        <v>15383.1</v>
      </c>
      <c r="AS68">
        <v>935.59896</v>
      </c>
      <c r="AT68">
        <v>1192.11</v>
      </c>
      <c r="AU68">
        <f>1-AS68/AT68</f>
        <v>0</v>
      </c>
      <c r="AV68">
        <v>0.5</v>
      </c>
      <c r="AW68">
        <f>BM68</f>
        <v>0</v>
      </c>
      <c r="AX68">
        <f>J68</f>
        <v>0</v>
      </c>
      <c r="AY68">
        <f>AU68*AV68*AW68</f>
        <v>0</v>
      </c>
      <c r="AZ68">
        <f>BE68/AT68</f>
        <v>0</v>
      </c>
      <c r="BA68">
        <f>(AX68-AP68)/AW68</f>
        <v>0</v>
      </c>
      <c r="BB68">
        <f>(AM68-AT68)/AT68</f>
        <v>0</v>
      </c>
      <c r="BC68" t="s">
        <v>532</v>
      </c>
      <c r="BD68">
        <v>648.91</v>
      </c>
      <c r="BE68">
        <f>AT68-BD68</f>
        <v>0</v>
      </c>
      <c r="BF68">
        <f>(AT68-AS68)/(AT68-BD68)</f>
        <v>0</v>
      </c>
      <c r="BG68">
        <f>(AM68-AT68)/(AM68-BD68)</f>
        <v>0</v>
      </c>
      <c r="BH68">
        <f>(AT68-AS68)/(AT68-AL68)</f>
        <v>0</v>
      </c>
      <c r="BI68">
        <f>(AM68-AT68)/(AM68-AL68)</f>
        <v>0</v>
      </c>
      <c r="BJ68">
        <f>(BF68*BD68/AS68)</f>
        <v>0</v>
      </c>
      <c r="BK68">
        <f>(1-BJ68)</f>
        <v>0</v>
      </c>
      <c r="BL68">
        <f>$B$11*CJ68+$C$11*CK68+$F$11*CL68*(1-CO68)</f>
        <v>0</v>
      </c>
      <c r="BM68">
        <f>BL68*BN68</f>
        <v>0</v>
      </c>
      <c r="BN68">
        <f>($B$11*$D$9+$C$11*$D$9+$F$11*((CY68+CQ68)/MAX(CY68+CQ68+CZ68, 0.1)*$I$9+CZ68/MAX(CY68+CQ68+CZ68, 0.1)*$J$9))/($B$11+$C$11+$F$11)</f>
        <v>0</v>
      </c>
      <c r="BO68">
        <f>($B$11*$K$9+$C$11*$K$9+$F$11*((CY68+CQ68)/MAX(CY68+CQ68+CZ68, 0.1)*$P$9+CZ68/MAX(CY68+CQ68+CZ68, 0.1)*$Q$9))/($B$11+$C$11+$F$11)</f>
        <v>0</v>
      </c>
      <c r="BP68">
        <v>6</v>
      </c>
      <c r="BQ68">
        <v>0.5</v>
      </c>
      <c r="BR68" t="s">
        <v>293</v>
      </c>
      <c r="BS68">
        <v>2</v>
      </c>
      <c r="BT68">
        <v>1603923498</v>
      </c>
      <c r="BU68">
        <v>382.007935483871</v>
      </c>
      <c r="BV68">
        <v>399.999935483871</v>
      </c>
      <c r="BW68">
        <v>22.6097548387097</v>
      </c>
      <c r="BX68">
        <v>11.7932225806452</v>
      </c>
      <c r="BY68">
        <v>381.633903225806</v>
      </c>
      <c r="BZ68">
        <v>22.5319129032258</v>
      </c>
      <c r="CA68">
        <v>500.011612903226</v>
      </c>
      <c r="CB68">
        <v>101.611483870968</v>
      </c>
      <c r="CC68">
        <v>0.0999748709677419</v>
      </c>
      <c r="CD68">
        <v>36.2691548387097</v>
      </c>
      <c r="CE68">
        <v>34.7782806451613</v>
      </c>
      <c r="CF68">
        <v>999.9</v>
      </c>
      <c r="CG68">
        <v>0</v>
      </c>
      <c r="CH68">
        <v>0</v>
      </c>
      <c r="CI68">
        <v>9999.23774193548</v>
      </c>
      <c r="CJ68">
        <v>0</v>
      </c>
      <c r="CK68">
        <v>174.290870967742</v>
      </c>
      <c r="CL68">
        <v>1299.96129032258</v>
      </c>
      <c r="CM68">
        <v>0.899997387096774</v>
      </c>
      <c r="CN68">
        <v>0.100002661290323</v>
      </c>
      <c r="CO68">
        <v>0</v>
      </c>
      <c r="CP68">
        <v>937.980096774193</v>
      </c>
      <c r="CQ68">
        <v>4.99979</v>
      </c>
      <c r="CR68">
        <v>12245.9806451613</v>
      </c>
      <c r="CS68">
        <v>11050.9483870968</v>
      </c>
      <c r="CT68">
        <v>49.562</v>
      </c>
      <c r="CU68">
        <v>51.695129032258</v>
      </c>
      <c r="CV68">
        <v>50.548</v>
      </c>
      <c r="CW68">
        <v>51.062</v>
      </c>
      <c r="CX68">
        <v>51.312</v>
      </c>
      <c r="CY68">
        <v>1165.46193548387</v>
      </c>
      <c r="CZ68">
        <v>129.49935483871</v>
      </c>
      <c r="DA68">
        <v>0</v>
      </c>
      <c r="DB68">
        <v>81.9000000953674</v>
      </c>
      <c r="DC68">
        <v>0</v>
      </c>
      <c r="DD68">
        <v>935.59896</v>
      </c>
      <c r="DE68">
        <v>-208.374768885055</v>
      </c>
      <c r="DF68">
        <v>-2712.66153428471</v>
      </c>
      <c r="DG68">
        <v>12214.548</v>
      </c>
      <c r="DH68">
        <v>15</v>
      </c>
      <c r="DI68">
        <v>1603922837.1</v>
      </c>
      <c r="DJ68" t="s">
        <v>511</v>
      </c>
      <c r="DK68">
        <v>1603922837.1</v>
      </c>
      <c r="DL68">
        <v>1603922837.1</v>
      </c>
      <c r="DM68">
        <v>5</v>
      </c>
      <c r="DN68">
        <v>0.036</v>
      </c>
      <c r="DO68">
        <v>0.017</v>
      </c>
      <c r="DP68">
        <v>0.377</v>
      </c>
      <c r="DQ68">
        <v>-0.105</v>
      </c>
      <c r="DR68">
        <v>400</v>
      </c>
      <c r="DS68">
        <v>12</v>
      </c>
      <c r="DT68">
        <v>0.27</v>
      </c>
      <c r="DU68">
        <v>0.26</v>
      </c>
      <c r="DV68">
        <v>11.4696147912416</v>
      </c>
      <c r="DW68">
        <v>0.310606926509231</v>
      </c>
      <c r="DX68">
        <v>0.038244679509725</v>
      </c>
      <c r="DY68">
        <v>1</v>
      </c>
      <c r="DZ68">
        <v>-17.9920774193548</v>
      </c>
      <c r="EA68">
        <v>-0.406001612903188</v>
      </c>
      <c r="EB68">
        <v>0.0469504042352823</v>
      </c>
      <c r="EC68">
        <v>0</v>
      </c>
      <c r="ED68">
        <v>10.8165193548387</v>
      </c>
      <c r="EE68">
        <v>0.11645806451609</v>
      </c>
      <c r="EF68">
        <v>0.00942739382981726</v>
      </c>
      <c r="EG68">
        <v>1</v>
      </c>
      <c r="EH68">
        <v>2</v>
      </c>
      <c r="EI68">
        <v>3</v>
      </c>
      <c r="EJ68" t="s">
        <v>317</v>
      </c>
      <c r="EK68">
        <v>100</v>
      </c>
      <c r="EL68">
        <v>100</v>
      </c>
      <c r="EM68">
        <v>0.374</v>
      </c>
      <c r="EN68">
        <v>0.078</v>
      </c>
      <c r="EO68">
        <v>0.224723820462064</v>
      </c>
      <c r="EP68">
        <v>0.000608231501840576</v>
      </c>
      <c r="EQ68">
        <v>-6.15721122119998e-07</v>
      </c>
      <c r="ER68">
        <v>1.2304956265122e-10</v>
      </c>
      <c r="ES68">
        <v>-0.132208680949309</v>
      </c>
      <c r="ET68">
        <v>-0.00569765496608819</v>
      </c>
      <c r="EU68">
        <v>0.000722946965334274</v>
      </c>
      <c r="EV68">
        <v>-2.50093221867934e-06</v>
      </c>
      <c r="EW68">
        <v>4</v>
      </c>
      <c r="EX68">
        <v>2168</v>
      </c>
      <c r="EY68">
        <v>1</v>
      </c>
      <c r="EZ68">
        <v>28</v>
      </c>
      <c r="FA68">
        <v>11.1</v>
      </c>
      <c r="FB68">
        <v>11.1</v>
      </c>
      <c r="FC68">
        <v>2</v>
      </c>
      <c r="FD68">
        <v>512.646</v>
      </c>
      <c r="FE68">
        <v>125.998</v>
      </c>
      <c r="FF68">
        <v>35.0372</v>
      </c>
      <c r="FG68">
        <v>32.7917</v>
      </c>
      <c r="FH68">
        <v>30.0006</v>
      </c>
      <c r="FI68">
        <v>32.4941</v>
      </c>
      <c r="FJ68">
        <v>32.4402</v>
      </c>
      <c r="FK68">
        <v>19.9611</v>
      </c>
      <c r="FL68">
        <v>0</v>
      </c>
      <c r="FM68">
        <v>100</v>
      </c>
      <c r="FN68">
        <v>-999.9</v>
      </c>
      <c r="FO68">
        <v>400</v>
      </c>
      <c r="FP68">
        <v>24.9673</v>
      </c>
      <c r="FQ68">
        <v>100.904</v>
      </c>
      <c r="FR68">
        <v>100.858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2020-10-28T15:23:07Z</dcterms:created>
  <dcterms:modified xsi:type="dcterms:W3CDTF">2020-10-28T15:23:07Z</dcterms:modified>
</cp:coreProperties>
</file>