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<sst xmlns="http://schemas.openxmlformats.org/spreadsheetml/2006/main" count="1289" uniqueCount="517">
  <si>
    <t>File opened</t>
  </si>
  <si>
    <t>2020-11-12 13:28:51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</si>
  <si>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</si>
  <si>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</si>
  <si>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</si>
  <si>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</si>
  <si>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</si>
  <si>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</si>
  <si>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</si>
  <si>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</si>
  <si>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</si>
  <si>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</si>
  <si>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</si>
  <si>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{"h2obspan1": "0.998939", "tazero": "0.00104713", "h2obspan2": "0", "co2bspan2b": "0.087286", "h2oaspan1": "1.00398", "ssb_ref": "34919.1", "h2oazero": "1.16161", "flowbzero": "0.26", "co2aspan2a": "0.0865215", "co2bspan2a": "0.0873229", "h2oaspan2a": "0.0668561", "co2bspanconc1": "400", "h2oaspanconc2": "0", "oxygen": "21", "ssa_ref": "37127.4", "co2azero": "0.892502", "h2obspanconc2": "0", "h2oaspan2b": "0.0671222", "co2bspanconc2": "0", "h2obzero": "1.16501", "co2bspan1": "0.999577", "h2obspan2b": "0.0677395", "h2oaspan2": "0", "co2aspan2b": "0.086568", "flowmeterzero": "0.990581", "co2bspan2": "0", "co2aspanconc1": "400", "h2obspan2a": "0.0678114", "co2aspan1": "1.00054", "co2bzero": "0.898612", "co2aspanconc2": "0", "h2oaspanconc1": "12.17", "chamberpressurezero": "2.57375", "tbzero": "0.0513058", "flowazero": "0.317", "co2aspan2": "0", "h2obspanconc1": "12.17"}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</si>
  <si>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</si>
  <si>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</si>
  <si>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</si>
  <si>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</si>
  <si>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</si>
  <si>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</si>
  <si>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</si>
  <si>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</si>
  <si>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</si>
  <si>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</si>
  <si>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13:28:51</t>
  </si>
  <si>
    <t>Stability Definition:	ΔCO2 (Meas2): Slp&lt;0.2 Per=15	ΔH2O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</si>
  <si>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</si>
  <si>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</si>
  <si>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</si>
  <si>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</si>
  <si>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</si>
  <si>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</si>
  <si>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</si>
  <si>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</si>
  <si>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</si>
  <si>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</si>
  <si>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</si>
  <si>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</si>
  <si>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</si>
  <si>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</si>
  <si>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</si>
  <si>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</si>
  <si>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</si>
  <si>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</si>
  <si>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</si>
  <si>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</si>
  <si>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</si>
  <si>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</si>
  <si>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</si>
  <si>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</si>
  <si>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</si>
  <si>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</si>
  <si>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</si>
  <si>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</si>
  <si>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</si>
  <si>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</si>
  <si>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</si>
  <si>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</si>
  <si>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</si>
  <si>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</si>
  <si>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</si>
  <si>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</si>
  <si>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</si>
  <si>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</si>
  <si>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</si>
  <si>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</si>
  <si>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</si>
  <si>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</si>
  <si>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</si>
  <si>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</si>
  <si>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</si>
  <si>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</si>
  <si>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</si>
  <si>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</si>
  <si>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</si>
  <si>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</si>
  <si>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</si>
  <si>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-0.104615 86.8601 368.701 596.383 830.707 1032.59 1221.64 1365.53</t>
  </si>
  <si>
    <t>Fs_true</t>
  </si>
  <si>
    <t>0.511376 104.825 401.642 601.362 801.531 1001.1 1201.73 1401.01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</si>
  <si>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</si>
  <si>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</si>
  <si>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</si>
  <si>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</si>
  <si>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</si>
  <si>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</si>
  <si>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</si>
  <si>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</si>
  <si>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</si>
  <si>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</si>
  <si>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</si>
  <si>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</si>
  <si>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</si>
  <si>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</si>
  <si>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</si>
  <si>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</si>
  <si>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</si>
  <si>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</si>
  <si>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</si>
  <si>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</si>
  <si>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</si>
  <si>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</si>
  <si>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</si>
  <si>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</si>
  <si>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</si>
  <si>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</si>
  <si>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</si>
  <si>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</si>
  <si>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</si>
  <si>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</si>
  <si>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</si>
  <si>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</si>
  <si>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</si>
  <si>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</si>
  <si>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</si>
  <si>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</si>
  <si>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</si>
  <si>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</si>
  <si>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</si>
  <si>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</si>
  <si>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</si>
  <si>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</si>
  <si>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</si>
  <si>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</si>
  <si>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</si>
  <si>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</si>
  <si>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</si>
  <si>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</si>
  <si>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</si>
  <si>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</si>
  <si>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</si>
  <si>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</si>
  <si>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</si>
  <si>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</si>
  <si>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</si>
  <si>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</si>
  <si>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</si>
  <si>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</si>
  <si>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</si>
  <si>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</si>
  <si>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</si>
  <si>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</si>
  <si>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</si>
  <si>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</si>
  <si>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</si>
  <si>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</si>
  <si>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</si>
  <si>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</si>
  <si>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</si>
  <si>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</si>
  <si>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</si>
  <si>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</si>
  <si>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</si>
  <si>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</si>
  <si>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</si>
  <si>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</si>
  <si>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</si>
  <si>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</si>
  <si>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</si>
  <si>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</si>
  <si>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</si>
  <si>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</si>
  <si>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</si>
  <si>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</si>
  <si>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</si>
  <si>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</si>
  <si>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</si>
  <si>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</si>
  <si>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</si>
  <si>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</si>
  <si>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</si>
  <si>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</si>
  <si>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</si>
  <si>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</si>
  <si>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</si>
  <si>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</si>
  <si>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</si>
  <si>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</si>
  <si>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</si>
  <si>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</si>
  <si>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</si>
  <si>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</si>
  <si>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</si>
  <si>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</si>
  <si>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</si>
  <si>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</si>
  <si>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</si>
  <si>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</si>
  <si>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</si>
  <si>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</si>
  <si>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</si>
  <si>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</si>
  <si>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</si>
  <si>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</si>
  <si>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</si>
  <si>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</si>
  <si>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</si>
  <si>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</si>
  <si>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</si>
  <si>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</si>
  <si>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</si>
  <si>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</si>
  <si>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</si>
  <si>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</si>
  <si>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</si>
  <si>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</si>
  <si>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</si>
  <si>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</si>
  <si>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</si>
  <si>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</si>
  <si>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</si>
  <si>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</si>
  <si>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</si>
  <si>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</si>
  <si>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</si>
  <si>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</si>
  <si>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</si>
  <si>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</si>
  <si>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</si>
  <si>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</si>
  <si>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</si>
  <si>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</si>
  <si>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</si>
  <si>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</si>
  <si>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</si>
  <si>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</si>
  <si>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</si>
  <si>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</si>
  <si>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</si>
  <si>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</si>
  <si>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</si>
  <si>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</si>
  <si>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</si>
  <si>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</si>
  <si>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</si>
  <si>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</si>
  <si>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</si>
  <si>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</si>
  <si>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</si>
  <si>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</si>
  <si>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</si>
  <si>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</si>
  <si>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</si>
  <si>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</si>
  <si>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</si>
  <si>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</si>
  <si>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</si>
  <si>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</si>
  <si>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</si>
  <si>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</si>
  <si>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</si>
  <si>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</si>
  <si>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</si>
  <si>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</si>
  <si>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</si>
  <si>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</si>
  <si>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</si>
  <si>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</si>
  <si>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</si>
  <si>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</si>
  <si>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</si>
  <si>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</si>
  <si>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</si>
  <si>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</si>
  <si>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</si>
  <si>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</si>
  <si>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</si>
  <si>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</si>
  <si>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</si>
  <si>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</si>
  <si>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</si>
  <si>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</si>
  <si>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</si>
  <si>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</si>
  <si>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</si>
  <si>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</si>
  <si>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</si>
  <si>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</si>
  <si>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</si>
  <si>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</si>
  <si>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</si>
  <si>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</si>
  <si>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</si>
  <si>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</si>
  <si>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</si>
  <si>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</si>
  <si>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</si>
  <si>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</si>
  <si>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13:51:28</t>
  </si>
  <si>
    <t>13:51:28</t>
  </si>
  <si>
    <t>V60-96</t>
  </si>
  <si>
    <t>_8</t>
  </si>
  <si>
    <t>RECT-4143-20200907-06_33_50</t>
  </si>
  <si>
    <t>RECT-42-20201112-13_51_24</t>
  </si>
  <si>
    <t>DARK-43-20201112-13_51_32</t>
  </si>
  <si>
    <t>0: Broadleaf</t>
  </si>
  <si>
    <t>13:50:01</t>
  </si>
  <si>
    <t>3/3</t>
  </si>
  <si>
    <t>20201112 13:54:52</t>
  </si>
  <si>
    <t>13:54:52</t>
  </si>
  <si>
    <t>RECT-44-20201112-13_54_48</t>
  </si>
  <si>
    <t>DARK-45-20201112-13_54_55</t>
  </si>
  <si>
    <t>1/3</t>
  </si>
  <si>
    <t>20201112 14:03:05</t>
  </si>
  <si>
    <t>14:03:05</t>
  </si>
  <si>
    <t>b40-14</t>
  </si>
  <si>
    <t>_10</t>
  </si>
  <si>
    <t>RECT-46-20201112-14_03_01</t>
  </si>
  <si>
    <t>DARK-47-20201112-14_03_08</t>
  </si>
  <si>
    <t>14:02:35</t>
  </si>
  <si>
    <t>20201112 14:05:47</t>
  </si>
  <si>
    <t>14:05:47</t>
  </si>
  <si>
    <t>RECT-48-20201112-14_05_43</t>
  </si>
  <si>
    <t>DARK-49-20201112-14_05_51</t>
  </si>
  <si>
    <t>20201112 14:09:04</t>
  </si>
  <si>
    <t>14:09:04</t>
  </si>
  <si>
    <t>TXNM0821</t>
  </si>
  <si>
    <t>RECT-50-20201112-14_09_00</t>
  </si>
  <si>
    <t>DARK-51-20201112-14_09_07</t>
  </si>
  <si>
    <t>2/3</t>
  </si>
  <si>
    <t>20201112 14:12:17</t>
  </si>
  <si>
    <t>14:12:17</t>
  </si>
  <si>
    <t>RECT-52-20201112-14_12_13</t>
  </si>
  <si>
    <t>DARK-53-20201112-14_12_21</t>
  </si>
  <si>
    <t>20201112 14:17:21</t>
  </si>
  <si>
    <t>14:17:21</t>
  </si>
  <si>
    <t>_3</t>
  </si>
  <si>
    <t>RECT-54-20201112-14_17_17</t>
  </si>
  <si>
    <t>DARK-55-20201112-14_17_25</t>
  </si>
  <si>
    <t>14:16:29</t>
  </si>
  <si>
    <t>20201112 14:20:16</t>
  </si>
  <si>
    <t>14:20:16</t>
  </si>
  <si>
    <t>RECT-56-20201112-14_20_12</t>
  </si>
  <si>
    <t>DARK-57-20201112-14_20_20</t>
  </si>
  <si>
    <t>20201112 14:25:09</t>
  </si>
  <si>
    <t>14:25:09</t>
  </si>
  <si>
    <t>588155.01</t>
  </si>
  <si>
    <t>_4</t>
  </si>
  <si>
    <t>RECT-58-20201112-14_25_05</t>
  </si>
  <si>
    <t>DARK-59-20201112-14_25_13</t>
  </si>
  <si>
    <t>20201112 14:28:16</t>
  </si>
  <si>
    <t>14:28:16</t>
  </si>
  <si>
    <t>RECT-60-20201112-14_28_13</t>
  </si>
  <si>
    <t>DARK-61-20201112-14_28_20</t>
  </si>
  <si>
    <t>20201112 14:32:18</t>
  </si>
  <si>
    <t>14:32:18</t>
  </si>
  <si>
    <t>UT12-075</t>
  </si>
  <si>
    <t>_6</t>
  </si>
  <si>
    <t>RECT-62-20201112-14_32_14</t>
  </si>
  <si>
    <t>DARK-63-20201112-14_32_22</t>
  </si>
  <si>
    <t>20201112 14:34:43</t>
  </si>
  <si>
    <t>14:34:43</t>
  </si>
  <si>
    <t>RECT-64-20201112-14_34_39</t>
  </si>
  <si>
    <t>DARK-65-20201112-14_34_47</t>
  </si>
  <si>
    <t>20201112 14:38:20</t>
  </si>
  <si>
    <t>14:38:20</t>
  </si>
  <si>
    <t>9018</t>
  </si>
  <si>
    <t>_5</t>
  </si>
  <si>
    <t>RECT-66-20201112-14_38_17</t>
  </si>
  <si>
    <t>DARK-67-20201112-14_38_24</t>
  </si>
  <si>
    <t>14:35:51</t>
  </si>
  <si>
    <t>0/3</t>
  </si>
  <si>
    <t>20201112 14:40:35</t>
  </si>
  <si>
    <t>14:40:35</t>
  </si>
  <si>
    <t>RECT-68-20201112-14_40_31</t>
  </si>
  <si>
    <t>DARK-69-20201112-14_40_39</t>
  </si>
  <si>
    <t>20201112 14:47:03</t>
  </si>
  <si>
    <t>14:47:03</t>
  </si>
  <si>
    <t>2214.4</t>
  </si>
  <si>
    <t>RECT-70-20201112-14_47_00</t>
  </si>
  <si>
    <t>DARK-71-20201112-14_47_07</t>
  </si>
  <si>
    <t>14:43:21</t>
  </si>
  <si>
    <t>20201112 14:51:44</t>
  </si>
  <si>
    <t>14:51:44</t>
  </si>
  <si>
    <t>RECT-72-20201112-14_51_41</t>
  </si>
  <si>
    <t>DARK-73-20201112-14_51_49</t>
  </si>
  <si>
    <t>20201112 14:54:21</t>
  </si>
  <si>
    <t>14:54:21</t>
  </si>
  <si>
    <t>T52</t>
  </si>
  <si>
    <t>RECT-74-20201112-14_54_17</t>
  </si>
  <si>
    <t>DARK-75-20201112-14_54_25</t>
  </si>
  <si>
    <t>20201112 14:56:23</t>
  </si>
  <si>
    <t>14:56:23</t>
  </si>
  <si>
    <t>RECT-76-20201112-14_56_20</t>
  </si>
  <si>
    <t>DARK-77-20201112-14_56_28</t>
  </si>
  <si>
    <t>20201112 15:11:03</t>
  </si>
  <si>
    <t>15:11:03</t>
  </si>
  <si>
    <t>RECT-78-20201112-15_11_00</t>
  </si>
  <si>
    <t>DARK-79-20201112-15_11_07</t>
  </si>
  <si>
    <t>14:59:21</t>
  </si>
  <si>
    <t>20201112 15:13:00</t>
  </si>
  <si>
    <t>15:13:00</t>
  </si>
  <si>
    <t>RECT-80-20201112-15_12_56</t>
  </si>
  <si>
    <t>DARK-81-20201112-15_13_04</t>
  </si>
  <si>
    <t>20201112 15:17:51</t>
  </si>
  <si>
    <t>15:17:51</t>
  </si>
  <si>
    <t>Vru42</t>
  </si>
  <si>
    <t>RECT-82-20201112-15_17_48</t>
  </si>
  <si>
    <t>DARK-83-20201112-15_17_56</t>
  </si>
  <si>
    <t>20201112 15:21:01</t>
  </si>
  <si>
    <t>15:21:01</t>
  </si>
  <si>
    <t>RECT-84-20201112-15_20_58</t>
  </si>
  <si>
    <t>DARK-85-20201112-15_21_06</t>
  </si>
  <si>
    <t>20201112 15:24:09</t>
  </si>
  <si>
    <t>15:24:09</t>
  </si>
  <si>
    <t>9031</t>
  </si>
  <si>
    <t>_11</t>
  </si>
  <si>
    <t>RECT-86-20201112-15_24_06</t>
  </si>
  <si>
    <t>DARK-87-20201112-15_24_14</t>
  </si>
  <si>
    <t>15:23:07</t>
  </si>
  <si>
    <t>20201112 15:26:26</t>
  </si>
  <si>
    <t>15:26:26</t>
  </si>
  <si>
    <t>RECT-88-20201112-15_26_23</t>
  </si>
  <si>
    <t>DARK-89-20201112-15_26_30</t>
  </si>
  <si>
    <t>20201112 15:30:45</t>
  </si>
  <si>
    <t>15:30:45</t>
  </si>
  <si>
    <t>C56-94</t>
  </si>
  <si>
    <t>_7</t>
  </si>
  <si>
    <t>RECT-90-20201112-15_30_42</t>
  </si>
  <si>
    <t>DARK-91-20201112-15_30_49</t>
  </si>
  <si>
    <t>15:27:43</t>
  </si>
  <si>
    <t>20201112 15:35:07</t>
  </si>
  <si>
    <t>15:35:07</t>
  </si>
  <si>
    <t>RECT-92-20201112-15_35_04</t>
  </si>
  <si>
    <t>DARK-93-20201112-15_35_12</t>
  </si>
  <si>
    <t>15:40:25</t>
  </si>
  <si>
    <t>for log 27 and 28 biggest leaves not big enough to cover entire area</t>
  </si>
  <si>
    <t>20201112 15:42:24</t>
  </si>
  <si>
    <t>15:42:24</t>
  </si>
  <si>
    <t>RECT-94-20201112-15_42_21</t>
  </si>
  <si>
    <t>DARK-95-20201112-15_42_29</t>
  </si>
  <si>
    <t>15:36:46</t>
  </si>
  <si>
    <t>20201112 15:57:13</t>
  </si>
  <si>
    <t>15:57:13</t>
  </si>
  <si>
    <t>RECT-96-20201112-15_57_10</t>
  </si>
  <si>
    <t>DARK-97-20201112-15_57_18</t>
  </si>
  <si>
    <t>15:56:58</t>
  </si>
  <si>
    <t>20201112 16:05:20</t>
  </si>
  <si>
    <t>16:05:20</t>
  </si>
  <si>
    <t>T48</t>
  </si>
  <si>
    <t>RECT-98-20201112-16_05_17</t>
  </si>
  <si>
    <t>DARK-99-20201112-16_05_25</t>
  </si>
  <si>
    <t>20201112 16:07:46</t>
  </si>
  <si>
    <t>16:07:46</t>
  </si>
  <si>
    <t>RECT-100-20201112-16_07_43</t>
  </si>
  <si>
    <t>DARK-101-20201112-16_07_51</t>
  </si>
  <si>
    <t>20201112 16:10:42</t>
  </si>
  <si>
    <t>16:10:42</t>
  </si>
  <si>
    <t>RECT-102-20201112-16_10_39</t>
  </si>
  <si>
    <t>DARK-103-20201112-16_10_47</t>
  </si>
  <si>
    <t>20201112 16:13:16</t>
  </si>
  <si>
    <t>16:13:16</t>
  </si>
  <si>
    <t>RECT-104-20201112-16_13_13</t>
  </si>
  <si>
    <t>DARK-105-20201112-16_13_21</t>
  </si>
  <si>
    <t>20201112 16:16:38</t>
  </si>
  <si>
    <t>16:16:38</t>
  </si>
  <si>
    <t>RECT-106-20201112-16_16_35</t>
  </si>
  <si>
    <t>DARK-107-20201112-16_16_43</t>
  </si>
  <si>
    <t>20201112 16:18:35</t>
  </si>
  <si>
    <t>16:18:35</t>
  </si>
  <si>
    <t>RECT-108-20201112-16_18_33</t>
  </si>
  <si>
    <t>DARK-109-20201112-16_18_40</t>
  </si>
  <si>
    <t>20201112 16:22:51</t>
  </si>
  <si>
    <t>16:22:51</t>
  </si>
  <si>
    <t>1149</t>
  </si>
  <si>
    <t>RECT-110-20201112-16_22_48</t>
  </si>
  <si>
    <t>DARK-111-20201112-16_22_56</t>
  </si>
  <si>
    <t>20201112 16:26:51</t>
  </si>
  <si>
    <t>16:26:51</t>
  </si>
  <si>
    <t>RECT-112-20201112-16_26_48</t>
  </si>
  <si>
    <t>DARK-113-20201112-16_26_56</t>
  </si>
  <si>
    <t>20201112 16:30:28</t>
  </si>
  <si>
    <t>16:30:28</t>
  </si>
  <si>
    <t>SC2</t>
  </si>
  <si>
    <t>RECT-114-20201112-16_30_26</t>
  </si>
  <si>
    <t>DARK-115-20201112-16_30_33</t>
  </si>
  <si>
    <t>20201112 16:37:20</t>
  </si>
  <si>
    <t>16:37:20</t>
  </si>
  <si>
    <t>RECT-116-20201112-16_37_17</t>
  </si>
  <si>
    <t>DARK-117-20201112-16_37_25</t>
  </si>
  <si>
    <t>16:31:38</t>
  </si>
  <si>
    <t>20201112 16:40:44</t>
  </si>
  <si>
    <t>16:40:44</t>
  </si>
  <si>
    <t>b42-24</t>
  </si>
  <si>
    <t>RECT-118-20201112-16_40_41</t>
  </si>
  <si>
    <t>DARK-119-20201112-16_40_49</t>
  </si>
  <si>
    <t>20201112 16:43:16</t>
  </si>
  <si>
    <t>16:43:16</t>
  </si>
  <si>
    <t>RECT-120-20201112-16_43_14</t>
  </si>
  <si>
    <t>DARK-121-20201112-16_43_21</t>
  </si>
  <si>
    <t>20201112 16:45:59</t>
  </si>
  <si>
    <t>16:45:59</t>
  </si>
  <si>
    <t>RECT-122-20201112-16_45_56</t>
  </si>
  <si>
    <t>DARK-123-20201112-16_46_04</t>
  </si>
  <si>
    <t>20201112 16:49:16</t>
  </si>
  <si>
    <t>16:49:16</t>
  </si>
  <si>
    <t>RECT-124-20201112-16_49_14</t>
  </si>
  <si>
    <t>DARK-125-20201112-16_49_22</t>
  </si>
  <si>
    <t>20201112 16:52:33</t>
  </si>
  <si>
    <t>16:52:33</t>
  </si>
  <si>
    <t>_1</t>
  </si>
  <si>
    <t>RECT-126-20201112-16_52_30</t>
  </si>
  <si>
    <t>DARK-127-20201112-16_52_38</t>
  </si>
  <si>
    <t>16:50:09</t>
  </si>
  <si>
    <t>20201112 16:55:41</t>
  </si>
  <si>
    <t>16:55:41</t>
  </si>
  <si>
    <t>RECT-128-20201112-16_55_38</t>
  </si>
  <si>
    <t>DARK-129-20201112-16_55_46</t>
  </si>
  <si>
    <t>20201112 16:58:16</t>
  </si>
  <si>
    <t>16:58:16</t>
  </si>
  <si>
    <t>2970</t>
  </si>
  <si>
    <t>RECT-130-20201112-16_58_14</t>
  </si>
  <si>
    <t>DARK-131-20201112-16_58_22</t>
  </si>
  <si>
    <t>20201112 17:00:20</t>
  </si>
  <si>
    <t>17:00:20</t>
  </si>
  <si>
    <t>RECT-132-20201112-17_00_18</t>
  </si>
  <si>
    <t>DARK-133-20201112-17_00_26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</si>
</sst>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62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28</v>
      </c>
    </row>
    <row r="3" spans="1:174">
      <c r="B3">
        <v>4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269</v>
      </c>
      <c r="M16" t="s">
        <v>269</v>
      </c>
      <c r="N16" t="s">
        <v>172</v>
      </c>
      <c r="O16" t="s">
        <v>172</v>
      </c>
      <c r="P16" t="s">
        <v>266</v>
      </c>
      <c r="Q16" t="s">
        <v>266</v>
      </c>
      <c r="R16" t="s">
        <v>266</v>
      </c>
      <c r="S16" t="s">
        <v>266</v>
      </c>
      <c r="T16" t="s">
        <v>270</v>
      </c>
      <c r="U16" t="s">
        <v>271</v>
      </c>
      <c r="V16" t="s">
        <v>271</v>
      </c>
      <c r="W16" t="s">
        <v>272</v>
      </c>
      <c r="X16" t="s">
        <v>273</v>
      </c>
      <c r="Y16" t="s">
        <v>272</v>
      </c>
      <c r="Z16" t="s">
        <v>272</v>
      </c>
      <c r="AA16" t="s">
        <v>272</v>
      </c>
      <c r="AB16" t="s">
        <v>270</v>
      </c>
      <c r="AC16" t="s">
        <v>270</v>
      </c>
      <c r="AD16" t="s">
        <v>270</v>
      </c>
      <c r="AE16" t="s">
        <v>270</v>
      </c>
      <c r="AF16" t="s">
        <v>274</v>
      </c>
      <c r="AG16" t="s">
        <v>273</v>
      </c>
      <c r="AI16" t="s">
        <v>273</v>
      </c>
      <c r="AJ16" t="s">
        <v>274</v>
      </c>
      <c r="AP16" t="s">
        <v>268</v>
      </c>
      <c r="AW16" t="s">
        <v>268</v>
      </c>
      <c r="AX16" t="s">
        <v>268</v>
      </c>
      <c r="AY16" t="s">
        <v>268</v>
      </c>
      <c r="AZ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266</v>
      </c>
      <c r="BT16" t="s">
        <v>265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265</v>
      </c>
      <c r="DE16" t="s">
        <v>280</v>
      </c>
      <c r="DF16" t="s">
        <v>280</v>
      </c>
      <c r="DH16" t="s">
        <v>265</v>
      </c>
      <c r="DI16" t="s">
        <v>281</v>
      </c>
      <c r="DK16" t="s">
        <v>265</v>
      </c>
      <c r="DL16" t="s">
        <v>265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>
      <c r="A17">
        <v>1</v>
      </c>
      <c r="B17">
        <v>1605210688.5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1605210680.75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292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293</v>
      </c>
      <c r="AR17">
        <v>15371.3</v>
      </c>
      <c r="AS17">
        <v>885.65392</v>
      </c>
      <c r="AT17">
        <v>1291.76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294</v>
      </c>
      <c r="BC17">
        <v>885.65392</v>
      </c>
      <c r="BD17">
        <v>651.9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295</v>
      </c>
      <c r="BS17">
        <v>2</v>
      </c>
      <c r="BT17">
        <v>1605210680.75</v>
      </c>
      <c r="BU17">
        <v>379.208733333333</v>
      </c>
      <c r="BV17">
        <v>400.008766666667</v>
      </c>
      <c r="BW17">
        <v>29.8559433333333</v>
      </c>
      <c r="BX17">
        <v>25.86202</v>
      </c>
      <c r="BY17">
        <v>379.550633333333</v>
      </c>
      <c r="BZ17">
        <v>29.4448133333333</v>
      </c>
      <c r="CA17">
        <v>500.170533333333</v>
      </c>
      <c r="CB17">
        <v>101.757666666667</v>
      </c>
      <c r="CC17">
        <v>0.100041523333333</v>
      </c>
      <c r="CD17">
        <v>33.72063</v>
      </c>
      <c r="CE17">
        <v>33.2237566666667</v>
      </c>
      <c r="CF17">
        <v>999.9</v>
      </c>
      <c r="CG17">
        <v>0</v>
      </c>
      <c r="CH17">
        <v>0</v>
      </c>
      <c r="CI17">
        <v>9997.44333333333</v>
      </c>
      <c r="CJ17">
        <v>0</v>
      </c>
      <c r="CK17">
        <v>177.496633333333</v>
      </c>
      <c r="CL17">
        <v>1399.989</v>
      </c>
      <c r="CM17">
        <v>0.8999884</v>
      </c>
      <c r="CN17">
        <v>0.100012316666667</v>
      </c>
      <c r="CO17">
        <v>0</v>
      </c>
      <c r="CP17">
        <v>885.640433333333</v>
      </c>
      <c r="CQ17">
        <v>4.99948</v>
      </c>
      <c r="CR17">
        <v>12978.8033333333</v>
      </c>
      <c r="CS17">
        <v>11417.4566666667</v>
      </c>
      <c r="CT17">
        <v>47.2227</v>
      </c>
      <c r="CU17">
        <v>48.6394666666666</v>
      </c>
      <c r="CV17">
        <v>48.0997666666667</v>
      </c>
      <c r="CW17">
        <v>48.5685</v>
      </c>
      <c r="CX17">
        <v>49.6018333333333</v>
      </c>
      <c r="CY17">
        <v>1255.474</v>
      </c>
      <c r="CZ17">
        <v>139.515</v>
      </c>
      <c r="DA17">
        <v>0</v>
      </c>
      <c r="DB17">
        <v>1605210689.6</v>
      </c>
      <c r="DC17">
        <v>0</v>
      </c>
      <c r="DD17">
        <v>885.65392</v>
      </c>
      <c r="DE17">
        <v>0.415846166361116</v>
      </c>
      <c r="DF17">
        <v>191.669231160678</v>
      </c>
      <c r="DG17">
        <v>12981.272</v>
      </c>
      <c r="DH17">
        <v>15</v>
      </c>
      <c r="DI17">
        <v>1605210601.5</v>
      </c>
      <c r="DJ17" t="s">
        <v>296</v>
      </c>
      <c r="DK17">
        <v>1605210601</v>
      </c>
      <c r="DL17">
        <v>1605210601.5</v>
      </c>
      <c r="DM17">
        <v>1</v>
      </c>
      <c r="DN17">
        <v>0.304</v>
      </c>
      <c r="DO17">
        <v>-0.157</v>
      </c>
      <c r="DP17">
        <v>-0.358</v>
      </c>
      <c r="DQ17">
        <v>0.411</v>
      </c>
      <c r="DR17">
        <v>400</v>
      </c>
      <c r="DS17">
        <v>26</v>
      </c>
      <c r="DT17">
        <v>0.05</v>
      </c>
      <c r="DU17">
        <v>0.02</v>
      </c>
      <c r="DV17">
        <v>16.0379176250293</v>
      </c>
      <c r="DW17">
        <v>0.10716077844528</v>
      </c>
      <c r="DX17">
        <v>0.0219118053771322</v>
      </c>
      <c r="DY17">
        <v>1</v>
      </c>
      <c r="DZ17">
        <v>-20.7982258064516</v>
      </c>
      <c r="EA17">
        <v>-0.125511290322514</v>
      </c>
      <c r="EB17">
        <v>0.0287212405130367</v>
      </c>
      <c r="EC17">
        <v>1</v>
      </c>
      <c r="ED17">
        <v>3.99334580645161</v>
      </c>
      <c r="EE17">
        <v>0.110933709677407</v>
      </c>
      <c r="EF17">
        <v>0.00837969041471165</v>
      </c>
      <c r="EG17">
        <v>1</v>
      </c>
      <c r="EH17">
        <v>3</v>
      </c>
      <c r="EI17">
        <v>3</v>
      </c>
      <c r="EJ17" t="s">
        <v>297</v>
      </c>
      <c r="EK17">
        <v>100</v>
      </c>
      <c r="EL17">
        <v>100</v>
      </c>
      <c r="EM17">
        <v>-0.342</v>
      </c>
      <c r="EN17">
        <v>0.4111</v>
      </c>
      <c r="EO17">
        <v>-0.189747135740299</v>
      </c>
      <c r="EP17">
        <v>-1.60436505785889e-05</v>
      </c>
      <c r="EQ17">
        <v>-1.15305589960158e-06</v>
      </c>
      <c r="ER17">
        <v>3.65813499827708e-10</v>
      </c>
      <c r="ES17">
        <v>0.411140000000003</v>
      </c>
      <c r="ET17">
        <v>0</v>
      </c>
      <c r="EU17">
        <v>0</v>
      </c>
      <c r="EV17">
        <v>0</v>
      </c>
      <c r="EW17">
        <v>18</v>
      </c>
      <c r="EX17">
        <v>2225</v>
      </c>
      <c r="EY17">
        <v>1</v>
      </c>
      <c r="EZ17">
        <v>25</v>
      </c>
      <c r="FA17">
        <v>1.5</v>
      </c>
      <c r="FB17">
        <v>1.4</v>
      </c>
      <c r="FC17">
        <v>2</v>
      </c>
      <c r="FD17">
        <v>508.517</v>
      </c>
      <c r="FE17">
        <v>530.893</v>
      </c>
      <c r="FF17">
        <v>32.4737</v>
      </c>
      <c r="FG17">
        <v>33.3085</v>
      </c>
      <c r="FH17">
        <v>30.0003</v>
      </c>
      <c r="FI17">
        <v>33.172</v>
      </c>
      <c r="FJ17">
        <v>33.1917</v>
      </c>
      <c r="FK17">
        <v>17.2766</v>
      </c>
      <c r="FL17">
        <v>0</v>
      </c>
      <c r="FM17">
        <v>100</v>
      </c>
      <c r="FN17">
        <v>-999.9</v>
      </c>
      <c r="FO17">
        <v>400</v>
      </c>
      <c r="FP17">
        <v>65.4211</v>
      </c>
      <c r="FQ17">
        <v>97.5363</v>
      </c>
      <c r="FR17">
        <v>102.638</v>
      </c>
    </row>
    <row r="18" spans="1:174">
      <c r="A18">
        <v>2</v>
      </c>
      <c r="B18">
        <v>1605210892</v>
      </c>
      <c r="C18">
        <v>203.5</v>
      </c>
      <c r="D18" t="s">
        <v>298</v>
      </c>
      <c r="E18" t="s">
        <v>299</v>
      </c>
      <c r="F18" t="s">
        <v>290</v>
      </c>
      <c r="G18" t="s">
        <v>291</v>
      </c>
      <c r="H18">
        <v>1605210884.25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292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300</v>
      </c>
      <c r="AR18">
        <v>15358.9</v>
      </c>
      <c r="AS18">
        <v>966.752192307692</v>
      </c>
      <c r="AT18">
        <v>1202.57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301</v>
      </c>
      <c r="BC18">
        <v>966.752192307692</v>
      </c>
      <c r="BD18">
        <v>811.4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295</v>
      </c>
      <c r="BS18">
        <v>2</v>
      </c>
      <c r="BT18">
        <v>1605210884.25</v>
      </c>
      <c r="BU18">
        <v>390.583133333333</v>
      </c>
      <c r="BV18">
        <v>399.994566666667</v>
      </c>
      <c r="BW18">
        <v>27.5319166666667</v>
      </c>
      <c r="BX18">
        <v>26.0133333333333</v>
      </c>
      <c r="BY18">
        <v>390.933666666667</v>
      </c>
      <c r="BZ18">
        <v>27.0263266666667</v>
      </c>
      <c r="CA18">
        <v>500.1524</v>
      </c>
      <c r="CB18">
        <v>101.755533333333</v>
      </c>
      <c r="CC18">
        <v>0.0999781866666667</v>
      </c>
      <c r="CD18">
        <v>34.05681</v>
      </c>
      <c r="CE18">
        <v>34.1526166666667</v>
      </c>
      <c r="CF18">
        <v>999.9</v>
      </c>
      <c r="CG18">
        <v>0</v>
      </c>
      <c r="CH18">
        <v>0</v>
      </c>
      <c r="CI18">
        <v>10001.9823333333</v>
      </c>
      <c r="CJ18">
        <v>0</v>
      </c>
      <c r="CK18">
        <v>200.297933333333</v>
      </c>
      <c r="CL18">
        <v>1400.00766666667</v>
      </c>
      <c r="CM18">
        <v>0.899996566666667</v>
      </c>
      <c r="CN18">
        <v>0.100003623333333</v>
      </c>
      <c r="CO18">
        <v>0</v>
      </c>
      <c r="CP18">
        <v>967.2988</v>
      </c>
      <c r="CQ18">
        <v>4.99948</v>
      </c>
      <c r="CR18">
        <v>14044.8</v>
      </c>
      <c r="CS18">
        <v>11417.63</v>
      </c>
      <c r="CT18">
        <v>47.8226</v>
      </c>
      <c r="CU18">
        <v>49.1954</v>
      </c>
      <c r="CV18">
        <v>48.687</v>
      </c>
      <c r="CW18">
        <v>49.1164666666667</v>
      </c>
      <c r="CX18">
        <v>50.1872</v>
      </c>
      <c r="CY18">
        <v>1255.503</v>
      </c>
      <c r="CZ18">
        <v>139.505666666667</v>
      </c>
      <c r="DA18">
        <v>0</v>
      </c>
      <c r="DB18">
        <v>202.5</v>
      </c>
      <c r="DC18">
        <v>0</v>
      </c>
      <c r="DD18">
        <v>966.752192307692</v>
      </c>
      <c r="DE18">
        <v>-180.186974506306</v>
      </c>
      <c r="DF18">
        <v>-2294.29401894806</v>
      </c>
      <c r="DG18">
        <v>14037.4884615385</v>
      </c>
      <c r="DH18">
        <v>15</v>
      </c>
      <c r="DI18">
        <v>1605210601.5</v>
      </c>
      <c r="DJ18" t="s">
        <v>296</v>
      </c>
      <c r="DK18">
        <v>1605210601</v>
      </c>
      <c r="DL18">
        <v>1605210601.5</v>
      </c>
      <c r="DM18">
        <v>1</v>
      </c>
      <c r="DN18">
        <v>0.304</v>
      </c>
      <c r="DO18">
        <v>-0.157</v>
      </c>
      <c r="DP18">
        <v>-0.358</v>
      </c>
      <c r="DQ18">
        <v>0.411</v>
      </c>
      <c r="DR18">
        <v>400</v>
      </c>
      <c r="DS18">
        <v>26</v>
      </c>
      <c r="DT18">
        <v>0.05</v>
      </c>
      <c r="DU18">
        <v>0.02</v>
      </c>
      <c r="DV18">
        <v>7.33354834129483</v>
      </c>
      <c r="DW18">
        <v>-0.345772077116701</v>
      </c>
      <c r="DX18">
        <v>0.0628677763246072</v>
      </c>
      <c r="DY18">
        <v>1</v>
      </c>
      <c r="DZ18">
        <v>-9.40603806451613</v>
      </c>
      <c r="EA18">
        <v>0.231915967741955</v>
      </c>
      <c r="EB18">
        <v>0.0724331132803202</v>
      </c>
      <c r="EC18">
        <v>0</v>
      </c>
      <c r="ED18">
        <v>1.51435193548387</v>
      </c>
      <c r="EE18">
        <v>0.338787096774197</v>
      </c>
      <c r="EF18">
        <v>0.025310189000117</v>
      </c>
      <c r="EG18">
        <v>0</v>
      </c>
      <c r="EH18">
        <v>1</v>
      </c>
      <c r="EI18">
        <v>3</v>
      </c>
      <c r="EJ18" t="s">
        <v>302</v>
      </c>
      <c r="EK18">
        <v>100</v>
      </c>
      <c r="EL18">
        <v>100</v>
      </c>
      <c r="EM18">
        <v>-0.35</v>
      </c>
      <c r="EN18">
        <v>0.5076</v>
      </c>
      <c r="EO18">
        <v>-0.189747135740299</v>
      </c>
      <c r="EP18">
        <v>-1.60436505785889e-05</v>
      </c>
      <c r="EQ18">
        <v>-1.15305589960158e-06</v>
      </c>
      <c r="ER18">
        <v>3.65813499827708e-10</v>
      </c>
      <c r="ES18">
        <v>-0.172999208978405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4.8</v>
      </c>
      <c r="FB18">
        <v>4.8</v>
      </c>
      <c r="FC18">
        <v>2</v>
      </c>
      <c r="FD18">
        <v>509.897</v>
      </c>
      <c r="FE18">
        <v>528.91</v>
      </c>
      <c r="FF18">
        <v>32.7824</v>
      </c>
      <c r="FG18">
        <v>33.3765</v>
      </c>
      <c r="FH18">
        <v>30.0002</v>
      </c>
      <c r="FI18">
        <v>33.2619</v>
      </c>
      <c r="FJ18">
        <v>33.2884</v>
      </c>
      <c r="FK18">
        <v>17.2814</v>
      </c>
      <c r="FL18">
        <v>0</v>
      </c>
      <c r="FM18">
        <v>100</v>
      </c>
      <c r="FN18">
        <v>-999.9</v>
      </c>
      <c r="FO18">
        <v>400</v>
      </c>
      <c r="FP18">
        <v>29.5542</v>
      </c>
      <c r="FQ18">
        <v>97.5492</v>
      </c>
      <c r="FR18">
        <v>102.619</v>
      </c>
    </row>
    <row r="19" spans="1:174">
      <c r="A19">
        <v>3</v>
      </c>
      <c r="B19">
        <v>1605211385</v>
      </c>
      <c r="C19">
        <v>696.5</v>
      </c>
      <c r="D19" t="s">
        <v>303</v>
      </c>
      <c r="E19" t="s">
        <v>304</v>
      </c>
      <c r="F19" t="s">
        <v>305</v>
      </c>
      <c r="G19" t="s">
        <v>306</v>
      </c>
      <c r="H19">
        <v>1605211377.25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292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307</v>
      </c>
      <c r="AR19">
        <v>15460.6</v>
      </c>
      <c r="AS19">
        <v>690.30472</v>
      </c>
      <c r="AT19">
        <v>858.91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690.30472</v>
      </c>
      <c r="BD19">
        <v>555.54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295</v>
      </c>
      <c r="BS19">
        <v>2</v>
      </c>
      <c r="BT19">
        <v>1605211377.25</v>
      </c>
      <c r="BU19">
        <v>393.5693</v>
      </c>
      <c r="BV19">
        <v>399.9746</v>
      </c>
      <c r="BW19">
        <v>27.7373</v>
      </c>
      <c r="BX19">
        <v>26.4356066666667</v>
      </c>
      <c r="BY19">
        <v>393.820766666667</v>
      </c>
      <c r="BZ19">
        <v>27.2187466666667</v>
      </c>
      <c r="CA19">
        <v>500.136166666667</v>
      </c>
      <c r="CB19">
        <v>101.746666666667</v>
      </c>
      <c r="CC19">
        <v>0.0999858133333333</v>
      </c>
      <c r="CD19">
        <v>35.9317433333333</v>
      </c>
      <c r="CE19">
        <v>35.91009</v>
      </c>
      <c r="CF19">
        <v>999.9</v>
      </c>
      <c r="CG19">
        <v>0</v>
      </c>
      <c r="CH19">
        <v>0</v>
      </c>
      <c r="CI19">
        <v>10004.2933333333</v>
      </c>
      <c r="CJ19">
        <v>0</v>
      </c>
      <c r="CK19">
        <v>1663.73233333333</v>
      </c>
      <c r="CL19">
        <v>1400.01333333333</v>
      </c>
      <c r="CM19">
        <v>0.899999333333333</v>
      </c>
      <c r="CN19">
        <v>0.10000075</v>
      </c>
      <c r="CO19">
        <v>0</v>
      </c>
      <c r="CP19">
        <v>690.375333333333</v>
      </c>
      <c r="CQ19">
        <v>4.99948</v>
      </c>
      <c r="CR19">
        <v>11715.6733333333</v>
      </c>
      <c r="CS19">
        <v>11417.7033333333</v>
      </c>
      <c r="CT19">
        <v>49.4665</v>
      </c>
      <c r="CU19">
        <v>51.3894666666667</v>
      </c>
      <c r="CV19">
        <v>50.3413666666667</v>
      </c>
      <c r="CW19">
        <v>50.8559666666667</v>
      </c>
      <c r="CX19">
        <v>51.9059333333333</v>
      </c>
      <c r="CY19">
        <v>1255.51266666667</v>
      </c>
      <c r="CZ19">
        <v>139.502666666667</v>
      </c>
      <c r="DA19">
        <v>0</v>
      </c>
      <c r="DB19">
        <v>492.200000047684</v>
      </c>
      <c r="DC19">
        <v>0</v>
      </c>
      <c r="DD19">
        <v>690.30472</v>
      </c>
      <c r="DE19">
        <v>-9.00407689916657</v>
      </c>
      <c r="DF19">
        <v>-167.38461519633</v>
      </c>
      <c r="DG19">
        <v>11713.984</v>
      </c>
      <c r="DH19">
        <v>15</v>
      </c>
      <c r="DI19">
        <v>1605211355</v>
      </c>
      <c r="DJ19" t="s">
        <v>309</v>
      </c>
      <c r="DK19">
        <v>1605211352</v>
      </c>
      <c r="DL19">
        <v>1605211355</v>
      </c>
      <c r="DM19">
        <v>2</v>
      </c>
      <c r="DN19">
        <v>0.101</v>
      </c>
      <c r="DO19">
        <v>-0.041</v>
      </c>
      <c r="DP19">
        <v>-0.256</v>
      </c>
      <c r="DQ19">
        <v>0.415</v>
      </c>
      <c r="DR19">
        <v>400</v>
      </c>
      <c r="DS19">
        <v>26</v>
      </c>
      <c r="DT19">
        <v>0.12</v>
      </c>
      <c r="DU19">
        <v>0.06</v>
      </c>
      <c r="DV19">
        <v>4.91434254044885</v>
      </c>
      <c r="DW19">
        <v>-0.93520387634014</v>
      </c>
      <c r="DX19">
        <v>0.0721625518187083</v>
      </c>
      <c r="DY19">
        <v>0</v>
      </c>
      <c r="DZ19">
        <v>-6.4153235483871</v>
      </c>
      <c r="EA19">
        <v>1.17084967741938</v>
      </c>
      <c r="EB19">
        <v>0.0901575127940839</v>
      </c>
      <c r="EC19">
        <v>0</v>
      </c>
      <c r="ED19">
        <v>1.30344548387097</v>
      </c>
      <c r="EE19">
        <v>-0.142484516129033</v>
      </c>
      <c r="EF19">
        <v>0.0106543369448131</v>
      </c>
      <c r="EG19">
        <v>1</v>
      </c>
      <c r="EH19">
        <v>1</v>
      </c>
      <c r="EI19">
        <v>3</v>
      </c>
      <c r="EJ19" t="s">
        <v>302</v>
      </c>
      <c r="EK19">
        <v>100</v>
      </c>
      <c r="EL19">
        <v>100</v>
      </c>
      <c r="EM19">
        <v>-0.252</v>
      </c>
      <c r="EN19">
        <v>0.518</v>
      </c>
      <c r="EO19">
        <v>-0.0885554557036929</v>
      </c>
      <c r="EP19">
        <v>-1.60436505785889e-05</v>
      </c>
      <c r="EQ19">
        <v>-1.15305589960158e-06</v>
      </c>
      <c r="ER19">
        <v>3.65813499827708e-10</v>
      </c>
      <c r="ES19">
        <v>-0.169549208978407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0.6</v>
      </c>
      <c r="FB19">
        <v>0.5</v>
      </c>
      <c r="FC19">
        <v>2</v>
      </c>
      <c r="FD19">
        <v>506.464</v>
      </c>
      <c r="FE19">
        <v>521.64</v>
      </c>
      <c r="FF19">
        <v>34.184</v>
      </c>
      <c r="FG19">
        <v>34.1727</v>
      </c>
      <c r="FH19">
        <v>30.0008</v>
      </c>
      <c r="FI19">
        <v>33.9327</v>
      </c>
      <c r="FJ19">
        <v>33.9435</v>
      </c>
      <c r="FK19">
        <v>17.3424</v>
      </c>
      <c r="FL19">
        <v>0</v>
      </c>
      <c r="FM19">
        <v>100</v>
      </c>
      <c r="FN19">
        <v>-999.9</v>
      </c>
      <c r="FO19">
        <v>400</v>
      </c>
      <c r="FP19">
        <v>27.4596</v>
      </c>
      <c r="FQ19">
        <v>97.4504</v>
      </c>
      <c r="FR19">
        <v>102.454</v>
      </c>
    </row>
    <row r="20" spans="1:174">
      <c r="A20">
        <v>4</v>
      </c>
      <c r="B20">
        <v>1605211547.5</v>
      </c>
      <c r="C20">
        <v>859</v>
      </c>
      <c r="D20" t="s">
        <v>310</v>
      </c>
      <c r="E20" t="s">
        <v>311</v>
      </c>
      <c r="F20" t="s">
        <v>305</v>
      </c>
      <c r="G20" t="s">
        <v>306</v>
      </c>
      <c r="H20">
        <v>1605211539.75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292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312</v>
      </c>
      <c r="AR20">
        <v>15487.5</v>
      </c>
      <c r="AS20">
        <v>635.60392</v>
      </c>
      <c r="AT20">
        <v>747.77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313</v>
      </c>
      <c r="BC20">
        <v>635.60392</v>
      </c>
      <c r="BD20">
        <v>526.61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295</v>
      </c>
      <c r="BS20">
        <v>2</v>
      </c>
      <c r="BT20">
        <v>1605211539.75</v>
      </c>
      <c r="BU20">
        <v>395.7959</v>
      </c>
      <c r="BV20">
        <v>399.961766666667</v>
      </c>
      <c r="BW20">
        <v>27.6390966666667</v>
      </c>
      <c r="BX20">
        <v>26.5289833333333</v>
      </c>
      <c r="BY20">
        <v>396.049</v>
      </c>
      <c r="BZ20">
        <v>27.12518</v>
      </c>
      <c r="CA20">
        <v>500.149966666667</v>
      </c>
      <c r="CB20">
        <v>101.755</v>
      </c>
      <c r="CC20">
        <v>0.10000011</v>
      </c>
      <c r="CD20">
        <v>36.4944233333333</v>
      </c>
      <c r="CE20">
        <v>36.42012</v>
      </c>
      <c r="CF20">
        <v>999.9</v>
      </c>
      <c r="CG20">
        <v>0</v>
      </c>
      <c r="CH20">
        <v>0</v>
      </c>
      <c r="CI20">
        <v>10000.585</v>
      </c>
      <c r="CJ20">
        <v>0</v>
      </c>
      <c r="CK20">
        <v>737.739266666667</v>
      </c>
      <c r="CL20">
        <v>1400.008</v>
      </c>
      <c r="CM20">
        <v>0.899999333333333</v>
      </c>
      <c r="CN20">
        <v>0.1000011</v>
      </c>
      <c r="CO20">
        <v>0</v>
      </c>
      <c r="CP20">
        <v>635.641133333333</v>
      </c>
      <c r="CQ20">
        <v>4.99948</v>
      </c>
      <c r="CR20">
        <v>9925.48133333333</v>
      </c>
      <c r="CS20">
        <v>11417.6466666667</v>
      </c>
      <c r="CT20">
        <v>49.3269666666667</v>
      </c>
      <c r="CU20">
        <v>51.4328666666666</v>
      </c>
      <c r="CV20">
        <v>50.1642666666667</v>
      </c>
      <c r="CW20">
        <v>50.8642666666667</v>
      </c>
      <c r="CX20">
        <v>51.8476333333333</v>
      </c>
      <c r="CY20">
        <v>1255.50333333333</v>
      </c>
      <c r="CZ20">
        <v>139.505</v>
      </c>
      <c r="DA20">
        <v>0</v>
      </c>
      <c r="DB20">
        <v>161.399999856949</v>
      </c>
      <c r="DC20">
        <v>0</v>
      </c>
      <c r="DD20">
        <v>635.60392</v>
      </c>
      <c r="DE20">
        <v>-6.18761540151789</v>
      </c>
      <c r="DF20">
        <v>-156.066923416893</v>
      </c>
      <c r="DG20">
        <v>9924.6916</v>
      </c>
      <c r="DH20">
        <v>15</v>
      </c>
      <c r="DI20">
        <v>1605211355</v>
      </c>
      <c r="DJ20" t="s">
        <v>309</v>
      </c>
      <c r="DK20">
        <v>1605211352</v>
      </c>
      <c r="DL20">
        <v>1605211355</v>
      </c>
      <c r="DM20">
        <v>2</v>
      </c>
      <c r="DN20">
        <v>0.101</v>
      </c>
      <c r="DO20">
        <v>-0.041</v>
      </c>
      <c r="DP20">
        <v>-0.256</v>
      </c>
      <c r="DQ20">
        <v>0.415</v>
      </c>
      <c r="DR20">
        <v>400</v>
      </c>
      <c r="DS20">
        <v>26</v>
      </c>
      <c r="DT20">
        <v>0.12</v>
      </c>
      <c r="DU20">
        <v>0.06</v>
      </c>
      <c r="DV20">
        <v>3.08998417081654</v>
      </c>
      <c r="DW20">
        <v>0.626074769883565</v>
      </c>
      <c r="DX20">
        <v>0.0573876193989365</v>
      </c>
      <c r="DY20">
        <v>0</v>
      </c>
      <c r="DZ20">
        <v>-4.16453580645161</v>
      </c>
      <c r="EA20">
        <v>-0.918936774193541</v>
      </c>
      <c r="EB20">
        <v>0.0787514404486466</v>
      </c>
      <c r="EC20">
        <v>0</v>
      </c>
      <c r="ED20">
        <v>1.10941064516129</v>
      </c>
      <c r="EE20">
        <v>0.149577580645161</v>
      </c>
      <c r="EF20">
        <v>0.0112145095920517</v>
      </c>
      <c r="EG20">
        <v>1</v>
      </c>
      <c r="EH20">
        <v>1</v>
      </c>
      <c r="EI20">
        <v>3</v>
      </c>
      <c r="EJ20" t="s">
        <v>302</v>
      </c>
      <c r="EK20">
        <v>100</v>
      </c>
      <c r="EL20">
        <v>100</v>
      </c>
      <c r="EM20">
        <v>-0.253</v>
      </c>
      <c r="EN20">
        <v>0.5149</v>
      </c>
      <c r="EO20">
        <v>-0.0885554557036929</v>
      </c>
      <c r="EP20">
        <v>-1.60436505785889e-05</v>
      </c>
      <c r="EQ20">
        <v>-1.15305589960158e-06</v>
      </c>
      <c r="ER20">
        <v>3.65813499827708e-10</v>
      </c>
      <c r="ES20">
        <v>-0.169549208978407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3.3</v>
      </c>
      <c r="FB20">
        <v>3.2</v>
      </c>
      <c r="FC20">
        <v>2</v>
      </c>
      <c r="FD20">
        <v>492.708</v>
      </c>
      <c r="FE20">
        <v>519.971</v>
      </c>
      <c r="FF20">
        <v>34.7985</v>
      </c>
      <c r="FG20">
        <v>34.5476</v>
      </c>
      <c r="FH20">
        <v>30.0012</v>
      </c>
      <c r="FI20">
        <v>34.2672</v>
      </c>
      <c r="FJ20">
        <v>34.2721</v>
      </c>
      <c r="FK20">
        <v>17.3965</v>
      </c>
      <c r="FL20">
        <v>0</v>
      </c>
      <c r="FM20">
        <v>100</v>
      </c>
      <c r="FN20">
        <v>-999.9</v>
      </c>
      <c r="FO20">
        <v>400</v>
      </c>
      <c r="FP20">
        <v>27.6802</v>
      </c>
      <c r="FQ20">
        <v>97.3887</v>
      </c>
      <c r="FR20">
        <v>102.369</v>
      </c>
    </row>
    <row r="21" spans="1:174">
      <c r="A21">
        <v>5</v>
      </c>
      <c r="B21">
        <v>1605211744</v>
      </c>
      <c r="C21">
        <v>1055.5</v>
      </c>
      <c r="D21" t="s">
        <v>314</v>
      </c>
      <c r="E21" t="s">
        <v>315</v>
      </c>
      <c r="F21" t="s">
        <v>316</v>
      </c>
      <c r="G21" t="s">
        <v>306</v>
      </c>
      <c r="H21">
        <v>1605211736.25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292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317</v>
      </c>
      <c r="AR21">
        <v>15415.7</v>
      </c>
      <c r="AS21">
        <v>904.013692307692</v>
      </c>
      <c r="AT21">
        <v>1370.69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318</v>
      </c>
      <c r="BC21">
        <v>904.013692307692</v>
      </c>
      <c r="BD21">
        <v>654.97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295</v>
      </c>
      <c r="BS21">
        <v>2</v>
      </c>
      <c r="BT21">
        <v>1605211736.25</v>
      </c>
      <c r="BU21">
        <v>374.757166666667</v>
      </c>
      <c r="BV21">
        <v>399.949633333333</v>
      </c>
      <c r="BW21">
        <v>33.98844</v>
      </c>
      <c r="BX21">
        <v>26.63781</v>
      </c>
      <c r="BY21">
        <v>374.994466666667</v>
      </c>
      <c r="BZ21">
        <v>33.1696533333333</v>
      </c>
      <c r="CA21">
        <v>500.132766666667</v>
      </c>
      <c r="CB21">
        <v>101.757666666667</v>
      </c>
      <c r="CC21">
        <v>0.10001715</v>
      </c>
      <c r="CD21">
        <v>36.42207</v>
      </c>
      <c r="CE21">
        <v>35.4425533333333</v>
      </c>
      <c r="CF21">
        <v>999.9</v>
      </c>
      <c r="CG21">
        <v>0</v>
      </c>
      <c r="CH21">
        <v>0</v>
      </c>
      <c r="CI21">
        <v>10002.5826666667</v>
      </c>
      <c r="CJ21">
        <v>0</v>
      </c>
      <c r="CK21">
        <v>335.0592</v>
      </c>
      <c r="CL21">
        <v>1400.01533333333</v>
      </c>
      <c r="CM21">
        <v>0.899992933333333</v>
      </c>
      <c r="CN21">
        <v>0.100007</v>
      </c>
      <c r="CO21">
        <v>0</v>
      </c>
      <c r="CP21">
        <v>904.282466666667</v>
      </c>
      <c r="CQ21">
        <v>4.99948</v>
      </c>
      <c r="CR21">
        <v>13335.2466666667</v>
      </c>
      <c r="CS21">
        <v>11417.6733333333</v>
      </c>
      <c r="CT21">
        <v>49.0893</v>
      </c>
      <c r="CU21">
        <v>50.9685</v>
      </c>
      <c r="CV21">
        <v>49.9019333333333</v>
      </c>
      <c r="CW21">
        <v>50.6144333333333</v>
      </c>
      <c r="CX21">
        <v>51.6538666666667</v>
      </c>
      <c r="CY21">
        <v>1255.50333333333</v>
      </c>
      <c r="CZ21">
        <v>139.512</v>
      </c>
      <c r="DA21">
        <v>0</v>
      </c>
      <c r="DB21">
        <v>195.599999904633</v>
      </c>
      <c r="DC21">
        <v>0</v>
      </c>
      <c r="DD21">
        <v>904.013692307692</v>
      </c>
      <c r="DE21">
        <v>-84.2674188625282</v>
      </c>
      <c r="DF21">
        <v>-1153.66495805608</v>
      </c>
      <c r="DG21">
        <v>13330.5346153846</v>
      </c>
      <c r="DH21">
        <v>15</v>
      </c>
      <c r="DI21">
        <v>1605211355</v>
      </c>
      <c r="DJ21" t="s">
        <v>309</v>
      </c>
      <c r="DK21">
        <v>1605211352</v>
      </c>
      <c r="DL21">
        <v>1605211355</v>
      </c>
      <c r="DM21">
        <v>2</v>
      </c>
      <c r="DN21">
        <v>0.101</v>
      </c>
      <c r="DO21">
        <v>-0.041</v>
      </c>
      <c r="DP21">
        <v>-0.256</v>
      </c>
      <c r="DQ21">
        <v>0.415</v>
      </c>
      <c r="DR21">
        <v>400</v>
      </c>
      <c r="DS21">
        <v>26</v>
      </c>
      <c r="DT21">
        <v>0.12</v>
      </c>
      <c r="DU21">
        <v>0.06</v>
      </c>
      <c r="DV21">
        <v>18.6251910818858</v>
      </c>
      <c r="DW21">
        <v>0.0380109560251771</v>
      </c>
      <c r="DX21">
        <v>0.0501791778466901</v>
      </c>
      <c r="DY21">
        <v>1</v>
      </c>
      <c r="DZ21">
        <v>-25.1934677419355</v>
      </c>
      <c r="EA21">
        <v>-0.18587419354842</v>
      </c>
      <c r="EB21">
        <v>0.0601953507319284</v>
      </c>
      <c r="EC21">
        <v>1</v>
      </c>
      <c r="ED21">
        <v>7.34804387096774</v>
      </c>
      <c r="EE21">
        <v>0.205558064516109</v>
      </c>
      <c r="EF21">
        <v>0.0154880890088041</v>
      </c>
      <c r="EG21">
        <v>0</v>
      </c>
      <c r="EH21">
        <v>2</v>
      </c>
      <c r="EI21">
        <v>3</v>
      </c>
      <c r="EJ21" t="s">
        <v>319</v>
      </c>
      <c r="EK21">
        <v>100</v>
      </c>
      <c r="EL21">
        <v>100</v>
      </c>
      <c r="EM21">
        <v>-0.237</v>
      </c>
      <c r="EN21">
        <v>0.8197</v>
      </c>
      <c r="EO21">
        <v>-0.0885554557036929</v>
      </c>
      <c r="EP21">
        <v>-1.60436505785889e-05</v>
      </c>
      <c r="EQ21">
        <v>-1.15305589960158e-06</v>
      </c>
      <c r="ER21">
        <v>3.65813499827708e-10</v>
      </c>
      <c r="ES21">
        <v>0.41459</v>
      </c>
      <c r="ET21">
        <v>0</v>
      </c>
      <c r="EU21">
        <v>0</v>
      </c>
      <c r="EV21">
        <v>0</v>
      </c>
      <c r="EW21">
        <v>18</v>
      </c>
      <c r="EX21">
        <v>2225</v>
      </c>
      <c r="EY21">
        <v>1</v>
      </c>
      <c r="EZ21">
        <v>25</v>
      </c>
      <c r="FA21">
        <v>6.5</v>
      </c>
      <c r="FB21">
        <v>6.5</v>
      </c>
      <c r="FC21">
        <v>2</v>
      </c>
      <c r="FD21">
        <v>511.244</v>
      </c>
      <c r="FE21">
        <v>517.753</v>
      </c>
      <c r="FF21">
        <v>35.1814</v>
      </c>
      <c r="FG21">
        <v>35.001</v>
      </c>
      <c r="FH21">
        <v>30.0007</v>
      </c>
      <c r="FI21">
        <v>34.6897</v>
      </c>
      <c r="FJ21">
        <v>34.686</v>
      </c>
      <c r="FK21">
        <v>17.4694</v>
      </c>
      <c r="FL21">
        <v>0</v>
      </c>
      <c r="FM21">
        <v>100</v>
      </c>
      <c r="FN21">
        <v>-999.9</v>
      </c>
      <c r="FO21">
        <v>400</v>
      </c>
      <c r="FP21">
        <v>27.6078</v>
      </c>
      <c r="FQ21">
        <v>97.321</v>
      </c>
      <c r="FR21">
        <v>102.28</v>
      </c>
    </row>
    <row r="22" spans="1:174">
      <c r="A22">
        <v>6</v>
      </c>
      <c r="B22">
        <v>1605211937.5</v>
      </c>
      <c r="C22">
        <v>1249</v>
      </c>
      <c r="D22" t="s">
        <v>320</v>
      </c>
      <c r="E22" t="s">
        <v>321</v>
      </c>
      <c r="F22" t="s">
        <v>316</v>
      </c>
      <c r="G22" t="s">
        <v>306</v>
      </c>
      <c r="H22">
        <v>1605211929.75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292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322</v>
      </c>
      <c r="AR22">
        <v>15434.8</v>
      </c>
      <c r="AS22">
        <v>900.099423076923</v>
      </c>
      <c r="AT22">
        <v>1147.91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323</v>
      </c>
      <c r="BC22">
        <v>900.099423076923</v>
      </c>
      <c r="BD22">
        <v>663.17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295</v>
      </c>
      <c r="BS22">
        <v>2</v>
      </c>
      <c r="BT22">
        <v>1605211929.75</v>
      </c>
      <c r="BU22">
        <v>385.5312</v>
      </c>
      <c r="BV22">
        <v>399.9589</v>
      </c>
      <c r="BW22">
        <v>30.7069633333333</v>
      </c>
      <c r="BX22">
        <v>26.7146933333333</v>
      </c>
      <c r="BY22">
        <v>385.776366666667</v>
      </c>
      <c r="BZ22">
        <v>30.04672</v>
      </c>
      <c r="CA22">
        <v>500.1607</v>
      </c>
      <c r="CB22">
        <v>101.7661</v>
      </c>
      <c r="CC22">
        <v>0.09999824</v>
      </c>
      <c r="CD22">
        <v>36.6884066666667</v>
      </c>
      <c r="CE22">
        <v>36.1997366666667</v>
      </c>
      <c r="CF22">
        <v>999.9</v>
      </c>
      <c r="CG22">
        <v>0</v>
      </c>
      <c r="CH22">
        <v>0</v>
      </c>
      <c r="CI22">
        <v>9998.90633333333</v>
      </c>
      <c r="CJ22">
        <v>0</v>
      </c>
      <c r="CK22">
        <v>358.247566666667</v>
      </c>
      <c r="CL22">
        <v>1400.01433333333</v>
      </c>
      <c r="CM22">
        <v>0.9000114</v>
      </c>
      <c r="CN22">
        <v>0.0999887533333334</v>
      </c>
      <c r="CO22">
        <v>0</v>
      </c>
      <c r="CP22">
        <v>900.621633333334</v>
      </c>
      <c r="CQ22">
        <v>4.99948</v>
      </c>
      <c r="CR22">
        <v>13697.61</v>
      </c>
      <c r="CS22">
        <v>11417.7366666667</v>
      </c>
      <c r="CT22">
        <v>48.7289666666667</v>
      </c>
      <c r="CU22">
        <v>50.3729</v>
      </c>
      <c r="CV22">
        <v>49.5143333333333</v>
      </c>
      <c r="CW22">
        <v>50.0810333333333</v>
      </c>
      <c r="CX22">
        <v>51.2997666666667</v>
      </c>
      <c r="CY22">
        <v>1255.52866666667</v>
      </c>
      <c r="CZ22">
        <v>139.485666666667</v>
      </c>
      <c r="DA22">
        <v>0</v>
      </c>
      <c r="DB22">
        <v>192.800000190735</v>
      </c>
      <c r="DC22">
        <v>0</v>
      </c>
      <c r="DD22">
        <v>900.099423076923</v>
      </c>
      <c r="DE22">
        <v>-116.773230748508</v>
      </c>
      <c r="DF22">
        <v>-2162.61880328033</v>
      </c>
      <c r="DG22">
        <v>13686.3076923077</v>
      </c>
      <c r="DH22">
        <v>15</v>
      </c>
      <c r="DI22">
        <v>1605211355</v>
      </c>
      <c r="DJ22" t="s">
        <v>309</v>
      </c>
      <c r="DK22">
        <v>1605211352</v>
      </c>
      <c r="DL22">
        <v>1605211355</v>
      </c>
      <c r="DM22">
        <v>2</v>
      </c>
      <c r="DN22">
        <v>0.101</v>
      </c>
      <c r="DO22">
        <v>-0.041</v>
      </c>
      <c r="DP22">
        <v>-0.256</v>
      </c>
      <c r="DQ22">
        <v>0.415</v>
      </c>
      <c r="DR22">
        <v>400</v>
      </c>
      <c r="DS22">
        <v>26</v>
      </c>
      <c r="DT22">
        <v>0.12</v>
      </c>
      <c r="DU22">
        <v>0.06</v>
      </c>
      <c r="DV22">
        <v>10.70305508661</v>
      </c>
      <c r="DW22">
        <v>0.314224755349755</v>
      </c>
      <c r="DX22">
        <v>0.0350178711730606</v>
      </c>
      <c r="DY22">
        <v>1</v>
      </c>
      <c r="DZ22">
        <v>-14.4275548387097</v>
      </c>
      <c r="EA22">
        <v>-0.492745161290294</v>
      </c>
      <c r="EB22">
        <v>0.0465718441779504</v>
      </c>
      <c r="EC22">
        <v>0</v>
      </c>
      <c r="ED22">
        <v>3.99143806451613</v>
      </c>
      <c r="EE22">
        <v>0.170533548387093</v>
      </c>
      <c r="EF22">
        <v>0.0128344798754471</v>
      </c>
      <c r="EG22">
        <v>1</v>
      </c>
      <c r="EH22">
        <v>2</v>
      </c>
      <c r="EI22">
        <v>3</v>
      </c>
      <c r="EJ22" t="s">
        <v>319</v>
      </c>
      <c r="EK22">
        <v>100</v>
      </c>
      <c r="EL22">
        <v>100</v>
      </c>
      <c r="EM22">
        <v>-0.245</v>
      </c>
      <c r="EN22">
        <v>0.6617</v>
      </c>
      <c r="EO22">
        <v>-0.0885554557036929</v>
      </c>
      <c r="EP22">
        <v>-1.60436505785889e-05</v>
      </c>
      <c r="EQ22">
        <v>-1.15305589960158e-06</v>
      </c>
      <c r="ER22">
        <v>3.65813499827708e-10</v>
      </c>
      <c r="ES22">
        <v>0.41459</v>
      </c>
      <c r="ET22">
        <v>0</v>
      </c>
      <c r="EU22">
        <v>0</v>
      </c>
      <c r="EV22">
        <v>0</v>
      </c>
      <c r="EW22">
        <v>18</v>
      </c>
      <c r="EX22">
        <v>2225</v>
      </c>
      <c r="EY22">
        <v>1</v>
      </c>
      <c r="EZ22">
        <v>25</v>
      </c>
      <c r="FA22">
        <v>9.8</v>
      </c>
      <c r="FB22">
        <v>9.7</v>
      </c>
      <c r="FC22">
        <v>2</v>
      </c>
      <c r="FD22">
        <v>513.191</v>
      </c>
      <c r="FE22">
        <v>516.739</v>
      </c>
      <c r="FF22">
        <v>35.4631</v>
      </c>
      <c r="FG22">
        <v>35.3132</v>
      </c>
      <c r="FH22">
        <v>30.0009</v>
      </c>
      <c r="FI22">
        <v>35.0121</v>
      </c>
      <c r="FJ22">
        <v>35.0159</v>
      </c>
      <c r="FK22">
        <v>17.5435</v>
      </c>
      <c r="FL22">
        <v>0</v>
      </c>
      <c r="FM22">
        <v>100</v>
      </c>
      <c r="FN22">
        <v>-999.9</v>
      </c>
      <c r="FO22">
        <v>400</v>
      </c>
      <c r="FP22">
        <v>33.5752</v>
      </c>
      <c r="FQ22">
        <v>97.2887</v>
      </c>
      <c r="FR22">
        <v>102.221</v>
      </c>
    </row>
    <row r="23" spans="1:174">
      <c r="A23">
        <v>7</v>
      </c>
      <c r="B23">
        <v>1605212241.6</v>
      </c>
      <c r="C23">
        <v>1553.09999990463</v>
      </c>
      <c r="D23" t="s">
        <v>324</v>
      </c>
      <c r="E23" t="s">
        <v>325</v>
      </c>
      <c r="F23" t="s">
        <v>290</v>
      </c>
      <c r="G23" t="s">
        <v>326</v>
      </c>
      <c r="H23">
        <v>1605212233.6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292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327</v>
      </c>
      <c r="AR23">
        <v>15352.4</v>
      </c>
      <c r="AS23">
        <v>834.213076923077</v>
      </c>
      <c r="AT23">
        <v>996.77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328</v>
      </c>
      <c r="BC23">
        <v>834.213076923077</v>
      </c>
      <c r="BD23">
        <v>617.43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295</v>
      </c>
      <c r="BS23">
        <v>2</v>
      </c>
      <c r="BT23">
        <v>1605212233.6</v>
      </c>
      <c r="BU23">
        <v>393.898806451613</v>
      </c>
      <c r="BV23">
        <v>399.93435483871</v>
      </c>
      <c r="BW23">
        <v>28.4819709677419</v>
      </c>
      <c r="BX23">
        <v>26.9671129032258</v>
      </c>
      <c r="BY23">
        <v>394.194677419355</v>
      </c>
      <c r="BZ23">
        <v>28.0961258064516</v>
      </c>
      <c r="CA23">
        <v>500.166935483871</v>
      </c>
      <c r="CB23">
        <v>101.761806451613</v>
      </c>
      <c r="CC23">
        <v>0.100031712903226</v>
      </c>
      <c r="CD23">
        <v>37.243035483871</v>
      </c>
      <c r="CE23">
        <v>36.9083290322581</v>
      </c>
      <c r="CF23">
        <v>999.9</v>
      </c>
      <c r="CG23">
        <v>0</v>
      </c>
      <c r="CH23">
        <v>0</v>
      </c>
      <c r="CI23">
        <v>9998.64838709677</v>
      </c>
      <c r="CJ23">
        <v>0</v>
      </c>
      <c r="CK23">
        <v>370.953</v>
      </c>
      <c r="CL23">
        <v>1399.98967741936</v>
      </c>
      <c r="CM23">
        <v>0.899998322580645</v>
      </c>
      <c r="CN23">
        <v>0.100001529032258</v>
      </c>
      <c r="CO23">
        <v>0</v>
      </c>
      <c r="CP23">
        <v>834.227129032258</v>
      </c>
      <c r="CQ23">
        <v>4.99948</v>
      </c>
      <c r="CR23">
        <v>12435.6290322581</v>
      </c>
      <c r="CS23">
        <v>11417.4774193548</v>
      </c>
      <c r="CT23">
        <v>48.3826774193548</v>
      </c>
      <c r="CU23">
        <v>50</v>
      </c>
      <c r="CV23">
        <v>49.157</v>
      </c>
      <c r="CW23">
        <v>49.8101935483871</v>
      </c>
      <c r="CX23">
        <v>51.028064516129</v>
      </c>
      <c r="CY23">
        <v>1255.48774193548</v>
      </c>
      <c r="CZ23">
        <v>139.501935483871</v>
      </c>
      <c r="DA23">
        <v>0</v>
      </c>
      <c r="DB23">
        <v>303.399999856949</v>
      </c>
      <c r="DC23">
        <v>0</v>
      </c>
      <c r="DD23">
        <v>834.213076923077</v>
      </c>
      <c r="DE23">
        <v>0.267418816154794</v>
      </c>
      <c r="DF23">
        <v>-558.365812025157</v>
      </c>
      <c r="DG23">
        <v>12431.8923076923</v>
      </c>
      <c r="DH23">
        <v>15</v>
      </c>
      <c r="DI23">
        <v>1605212189.1</v>
      </c>
      <c r="DJ23" t="s">
        <v>329</v>
      </c>
      <c r="DK23">
        <v>1605212184.1</v>
      </c>
      <c r="DL23">
        <v>1605212189.1</v>
      </c>
      <c r="DM23">
        <v>3</v>
      </c>
      <c r="DN23">
        <v>-0.044</v>
      </c>
      <c r="DO23">
        <v>-0.098</v>
      </c>
      <c r="DP23">
        <v>-0.3</v>
      </c>
      <c r="DQ23">
        <v>0.386</v>
      </c>
      <c r="DR23">
        <v>400</v>
      </c>
      <c r="DS23">
        <v>27</v>
      </c>
      <c r="DT23">
        <v>0.28</v>
      </c>
      <c r="DU23">
        <v>0.04</v>
      </c>
      <c r="DV23">
        <v>4.52277250888029</v>
      </c>
      <c r="DW23">
        <v>-0.220626131418291</v>
      </c>
      <c r="DX23">
        <v>0.0314301681818589</v>
      </c>
      <c r="DY23">
        <v>1</v>
      </c>
      <c r="DZ23">
        <v>-6.03501633333333</v>
      </c>
      <c r="EA23">
        <v>0.413258909899896</v>
      </c>
      <c r="EB23">
        <v>0.0462242542743767</v>
      </c>
      <c r="EC23">
        <v>0</v>
      </c>
      <c r="ED23">
        <v>1.51429733333333</v>
      </c>
      <c r="EE23">
        <v>-0.130330411568406</v>
      </c>
      <c r="EF23">
        <v>0.00942376037235432</v>
      </c>
      <c r="EG23">
        <v>1</v>
      </c>
      <c r="EH23">
        <v>2</v>
      </c>
      <c r="EI23">
        <v>3</v>
      </c>
      <c r="EJ23" t="s">
        <v>319</v>
      </c>
      <c r="EK23">
        <v>100</v>
      </c>
      <c r="EL23">
        <v>100</v>
      </c>
      <c r="EM23">
        <v>-0.296</v>
      </c>
      <c r="EN23">
        <v>0.3858</v>
      </c>
      <c r="EO23">
        <v>-0.132816826468593</v>
      </c>
      <c r="EP23">
        <v>-1.60436505785889e-05</v>
      </c>
      <c r="EQ23">
        <v>-1.15305589960158e-06</v>
      </c>
      <c r="ER23">
        <v>3.65813499827708e-10</v>
      </c>
      <c r="ES23">
        <v>0.385854999999996</v>
      </c>
      <c r="ET23">
        <v>0</v>
      </c>
      <c r="EU23">
        <v>0</v>
      </c>
      <c r="EV23">
        <v>0</v>
      </c>
      <c r="EW23">
        <v>18</v>
      </c>
      <c r="EX23">
        <v>2225</v>
      </c>
      <c r="EY23">
        <v>1</v>
      </c>
      <c r="EZ23">
        <v>25</v>
      </c>
      <c r="FA23">
        <v>1</v>
      </c>
      <c r="FB23">
        <v>0.9</v>
      </c>
      <c r="FC23">
        <v>2</v>
      </c>
      <c r="FD23">
        <v>511.629</v>
      </c>
      <c r="FE23">
        <v>512.794</v>
      </c>
      <c r="FF23">
        <v>35.9664</v>
      </c>
      <c r="FG23">
        <v>35.8841</v>
      </c>
      <c r="FH23">
        <v>30.0007</v>
      </c>
      <c r="FI23">
        <v>35.5735</v>
      </c>
      <c r="FJ23">
        <v>35.5776</v>
      </c>
      <c r="FK23">
        <v>17.6634</v>
      </c>
      <c r="FL23">
        <v>0</v>
      </c>
      <c r="FM23">
        <v>100</v>
      </c>
      <c r="FN23">
        <v>-999.9</v>
      </c>
      <c r="FO23">
        <v>400</v>
      </c>
      <c r="FP23">
        <v>30.5128</v>
      </c>
      <c r="FQ23">
        <v>97.2016</v>
      </c>
      <c r="FR23">
        <v>102.098</v>
      </c>
    </row>
    <row r="24" spans="1:174">
      <c r="A24">
        <v>8</v>
      </c>
      <c r="B24">
        <v>1605212416.1</v>
      </c>
      <c r="C24">
        <v>1727.59999990463</v>
      </c>
      <c r="D24" t="s">
        <v>330</v>
      </c>
      <c r="E24" t="s">
        <v>331</v>
      </c>
      <c r="F24" t="s">
        <v>290</v>
      </c>
      <c r="G24" t="s">
        <v>326</v>
      </c>
      <c r="H24">
        <v>1605212408.1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292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332</v>
      </c>
      <c r="AR24">
        <v>15360.9</v>
      </c>
      <c r="AS24">
        <v>777.275807692308</v>
      </c>
      <c r="AT24">
        <v>975.48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333</v>
      </c>
      <c r="BC24">
        <v>777.275807692308</v>
      </c>
      <c r="BD24">
        <v>583.47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295</v>
      </c>
      <c r="BS24">
        <v>2</v>
      </c>
      <c r="BT24">
        <v>1605212408.1</v>
      </c>
      <c r="BU24">
        <v>390.495032258064</v>
      </c>
      <c r="BV24">
        <v>399.960612903226</v>
      </c>
      <c r="BW24">
        <v>29.6043451612903</v>
      </c>
      <c r="BX24">
        <v>27.1661580645161</v>
      </c>
      <c r="BY24">
        <v>390.78835483871</v>
      </c>
      <c r="BZ24">
        <v>29.0244129032258</v>
      </c>
      <c r="CA24">
        <v>500.152129032258</v>
      </c>
      <c r="CB24">
        <v>101.765516129032</v>
      </c>
      <c r="CC24">
        <v>0.100039780645161</v>
      </c>
      <c r="CD24">
        <v>37.6109903225807</v>
      </c>
      <c r="CE24">
        <v>37.3285548387097</v>
      </c>
      <c r="CF24">
        <v>999.9</v>
      </c>
      <c r="CG24">
        <v>0</v>
      </c>
      <c r="CH24">
        <v>0</v>
      </c>
      <c r="CI24">
        <v>9994.42903225807</v>
      </c>
      <c r="CJ24">
        <v>0</v>
      </c>
      <c r="CK24">
        <v>328.205870967742</v>
      </c>
      <c r="CL24">
        <v>1399.99838709677</v>
      </c>
      <c r="CM24">
        <v>0.900004290322581</v>
      </c>
      <c r="CN24">
        <v>0.0999954193548387</v>
      </c>
      <c r="CO24">
        <v>0</v>
      </c>
      <c r="CP24">
        <v>777.798032258065</v>
      </c>
      <c r="CQ24">
        <v>4.99948</v>
      </c>
      <c r="CR24">
        <v>11620.8387096774</v>
      </c>
      <c r="CS24">
        <v>11417.5709677419</v>
      </c>
      <c r="CT24">
        <v>48.5762903225806</v>
      </c>
      <c r="CU24">
        <v>50.2032580645161</v>
      </c>
      <c r="CV24">
        <v>49.247935483871</v>
      </c>
      <c r="CW24">
        <v>50.132935483871</v>
      </c>
      <c r="CX24">
        <v>51.2033225806451</v>
      </c>
      <c r="CY24">
        <v>1255.50838709677</v>
      </c>
      <c r="CZ24">
        <v>139.49</v>
      </c>
      <c r="DA24">
        <v>0</v>
      </c>
      <c r="DB24">
        <v>173.600000143051</v>
      </c>
      <c r="DC24">
        <v>0</v>
      </c>
      <c r="DD24">
        <v>777.275807692308</v>
      </c>
      <c r="DE24">
        <v>-71.7289230791154</v>
      </c>
      <c r="DF24">
        <v>-1355.64444422593</v>
      </c>
      <c r="DG24">
        <v>11610.5923076923</v>
      </c>
      <c r="DH24">
        <v>15</v>
      </c>
      <c r="DI24">
        <v>1605212189.1</v>
      </c>
      <c r="DJ24" t="s">
        <v>329</v>
      </c>
      <c r="DK24">
        <v>1605212184.1</v>
      </c>
      <c r="DL24">
        <v>1605212189.1</v>
      </c>
      <c r="DM24">
        <v>3</v>
      </c>
      <c r="DN24">
        <v>-0.044</v>
      </c>
      <c r="DO24">
        <v>-0.098</v>
      </c>
      <c r="DP24">
        <v>-0.3</v>
      </c>
      <c r="DQ24">
        <v>0.386</v>
      </c>
      <c r="DR24">
        <v>400</v>
      </c>
      <c r="DS24">
        <v>27</v>
      </c>
      <c r="DT24">
        <v>0.28</v>
      </c>
      <c r="DU24">
        <v>0.04</v>
      </c>
      <c r="DV24">
        <v>7.08465908980966</v>
      </c>
      <c r="DW24">
        <v>-0.984318754890051</v>
      </c>
      <c r="DX24">
        <v>0.0794285135165051</v>
      </c>
      <c r="DY24">
        <v>0</v>
      </c>
      <c r="DZ24">
        <v>-9.47161833333333</v>
      </c>
      <c r="EA24">
        <v>1.36346669632924</v>
      </c>
      <c r="EB24">
        <v>0.101639659125866</v>
      </c>
      <c r="EC24">
        <v>0</v>
      </c>
      <c r="ED24">
        <v>2.43855466666667</v>
      </c>
      <c r="EE24">
        <v>-0.043182380422689</v>
      </c>
      <c r="EF24">
        <v>0.00384508060889351</v>
      </c>
      <c r="EG24">
        <v>1</v>
      </c>
      <c r="EH24">
        <v>1</v>
      </c>
      <c r="EI24">
        <v>3</v>
      </c>
      <c r="EJ24" t="s">
        <v>302</v>
      </c>
      <c r="EK24">
        <v>100</v>
      </c>
      <c r="EL24">
        <v>100</v>
      </c>
      <c r="EM24">
        <v>-0.293</v>
      </c>
      <c r="EN24">
        <v>0.5799</v>
      </c>
      <c r="EO24">
        <v>-0.132816826468593</v>
      </c>
      <c r="EP24">
        <v>-1.60436505785889e-05</v>
      </c>
      <c r="EQ24">
        <v>-1.15305589960158e-06</v>
      </c>
      <c r="ER24">
        <v>3.65813499827708e-10</v>
      </c>
      <c r="ES24">
        <v>0.385854999999996</v>
      </c>
      <c r="ET24">
        <v>0</v>
      </c>
      <c r="EU24">
        <v>0</v>
      </c>
      <c r="EV24">
        <v>0</v>
      </c>
      <c r="EW24">
        <v>18</v>
      </c>
      <c r="EX24">
        <v>2225</v>
      </c>
      <c r="EY24">
        <v>1</v>
      </c>
      <c r="EZ24">
        <v>25</v>
      </c>
      <c r="FA24">
        <v>3.9</v>
      </c>
      <c r="FB24">
        <v>3.8</v>
      </c>
      <c r="FC24">
        <v>2</v>
      </c>
      <c r="FD24">
        <v>513.324</v>
      </c>
      <c r="FE24">
        <v>510.547</v>
      </c>
      <c r="FF24">
        <v>36.3623</v>
      </c>
      <c r="FG24">
        <v>36.2176</v>
      </c>
      <c r="FH24">
        <v>30.0009</v>
      </c>
      <c r="FI24">
        <v>35.9009</v>
      </c>
      <c r="FJ24">
        <v>35.9036</v>
      </c>
      <c r="FK24">
        <v>17.7319</v>
      </c>
      <c r="FL24">
        <v>0</v>
      </c>
      <c r="FM24">
        <v>100</v>
      </c>
      <c r="FN24">
        <v>-999.9</v>
      </c>
      <c r="FO24">
        <v>400</v>
      </c>
      <c r="FP24">
        <v>28.3727</v>
      </c>
      <c r="FQ24">
        <v>97.1495</v>
      </c>
      <c r="FR24">
        <v>102.027</v>
      </c>
    </row>
    <row r="25" spans="1:174">
      <c r="A25">
        <v>9</v>
      </c>
      <c r="B25">
        <v>1605212709.1</v>
      </c>
      <c r="C25">
        <v>2020.59999990463</v>
      </c>
      <c r="D25" t="s">
        <v>334</v>
      </c>
      <c r="E25" t="s">
        <v>335</v>
      </c>
      <c r="F25" t="s">
        <v>336</v>
      </c>
      <c r="G25" t="s">
        <v>337</v>
      </c>
      <c r="H25">
        <v>1605212701.1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292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338</v>
      </c>
      <c r="AR25">
        <v>15417.2</v>
      </c>
      <c r="AS25">
        <v>726.686730769231</v>
      </c>
      <c r="AT25">
        <v>900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339</v>
      </c>
      <c r="BC25">
        <v>726.686730769231</v>
      </c>
      <c r="BD25">
        <v>599.68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295</v>
      </c>
      <c r="BS25">
        <v>2</v>
      </c>
      <c r="BT25">
        <v>1605212701.1</v>
      </c>
      <c r="BU25">
        <v>396.161774193548</v>
      </c>
      <c r="BV25">
        <v>399.905741935484</v>
      </c>
      <c r="BW25">
        <v>28.4534</v>
      </c>
      <c r="BX25">
        <v>27.5160516129032</v>
      </c>
      <c r="BY25">
        <v>396.45935483871</v>
      </c>
      <c r="BZ25">
        <v>27.9283741935484</v>
      </c>
      <c r="CA25">
        <v>500.155967741936</v>
      </c>
      <c r="CB25">
        <v>101.752483870968</v>
      </c>
      <c r="CC25">
        <v>0.100008838709677</v>
      </c>
      <c r="CD25">
        <v>37.9671483870968</v>
      </c>
      <c r="CE25">
        <v>38.2623774193548</v>
      </c>
      <c r="CF25">
        <v>999.9</v>
      </c>
      <c r="CG25">
        <v>0</v>
      </c>
      <c r="CH25">
        <v>0</v>
      </c>
      <c r="CI25">
        <v>9998.95161290323</v>
      </c>
      <c r="CJ25">
        <v>0</v>
      </c>
      <c r="CK25">
        <v>1285.40387096774</v>
      </c>
      <c r="CL25">
        <v>1399.98903225806</v>
      </c>
      <c r="CM25">
        <v>0.899998096774194</v>
      </c>
      <c r="CN25">
        <v>0.100001870967742</v>
      </c>
      <c r="CO25">
        <v>0</v>
      </c>
      <c r="CP25">
        <v>726.864387096774</v>
      </c>
      <c r="CQ25">
        <v>4.99948</v>
      </c>
      <c r="CR25">
        <v>11529.9774193548</v>
      </c>
      <c r="CS25">
        <v>11417.4838709677</v>
      </c>
      <c r="CT25">
        <v>48.6892258064516</v>
      </c>
      <c r="CU25">
        <v>50.754</v>
      </c>
      <c r="CV25">
        <v>49.4898387096774</v>
      </c>
      <c r="CW25">
        <v>50.29</v>
      </c>
      <c r="CX25">
        <v>51.405</v>
      </c>
      <c r="CY25">
        <v>1255.48612903226</v>
      </c>
      <c r="CZ25">
        <v>139.502903225806</v>
      </c>
      <c r="DA25">
        <v>0</v>
      </c>
      <c r="DB25">
        <v>292.400000095367</v>
      </c>
      <c r="DC25">
        <v>0</v>
      </c>
      <c r="DD25">
        <v>726.686730769231</v>
      </c>
      <c r="DE25">
        <v>-15.8114530136516</v>
      </c>
      <c r="DF25">
        <v>-274.338463151718</v>
      </c>
      <c r="DG25">
        <v>11525.1923076923</v>
      </c>
      <c r="DH25">
        <v>15</v>
      </c>
      <c r="DI25">
        <v>1605212189.1</v>
      </c>
      <c r="DJ25" t="s">
        <v>329</v>
      </c>
      <c r="DK25">
        <v>1605212184.1</v>
      </c>
      <c r="DL25">
        <v>1605212189.1</v>
      </c>
      <c r="DM25">
        <v>3</v>
      </c>
      <c r="DN25">
        <v>-0.044</v>
      </c>
      <c r="DO25">
        <v>-0.098</v>
      </c>
      <c r="DP25">
        <v>-0.3</v>
      </c>
      <c r="DQ25">
        <v>0.386</v>
      </c>
      <c r="DR25">
        <v>400</v>
      </c>
      <c r="DS25">
        <v>27</v>
      </c>
      <c r="DT25">
        <v>0.28</v>
      </c>
      <c r="DU25">
        <v>0.04</v>
      </c>
      <c r="DV25">
        <v>2.80576869708293</v>
      </c>
      <c r="DW25">
        <v>-0.116792509175659</v>
      </c>
      <c r="DX25">
        <v>0.0264545553612142</v>
      </c>
      <c r="DY25">
        <v>1</v>
      </c>
      <c r="DZ25">
        <v>-3.74470166666667</v>
      </c>
      <c r="EA25">
        <v>0.0763256062291313</v>
      </c>
      <c r="EB25">
        <v>0.0268812088125185</v>
      </c>
      <c r="EC25">
        <v>1</v>
      </c>
      <c r="ED25">
        <v>0.937466466666667</v>
      </c>
      <c r="EE25">
        <v>-0.0135099977753045</v>
      </c>
      <c r="EF25">
        <v>0.00130084382186675</v>
      </c>
      <c r="EG25">
        <v>1</v>
      </c>
      <c r="EH25">
        <v>3</v>
      </c>
      <c r="EI25">
        <v>3</v>
      </c>
      <c r="EJ25" t="s">
        <v>297</v>
      </c>
      <c r="EK25">
        <v>100</v>
      </c>
      <c r="EL25">
        <v>100</v>
      </c>
      <c r="EM25">
        <v>-0.298</v>
      </c>
      <c r="EN25">
        <v>0.5252</v>
      </c>
      <c r="EO25">
        <v>-0.132816826468593</v>
      </c>
      <c r="EP25">
        <v>-1.60436505785889e-05</v>
      </c>
      <c r="EQ25">
        <v>-1.15305589960158e-06</v>
      </c>
      <c r="ER25">
        <v>3.65813499827708e-10</v>
      </c>
      <c r="ES25">
        <v>0.385854999999996</v>
      </c>
      <c r="ET25">
        <v>0</v>
      </c>
      <c r="EU25">
        <v>0</v>
      </c>
      <c r="EV25">
        <v>0</v>
      </c>
      <c r="EW25">
        <v>18</v>
      </c>
      <c r="EX25">
        <v>2225</v>
      </c>
      <c r="EY25">
        <v>1</v>
      </c>
      <c r="EZ25">
        <v>25</v>
      </c>
      <c r="FA25">
        <v>8.8</v>
      </c>
      <c r="FB25">
        <v>8.7</v>
      </c>
      <c r="FC25">
        <v>2</v>
      </c>
      <c r="FD25">
        <v>512.747</v>
      </c>
      <c r="FE25">
        <v>507.512</v>
      </c>
      <c r="FF25">
        <v>36.7795</v>
      </c>
      <c r="FG25">
        <v>36.5595</v>
      </c>
      <c r="FH25">
        <v>29.9999</v>
      </c>
      <c r="FI25">
        <v>36.2788</v>
      </c>
      <c r="FJ25">
        <v>36.2852</v>
      </c>
      <c r="FK25">
        <v>17.8851</v>
      </c>
      <c r="FL25">
        <v>0</v>
      </c>
      <c r="FM25">
        <v>100</v>
      </c>
      <c r="FN25">
        <v>-999.9</v>
      </c>
      <c r="FO25">
        <v>400</v>
      </c>
      <c r="FP25">
        <v>29.4925</v>
      </c>
      <c r="FQ25">
        <v>97.1259</v>
      </c>
      <c r="FR25">
        <v>101.979</v>
      </c>
    </row>
    <row r="26" spans="1:174">
      <c r="A26">
        <v>10</v>
      </c>
      <c r="B26">
        <v>1605212896.6</v>
      </c>
      <c r="C26">
        <v>2208.09999990463</v>
      </c>
      <c r="D26" t="s">
        <v>340</v>
      </c>
      <c r="E26" t="s">
        <v>341</v>
      </c>
      <c r="F26" t="s">
        <v>336</v>
      </c>
      <c r="G26" t="s">
        <v>337</v>
      </c>
      <c r="H26">
        <v>1605212888.85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292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342</v>
      </c>
      <c r="AR26">
        <v>15432.5</v>
      </c>
      <c r="AS26">
        <v>701.28404</v>
      </c>
      <c r="AT26">
        <v>898.54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343</v>
      </c>
      <c r="BC26">
        <v>701.28404</v>
      </c>
      <c r="BD26">
        <v>589.61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295</v>
      </c>
      <c r="BS26">
        <v>2</v>
      </c>
      <c r="BT26">
        <v>1605212888.85</v>
      </c>
      <c r="BU26">
        <v>393.606833333333</v>
      </c>
      <c r="BV26">
        <v>399.907366666667</v>
      </c>
      <c r="BW26">
        <v>29.2258666666667</v>
      </c>
      <c r="BX26">
        <v>27.69028</v>
      </c>
      <c r="BY26">
        <v>393.9026</v>
      </c>
      <c r="BZ26">
        <v>28.6640466666667</v>
      </c>
      <c r="CA26">
        <v>500.170766666667</v>
      </c>
      <c r="CB26">
        <v>101.753966666667</v>
      </c>
      <c r="CC26">
        <v>0.0999829733333333</v>
      </c>
      <c r="CD26">
        <v>38.33817</v>
      </c>
      <c r="CE26">
        <v>38.4351566666667</v>
      </c>
      <c r="CF26">
        <v>999.9</v>
      </c>
      <c r="CG26">
        <v>0</v>
      </c>
      <c r="CH26">
        <v>0</v>
      </c>
      <c r="CI26">
        <v>10002.4533333333</v>
      </c>
      <c r="CJ26">
        <v>0</v>
      </c>
      <c r="CK26">
        <v>1348.77433333333</v>
      </c>
      <c r="CL26">
        <v>1400.00566666667</v>
      </c>
      <c r="CM26">
        <v>0.900003033333333</v>
      </c>
      <c r="CN26">
        <v>0.0999968366666667</v>
      </c>
      <c r="CO26">
        <v>0</v>
      </c>
      <c r="CP26">
        <v>701.310933333333</v>
      </c>
      <c r="CQ26">
        <v>4.99948</v>
      </c>
      <c r="CR26">
        <v>11285.3</v>
      </c>
      <c r="CS26">
        <v>11417.64</v>
      </c>
      <c r="CT26">
        <v>48.8956</v>
      </c>
      <c r="CU26">
        <v>51.1663333333333</v>
      </c>
      <c r="CV26">
        <v>49.6996</v>
      </c>
      <c r="CW26">
        <v>50.5580666666666</v>
      </c>
      <c r="CX26">
        <v>51.6373333333333</v>
      </c>
      <c r="CY26">
        <v>1255.51133333333</v>
      </c>
      <c r="CZ26">
        <v>139.495</v>
      </c>
      <c r="DA26">
        <v>0</v>
      </c>
      <c r="DB26">
        <v>186.600000143051</v>
      </c>
      <c r="DC26">
        <v>0</v>
      </c>
      <c r="DD26">
        <v>701.28404</v>
      </c>
      <c r="DE26">
        <v>-3.19507692713795</v>
      </c>
      <c r="DF26">
        <v>-92.0461535299372</v>
      </c>
      <c r="DG26">
        <v>11284.64</v>
      </c>
      <c r="DH26">
        <v>15</v>
      </c>
      <c r="DI26">
        <v>1605212189.1</v>
      </c>
      <c r="DJ26" t="s">
        <v>329</v>
      </c>
      <c r="DK26">
        <v>1605212184.1</v>
      </c>
      <c r="DL26">
        <v>1605212189.1</v>
      </c>
      <c r="DM26">
        <v>3</v>
      </c>
      <c r="DN26">
        <v>-0.044</v>
      </c>
      <c r="DO26">
        <v>-0.098</v>
      </c>
      <c r="DP26">
        <v>-0.3</v>
      </c>
      <c r="DQ26">
        <v>0.386</v>
      </c>
      <c r="DR26">
        <v>400</v>
      </c>
      <c r="DS26">
        <v>27</v>
      </c>
      <c r="DT26">
        <v>0.28</v>
      </c>
      <c r="DU26">
        <v>0.04</v>
      </c>
      <c r="DV26">
        <v>4.7371537441039</v>
      </c>
      <c r="DW26">
        <v>-0.239266206118272</v>
      </c>
      <c r="DX26">
        <v>0.0314559752543644</v>
      </c>
      <c r="DY26">
        <v>1</v>
      </c>
      <c r="DZ26">
        <v>-6.30048866666667</v>
      </c>
      <c r="EA26">
        <v>0.292840578420471</v>
      </c>
      <c r="EB26">
        <v>0.038184323985403</v>
      </c>
      <c r="EC26">
        <v>0</v>
      </c>
      <c r="ED26">
        <v>1.535581</v>
      </c>
      <c r="EE26">
        <v>-0.0205051835372575</v>
      </c>
      <c r="EF26">
        <v>0.00165891802087984</v>
      </c>
      <c r="EG26">
        <v>1</v>
      </c>
      <c r="EH26">
        <v>2</v>
      </c>
      <c r="EI26">
        <v>3</v>
      </c>
      <c r="EJ26" t="s">
        <v>319</v>
      </c>
      <c r="EK26">
        <v>100</v>
      </c>
      <c r="EL26">
        <v>100</v>
      </c>
      <c r="EM26">
        <v>-0.295</v>
      </c>
      <c r="EN26">
        <v>0.5621</v>
      </c>
      <c r="EO26">
        <v>-0.132816826468593</v>
      </c>
      <c r="EP26">
        <v>-1.60436505785889e-05</v>
      </c>
      <c r="EQ26">
        <v>-1.15305589960158e-06</v>
      </c>
      <c r="ER26">
        <v>3.65813499827708e-10</v>
      </c>
      <c r="ES26">
        <v>0.385854999999996</v>
      </c>
      <c r="ET26">
        <v>0</v>
      </c>
      <c r="EU26">
        <v>0</v>
      </c>
      <c r="EV26">
        <v>0</v>
      </c>
      <c r="EW26">
        <v>18</v>
      </c>
      <c r="EX26">
        <v>2225</v>
      </c>
      <c r="EY26">
        <v>1</v>
      </c>
      <c r="EZ26">
        <v>25</v>
      </c>
      <c r="FA26">
        <v>11.9</v>
      </c>
      <c r="FB26">
        <v>11.8</v>
      </c>
      <c r="FC26">
        <v>2</v>
      </c>
      <c r="FD26">
        <v>513.181</v>
      </c>
      <c r="FE26">
        <v>506.731</v>
      </c>
      <c r="FF26">
        <v>37.015</v>
      </c>
      <c r="FG26">
        <v>36.5015</v>
      </c>
      <c r="FH26">
        <v>30.0001</v>
      </c>
      <c r="FI26">
        <v>36.2754</v>
      </c>
      <c r="FJ26">
        <v>36.2954</v>
      </c>
      <c r="FK26">
        <v>18.0027</v>
      </c>
      <c r="FL26">
        <v>0</v>
      </c>
      <c r="FM26">
        <v>100</v>
      </c>
      <c r="FN26">
        <v>-999.9</v>
      </c>
      <c r="FO26">
        <v>400</v>
      </c>
      <c r="FP26">
        <v>28.4283</v>
      </c>
      <c r="FQ26">
        <v>97.1622</v>
      </c>
      <c r="FR26">
        <v>101.997</v>
      </c>
    </row>
    <row r="27" spans="1:174">
      <c r="A27">
        <v>11</v>
      </c>
      <c r="B27">
        <v>1605213138.1</v>
      </c>
      <c r="C27">
        <v>2449.59999990463</v>
      </c>
      <c r="D27" t="s">
        <v>344</v>
      </c>
      <c r="E27" t="s">
        <v>345</v>
      </c>
      <c r="F27" t="s">
        <v>346</v>
      </c>
      <c r="G27" t="s">
        <v>347</v>
      </c>
      <c r="H27">
        <v>1605213130.1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292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348</v>
      </c>
      <c r="AR27">
        <v>15405.2</v>
      </c>
      <c r="AS27">
        <v>912.204730769231</v>
      </c>
      <c r="AT27">
        <v>1152.95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349</v>
      </c>
      <c r="BC27">
        <v>912.204730769231</v>
      </c>
      <c r="BD27">
        <v>674.62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295</v>
      </c>
      <c r="BS27">
        <v>2</v>
      </c>
      <c r="BT27">
        <v>1605213130.1</v>
      </c>
      <c r="BU27">
        <v>383.791612903226</v>
      </c>
      <c r="BV27">
        <v>399.924870967742</v>
      </c>
      <c r="BW27">
        <v>34.5586774193548</v>
      </c>
      <c r="BX27">
        <v>27.941464516129</v>
      </c>
      <c r="BY27">
        <v>384.079935483871</v>
      </c>
      <c r="BZ27">
        <v>33.7397580645161</v>
      </c>
      <c r="CA27">
        <v>500.152806451613</v>
      </c>
      <c r="CB27">
        <v>101.757967741935</v>
      </c>
      <c r="CC27">
        <v>0.100010870967742</v>
      </c>
      <c r="CD27">
        <v>38.4233161290323</v>
      </c>
      <c r="CE27">
        <v>37.4094096774194</v>
      </c>
      <c r="CF27">
        <v>999.9</v>
      </c>
      <c r="CG27">
        <v>0</v>
      </c>
      <c r="CH27">
        <v>0</v>
      </c>
      <c r="CI27">
        <v>9998.03225806452</v>
      </c>
      <c r="CJ27">
        <v>0</v>
      </c>
      <c r="CK27">
        <v>771.732096774194</v>
      </c>
      <c r="CL27">
        <v>1399.99580645161</v>
      </c>
      <c r="CM27">
        <v>0.899998225806452</v>
      </c>
      <c r="CN27">
        <v>0.100001606451613</v>
      </c>
      <c r="CO27">
        <v>0</v>
      </c>
      <c r="CP27">
        <v>912.569193548387</v>
      </c>
      <c r="CQ27">
        <v>4.99948</v>
      </c>
      <c r="CR27">
        <v>14279.8612903226</v>
      </c>
      <c r="CS27">
        <v>11417.5387096774</v>
      </c>
      <c r="CT27">
        <v>49.3525806451613</v>
      </c>
      <c r="CU27">
        <v>51.782</v>
      </c>
      <c r="CV27">
        <v>50.1288064516129</v>
      </c>
      <c r="CW27">
        <v>51.1105806451613</v>
      </c>
      <c r="CX27">
        <v>52.1085806451613</v>
      </c>
      <c r="CY27">
        <v>1255.49193548387</v>
      </c>
      <c r="CZ27">
        <v>139.503870967742</v>
      </c>
      <c r="DA27">
        <v>0</v>
      </c>
      <c r="DB27">
        <v>240.700000047684</v>
      </c>
      <c r="DC27">
        <v>0</v>
      </c>
      <c r="DD27">
        <v>912.204730769231</v>
      </c>
      <c r="DE27">
        <v>-40.2590426792515</v>
      </c>
      <c r="DF27">
        <v>-630.591452154072</v>
      </c>
      <c r="DG27">
        <v>14273.9923076923</v>
      </c>
      <c r="DH27">
        <v>15</v>
      </c>
      <c r="DI27">
        <v>1605212189.1</v>
      </c>
      <c r="DJ27" t="s">
        <v>329</v>
      </c>
      <c r="DK27">
        <v>1605212184.1</v>
      </c>
      <c r="DL27">
        <v>1605212189.1</v>
      </c>
      <c r="DM27">
        <v>3</v>
      </c>
      <c r="DN27">
        <v>-0.044</v>
      </c>
      <c r="DO27">
        <v>-0.098</v>
      </c>
      <c r="DP27">
        <v>-0.3</v>
      </c>
      <c r="DQ27">
        <v>0.386</v>
      </c>
      <c r="DR27">
        <v>400</v>
      </c>
      <c r="DS27">
        <v>27</v>
      </c>
      <c r="DT27">
        <v>0.28</v>
      </c>
      <c r="DU27">
        <v>0.04</v>
      </c>
      <c r="DV27">
        <v>11.2584581682856</v>
      </c>
      <c r="DW27">
        <v>0.116659719697351</v>
      </c>
      <c r="DX27">
        <v>0.0544919074132963</v>
      </c>
      <c r="DY27">
        <v>1</v>
      </c>
      <c r="DZ27">
        <v>-16.1359</v>
      </c>
      <c r="EA27">
        <v>-0.106817352614057</v>
      </c>
      <c r="EB27">
        <v>0.0648679581920069</v>
      </c>
      <c r="EC27">
        <v>1</v>
      </c>
      <c r="ED27">
        <v>6.6174</v>
      </c>
      <c r="EE27">
        <v>-0.0267993770856505</v>
      </c>
      <c r="EF27">
        <v>0.00232624590273688</v>
      </c>
      <c r="EG27">
        <v>1</v>
      </c>
      <c r="EH27">
        <v>3</v>
      </c>
      <c r="EI27">
        <v>3</v>
      </c>
      <c r="EJ27" t="s">
        <v>297</v>
      </c>
      <c r="EK27">
        <v>100</v>
      </c>
      <c r="EL27">
        <v>100</v>
      </c>
      <c r="EM27">
        <v>-0.288</v>
      </c>
      <c r="EN27">
        <v>0.8192</v>
      </c>
      <c r="EO27">
        <v>-0.132816826468593</v>
      </c>
      <c r="EP27">
        <v>-1.60436505785889e-05</v>
      </c>
      <c r="EQ27">
        <v>-1.15305589960158e-06</v>
      </c>
      <c r="ER27">
        <v>3.65813499827708e-10</v>
      </c>
      <c r="ES27">
        <v>0.385854999999996</v>
      </c>
      <c r="ET27">
        <v>0</v>
      </c>
      <c r="EU27">
        <v>0</v>
      </c>
      <c r="EV27">
        <v>0</v>
      </c>
      <c r="EW27">
        <v>18</v>
      </c>
      <c r="EX27">
        <v>2225</v>
      </c>
      <c r="EY27">
        <v>1</v>
      </c>
      <c r="EZ27">
        <v>25</v>
      </c>
      <c r="FA27">
        <v>15.9</v>
      </c>
      <c r="FB27">
        <v>15.8</v>
      </c>
      <c r="FC27">
        <v>2</v>
      </c>
      <c r="FD27">
        <v>515.418</v>
      </c>
      <c r="FE27">
        <v>504.387</v>
      </c>
      <c r="FF27">
        <v>37.2906</v>
      </c>
      <c r="FG27">
        <v>36.5595</v>
      </c>
      <c r="FH27">
        <v>30.0004</v>
      </c>
      <c r="FI27">
        <v>36.3279</v>
      </c>
      <c r="FJ27">
        <v>36.3426</v>
      </c>
      <c r="FK27">
        <v>18.1735</v>
      </c>
      <c r="FL27">
        <v>0</v>
      </c>
      <c r="FM27">
        <v>100</v>
      </c>
      <c r="FN27">
        <v>-999.9</v>
      </c>
      <c r="FO27">
        <v>400</v>
      </c>
      <c r="FP27">
        <v>29.1657</v>
      </c>
      <c r="FQ27">
        <v>97.1582</v>
      </c>
      <c r="FR27">
        <v>101.975</v>
      </c>
    </row>
    <row r="28" spans="1:174">
      <c r="A28">
        <v>12</v>
      </c>
      <c r="B28">
        <v>1605213283.1</v>
      </c>
      <c r="C28">
        <v>2594.59999990463</v>
      </c>
      <c r="D28" t="s">
        <v>350</v>
      </c>
      <c r="E28" t="s">
        <v>351</v>
      </c>
      <c r="F28" t="s">
        <v>346</v>
      </c>
      <c r="G28" t="s">
        <v>347</v>
      </c>
      <c r="H28">
        <v>1605213275.35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292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352</v>
      </c>
      <c r="AR28">
        <v>15404.4</v>
      </c>
      <c r="AS28">
        <v>863.78472</v>
      </c>
      <c r="AT28">
        <v>1086.11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353</v>
      </c>
      <c r="BC28">
        <v>863.78472</v>
      </c>
      <c r="BD28">
        <v>655.88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295</v>
      </c>
      <c r="BS28">
        <v>2</v>
      </c>
      <c r="BT28">
        <v>1605213275.35</v>
      </c>
      <c r="BU28">
        <v>384.029366666667</v>
      </c>
      <c r="BV28">
        <v>399.892433333333</v>
      </c>
      <c r="BW28">
        <v>34.5920933333333</v>
      </c>
      <c r="BX28">
        <v>28.12532</v>
      </c>
      <c r="BY28">
        <v>384.3178</v>
      </c>
      <c r="BZ28">
        <v>33.7715633333333</v>
      </c>
      <c r="CA28">
        <v>500.1458</v>
      </c>
      <c r="CB28">
        <v>101.761366666667</v>
      </c>
      <c r="CC28">
        <v>0.100056306666667</v>
      </c>
      <c r="CD28">
        <v>38.31941</v>
      </c>
      <c r="CE28">
        <v>37.1728033333333</v>
      </c>
      <c r="CF28">
        <v>999.9</v>
      </c>
      <c r="CG28">
        <v>0</v>
      </c>
      <c r="CH28">
        <v>0</v>
      </c>
      <c r="CI28">
        <v>9996.62366666666</v>
      </c>
      <c r="CJ28">
        <v>0</v>
      </c>
      <c r="CK28">
        <v>640.5948</v>
      </c>
      <c r="CL28">
        <v>1400.01133333333</v>
      </c>
      <c r="CM28">
        <v>0.899998533333333</v>
      </c>
      <c r="CN28">
        <v>0.100001293333333</v>
      </c>
      <c r="CO28">
        <v>0</v>
      </c>
      <c r="CP28">
        <v>863.846</v>
      </c>
      <c r="CQ28">
        <v>4.99948</v>
      </c>
      <c r="CR28">
        <v>13488.3466666667</v>
      </c>
      <c r="CS28">
        <v>11417.65</v>
      </c>
      <c r="CT28">
        <v>49.3122</v>
      </c>
      <c r="CU28">
        <v>51.812</v>
      </c>
      <c r="CV28">
        <v>50.1870666666666</v>
      </c>
      <c r="CW28">
        <v>51.0040666666667</v>
      </c>
      <c r="CX28">
        <v>52.0746666666667</v>
      </c>
      <c r="CY28">
        <v>1255.50733333333</v>
      </c>
      <c r="CZ28">
        <v>139.504</v>
      </c>
      <c r="DA28">
        <v>0</v>
      </c>
      <c r="DB28">
        <v>144.200000047684</v>
      </c>
      <c r="DC28">
        <v>0</v>
      </c>
      <c r="DD28">
        <v>863.78472</v>
      </c>
      <c r="DE28">
        <v>-5.25899999309368</v>
      </c>
      <c r="DF28">
        <v>-61.2615385219024</v>
      </c>
      <c r="DG28">
        <v>13487.012</v>
      </c>
      <c r="DH28">
        <v>15</v>
      </c>
      <c r="DI28">
        <v>1605212189.1</v>
      </c>
      <c r="DJ28" t="s">
        <v>329</v>
      </c>
      <c r="DK28">
        <v>1605212184.1</v>
      </c>
      <c r="DL28">
        <v>1605212189.1</v>
      </c>
      <c r="DM28">
        <v>3</v>
      </c>
      <c r="DN28">
        <v>-0.044</v>
      </c>
      <c r="DO28">
        <v>-0.098</v>
      </c>
      <c r="DP28">
        <v>-0.3</v>
      </c>
      <c r="DQ28">
        <v>0.386</v>
      </c>
      <c r="DR28">
        <v>400</v>
      </c>
      <c r="DS28">
        <v>27</v>
      </c>
      <c r="DT28">
        <v>0.28</v>
      </c>
      <c r="DU28">
        <v>0.04</v>
      </c>
      <c r="DV28">
        <v>11.0844533062283</v>
      </c>
      <c r="DW28">
        <v>0.0033200286995281</v>
      </c>
      <c r="DX28">
        <v>0.0336757188059607</v>
      </c>
      <c r="DY28">
        <v>1</v>
      </c>
      <c r="DZ28">
        <v>-15.8667466666667</v>
      </c>
      <c r="EA28">
        <v>0.0366327030033514</v>
      </c>
      <c r="EB28">
        <v>0.0412906505424924</v>
      </c>
      <c r="EC28">
        <v>1</v>
      </c>
      <c r="ED28">
        <v>6.46748433333333</v>
      </c>
      <c r="EE28">
        <v>-0.0934192658509501</v>
      </c>
      <c r="EF28">
        <v>0.00681620700161677</v>
      </c>
      <c r="EG28">
        <v>1</v>
      </c>
      <c r="EH28">
        <v>3</v>
      </c>
      <c r="EI28">
        <v>3</v>
      </c>
      <c r="EJ28" t="s">
        <v>297</v>
      </c>
      <c r="EK28">
        <v>100</v>
      </c>
      <c r="EL28">
        <v>100</v>
      </c>
      <c r="EM28">
        <v>-0.288</v>
      </c>
      <c r="EN28">
        <v>0.8204</v>
      </c>
      <c r="EO28">
        <v>-0.132816826468593</v>
      </c>
      <c r="EP28">
        <v>-1.60436505785889e-05</v>
      </c>
      <c r="EQ28">
        <v>-1.15305589960158e-06</v>
      </c>
      <c r="ER28">
        <v>3.65813499827708e-10</v>
      </c>
      <c r="ES28">
        <v>0.385854999999996</v>
      </c>
      <c r="ET28">
        <v>0</v>
      </c>
      <c r="EU28">
        <v>0</v>
      </c>
      <c r="EV28">
        <v>0</v>
      </c>
      <c r="EW28">
        <v>18</v>
      </c>
      <c r="EX28">
        <v>2225</v>
      </c>
      <c r="EY28">
        <v>1</v>
      </c>
      <c r="EZ28">
        <v>25</v>
      </c>
      <c r="FA28">
        <v>18.3</v>
      </c>
      <c r="FB28">
        <v>18.2</v>
      </c>
      <c r="FC28">
        <v>2</v>
      </c>
      <c r="FD28">
        <v>515.361</v>
      </c>
      <c r="FE28">
        <v>503.16</v>
      </c>
      <c r="FF28">
        <v>37.2875</v>
      </c>
      <c r="FG28">
        <v>36.5732</v>
      </c>
      <c r="FH28">
        <v>29.9998</v>
      </c>
      <c r="FI28">
        <v>36.3386</v>
      </c>
      <c r="FJ28">
        <v>36.3527</v>
      </c>
      <c r="FK28">
        <v>18.2808</v>
      </c>
      <c r="FL28">
        <v>0</v>
      </c>
      <c r="FM28">
        <v>100</v>
      </c>
      <c r="FN28">
        <v>-999.9</v>
      </c>
      <c r="FO28">
        <v>400</v>
      </c>
      <c r="FP28">
        <v>34.2047</v>
      </c>
      <c r="FQ28">
        <v>97.1716</v>
      </c>
      <c r="FR28">
        <v>101.975</v>
      </c>
    </row>
    <row r="29" spans="1:174">
      <c r="A29">
        <v>13</v>
      </c>
      <c r="B29">
        <v>1605213500.6</v>
      </c>
      <c r="C29">
        <v>2812.09999990463</v>
      </c>
      <c r="D29" t="s">
        <v>354</v>
      </c>
      <c r="E29" t="s">
        <v>355</v>
      </c>
      <c r="F29" t="s">
        <v>356</v>
      </c>
      <c r="G29" t="s">
        <v>357</v>
      </c>
      <c r="H29">
        <v>1605213492.6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292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358</v>
      </c>
      <c r="AR29">
        <v>15446.9</v>
      </c>
      <c r="AS29">
        <v>816.748076923077</v>
      </c>
      <c r="AT29">
        <v>1049.64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359</v>
      </c>
      <c r="BC29">
        <v>816.748076923077</v>
      </c>
      <c r="BD29">
        <v>594.29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295</v>
      </c>
      <c r="BS29">
        <v>2</v>
      </c>
      <c r="BT29">
        <v>1605213492.6</v>
      </c>
      <c r="BU29">
        <v>386.311129032258</v>
      </c>
      <c r="BV29">
        <v>399.912064516129</v>
      </c>
      <c r="BW29">
        <v>33.0753</v>
      </c>
      <c r="BX29">
        <v>28.4570258064516</v>
      </c>
      <c r="BY29">
        <v>386.554032258065</v>
      </c>
      <c r="BZ29">
        <v>32.2982225806452</v>
      </c>
      <c r="CA29">
        <v>500.145774193548</v>
      </c>
      <c r="CB29">
        <v>101.761096774194</v>
      </c>
      <c r="CC29">
        <v>0.0999875677419355</v>
      </c>
      <c r="CD29">
        <v>38.5004516129032</v>
      </c>
      <c r="CE29">
        <v>37.9976741935484</v>
      </c>
      <c r="CF29">
        <v>999.9</v>
      </c>
      <c r="CG29">
        <v>0</v>
      </c>
      <c r="CH29">
        <v>0</v>
      </c>
      <c r="CI29">
        <v>9997.45967741935</v>
      </c>
      <c r="CJ29">
        <v>0</v>
      </c>
      <c r="CK29">
        <v>369.148612903226</v>
      </c>
      <c r="CL29">
        <v>1400.0064516129</v>
      </c>
      <c r="CM29">
        <v>0.900007548387097</v>
      </c>
      <c r="CN29">
        <v>0.0999921290322581</v>
      </c>
      <c r="CO29">
        <v>0</v>
      </c>
      <c r="CP29">
        <v>817.804903225807</v>
      </c>
      <c r="CQ29">
        <v>4.99948</v>
      </c>
      <c r="CR29">
        <v>12477.3161290323</v>
      </c>
      <c r="CS29">
        <v>11417.6580645161</v>
      </c>
      <c r="CT29">
        <v>49.401</v>
      </c>
      <c r="CU29">
        <v>51.288</v>
      </c>
      <c r="CV29">
        <v>50.142935483871</v>
      </c>
      <c r="CW29">
        <v>51.038064516129</v>
      </c>
      <c r="CX29">
        <v>52.0965483870968</v>
      </c>
      <c r="CY29">
        <v>1255.51580645161</v>
      </c>
      <c r="CZ29">
        <v>139.490967741935</v>
      </c>
      <c r="DA29">
        <v>0</v>
      </c>
      <c r="DB29">
        <v>216.900000095367</v>
      </c>
      <c r="DC29">
        <v>0</v>
      </c>
      <c r="DD29">
        <v>816.748076923077</v>
      </c>
      <c r="DE29">
        <v>-84.7679316871714</v>
      </c>
      <c r="DF29">
        <v>-1195.29572735202</v>
      </c>
      <c r="DG29">
        <v>12460.5538461538</v>
      </c>
      <c r="DH29">
        <v>15</v>
      </c>
      <c r="DI29">
        <v>1605213351.1</v>
      </c>
      <c r="DJ29" t="s">
        <v>360</v>
      </c>
      <c r="DK29">
        <v>1605213345.1</v>
      </c>
      <c r="DL29">
        <v>1605213351.1</v>
      </c>
      <c r="DM29">
        <v>4</v>
      </c>
      <c r="DN29">
        <v>0.047</v>
      </c>
      <c r="DO29">
        <v>-0.111</v>
      </c>
      <c r="DP29">
        <v>-0.253</v>
      </c>
      <c r="DQ29">
        <v>0.417</v>
      </c>
      <c r="DR29">
        <v>399</v>
      </c>
      <c r="DS29">
        <v>28</v>
      </c>
      <c r="DT29">
        <v>0.33</v>
      </c>
      <c r="DU29">
        <v>0.17</v>
      </c>
      <c r="DV29">
        <v>9.80304766132711</v>
      </c>
      <c r="DW29">
        <v>-1.07646404360604</v>
      </c>
      <c r="DX29">
        <v>0.083356213479271</v>
      </c>
      <c r="DY29">
        <v>0</v>
      </c>
      <c r="DZ29">
        <v>-13.5971466666667</v>
      </c>
      <c r="EA29">
        <v>1.5494602892102</v>
      </c>
      <c r="EB29">
        <v>0.116751533132927</v>
      </c>
      <c r="EC29">
        <v>0</v>
      </c>
      <c r="ED29">
        <v>4.616028</v>
      </c>
      <c r="EE29">
        <v>-0.561193681868749</v>
      </c>
      <c r="EF29">
        <v>0.0404829392378238</v>
      </c>
      <c r="EG29">
        <v>0</v>
      </c>
      <c r="EH29">
        <v>0</v>
      </c>
      <c r="EI29">
        <v>3</v>
      </c>
      <c r="EJ29" t="s">
        <v>361</v>
      </c>
      <c r="EK29">
        <v>100</v>
      </c>
      <c r="EL29">
        <v>100</v>
      </c>
      <c r="EM29">
        <v>-0.243</v>
      </c>
      <c r="EN29">
        <v>0.774</v>
      </c>
      <c r="EO29">
        <v>-0.0855440856451106</v>
      </c>
      <c r="EP29">
        <v>-1.60436505785889e-05</v>
      </c>
      <c r="EQ29">
        <v>-1.15305589960158e-06</v>
      </c>
      <c r="ER29">
        <v>3.65813499827708e-10</v>
      </c>
      <c r="ES29">
        <v>0.417114999999995</v>
      </c>
      <c r="ET29">
        <v>0</v>
      </c>
      <c r="EU29">
        <v>0</v>
      </c>
      <c r="EV29">
        <v>0</v>
      </c>
      <c r="EW29">
        <v>18</v>
      </c>
      <c r="EX29">
        <v>2225</v>
      </c>
      <c r="EY29">
        <v>1</v>
      </c>
      <c r="EZ29">
        <v>25</v>
      </c>
      <c r="FA29">
        <v>2.6</v>
      </c>
      <c r="FB29">
        <v>2.5</v>
      </c>
      <c r="FC29">
        <v>2</v>
      </c>
      <c r="FD29">
        <v>515.506</v>
      </c>
      <c r="FE29">
        <v>502.096</v>
      </c>
      <c r="FF29">
        <v>37.3793</v>
      </c>
      <c r="FG29">
        <v>36.5663</v>
      </c>
      <c r="FH29">
        <v>30.0001</v>
      </c>
      <c r="FI29">
        <v>36.3261</v>
      </c>
      <c r="FJ29">
        <v>36.3489</v>
      </c>
      <c r="FK29">
        <v>18.4538</v>
      </c>
      <c r="FL29">
        <v>0</v>
      </c>
      <c r="FM29">
        <v>100</v>
      </c>
      <c r="FN29">
        <v>-999.9</v>
      </c>
      <c r="FO29">
        <v>400</v>
      </c>
      <c r="FP29">
        <v>34.2755</v>
      </c>
      <c r="FQ29">
        <v>97.1882</v>
      </c>
      <c r="FR29">
        <v>101.975</v>
      </c>
    </row>
    <row r="30" spans="1:174">
      <c r="A30">
        <v>14</v>
      </c>
      <c r="B30">
        <v>1605213635.1</v>
      </c>
      <c r="C30">
        <v>2946.59999990463</v>
      </c>
      <c r="D30" t="s">
        <v>362</v>
      </c>
      <c r="E30" t="s">
        <v>363</v>
      </c>
      <c r="F30" t="s">
        <v>356</v>
      </c>
      <c r="G30" t="s">
        <v>357</v>
      </c>
      <c r="H30">
        <v>1605213627.1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5</v>
      </c>
      <c r="AG30">
        <v>1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292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364</v>
      </c>
      <c r="AR30">
        <v>15445.9</v>
      </c>
      <c r="AS30">
        <v>819.19656</v>
      </c>
      <c r="AT30">
        <v>1110.84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365</v>
      </c>
      <c r="BC30">
        <v>819.19656</v>
      </c>
      <c r="BD30">
        <v>602.19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295</v>
      </c>
      <c r="BS30">
        <v>2</v>
      </c>
      <c r="BT30">
        <v>1605213627.1</v>
      </c>
      <c r="BU30">
        <v>384.588451612903</v>
      </c>
      <c r="BV30">
        <v>399.900451612903</v>
      </c>
      <c r="BW30">
        <v>33.4628548387097</v>
      </c>
      <c r="BX30">
        <v>28.6614387096774</v>
      </c>
      <c r="BY30">
        <v>384.830258064516</v>
      </c>
      <c r="BZ30">
        <v>32.6670387096774</v>
      </c>
      <c r="CA30">
        <v>500.130677419355</v>
      </c>
      <c r="CB30">
        <v>101.754967741935</v>
      </c>
      <c r="CC30">
        <v>0.0999919387096774</v>
      </c>
      <c r="CD30">
        <v>38.6381161290323</v>
      </c>
      <c r="CE30">
        <v>38.1443129032258</v>
      </c>
      <c r="CF30">
        <v>999.9</v>
      </c>
      <c r="CG30">
        <v>0</v>
      </c>
      <c r="CH30">
        <v>0</v>
      </c>
      <c r="CI30">
        <v>9995.24290322581</v>
      </c>
      <c r="CJ30">
        <v>0</v>
      </c>
      <c r="CK30">
        <v>412.363774193548</v>
      </c>
      <c r="CL30">
        <v>1399.98387096774</v>
      </c>
      <c r="CM30">
        <v>0.899997322580645</v>
      </c>
      <c r="CN30">
        <v>0.100002580645161</v>
      </c>
      <c r="CO30">
        <v>0</v>
      </c>
      <c r="CP30">
        <v>821.567387096774</v>
      </c>
      <c r="CQ30">
        <v>4.99948</v>
      </c>
      <c r="CR30">
        <v>12921.0322580645</v>
      </c>
      <c r="CS30">
        <v>11417.435483871</v>
      </c>
      <c r="CT30">
        <v>49.511935483871</v>
      </c>
      <c r="CU30">
        <v>51.125</v>
      </c>
      <c r="CV30">
        <v>50.1930967741935</v>
      </c>
      <c r="CW30">
        <v>51.042064516129</v>
      </c>
      <c r="CX30">
        <v>52.2012258064516</v>
      </c>
      <c r="CY30">
        <v>1255.48258064516</v>
      </c>
      <c r="CZ30">
        <v>139.502580645161</v>
      </c>
      <c r="DA30">
        <v>0</v>
      </c>
      <c r="DB30">
        <v>133.5</v>
      </c>
      <c r="DC30">
        <v>0</v>
      </c>
      <c r="DD30">
        <v>819.19656</v>
      </c>
      <c r="DE30">
        <v>-200.535384907818</v>
      </c>
      <c r="DF30">
        <v>-3268.71538768891</v>
      </c>
      <c r="DG30">
        <v>12898.24</v>
      </c>
      <c r="DH30">
        <v>15</v>
      </c>
      <c r="DI30">
        <v>1605213351.1</v>
      </c>
      <c r="DJ30" t="s">
        <v>360</v>
      </c>
      <c r="DK30">
        <v>1605213345.1</v>
      </c>
      <c r="DL30">
        <v>1605213351.1</v>
      </c>
      <c r="DM30">
        <v>4</v>
      </c>
      <c r="DN30">
        <v>0.047</v>
      </c>
      <c r="DO30">
        <v>-0.111</v>
      </c>
      <c r="DP30">
        <v>-0.253</v>
      </c>
      <c r="DQ30">
        <v>0.417</v>
      </c>
      <c r="DR30">
        <v>399</v>
      </c>
      <c r="DS30">
        <v>28</v>
      </c>
      <c r="DT30">
        <v>0.33</v>
      </c>
      <c r="DU30">
        <v>0.17</v>
      </c>
      <c r="DV30">
        <v>11.1834669540766</v>
      </c>
      <c r="DW30">
        <v>-1.10061069411429</v>
      </c>
      <c r="DX30">
        <v>0.0923928061014042</v>
      </c>
      <c r="DY30">
        <v>0</v>
      </c>
      <c r="DZ30">
        <v>-15.3121933333333</v>
      </c>
      <c r="EA30">
        <v>1.03567875417133</v>
      </c>
      <c r="EB30">
        <v>0.0922624912350023</v>
      </c>
      <c r="EC30">
        <v>0</v>
      </c>
      <c r="ED30">
        <v>4.80049633333333</v>
      </c>
      <c r="EE30">
        <v>0.259461890989991</v>
      </c>
      <c r="EF30">
        <v>0.0188150828651437</v>
      </c>
      <c r="EG30">
        <v>0</v>
      </c>
      <c r="EH30">
        <v>0</v>
      </c>
      <c r="EI30">
        <v>3</v>
      </c>
      <c r="EJ30" t="s">
        <v>361</v>
      </c>
      <c r="EK30">
        <v>100</v>
      </c>
      <c r="EL30">
        <v>100</v>
      </c>
      <c r="EM30">
        <v>-0.242</v>
      </c>
      <c r="EN30">
        <v>0.7977</v>
      </c>
      <c r="EO30">
        <v>-0.0855440856451106</v>
      </c>
      <c r="EP30">
        <v>-1.60436505785889e-05</v>
      </c>
      <c r="EQ30">
        <v>-1.15305589960158e-06</v>
      </c>
      <c r="ER30">
        <v>3.65813499827708e-10</v>
      </c>
      <c r="ES30">
        <v>0.417114999999995</v>
      </c>
      <c r="ET30">
        <v>0</v>
      </c>
      <c r="EU30">
        <v>0</v>
      </c>
      <c r="EV30">
        <v>0</v>
      </c>
      <c r="EW30">
        <v>18</v>
      </c>
      <c r="EX30">
        <v>2225</v>
      </c>
      <c r="EY30">
        <v>1</v>
      </c>
      <c r="EZ30">
        <v>25</v>
      </c>
      <c r="FA30">
        <v>4.8</v>
      </c>
      <c r="FB30">
        <v>4.7</v>
      </c>
      <c r="FC30">
        <v>2</v>
      </c>
      <c r="FD30">
        <v>474.995</v>
      </c>
      <c r="FE30">
        <v>500.978</v>
      </c>
      <c r="FF30">
        <v>37.5412</v>
      </c>
      <c r="FG30">
        <v>36.6547</v>
      </c>
      <c r="FH30">
        <v>30.0002</v>
      </c>
      <c r="FI30">
        <v>36.3915</v>
      </c>
      <c r="FJ30">
        <v>36.4068</v>
      </c>
      <c r="FK30">
        <v>18.5608</v>
      </c>
      <c r="FL30">
        <v>0</v>
      </c>
      <c r="FM30">
        <v>100</v>
      </c>
      <c r="FN30">
        <v>-999.9</v>
      </c>
      <c r="FO30">
        <v>400</v>
      </c>
      <c r="FP30">
        <v>32.8522</v>
      </c>
      <c r="FQ30">
        <v>97.1834</v>
      </c>
      <c r="FR30">
        <v>101.955</v>
      </c>
    </row>
    <row r="31" spans="1:174">
      <c r="A31">
        <v>15</v>
      </c>
      <c r="B31">
        <v>1605214023.5</v>
      </c>
      <c r="C31">
        <v>3335</v>
      </c>
      <c r="D31" t="s">
        <v>366</v>
      </c>
      <c r="E31" t="s">
        <v>367</v>
      </c>
      <c r="F31" t="s">
        <v>368</v>
      </c>
      <c r="G31" t="s">
        <v>291</v>
      </c>
      <c r="H31">
        <v>1605214015.75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292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369</v>
      </c>
      <c r="AR31">
        <v>15413</v>
      </c>
      <c r="AS31">
        <v>701.7052</v>
      </c>
      <c r="AT31">
        <v>895.2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370</v>
      </c>
      <c r="BC31">
        <v>701.7052</v>
      </c>
      <c r="BD31">
        <v>590.4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295</v>
      </c>
      <c r="BS31">
        <v>2</v>
      </c>
      <c r="BT31">
        <v>1605214015.75</v>
      </c>
      <c r="BU31">
        <v>389.5094</v>
      </c>
      <c r="BV31">
        <v>399.920933333333</v>
      </c>
      <c r="BW31">
        <v>32.7025133333333</v>
      </c>
      <c r="BX31">
        <v>29.2515966666667</v>
      </c>
      <c r="BY31">
        <v>389.8072</v>
      </c>
      <c r="BZ31">
        <v>31.9351266666667</v>
      </c>
      <c r="CA31">
        <v>500.158533333333</v>
      </c>
      <c r="CB31">
        <v>101.748933333333</v>
      </c>
      <c r="CC31">
        <v>0.09999165</v>
      </c>
      <c r="CD31">
        <v>39.1342666666667</v>
      </c>
      <c r="CE31">
        <v>39.0370633333333</v>
      </c>
      <c r="CF31">
        <v>999.9</v>
      </c>
      <c r="CG31">
        <v>0</v>
      </c>
      <c r="CH31">
        <v>0</v>
      </c>
      <c r="CI31">
        <v>10001.8783333333</v>
      </c>
      <c r="CJ31">
        <v>0</v>
      </c>
      <c r="CK31">
        <v>871.478566666667</v>
      </c>
      <c r="CL31">
        <v>1399.987</v>
      </c>
      <c r="CM31">
        <v>0.899997333333333</v>
      </c>
      <c r="CN31">
        <v>0.1000025</v>
      </c>
      <c r="CO31">
        <v>0</v>
      </c>
      <c r="CP31">
        <v>701.827266666667</v>
      </c>
      <c r="CQ31">
        <v>4.99948</v>
      </c>
      <c r="CR31">
        <v>11729.0966666667</v>
      </c>
      <c r="CS31">
        <v>11417.4666666667</v>
      </c>
      <c r="CT31">
        <v>49.1539333333333</v>
      </c>
      <c r="CU31">
        <v>50.7624</v>
      </c>
      <c r="CV31">
        <v>49.8058666666667</v>
      </c>
      <c r="CW31">
        <v>50.6394</v>
      </c>
      <c r="CX31">
        <v>51.9246666666667</v>
      </c>
      <c r="CY31">
        <v>1255.484</v>
      </c>
      <c r="CZ31">
        <v>139.503</v>
      </c>
      <c r="DA31">
        <v>0</v>
      </c>
      <c r="DB31">
        <v>387.799999952316</v>
      </c>
      <c r="DC31">
        <v>0</v>
      </c>
      <c r="DD31">
        <v>701.7052</v>
      </c>
      <c r="DE31">
        <v>-13.0846153596632</v>
      </c>
      <c r="DF31">
        <v>-271.215384082933</v>
      </c>
      <c r="DG31">
        <v>11726.624</v>
      </c>
      <c r="DH31">
        <v>15</v>
      </c>
      <c r="DI31">
        <v>1605213801.6</v>
      </c>
      <c r="DJ31" t="s">
        <v>371</v>
      </c>
      <c r="DK31">
        <v>1605213796.6</v>
      </c>
      <c r="DL31">
        <v>1605213801.6</v>
      </c>
      <c r="DM31">
        <v>5</v>
      </c>
      <c r="DN31">
        <v>-0.052</v>
      </c>
      <c r="DO31">
        <v>-0.156</v>
      </c>
      <c r="DP31">
        <v>-0.305</v>
      </c>
      <c r="DQ31">
        <v>0.426</v>
      </c>
      <c r="DR31">
        <v>400</v>
      </c>
      <c r="DS31">
        <v>29</v>
      </c>
      <c r="DT31">
        <v>0.36</v>
      </c>
      <c r="DU31">
        <v>0.19</v>
      </c>
      <c r="DV31">
        <v>7.52750723294743</v>
      </c>
      <c r="DW31">
        <v>-0.408833141224471</v>
      </c>
      <c r="DX31">
        <v>0.0436159502997538</v>
      </c>
      <c r="DY31">
        <v>1</v>
      </c>
      <c r="DZ31">
        <v>-10.4185967741935</v>
      </c>
      <c r="EA31">
        <v>0.569370967741954</v>
      </c>
      <c r="EB31">
        <v>0.056978714100635</v>
      </c>
      <c r="EC31">
        <v>0</v>
      </c>
      <c r="ED31">
        <v>3.45354935483871</v>
      </c>
      <c r="EE31">
        <v>-0.207096290322587</v>
      </c>
      <c r="EF31">
        <v>0.0154528189171747</v>
      </c>
      <c r="EG31">
        <v>0</v>
      </c>
      <c r="EH31">
        <v>1</v>
      </c>
      <c r="EI31">
        <v>3</v>
      </c>
      <c r="EJ31" t="s">
        <v>302</v>
      </c>
      <c r="EK31">
        <v>100</v>
      </c>
      <c r="EL31">
        <v>100</v>
      </c>
      <c r="EM31">
        <v>-0.298</v>
      </c>
      <c r="EN31">
        <v>0.767</v>
      </c>
      <c r="EO31">
        <v>-0.1379206031555</v>
      </c>
      <c r="EP31">
        <v>-1.60436505785889e-05</v>
      </c>
      <c r="EQ31">
        <v>-1.15305589960158e-06</v>
      </c>
      <c r="ER31">
        <v>3.65813499827708e-10</v>
      </c>
      <c r="ES31">
        <v>0.425889999999999</v>
      </c>
      <c r="ET31">
        <v>0</v>
      </c>
      <c r="EU31">
        <v>0</v>
      </c>
      <c r="EV31">
        <v>0</v>
      </c>
      <c r="EW31">
        <v>18</v>
      </c>
      <c r="EX31">
        <v>2225</v>
      </c>
      <c r="EY31">
        <v>1</v>
      </c>
      <c r="EZ31">
        <v>25</v>
      </c>
      <c r="FA31">
        <v>3.8</v>
      </c>
      <c r="FB31">
        <v>3.7</v>
      </c>
      <c r="FC31">
        <v>2</v>
      </c>
      <c r="FD31">
        <v>513.955</v>
      </c>
      <c r="FE31">
        <v>500.862</v>
      </c>
      <c r="FF31">
        <v>37.8462</v>
      </c>
      <c r="FG31">
        <v>36.626</v>
      </c>
      <c r="FH31">
        <v>30.0002</v>
      </c>
      <c r="FI31">
        <v>36.3817</v>
      </c>
      <c r="FJ31">
        <v>36.4068</v>
      </c>
      <c r="FK31">
        <v>18.8541</v>
      </c>
      <c r="FL31">
        <v>0</v>
      </c>
      <c r="FM31">
        <v>100</v>
      </c>
      <c r="FN31">
        <v>-999.9</v>
      </c>
      <c r="FO31">
        <v>400</v>
      </c>
      <c r="FP31">
        <v>33.2278</v>
      </c>
      <c r="FQ31">
        <v>97.2151</v>
      </c>
      <c r="FR31">
        <v>101.959</v>
      </c>
    </row>
    <row r="32" spans="1:174">
      <c r="A32">
        <v>16</v>
      </c>
      <c r="B32">
        <v>1605214304.5</v>
      </c>
      <c r="C32">
        <v>3616</v>
      </c>
      <c r="D32" t="s">
        <v>372</v>
      </c>
      <c r="E32" t="s">
        <v>373</v>
      </c>
      <c r="F32" t="s">
        <v>368</v>
      </c>
      <c r="G32" t="s">
        <v>291</v>
      </c>
      <c r="H32">
        <v>1605214296.5</v>
      </c>
      <c r="I32">
        <f>(J32)/1000</f>
        <v>0</v>
      </c>
      <c r="J32">
        <f>1000*CA32*AH32*(BW32-BX32)/(100*BP32*(1000-AH32*BW32))</f>
        <v>0</v>
      </c>
      <c r="K32">
        <f>CA32*AH32*(BV32-BU32*(1000-AH32*BX32)/(1000-AH32*BW32))/(100*BP32)</f>
        <v>0</v>
      </c>
      <c r="L32">
        <f>BU32 - IF(AH32&gt;1, K32*BP32*100.0/(AJ32*CI32), 0)</f>
        <v>0</v>
      </c>
      <c r="M32">
        <f>((S32-I32/2)*L32-K32)/(S32+I32/2)</f>
        <v>0</v>
      </c>
      <c r="N32">
        <f>M32*(CB32+CC32)/1000.0</f>
        <v>0</v>
      </c>
      <c r="O32">
        <f>(BU32 - IF(AH32&gt;1, K32*BP32*100.0/(AJ32*CI32), 0))*(CB32+CC32)/1000.0</f>
        <v>0</v>
      </c>
      <c r="P32">
        <f>2.0/((1/R32-1/Q32)+SIGN(R32)*SQRT((1/R32-1/Q32)*(1/R32-1/Q32) + 4*BQ32/((BQ32+1)*(BQ32+1))*(2*1/R32*1/Q32-1/Q32*1/Q32)))</f>
        <v>0</v>
      </c>
      <c r="Q32">
        <f>IF(LEFT(BR32,1)&lt;&gt;"0",IF(LEFT(BR32,1)="1",3.0,BS32),$D$5+$E$5*(CI32*CB32/($K$5*1000))+$F$5*(CI32*CB32/($K$5*1000))*MAX(MIN(BP32,$J$5),$I$5)*MAX(MIN(BP32,$J$5),$I$5)+$G$5*MAX(MIN(BP32,$J$5),$I$5)*(CI32*CB32/($K$5*1000))+$H$5*(CI32*CB32/($K$5*1000))*(CI32*CB32/($K$5*1000)))</f>
        <v>0</v>
      </c>
      <c r="R32">
        <f>I32*(1000-(1000*0.61365*exp(17.502*V32/(240.97+V32))/(CB32+CC32)+BW32)/2)/(1000*0.61365*exp(17.502*V32/(240.97+V32))/(CB32+CC32)-BW32)</f>
        <v>0</v>
      </c>
      <c r="S32">
        <f>1/((BQ32+1)/(P32/1.6)+1/(Q32/1.37)) + BQ32/((BQ32+1)/(P32/1.6) + BQ32/(Q32/1.37))</f>
        <v>0</v>
      </c>
      <c r="T32">
        <f>(BM32*BO32)</f>
        <v>0</v>
      </c>
      <c r="U32">
        <f>(CD32+(T32+2*0.95*5.67E-8*(((CD32+$B$7)+273)^4-(CD32+273)^4)-44100*I32)/(1.84*29.3*Q32+8*0.95*5.67E-8*(CD32+273)^3))</f>
        <v>0</v>
      </c>
      <c r="V32">
        <f>($C$7*CE32+$D$7*CF32+$E$7*U32)</f>
        <v>0</v>
      </c>
      <c r="W32">
        <f>0.61365*exp(17.502*V32/(240.97+V32))</f>
        <v>0</v>
      </c>
      <c r="X32">
        <f>(Y32/Z32*100)</f>
        <v>0</v>
      </c>
      <c r="Y32">
        <f>BW32*(CB32+CC32)/1000</f>
        <v>0</v>
      </c>
      <c r="Z32">
        <f>0.61365*exp(17.502*CD32/(240.97+CD32))</f>
        <v>0</v>
      </c>
      <c r="AA32">
        <f>(W32-BW32*(CB32+CC32)/1000)</f>
        <v>0</v>
      </c>
      <c r="AB32">
        <f>(-I32*44100)</f>
        <v>0</v>
      </c>
      <c r="AC32">
        <f>2*29.3*Q32*0.92*(CD32-V32)</f>
        <v>0</v>
      </c>
      <c r="AD32">
        <f>2*0.95*5.67E-8*(((CD32+$B$7)+273)^4-(V32+273)^4)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MAX(0,($B$13+$C$13*CI32)/(1+$D$13*CI32)*CB32/(CD32+273)*$E$13)</f>
        <v>0</v>
      </c>
      <c r="AK32" t="s">
        <v>292</v>
      </c>
      <c r="AL32">
        <v>10143.9</v>
      </c>
      <c r="AM32">
        <v>715.476923076923</v>
      </c>
      <c r="AN32">
        <v>3262.08</v>
      </c>
      <c r="AO32">
        <f>1-AM32/AN32</f>
        <v>0</v>
      </c>
      <c r="AP32">
        <v>-0.577747479816223</v>
      </c>
      <c r="AQ32" t="s">
        <v>374</v>
      </c>
      <c r="AR32">
        <v>15402.4</v>
      </c>
      <c r="AS32">
        <v>691.32704</v>
      </c>
      <c r="AT32">
        <v>941.94</v>
      </c>
      <c r="AU32">
        <f>1-AS32/AT32</f>
        <v>0</v>
      </c>
      <c r="AV32">
        <v>0.5</v>
      </c>
      <c r="AW32">
        <f>BM32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 t="s">
        <v>375</v>
      </c>
      <c r="BC32">
        <v>691.32704</v>
      </c>
      <c r="BD32">
        <v>563.19</v>
      </c>
      <c r="BE32">
        <f>1-BD32/AT32</f>
        <v>0</v>
      </c>
      <c r="BF32">
        <f>(AT32-BC32)/(AT32-BD32)</f>
        <v>0</v>
      </c>
      <c r="BG32">
        <f>(AN32-AT32)/(AN32-BD32)</f>
        <v>0</v>
      </c>
      <c r="BH32">
        <f>(AT32-BC32)/(AT32-AM32)</f>
        <v>0</v>
      </c>
      <c r="BI32">
        <f>(AN32-AT32)/(AN32-AM32)</f>
        <v>0</v>
      </c>
      <c r="BJ32">
        <f>(BF32*BD32/BC32)</f>
        <v>0</v>
      </c>
      <c r="BK32">
        <f>(1-BJ32)</f>
        <v>0</v>
      </c>
      <c r="BL32">
        <f>$B$11*CJ32+$C$11*CK32+$F$11*CL32*(1-CO32)</f>
        <v>0</v>
      </c>
      <c r="BM32">
        <f>BL32*BN32</f>
        <v>0</v>
      </c>
      <c r="BN32">
        <f>($B$11*$D$9+$C$11*$D$9+$F$11*((CY32+CQ32)/MAX(CY32+CQ32+CZ32, 0.1)*$I$9+CZ32/MAX(CY32+CQ32+CZ32, 0.1)*$J$9))/($B$11+$C$11+$F$11)</f>
        <v>0</v>
      </c>
      <c r="BO32">
        <f>($B$11*$K$9+$C$11*$K$9+$F$11*((CY32+CQ32)/MAX(CY32+CQ32+CZ32, 0.1)*$P$9+CZ32/MAX(CY32+CQ32+CZ32, 0.1)*$Q$9))/($B$11+$C$11+$F$11)</f>
        <v>0</v>
      </c>
      <c r="BP32">
        <v>6</v>
      </c>
      <c r="BQ32">
        <v>0.5</v>
      </c>
      <c r="BR32" t="s">
        <v>295</v>
      </c>
      <c r="BS32">
        <v>2</v>
      </c>
      <c r="BT32">
        <v>1605214296.5</v>
      </c>
      <c r="BU32">
        <v>384.280548387097</v>
      </c>
      <c r="BV32">
        <v>399.939838709677</v>
      </c>
      <c r="BW32">
        <v>34.9901516129032</v>
      </c>
      <c r="BX32">
        <v>29.8033064516129</v>
      </c>
      <c r="BY32">
        <v>384.574322580645</v>
      </c>
      <c r="BZ32">
        <v>34.1123580645161</v>
      </c>
      <c r="CA32">
        <v>500.163741935484</v>
      </c>
      <c r="CB32">
        <v>101.750451612903</v>
      </c>
      <c r="CC32">
        <v>0.100027206451613</v>
      </c>
      <c r="CD32">
        <v>39.3336548387097</v>
      </c>
      <c r="CE32">
        <v>38.6447935483871</v>
      </c>
      <c r="CF32">
        <v>999.9</v>
      </c>
      <c r="CG32">
        <v>0</v>
      </c>
      <c r="CH32">
        <v>0</v>
      </c>
      <c r="CI32">
        <v>9997.49838709678</v>
      </c>
      <c r="CJ32">
        <v>0</v>
      </c>
      <c r="CK32">
        <v>433.097774193548</v>
      </c>
      <c r="CL32">
        <v>1399.99935483871</v>
      </c>
      <c r="CM32">
        <v>0.899997806451613</v>
      </c>
      <c r="CN32">
        <v>0.100002103225806</v>
      </c>
      <c r="CO32">
        <v>0</v>
      </c>
      <c r="CP32">
        <v>691.483193548387</v>
      </c>
      <c r="CQ32">
        <v>4.99948</v>
      </c>
      <c r="CR32">
        <v>11358.0419354839</v>
      </c>
      <c r="CS32">
        <v>11417.564516129</v>
      </c>
      <c r="CT32">
        <v>48.6650322580645</v>
      </c>
      <c r="CU32">
        <v>50.413</v>
      </c>
      <c r="CV32">
        <v>49.4552903225806</v>
      </c>
      <c r="CW32">
        <v>50.0985483870968</v>
      </c>
      <c r="CX32">
        <v>51.5986129032258</v>
      </c>
      <c r="CY32">
        <v>1255.49612903226</v>
      </c>
      <c r="CZ32">
        <v>139.503225806452</v>
      </c>
      <c r="DA32">
        <v>0</v>
      </c>
      <c r="DB32">
        <v>279.799999952316</v>
      </c>
      <c r="DC32">
        <v>0</v>
      </c>
      <c r="DD32">
        <v>691.32704</v>
      </c>
      <c r="DE32">
        <v>-15.1800769129456</v>
      </c>
      <c r="DF32">
        <v>-236.792309015246</v>
      </c>
      <c r="DG32">
        <v>11357.3</v>
      </c>
      <c r="DH32">
        <v>15</v>
      </c>
      <c r="DI32">
        <v>1605213801.6</v>
      </c>
      <c r="DJ32" t="s">
        <v>371</v>
      </c>
      <c r="DK32">
        <v>1605213796.6</v>
      </c>
      <c r="DL32">
        <v>1605213801.6</v>
      </c>
      <c r="DM32">
        <v>5</v>
      </c>
      <c r="DN32">
        <v>-0.052</v>
      </c>
      <c r="DO32">
        <v>-0.156</v>
      </c>
      <c r="DP32">
        <v>-0.305</v>
      </c>
      <c r="DQ32">
        <v>0.426</v>
      </c>
      <c r="DR32">
        <v>400</v>
      </c>
      <c r="DS32">
        <v>29</v>
      </c>
      <c r="DT32">
        <v>0.36</v>
      </c>
      <c r="DU32">
        <v>0.19</v>
      </c>
      <c r="DV32">
        <v>11.3417719072326</v>
      </c>
      <c r="DW32">
        <v>-0.573221204918653</v>
      </c>
      <c r="DX32">
        <v>0.0460271713451252</v>
      </c>
      <c r="DY32">
        <v>0</v>
      </c>
      <c r="DZ32">
        <v>-15.6661903225806</v>
      </c>
      <c r="EA32">
        <v>0.85685806451616</v>
      </c>
      <c r="EB32">
        <v>0.0669868371992622</v>
      </c>
      <c r="EC32">
        <v>0</v>
      </c>
      <c r="ED32">
        <v>5.18911967741936</v>
      </c>
      <c r="EE32">
        <v>-0.255692903225818</v>
      </c>
      <c r="EF32">
        <v>0.0191280364207959</v>
      </c>
      <c r="EG32">
        <v>0</v>
      </c>
      <c r="EH32">
        <v>0</v>
      </c>
      <c r="EI32">
        <v>3</v>
      </c>
      <c r="EJ32" t="s">
        <v>361</v>
      </c>
      <c r="EK32">
        <v>100</v>
      </c>
      <c r="EL32">
        <v>100</v>
      </c>
      <c r="EM32">
        <v>-0.294</v>
      </c>
      <c r="EN32">
        <v>0.8768</v>
      </c>
      <c r="EO32">
        <v>-0.1379206031555</v>
      </c>
      <c r="EP32">
        <v>-1.60436505785889e-05</v>
      </c>
      <c r="EQ32">
        <v>-1.15305589960158e-06</v>
      </c>
      <c r="ER32">
        <v>3.65813499827708e-10</v>
      </c>
      <c r="ES32">
        <v>0.425889999999999</v>
      </c>
      <c r="ET32">
        <v>0</v>
      </c>
      <c r="EU32">
        <v>0</v>
      </c>
      <c r="EV32">
        <v>0</v>
      </c>
      <c r="EW32">
        <v>18</v>
      </c>
      <c r="EX32">
        <v>2225</v>
      </c>
      <c r="EY32">
        <v>1</v>
      </c>
      <c r="EZ32">
        <v>25</v>
      </c>
      <c r="FA32">
        <v>8.5</v>
      </c>
      <c r="FB32">
        <v>8.4</v>
      </c>
      <c r="FC32">
        <v>2</v>
      </c>
      <c r="FD32">
        <v>515.191</v>
      </c>
      <c r="FE32">
        <v>500.786</v>
      </c>
      <c r="FF32">
        <v>38.2401</v>
      </c>
      <c r="FG32">
        <v>36.6279</v>
      </c>
      <c r="FH32">
        <v>29.9997</v>
      </c>
      <c r="FI32">
        <v>36.3434</v>
      </c>
      <c r="FJ32">
        <v>36.365</v>
      </c>
      <c r="FK32">
        <v>19.0287</v>
      </c>
      <c r="FL32">
        <v>0</v>
      </c>
      <c r="FM32">
        <v>100</v>
      </c>
      <c r="FN32">
        <v>-999.9</v>
      </c>
      <c r="FO32">
        <v>400</v>
      </c>
      <c r="FP32">
        <v>32.5917</v>
      </c>
      <c r="FQ32">
        <v>97.2578</v>
      </c>
      <c r="FR32">
        <v>101.982</v>
      </c>
    </row>
    <row r="33" spans="1:174">
      <c r="A33">
        <v>17</v>
      </c>
      <c r="B33">
        <v>1605214461</v>
      </c>
      <c r="C33">
        <v>3772.5</v>
      </c>
      <c r="D33" t="s">
        <v>376</v>
      </c>
      <c r="E33" t="s">
        <v>377</v>
      </c>
      <c r="F33" t="s">
        <v>378</v>
      </c>
      <c r="G33" t="s">
        <v>326</v>
      </c>
      <c r="H33">
        <v>1605214453.25</v>
      </c>
      <c r="I33">
        <f>(J33)/1000</f>
        <v>0</v>
      </c>
      <c r="J33">
        <f>1000*CA33*AH33*(BW33-BX33)/(100*BP33*(1000-AH33*BW33))</f>
        <v>0</v>
      </c>
      <c r="K33">
        <f>CA33*AH33*(BV33-BU33*(1000-AH33*BX33)/(1000-AH33*BW33))/(100*BP33)</f>
        <v>0</v>
      </c>
      <c r="L33">
        <f>BU33 - IF(AH33&gt;1, K33*BP33*100.0/(AJ33*CI33), 0)</f>
        <v>0</v>
      </c>
      <c r="M33">
        <f>((S33-I33/2)*L33-K33)/(S33+I33/2)</f>
        <v>0</v>
      </c>
      <c r="N33">
        <f>M33*(CB33+CC33)/1000.0</f>
        <v>0</v>
      </c>
      <c r="O33">
        <f>(BU33 - IF(AH33&gt;1, K33*BP33*100.0/(AJ33*CI33), 0))*(CB33+CC33)/1000.0</f>
        <v>0</v>
      </c>
      <c r="P33">
        <f>2.0/((1/R33-1/Q33)+SIGN(R33)*SQRT((1/R33-1/Q33)*(1/R33-1/Q33) + 4*BQ33/((BQ33+1)*(BQ33+1))*(2*1/R33*1/Q33-1/Q33*1/Q33)))</f>
        <v>0</v>
      </c>
      <c r="Q33">
        <f>IF(LEFT(BR33,1)&lt;&gt;"0",IF(LEFT(BR33,1)="1",3.0,BS33),$D$5+$E$5*(CI33*CB33/($K$5*1000))+$F$5*(CI33*CB33/($K$5*1000))*MAX(MIN(BP33,$J$5),$I$5)*MAX(MIN(BP33,$J$5),$I$5)+$G$5*MAX(MIN(BP33,$J$5),$I$5)*(CI33*CB33/($K$5*1000))+$H$5*(CI33*CB33/($K$5*1000))*(CI33*CB33/($K$5*1000)))</f>
        <v>0</v>
      </c>
      <c r="R33">
        <f>I33*(1000-(1000*0.61365*exp(17.502*V33/(240.97+V33))/(CB33+CC33)+BW33)/2)/(1000*0.61365*exp(17.502*V33/(240.97+V33))/(CB33+CC33)-BW33)</f>
        <v>0</v>
      </c>
      <c r="S33">
        <f>1/((BQ33+1)/(P33/1.6)+1/(Q33/1.37)) + BQ33/((BQ33+1)/(P33/1.6) + BQ33/(Q33/1.37))</f>
        <v>0</v>
      </c>
      <c r="T33">
        <f>(BM33*BO33)</f>
        <v>0</v>
      </c>
      <c r="U33">
        <f>(CD33+(T33+2*0.95*5.67E-8*(((CD33+$B$7)+273)^4-(CD33+273)^4)-44100*I33)/(1.84*29.3*Q33+8*0.95*5.67E-8*(CD33+273)^3))</f>
        <v>0</v>
      </c>
      <c r="V33">
        <f>($C$7*CE33+$D$7*CF33+$E$7*U33)</f>
        <v>0</v>
      </c>
      <c r="W33">
        <f>0.61365*exp(17.502*V33/(240.97+V33))</f>
        <v>0</v>
      </c>
      <c r="X33">
        <f>(Y33/Z33*100)</f>
        <v>0</v>
      </c>
      <c r="Y33">
        <f>BW33*(CB33+CC33)/1000</f>
        <v>0</v>
      </c>
      <c r="Z33">
        <f>0.61365*exp(17.502*CD33/(240.97+CD33))</f>
        <v>0</v>
      </c>
      <c r="AA33">
        <f>(W33-BW33*(CB33+CC33)/1000)</f>
        <v>0</v>
      </c>
      <c r="AB33">
        <f>(-I33*44100)</f>
        <v>0</v>
      </c>
      <c r="AC33">
        <f>2*29.3*Q33*0.92*(CD33-V33)</f>
        <v>0</v>
      </c>
      <c r="AD33">
        <f>2*0.95*5.67E-8*(((CD33+$B$7)+273)^4-(V33+273)^4)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MAX(0,($B$13+$C$13*CI33)/(1+$D$13*CI33)*CB33/(CD33+273)*$E$13)</f>
        <v>0</v>
      </c>
      <c r="AK33" t="s">
        <v>292</v>
      </c>
      <c r="AL33">
        <v>10143.9</v>
      </c>
      <c r="AM33">
        <v>715.476923076923</v>
      </c>
      <c r="AN33">
        <v>3262.08</v>
      </c>
      <c r="AO33">
        <f>1-AM33/AN33</f>
        <v>0</v>
      </c>
      <c r="AP33">
        <v>-0.577747479816223</v>
      </c>
      <c r="AQ33" t="s">
        <v>379</v>
      </c>
      <c r="AR33">
        <v>15414.1</v>
      </c>
      <c r="AS33">
        <v>808.57928</v>
      </c>
      <c r="AT33">
        <v>1033.31</v>
      </c>
      <c r="AU33">
        <f>1-AS33/AT33</f>
        <v>0</v>
      </c>
      <c r="AV33">
        <v>0.5</v>
      </c>
      <c r="AW33">
        <f>BM33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 t="s">
        <v>380</v>
      </c>
      <c r="BC33">
        <v>808.57928</v>
      </c>
      <c r="BD33">
        <v>622.98</v>
      </c>
      <c r="BE33">
        <f>1-BD33/AT33</f>
        <v>0</v>
      </c>
      <c r="BF33">
        <f>(AT33-BC33)/(AT33-BD33)</f>
        <v>0</v>
      </c>
      <c r="BG33">
        <f>(AN33-AT33)/(AN33-BD33)</f>
        <v>0</v>
      </c>
      <c r="BH33">
        <f>(AT33-BC33)/(AT33-AM33)</f>
        <v>0</v>
      </c>
      <c r="BI33">
        <f>(AN33-AT33)/(AN33-AM33)</f>
        <v>0</v>
      </c>
      <c r="BJ33">
        <f>(BF33*BD33/BC33)</f>
        <v>0</v>
      </c>
      <c r="BK33">
        <f>(1-BJ33)</f>
        <v>0</v>
      </c>
      <c r="BL33">
        <f>$B$11*CJ33+$C$11*CK33+$F$11*CL33*(1-CO33)</f>
        <v>0</v>
      </c>
      <c r="BM33">
        <f>BL33*BN33</f>
        <v>0</v>
      </c>
      <c r="BN33">
        <f>($B$11*$D$9+$C$11*$D$9+$F$11*((CY33+CQ33)/MAX(CY33+CQ33+CZ33, 0.1)*$I$9+CZ33/MAX(CY33+CQ33+CZ33, 0.1)*$J$9))/($B$11+$C$11+$F$11)</f>
        <v>0</v>
      </c>
      <c r="BO33">
        <f>($B$11*$K$9+$C$11*$K$9+$F$11*((CY33+CQ33)/MAX(CY33+CQ33+CZ33, 0.1)*$P$9+CZ33/MAX(CY33+CQ33+CZ33, 0.1)*$Q$9))/($B$11+$C$11+$F$11)</f>
        <v>0</v>
      </c>
      <c r="BP33">
        <v>6</v>
      </c>
      <c r="BQ33">
        <v>0.5</v>
      </c>
      <c r="BR33" t="s">
        <v>295</v>
      </c>
      <c r="BS33">
        <v>2</v>
      </c>
      <c r="BT33">
        <v>1605214453.25</v>
      </c>
      <c r="BU33">
        <v>392.909533333333</v>
      </c>
      <c r="BV33">
        <v>399.952033333333</v>
      </c>
      <c r="BW33">
        <v>32.1681066666667</v>
      </c>
      <c r="BX33">
        <v>29.97527</v>
      </c>
      <c r="BY33">
        <v>393.209733333333</v>
      </c>
      <c r="BZ33">
        <v>31.4265633333333</v>
      </c>
      <c r="CA33">
        <v>500.1625</v>
      </c>
      <c r="CB33">
        <v>101.7477</v>
      </c>
      <c r="CC33">
        <v>0.10001227</v>
      </c>
      <c r="CD33">
        <v>39.8318733333333</v>
      </c>
      <c r="CE33">
        <v>39.79597</v>
      </c>
      <c r="CF33">
        <v>999.9</v>
      </c>
      <c r="CG33">
        <v>0</v>
      </c>
      <c r="CH33">
        <v>0</v>
      </c>
      <c r="CI33">
        <v>10005.7483333333</v>
      </c>
      <c r="CJ33">
        <v>0</v>
      </c>
      <c r="CK33">
        <v>423.806733333333</v>
      </c>
      <c r="CL33">
        <v>1400.01166666667</v>
      </c>
      <c r="CM33">
        <v>0.899996133333333</v>
      </c>
      <c r="CN33">
        <v>0.100003843333333</v>
      </c>
      <c r="CO33">
        <v>0</v>
      </c>
      <c r="CP33">
        <v>808.975933333333</v>
      </c>
      <c r="CQ33">
        <v>4.99948</v>
      </c>
      <c r="CR33">
        <v>15909.13</v>
      </c>
      <c r="CS33">
        <v>11417.66</v>
      </c>
      <c r="CT33">
        <v>48.9456</v>
      </c>
      <c r="CU33">
        <v>50.4958</v>
      </c>
      <c r="CV33">
        <v>49.6664</v>
      </c>
      <c r="CW33">
        <v>50.2956</v>
      </c>
      <c r="CX33">
        <v>51.7498</v>
      </c>
      <c r="CY33">
        <v>1255.508</v>
      </c>
      <c r="CZ33">
        <v>139.503666666667</v>
      </c>
      <c r="DA33">
        <v>0</v>
      </c>
      <c r="DB33">
        <v>155.5</v>
      </c>
      <c r="DC33">
        <v>0</v>
      </c>
      <c r="DD33">
        <v>808.57928</v>
      </c>
      <c r="DE33">
        <v>-54.4784616124496</v>
      </c>
      <c r="DF33">
        <v>187.03077003537</v>
      </c>
      <c r="DG33">
        <v>15908.292</v>
      </c>
      <c r="DH33">
        <v>15</v>
      </c>
      <c r="DI33">
        <v>1605213801.6</v>
      </c>
      <c r="DJ33" t="s">
        <v>371</v>
      </c>
      <c r="DK33">
        <v>1605213796.6</v>
      </c>
      <c r="DL33">
        <v>1605213801.6</v>
      </c>
      <c r="DM33">
        <v>5</v>
      </c>
      <c r="DN33">
        <v>-0.052</v>
      </c>
      <c r="DO33">
        <v>-0.156</v>
      </c>
      <c r="DP33">
        <v>-0.305</v>
      </c>
      <c r="DQ33">
        <v>0.426</v>
      </c>
      <c r="DR33">
        <v>400</v>
      </c>
      <c r="DS33">
        <v>29</v>
      </c>
      <c r="DT33">
        <v>0.36</v>
      </c>
      <c r="DU33">
        <v>0.19</v>
      </c>
      <c r="DV33">
        <v>5.13414699802267</v>
      </c>
      <c r="DW33">
        <v>-0.829459054574808</v>
      </c>
      <c r="DX33">
        <v>0.0706721088858166</v>
      </c>
      <c r="DY33">
        <v>0</v>
      </c>
      <c r="DZ33">
        <v>-7.0446664516129</v>
      </c>
      <c r="EA33">
        <v>1.00192887096777</v>
      </c>
      <c r="EB33">
        <v>0.0870070112691477</v>
      </c>
      <c r="EC33">
        <v>0</v>
      </c>
      <c r="ED33">
        <v>2.19264903225806</v>
      </c>
      <c r="EE33">
        <v>-0.00470129032258901</v>
      </c>
      <c r="EF33">
        <v>0.0027631963198776</v>
      </c>
      <c r="EG33">
        <v>1</v>
      </c>
      <c r="EH33">
        <v>1</v>
      </c>
      <c r="EI33">
        <v>3</v>
      </c>
      <c r="EJ33" t="s">
        <v>302</v>
      </c>
      <c r="EK33">
        <v>100</v>
      </c>
      <c r="EL33">
        <v>100</v>
      </c>
      <c r="EM33">
        <v>-0.3</v>
      </c>
      <c r="EN33">
        <v>0.7415</v>
      </c>
      <c r="EO33">
        <v>-0.1379206031555</v>
      </c>
      <c r="EP33">
        <v>-1.60436505785889e-05</v>
      </c>
      <c r="EQ33">
        <v>-1.15305589960158e-06</v>
      </c>
      <c r="ER33">
        <v>3.65813499827708e-10</v>
      </c>
      <c r="ES33">
        <v>0.425889999999999</v>
      </c>
      <c r="ET33">
        <v>0</v>
      </c>
      <c r="EU33">
        <v>0</v>
      </c>
      <c r="EV33">
        <v>0</v>
      </c>
      <c r="EW33">
        <v>18</v>
      </c>
      <c r="EX33">
        <v>2225</v>
      </c>
      <c r="EY33">
        <v>1</v>
      </c>
      <c r="EZ33">
        <v>25</v>
      </c>
      <c r="FA33">
        <v>11.1</v>
      </c>
      <c r="FB33">
        <v>11</v>
      </c>
      <c r="FC33">
        <v>2</v>
      </c>
      <c r="FD33">
        <v>512.364</v>
      </c>
      <c r="FE33">
        <v>500.344</v>
      </c>
      <c r="FF33">
        <v>38.4832</v>
      </c>
      <c r="FG33">
        <v>36.6332</v>
      </c>
      <c r="FH33">
        <v>30.0004</v>
      </c>
      <c r="FI33">
        <v>36.3287</v>
      </c>
      <c r="FJ33">
        <v>36.346</v>
      </c>
      <c r="FK33">
        <v>19.1009</v>
      </c>
      <c r="FL33">
        <v>0</v>
      </c>
      <c r="FM33">
        <v>100</v>
      </c>
      <c r="FN33">
        <v>-999.9</v>
      </c>
      <c r="FO33">
        <v>400</v>
      </c>
      <c r="FP33">
        <v>34.7268</v>
      </c>
      <c r="FQ33">
        <v>97.2661</v>
      </c>
      <c r="FR33">
        <v>101.977</v>
      </c>
    </row>
    <row r="34" spans="1:174">
      <c r="A34">
        <v>18</v>
      </c>
      <c r="B34">
        <v>1605214583.5</v>
      </c>
      <c r="C34">
        <v>3895</v>
      </c>
      <c r="D34" t="s">
        <v>381</v>
      </c>
      <c r="E34" t="s">
        <v>382</v>
      </c>
      <c r="F34" t="s">
        <v>378</v>
      </c>
      <c r="G34" t="s">
        <v>326</v>
      </c>
      <c r="H34">
        <v>1605214575.75</v>
      </c>
      <c r="I34">
        <f>(J34)/1000</f>
        <v>0</v>
      </c>
      <c r="J34">
        <f>1000*CA34*AH34*(BW34-BX34)/(100*BP34*(1000-AH34*BW34))</f>
        <v>0</v>
      </c>
      <c r="K34">
        <f>CA34*AH34*(BV34-BU34*(1000-AH34*BX34)/(1000-AH34*BW34))/(100*BP34)</f>
        <v>0</v>
      </c>
      <c r="L34">
        <f>BU34 - IF(AH34&gt;1, K34*BP34*100.0/(AJ34*CI34), 0)</f>
        <v>0</v>
      </c>
      <c r="M34">
        <f>((S34-I34/2)*L34-K34)/(S34+I34/2)</f>
        <v>0</v>
      </c>
      <c r="N34">
        <f>M34*(CB34+CC34)/1000.0</f>
        <v>0</v>
      </c>
      <c r="O34">
        <f>(BU34 - IF(AH34&gt;1, K34*BP34*100.0/(AJ34*CI34), 0))*(CB34+CC34)/1000.0</f>
        <v>0</v>
      </c>
      <c r="P34">
        <f>2.0/((1/R34-1/Q34)+SIGN(R34)*SQRT((1/R34-1/Q34)*(1/R34-1/Q34) + 4*BQ34/((BQ34+1)*(BQ34+1))*(2*1/R34*1/Q34-1/Q34*1/Q34)))</f>
        <v>0</v>
      </c>
      <c r="Q34">
        <f>IF(LEFT(BR34,1)&lt;&gt;"0",IF(LEFT(BR34,1)="1",3.0,BS34),$D$5+$E$5*(CI34*CB34/($K$5*1000))+$F$5*(CI34*CB34/($K$5*1000))*MAX(MIN(BP34,$J$5),$I$5)*MAX(MIN(BP34,$J$5),$I$5)+$G$5*MAX(MIN(BP34,$J$5),$I$5)*(CI34*CB34/($K$5*1000))+$H$5*(CI34*CB34/($K$5*1000))*(CI34*CB34/($K$5*1000)))</f>
        <v>0</v>
      </c>
      <c r="R34">
        <f>I34*(1000-(1000*0.61365*exp(17.502*V34/(240.97+V34))/(CB34+CC34)+BW34)/2)/(1000*0.61365*exp(17.502*V34/(240.97+V34))/(CB34+CC34)-BW34)</f>
        <v>0</v>
      </c>
      <c r="S34">
        <f>1/((BQ34+1)/(P34/1.6)+1/(Q34/1.37)) + BQ34/((BQ34+1)/(P34/1.6) + BQ34/(Q34/1.37))</f>
        <v>0</v>
      </c>
      <c r="T34">
        <f>(BM34*BO34)</f>
        <v>0</v>
      </c>
      <c r="U34">
        <f>(CD34+(T34+2*0.95*5.67E-8*(((CD34+$B$7)+273)^4-(CD34+273)^4)-44100*I34)/(1.84*29.3*Q34+8*0.95*5.67E-8*(CD34+273)^3))</f>
        <v>0</v>
      </c>
      <c r="V34">
        <f>($C$7*CE34+$D$7*CF34+$E$7*U34)</f>
        <v>0</v>
      </c>
      <c r="W34">
        <f>0.61365*exp(17.502*V34/(240.97+V34))</f>
        <v>0</v>
      </c>
      <c r="X34">
        <f>(Y34/Z34*100)</f>
        <v>0</v>
      </c>
      <c r="Y34">
        <f>BW34*(CB34+CC34)/1000</f>
        <v>0</v>
      </c>
      <c r="Z34">
        <f>0.61365*exp(17.502*CD34/(240.97+CD34))</f>
        <v>0</v>
      </c>
      <c r="AA34">
        <f>(W34-BW34*(CB34+CC34)/1000)</f>
        <v>0</v>
      </c>
      <c r="AB34">
        <f>(-I34*44100)</f>
        <v>0</v>
      </c>
      <c r="AC34">
        <f>2*29.3*Q34*0.92*(CD34-V34)</f>
        <v>0</v>
      </c>
      <c r="AD34">
        <f>2*0.95*5.67E-8*(((CD34+$B$7)+273)^4-(V34+273)^4)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MAX(0,($B$13+$C$13*CI34)/(1+$D$13*CI34)*CB34/(CD34+273)*$E$13)</f>
        <v>0</v>
      </c>
      <c r="AK34" t="s">
        <v>292</v>
      </c>
      <c r="AL34">
        <v>10143.9</v>
      </c>
      <c r="AM34">
        <v>715.476923076923</v>
      </c>
      <c r="AN34">
        <v>3262.08</v>
      </c>
      <c r="AO34">
        <f>1-AM34/AN34</f>
        <v>0</v>
      </c>
      <c r="AP34">
        <v>-0.577747479816223</v>
      </c>
      <c r="AQ34" t="s">
        <v>383</v>
      </c>
      <c r="AR34">
        <v>15386</v>
      </c>
      <c r="AS34">
        <v>839.37896</v>
      </c>
      <c r="AT34">
        <v>1034.5</v>
      </c>
      <c r="AU34">
        <f>1-AS34/AT34</f>
        <v>0</v>
      </c>
      <c r="AV34">
        <v>0.5</v>
      </c>
      <c r="AW34">
        <f>BM34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 t="s">
        <v>384</v>
      </c>
      <c r="BC34">
        <v>839.37896</v>
      </c>
      <c r="BD34">
        <v>618.61</v>
      </c>
      <c r="BE34">
        <f>1-BD34/AT34</f>
        <v>0</v>
      </c>
      <c r="BF34">
        <f>(AT34-BC34)/(AT34-BD34)</f>
        <v>0</v>
      </c>
      <c r="BG34">
        <f>(AN34-AT34)/(AN34-BD34)</f>
        <v>0</v>
      </c>
      <c r="BH34">
        <f>(AT34-BC34)/(AT34-AM34)</f>
        <v>0</v>
      </c>
      <c r="BI34">
        <f>(AN34-AT34)/(AN34-AM34)</f>
        <v>0</v>
      </c>
      <c r="BJ34">
        <f>(BF34*BD34/BC34)</f>
        <v>0</v>
      </c>
      <c r="BK34">
        <f>(1-BJ34)</f>
        <v>0</v>
      </c>
      <c r="BL34">
        <f>$B$11*CJ34+$C$11*CK34+$F$11*CL34*(1-CO34)</f>
        <v>0</v>
      </c>
      <c r="BM34">
        <f>BL34*BN34</f>
        <v>0</v>
      </c>
      <c r="BN34">
        <f>($B$11*$D$9+$C$11*$D$9+$F$11*((CY34+CQ34)/MAX(CY34+CQ34+CZ34, 0.1)*$I$9+CZ34/MAX(CY34+CQ34+CZ34, 0.1)*$J$9))/($B$11+$C$11+$F$11)</f>
        <v>0</v>
      </c>
      <c r="BO34">
        <f>($B$11*$K$9+$C$11*$K$9+$F$11*((CY34+CQ34)/MAX(CY34+CQ34+CZ34, 0.1)*$P$9+CZ34/MAX(CY34+CQ34+CZ34, 0.1)*$Q$9))/($B$11+$C$11+$F$11)</f>
        <v>0</v>
      </c>
      <c r="BP34">
        <v>6</v>
      </c>
      <c r="BQ34">
        <v>0.5</v>
      </c>
      <c r="BR34" t="s">
        <v>295</v>
      </c>
      <c r="BS34">
        <v>2</v>
      </c>
      <c r="BT34">
        <v>1605214575.75</v>
      </c>
      <c r="BU34">
        <v>395.226566666667</v>
      </c>
      <c r="BV34">
        <v>399.9491</v>
      </c>
      <c r="BW34">
        <v>31.5956</v>
      </c>
      <c r="BX34">
        <v>30.0834666666667</v>
      </c>
      <c r="BY34">
        <v>395.528533333333</v>
      </c>
      <c r="BZ34">
        <v>30.8817</v>
      </c>
      <c r="CA34">
        <v>500.147333333333</v>
      </c>
      <c r="CB34">
        <v>101.744466666667</v>
      </c>
      <c r="CC34">
        <v>0.0999790466666667</v>
      </c>
      <c r="CD34">
        <v>40.3019866666667</v>
      </c>
      <c r="CE34">
        <v>40.8656933333333</v>
      </c>
      <c r="CF34">
        <v>999.9</v>
      </c>
      <c r="CG34">
        <v>0</v>
      </c>
      <c r="CH34">
        <v>0</v>
      </c>
      <c r="CI34">
        <v>10004.393</v>
      </c>
      <c r="CJ34">
        <v>0</v>
      </c>
      <c r="CK34">
        <v>597.1714</v>
      </c>
      <c r="CL34">
        <v>1400.00833333333</v>
      </c>
      <c r="CM34">
        <v>0.899994433333333</v>
      </c>
      <c r="CN34">
        <v>0.10000557</v>
      </c>
      <c r="CO34">
        <v>0</v>
      </c>
      <c r="CP34">
        <v>839.535433333333</v>
      </c>
      <c r="CQ34">
        <v>4.99948</v>
      </c>
      <c r="CR34">
        <v>15797.48</v>
      </c>
      <c r="CS34">
        <v>11417.63</v>
      </c>
      <c r="CT34">
        <v>49.2540666666667</v>
      </c>
      <c r="CU34">
        <v>50.7996</v>
      </c>
      <c r="CV34">
        <v>49.9810333333333</v>
      </c>
      <c r="CW34">
        <v>50.5685</v>
      </c>
      <c r="CX34">
        <v>52.0976333333333</v>
      </c>
      <c r="CY34">
        <v>1255.50033333333</v>
      </c>
      <c r="CZ34">
        <v>139.509666666667</v>
      </c>
      <c r="DA34">
        <v>0</v>
      </c>
      <c r="DB34">
        <v>121.400000095367</v>
      </c>
      <c r="DC34">
        <v>0</v>
      </c>
      <c r="DD34">
        <v>839.37896</v>
      </c>
      <c r="DE34">
        <v>-26.0098461458637</v>
      </c>
      <c r="DF34">
        <v>-119.000000290413</v>
      </c>
      <c r="DG34">
        <v>15797.9</v>
      </c>
      <c r="DH34">
        <v>15</v>
      </c>
      <c r="DI34">
        <v>1605213801.6</v>
      </c>
      <c r="DJ34" t="s">
        <v>371</v>
      </c>
      <c r="DK34">
        <v>1605213796.6</v>
      </c>
      <c r="DL34">
        <v>1605213801.6</v>
      </c>
      <c r="DM34">
        <v>5</v>
      </c>
      <c r="DN34">
        <v>-0.052</v>
      </c>
      <c r="DO34">
        <v>-0.156</v>
      </c>
      <c r="DP34">
        <v>-0.305</v>
      </c>
      <c r="DQ34">
        <v>0.426</v>
      </c>
      <c r="DR34">
        <v>400</v>
      </c>
      <c r="DS34">
        <v>29</v>
      </c>
      <c r="DT34">
        <v>0.36</v>
      </c>
      <c r="DU34">
        <v>0.19</v>
      </c>
      <c r="DV34">
        <v>3.42456363162977</v>
      </c>
      <c r="DW34">
        <v>-0.218605816900646</v>
      </c>
      <c r="DX34">
        <v>0.0302739928997956</v>
      </c>
      <c r="DY34">
        <v>1</v>
      </c>
      <c r="DZ34">
        <v>-4.7250264516129</v>
      </c>
      <c r="EA34">
        <v>0.274488870967752</v>
      </c>
      <c r="EB34">
        <v>0.0366614087817225</v>
      </c>
      <c r="EC34">
        <v>0</v>
      </c>
      <c r="ED34">
        <v>1.51267483870968</v>
      </c>
      <c r="EE34">
        <v>-0.0519150000000032</v>
      </c>
      <c r="EF34">
        <v>0.00402145846674958</v>
      </c>
      <c r="EG34">
        <v>1</v>
      </c>
      <c r="EH34">
        <v>2</v>
      </c>
      <c r="EI34">
        <v>3</v>
      </c>
      <c r="EJ34" t="s">
        <v>319</v>
      </c>
      <c r="EK34">
        <v>100</v>
      </c>
      <c r="EL34">
        <v>100</v>
      </c>
      <c r="EM34">
        <v>-0.302</v>
      </c>
      <c r="EN34">
        <v>0.7138</v>
      </c>
      <c r="EO34">
        <v>-0.1379206031555</v>
      </c>
      <c r="EP34">
        <v>-1.60436505785889e-05</v>
      </c>
      <c r="EQ34">
        <v>-1.15305589960158e-06</v>
      </c>
      <c r="ER34">
        <v>3.65813499827708e-10</v>
      </c>
      <c r="ES34">
        <v>0.425889999999999</v>
      </c>
      <c r="ET34">
        <v>0</v>
      </c>
      <c r="EU34">
        <v>0</v>
      </c>
      <c r="EV34">
        <v>0</v>
      </c>
      <c r="EW34">
        <v>18</v>
      </c>
      <c r="EX34">
        <v>2225</v>
      </c>
      <c r="EY34">
        <v>1</v>
      </c>
      <c r="EZ34">
        <v>25</v>
      </c>
      <c r="FA34">
        <v>13.1</v>
      </c>
      <c r="FB34">
        <v>13</v>
      </c>
      <c r="FC34">
        <v>2</v>
      </c>
      <c r="FD34">
        <v>509.243</v>
      </c>
      <c r="FE34">
        <v>498.918</v>
      </c>
      <c r="FF34">
        <v>38.7948</v>
      </c>
      <c r="FG34">
        <v>36.7771</v>
      </c>
      <c r="FH34">
        <v>30.0002</v>
      </c>
      <c r="FI34">
        <v>36.4142</v>
      </c>
      <c r="FJ34">
        <v>36.4238</v>
      </c>
      <c r="FK34">
        <v>19.1526</v>
      </c>
      <c r="FL34">
        <v>0</v>
      </c>
      <c r="FM34">
        <v>100</v>
      </c>
      <c r="FN34">
        <v>-999.9</v>
      </c>
      <c r="FO34">
        <v>400</v>
      </c>
      <c r="FP34">
        <v>32.1197</v>
      </c>
      <c r="FQ34">
        <v>97.232</v>
      </c>
      <c r="FR34">
        <v>101.937</v>
      </c>
    </row>
    <row r="35" spans="1:174">
      <c r="A35">
        <v>19</v>
      </c>
      <c r="B35">
        <v>1605215463.5</v>
      </c>
      <c r="C35">
        <v>4775</v>
      </c>
      <c r="D35" t="s">
        <v>385</v>
      </c>
      <c r="E35" t="s">
        <v>386</v>
      </c>
      <c r="F35" t="s">
        <v>316</v>
      </c>
      <c r="G35" t="s">
        <v>337</v>
      </c>
      <c r="H35">
        <v>1605215455.75</v>
      </c>
      <c r="I35">
        <f>(J35)/1000</f>
        <v>0</v>
      </c>
      <c r="J35">
        <f>1000*CA35*AH35*(BW35-BX35)/(100*BP35*(1000-AH35*BW35))</f>
        <v>0</v>
      </c>
      <c r="K35">
        <f>CA35*AH35*(BV35-BU35*(1000-AH35*BX35)/(1000-AH35*BW35))/(100*BP35)</f>
        <v>0</v>
      </c>
      <c r="L35">
        <f>BU35 - IF(AH35&gt;1, K35*BP35*100.0/(AJ35*CI35), 0)</f>
        <v>0</v>
      </c>
      <c r="M35">
        <f>((S35-I35/2)*L35-K35)/(S35+I35/2)</f>
        <v>0</v>
      </c>
      <c r="N35">
        <f>M35*(CB35+CC35)/1000.0</f>
        <v>0</v>
      </c>
      <c r="O35">
        <f>(BU35 - IF(AH35&gt;1, K35*BP35*100.0/(AJ35*CI35), 0))*(CB35+CC35)/1000.0</f>
        <v>0</v>
      </c>
      <c r="P35">
        <f>2.0/((1/R35-1/Q35)+SIGN(R35)*SQRT((1/R35-1/Q35)*(1/R35-1/Q35) + 4*BQ35/((BQ35+1)*(BQ35+1))*(2*1/R35*1/Q35-1/Q35*1/Q35)))</f>
        <v>0</v>
      </c>
      <c r="Q35">
        <f>IF(LEFT(BR35,1)&lt;&gt;"0",IF(LEFT(BR35,1)="1",3.0,BS35),$D$5+$E$5*(CI35*CB35/($K$5*1000))+$F$5*(CI35*CB35/($K$5*1000))*MAX(MIN(BP35,$J$5),$I$5)*MAX(MIN(BP35,$J$5),$I$5)+$G$5*MAX(MIN(BP35,$J$5),$I$5)*(CI35*CB35/($K$5*1000))+$H$5*(CI35*CB35/($K$5*1000))*(CI35*CB35/($K$5*1000)))</f>
        <v>0</v>
      </c>
      <c r="R35">
        <f>I35*(1000-(1000*0.61365*exp(17.502*V35/(240.97+V35))/(CB35+CC35)+BW35)/2)/(1000*0.61365*exp(17.502*V35/(240.97+V35))/(CB35+CC35)-BW35)</f>
        <v>0</v>
      </c>
      <c r="S35">
        <f>1/((BQ35+1)/(P35/1.6)+1/(Q35/1.37)) + BQ35/((BQ35+1)/(P35/1.6) + BQ35/(Q35/1.37))</f>
        <v>0</v>
      </c>
      <c r="T35">
        <f>(BM35*BO35)</f>
        <v>0</v>
      </c>
      <c r="U35">
        <f>(CD35+(T35+2*0.95*5.67E-8*(((CD35+$B$7)+273)^4-(CD35+273)^4)-44100*I35)/(1.84*29.3*Q35+8*0.95*5.67E-8*(CD35+273)^3))</f>
        <v>0</v>
      </c>
      <c r="V35">
        <f>($C$7*CE35+$D$7*CF35+$E$7*U35)</f>
        <v>0</v>
      </c>
      <c r="W35">
        <f>0.61365*exp(17.502*V35/(240.97+V35))</f>
        <v>0</v>
      </c>
      <c r="X35">
        <f>(Y35/Z35*100)</f>
        <v>0</v>
      </c>
      <c r="Y35">
        <f>BW35*(CB35+CC35)/1000</f>
        <v>0</v>
      </c>
      <c r="Z35">
        <f>0.61365*exp(17.502*CD35/(240.97+CD35))</f>
        <v>0</v>
      </c>
      <c r="AA35">
        <f>(W35-BW35*(CB35+CC35)/1000)</f>
        <v>0</v>
      </c>
      <c r="AB35">
        <f>(-I35*44100)</f>
        <v>0</v>
      </c>
      <c r="AC35">
        <f>2*29.3*Q35*0.92*(CD35-V35)</f>
        <v>0</v>
      </c>
      <c r="AD35">
        <f>2*0.95*5.67E-8*(((CD35+$B$7)+273)^4-(V35+273)^4)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MAX(0,($B$13+$C$13*CI35)/(1+$D$13*CI35)*CB35/(CD35+273)*$E$13)</f>
        <v>0</v>
      </c>
      <c r="AK35" t="s">
        <v>292</v>
      </c>
      <c r="AL35">
        <v>10143.9</v>
      </c>
      <c r="AM35">
        <v>715.476923076923</v>
      </c>
      <c r="AN35">
        <v>3262.08</v>
      </c>
      <c r="AO35">
        <f>1-AM35/AN35</f>
        <v>0</v>
      </c>
      <c r="AP35">
        <v>-0.577747479816223</v>
      </c>
      <c r="AQ35" t="s">
        <v>387</v>
      </c>
      <c r="AR35">
        <v>15449.2</v>
      </c>
      <c r="AS35">
        <v>650.94416</v>
      </c>
      <c r="AT35">
        <v>807.92</v>
      </c>
      <c r="AU35">
        <f>1-AS35/AT35</f>
        <v>0</v>
      </c>
      <c r="AV35">
        <v>0.5</v>
      </c>
      <c r="AW35">
        <f>BM35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 t="s">
        <v>388</v>
      </c>
      <c r="BC35">
        <v>650.94416</v>
      </c>
      <c r="BD35">
        <v>537.99</v>
      </c>
      <c r="BE35">
        <f>1-BD35/AT35</f>
        <v>0</v>
      </c>
      <c r="BF35">
        <f>(AT35-BC35)/(AT35-BD35)</f>
        <v>0</v>
      </c>
      <c r="BG35">
        <f>(AN35-AT35)/(AN35-BD35)</f>
        <v>0</v>
      </c>
      <c r="BH35">
        <f>(AT35-BC35)/(AT35-AM35)</f>
        <v>0</v>
      </c>
      <c r="BI35">
        <f>(AN35-AT35)/(AN35-AM35)</f>
        <v>0</v>
      </c>
      <c r="BJ35">
        <f>(BF35*BD35/BC35)</f>
        <v>0</v>
      </c>
      <c r="BK35">
        <f>(1-BJ35)</f>
        <v>0</v>
      </c>
      <c r="BL35">
        <f>$B$11*CJ35+$C$11*CK35+$F$11*CL35*(1-CO35)</f>
        <v>0</v>
      </c>
      <c r="BM35">
        <f>BL35*BN35</f>
        <v>0</v>
      </c>
      <c r="BN35">
        <f>($B$11*$D$9+$C$11*$D$9+$F$11*((CY35+CQ35)/MAX(CY35+CQ35+CZ35, 0.1)*$I$9+CZ35/MAX(CY35+CQ35+CZ35, 0.1)*$J$9))/($B$11+$C$11+$F$11)</f>
        <v>0</v>
      </c>
      <c r="BO35">
        <f>($B$11*$K$9+$C$11*$K$9+$F$11*((CY35+CQ35)/MAX(CY35+CQ35+CZ35, 0.1)*$P$9+CZ35/MAX(CY35+CQ35+CZ35, 0.1)*$Q$9))/($B$11+$C$11+$F$11)</f>
        <v>0</v>
      </c>
      <c r="BP35">
        <v>6</v>
      </c>
      <c r="BQ35">
        <v>0.5</v>
      </c>
      <c r="BR35" t="s">
        <v>295</v>
      </c>
      <c r="BS35">
        <v>2</v>
      </c>
      <c r="BT35">
        <v>1605215455.75</v>
      </c>
      <c r="BU35">
        <v>397.046733333333</v>
      </c>
      <c r="BV35">
        <v>399.979466666667</v>
      </c>
      <c r="BW35">
        <v>31.29635</v>
      </c>
      <c r="BX35">
        <v>30.3663866666667</v>
      </c>
      <c r="BY35">
        <v>397.319333333333</v>
      </c>
      <c r="BZ35">
        <v>30.5696666666667</v>
      </c>
      <c r="CA35">
        <v>500.1357</v>
      </c>
      <c r="CB35">
        <v>101.727366666667</v>
      </c>
      <c r="CC35">
        <v>0.0999631533333333</v>
      </c>
      <c r="CD35">
        <v>39.9096133333333</v>
      </c>
      <c r="CE35">
        <v>40.08907</v>
      </c>
      <c r="CF35">
        <v>999.9</v>
      </c>
      <c r="CG35">
        <v>0</v>
      </c>
      <c r="CH35">
        <v>0</v>
      </c>
      <c r="CI35">
        <v>10005.751</v>
      </c>
      <c r="CJ35">
        <v>0</v>
      </c>
      <c r="CK35">
        <v>594.813166666667</v>
      </c>
      <c r="CL35">
        <v>1400.00266666667</v>
      </c>
      <c r="CM35">
        <v>0.8999972</v>
      </c>
      <c r="CN35">
        <v>0.10000275</v>
      </c>
      <c r="CO35">
        <v>0</v>
      </c>
      <c r="CP35">
        <v>650.935933333333</v>
      </c>
      <c r="CQ35">
        <v>4.99948</v>
      </c>
      <c r="CR35">
        <v>10015.4176666667</v>
      </c>
      <c r="CS35">
        <v>11417.5933333333</v>
      </c>
      <c r="CT35">
        <v>49.1498</v>
      </c>
      <c r="CU35">
        <v>50.6456666666667</v>
      </c>
      <c r="CV35">
        <v>49.8246666666667</v>
      </c>
      <c r="CW35">
        <v>50.5704</v>
      </c>
      <c r="CX35">
        <v>52.0206666666667</v>
      </c>
      <c r="CY35">
        <v>1255.50066666667</v>
      </c>
      <c r="CZ35">
        <v>139.502333333333</v>
      </c>
      <c r="DA35">
        <v>0</v>
      </c>
      <c r="DB35">
        <v>878.799999952316</v>
      </c>
      <c r="DC35">
        <v>0</v>
      </c>
      <c r="DD35">
        <v>650.94416</v>
      </c>
      <c r="DE35">
        <v>0.665076922422868</v>
      </c>
      <c r="DF35">
        <v>-441.030769267721</v>
      </c>
      <c r="DG35">
        <v>10012.7284</v>
      </c>
      <c r="DH35">
        <v>15</v>
      </c>
      <c r="DI35">
        <v>1605214761.5</v>
      </c>
      <c r="DJ35" t="s">
        <v>389</v>
      </c>
      <c r="DK35">
        <v>1605214753</v>
      </c>
      <c r="DL35">
        <v>1605214761.5</v>
      </c>
      <c r="DM35">
        <v>6</v>
      </c>
      <c r="DN35">
        <v>0.031</v>
      </c>
      <c r="DO35">
        <v>-0.199</v>
      </c>
      <c r="DP35">
        <v>-0.275</v>
      </c>
      <c r="DQ35">
        <v>0.455</v>
      </c>
      <c r="DR35">
        <v>400</v>
      </c>
      <c r="DS35">
        <v>30</v>
      </c>
      <c r="DT35">
        <v>0.05</v>
      </c>
      <c r="DU35">
        <v>0.02</v>
      </c>
      <c r="DV35">
        <v>2.12976313361905</v>
      </c>
      <c r="DW35">
        <v>-0.191791442790148</v>
      </c>
      <c r="DX35">
        <v>0.0299806679642551</v>
      </c>
      <c r="DY35">
        <v>1</v>
      </c>
      <c r="DZ35">
        <v>-2.93628129032258</v>
      </c>
      <c r="EA35">
        <v>0.215678709677425</v>
      </c>
      <c r="EB35">
        <v>0.0356917144755759</v>
      </c>
      <c r="EC35">
        <v>0</v>
      </c>
      <c r="ED35">
        <v>0.930209322580645</v>
      </c>
      <c r="EE35">
        <v>-0.0224667580645196</v>
      </c>
      <c r="EF35">
        <v>0.00187637401504306</v>
      </c>
      <c r="EG35">
        <v>1</v>
      </c>
      <c r="EH35">
        <v>2</v>
      </c>
      <c r="EI35">
        <v>3</v>
      </c>
      <c r="EJ35" t="s">
        <v>319</v>
      </c>
      <c r="EK35">
        <v>100</v>
      </c>
      <c r="EL35">
        <v>100</v>
      </c>
      <c r="EM35">
        <v>-0.272</v>
      </c>
      <c r="EN35">
        <v>0.7266</v>
      </c>
      <c r="EO35">
        <v>-0.106998209561435</v>
      </c>
      <c r="EP35">
        <v>-1.60436505785889e-05</v>
      </c>
      <c r="EQ35">
        <v>-1.15305589960158e-06</v>
      </c>
      <c r="ER35">
        <v>3.65813499827708e-10</v>
      </c>
      <c r="ES35">
        <v>0.454528571428572</v>
      </c>
      <c r="ET35">
        <v>0</v>
      </c>
      <c r="EU35">
        <v>0</v>
      </c>
      <c r="EV35">
        <v>0</v>
      </c>
      <c r="EW35">
        <v>18</v>
      </c>
      <c r="EX35">
        <v>2225</v>
      </c>
      <c r="EY35">
        <v>1</v>
      </c>
      <c r="EZ35">
        <v>25</v>
      </c>
      <c r="FA35">
        <v>11.8</v>
      </c>
      <c r="FB35">
        <v>11.7</v>
      </c>
      <c r="FC35">
        <v>2</v>
      </c>
      <c r="FD35">
        <v>512.523</v>
      </c>
      <c r="FE35">
        <v>497.86</v>
      </c>
      <c r="FF35">
        <v>38.9047</v>
      </c>
      <c r="FG35">
        <v>36.9271</v>
      </c>
      <c r="FH35">
        <v>30.0005</v>
      </c>
      <c r="FI35">
        <v>36.5377</v>
      </c>
      <c r="FJ35">
        <v>36.5486</v>
      </c>
      <c r="FK35">
        <v>19.4087</v>
      </c>
      <c r="FL35">
        <v>0</v>
      </c>
      <c r="FM35">
        <v>100</v>
      </c>
      <c r="FN35">
        <v>-999.9</v>
      </c>
      <c r="FO35">
        <v>400</v>
      </c>
      <c r="FP35">
        <v>31.5674</v>
      </c>
      <c r="FQ35">
        <v>97.2508</v>
      </c>
      <c r="FR35">
        <v>101.899</v>
      </c>
    </row>
    <row r="36" spans="1:174">
      <c r="A36">
        <v>20</v>
      </c>
      <c r="B36">
        <v>1605215580.1</v>
      </c>
      <c r="C36">
        <v>4891.59999990463</v>
      </c>
      <c r="D36" t="s">
        <v>390</v>
      </c>
      <c r="E36" t="s">
        <v>391</v>
      </c>
      <c r="F36" t="s">
        <v>316</v>
      </c>
      <c r="G36" t="s">
        <v>337</v>
      </c>
      <c r="H36">
        <v>1605215572.1</v>
      </c>
      <c r="I36">
        <f>(J36)/1000</f>
        <v>0</v>
      </c>
      <c r="J36">
        <f>1000*CA36*AH36*(BW36-BX36)/(100*BP36*(1000-AH36*BW36))</f>
        <v>0</v>
      </c>
      <c r="K36">
        <f>CA36*AH36*(BV36-BU36*(1000-AH36*BX36)/(1000-AH36*BW36))/(100*BP36)</f>
        <v>0</v>
      </c>
      <c r="L36">
        <f>BU36 - IF(AH36&gt;1, K36*BP36*100.0/(AJ36*CI36), 0)</f>
        <v>0</v>
      </c>
      <c r="M36">
        <f>((S36-I36/2)*L36-K36)/(S36+I36/2)</f>
        <v>0</v>
      </c>
      <c r="N36">
        <f>M36*(CB36+CC36)/1000.0</f>
        <v>0</v>
      </c>
      <c r="O36">
        <f>(BU36 - IF(AH36&gt;1, K36*BP36*100.0/(AJ36*CI36), 0))*(CB36+CC36)/1000.0</f>
        <v>0</v>
      </c>
      <c r="P36">
        <f>2.0/((1/R36-1/Q36)+SIGN(R36)*SQRT((1/R36-1/Q36)*(1/R36-1/Q36) + 4*BQ36/((BQ36+1)*(BQ36+1))*(2*1/R36*1/Q36-1/Q36*1/Q36)))</f>
        <v>0</v>
      </c>
      <c r="Q36">
        <f>IF(LEFT(BR36,1)&lt;&gt;"0",IF(LEFT(BR36,1)="1",3.0,BS36),$D$5+$E$5*(CI36*CB36/($K$5*1000))+$F$5*(CI36*CB36/($K$5*1000))*MAX(MIN(BP36,$J$5),$I$5)*MAX(MIN(BP36,$J$5),$I$5)+$G$5*MAX(MIN(BP36,$J$5),$I$5)*(CI36*CB36/($K$5*1000))+$H$5*(CI36*CB36/($K$5*1000))*(CI36*CB36/($K$5*1000)))</f>
        <v>0</v>
      </c>
      <c r="R36">
        <f>I36*(1000-(1000*0.61365*exp(17.502*V36/(240.97+V36))/(CB36+CC36)+BW36)/2)/(1000*0.61365*exp(17.502*V36/(240.97+V36))/(CB36+CC36)-BW36)</f>
        <v>0</v>
      </c>
      <c r="S36">
        <f>1/((BQ36+1)/(P36/1.6)+1/(Q36/1.37)) + BQ36/((BQ36+1)/(P36/1.6) + BQ36/(Q36/1.37))</f>
        <v>0</v>
      </c>
      <c r="T36">
        <f>(BM36*BO36)</f>
        <v>0</v>
      </c>
      <c r="U36">
        <f>(CD36+(T36+2*0.95*5.67E-8*(((CD36+$B$7)+273)^4-(CD36+273)^4)-44100*I36)/(1.84*29.3*Q36+8*0.95*5.67E-8*(CD36+273)^3))</f>
        <v>0</v>
      </c>
      <c r="V36">
        <f>($C$7*CE36+$D$7*CF36+$E$7*U36)</f>
        <v>0</v>
      </c>
      <c r="W36">
        <f>0.61365*exp(17.502*V36/(240.97+V36))</f>
        <v>0</v>
      </c>
      <c r="X36">
        <f>(Y36/Z36*100)</f>
        <v>0</v>
      </c>
      <c r="Y36">
        <f>BW36*(CB36+CC36)/1000</f>
        <v>0</v>
      </c>
      <c r="Z36">
        <f>0.61365*exp(17.502*CD36/(240.97+CD36))</f>
        <v>0</v>
      </c>
      <c r="AA36">
        <f>(W36-BW36*(CB36+CC36)/1000)</f>
        <v>0</v>
      </c>
      <c r="AB36">
        <f>(-I36*44100)</f>
        <v>0</v>
      </c>
      <c r="AC36">
        <f>2*29.3*Q36*0.92*(CD36-V36)</f>
        <v>0</v>
      </c>
      <c r="AD36">
        <f>2*0.95*5.67E-8*(((CD36+$B$7)+273)^4-(V36+273)^4)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MAX(0,($B$13+$C$13*CI36)/(1+$D$13*CI36)*CB36/(CD36+273)*$E$13)</f>
        <v>0</v>
      </c>
      <c r="AK36" t="s">
        <v>292</v>
      </c>
      <c r="AL36">
        <v>10143.9</v>
      </c>
      <c r="AM36">
        <v>715.476923076923</v>
      </c>
      <c r="AN36">
        <v>3262.08</v>
      </c>
      <c r="AO36">
        <f>1-AM36/AN36</f>
        <v>0</v>
      </c>
      <c r="AP36">
        <v>-0.577747479816223</v>
      </c>
      <c r="AQ36" t="s">
        <v>392</v>
      </c>
      <c r="AR36">
        <v>15449.2</v>
      </c>
      <c r="AS36">
        <v>635.149384615385</v>
      </c>
      <c r="AT36">
        <v>804.52</v>
      </c>
      <c r="AU36">
        <f>1-AS36/AT36</f>
        <v>0</v>
      </c>
      <c r="AV36">
        <v>0.5</v>
      </c>
      <c r="AW36">
        <f>BM36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 t="s">
        <v>393</v>
      </c>
      <c r="BC36">
        <v>635.149384615385</v>
      </c>
      <c r="BD36">
        <v>544.17</v>
      </c>
      <c r="BE36">
        <f>1-BD36/AT36</f>
        <v>0</v>
      </c>
      <c r="BF36">
        <f>(AT36-BC36)/(AT36-BD36)</f>
        <v>0</v>
      </c>
      <c r="BG36">
        <f>(AN36-AT36)/(AN36-BD36)</f>
        <v>0</v>
      </c>
      <c r="BH36">
        <f>(AT36-BC36)/(AT36-AM36)</f>
        <v>0</v>
      </c>
      <c r="BI36">
        <f>(AN36-AT36)/(AN36-AM36)</f>
        <v>0</v>
      </c>
      <c r="BJ36">
        <f>(BF36*BD36/BC36)</f>
        <v>0</v>
      </c>
      <c r="BK36">
        <f>(1-BJ36)</f>
        <v>0</v>
      </c>
      <c r="BL36">
        <f>$B$11*CJ36+$C$11*CK36+$F$11*CL36*(1-CO36)</f>
        <v>0</v>
      </c>
      <c r="BM36">
        <f>BL36*BN36</f>
        <v>0</v>
      </c>
      <c r="BN36">
        <f>($B$11*$D$9+$C$11*$D$9+$F$11*((CY36+CQ36)/MAX(CY36+CQ36+CZ36, 0.1)*$I$9+CZ36/MAX(CY36+CQ36+CZ36, 0.1)*$J$9))/($B$11+$C$11+$F$11)</f>
        <v>0</v>
      </c>
      <c r="BO36">
        <f>($B$11*$K$9+$C$11*$K$9+$F$11*((CY36+CQ36)/MAX(CY36+CQ36+CZ36, 0.1)*$P$9+CZ36/MAX(CY36+CQ36+CZ36, 0.1)*$Q$9))/($B$11+$C$11+$F$11)</f>
        <v>0</v>
      </c>
      <c r="BP36">
        <v>6</v>
      </c>
      <c r="BQ36">
        <v>0.5</v>
      </c>
      <c r="BR36" t="s">
        <v>295</v>
      </c>
      <c r="BS36">
        <v>2</v>
      </c>
      <c r="BT36">
        <v>1605215572.1</v>
      </c>
      <c r="BU36">
        <v>393.867774193548</v>
      </c>
      <c r="BV36">
        <v>399.980290322581</v>
      </c>
      <c r="BW36">
        <v>31.9105161290323</v>
      </c>
      <c r="BX36">
        <v>30.422935483871</v>
      </c>
      <c r="BY36">
        <v>394.137838709677</v>
      </c>
      <c r="BZ36">
        <v>31.1541548387097</v>
      </c>
      <c r="CA36">
        <v>500.135903225807</v>
      </c>
      <c r="CB36">
        <v>101.731677419355</v>
      </c>
      <c r="CC36">
        <v>0.0998520935483871</v>
      </c>
      <c r="CD36">
        <v>39.5333322580645</v>
      </c>
      <c r="CE36">
        <v>39.047</v>
      </c>
      <c r="CF36">
        <v>999.9</v>
      </c>
      <c r="CG36">
        <v>0</v>
      </c>
      <c r="CH36">
        <v>0</v>
      </c>
      <c r="CI36">
        <v>10003.4635483871</v>
      </c>
      <c r="CJ36">
        <v>0</v>
      </c>
      <c r="CK36">
        <v>520.430548387097</v>
      </c>
      <c r="CL36">
        <v>1400.02935483871</v>
      </c>
      <c r="CM36">
        <v>0.899998774193548</v>
      </c>
      <c r="CN36">
        <v>0.100001167741935</v>
      </c>
      <c r="CO36">
        <v>0</v>
      </c>
      <c r="CP36">
        <v>635.436419354839</v>
      </c>
      <c r="CQ36">
        <v>4.99948</v>
      </c>
      <c r="CR36">
        <v>9891.64096774193</v>
      </c>
      <c r="CS36">
        <v>11417.8193548387</v>
      </c>
      <c r="CT36">
        <v>49.0965161290323</v>
      </c>
      <c r="CU36">
        <v>50.437</v>
      </c>
      <c r="CV36">
        <v>49.6972580645161</v>
      </c>
      <c r="CW36">
        <v>50.4433225806452</v>
      </c>
      <c r="CX36">
        <v>51.911</v>
      </c>
      <c r="CY36">
        <v>1255.52451612903</v>
      </c>
      <c r="CZ36">
        <v>139.504838709677</v>
      </c>
      <c r="DA36">
        <v>0</v>
      </c>
      <c r="DB36">
        <v>116</v>
      </c>
      <c r="DC36">
        <v>0</v>
      </c>
      <c r="DD36">
        <v>635.149384615385</v>
      </c>
      <c r="DE36">
        <v>-25.9731966045217</v>
      </c>
      <c r="DF36">
        <v>-269.872819017268</v>
      </c>
      <c r="DG36">
        <v>9888.86230769231</v>
      </c>
      <c r="DH36">
        <v>15</v>
      </c>
      <c r="DI36">
        <v>1605214761.5</v>
      </c>
      <c r="DJ36" t="s">
        <v>389</v>
      </c>
      <c r="DK36">
        <v>1605214753</v>
      </c>
      <c r="DL36">
        <v>1605214761.5</v>
      </c>
      <c r="DM36">
        <v>6</v>
      </c>
      <c r="DN36">
        <v>0.031</v>
      </c>
      <c r="DO36">
        <v>-0.199</v>
      </c>
      <c r="DP36">
        <v>-0.275</v>
      </c>
      <c r="DQ36">
        <v>0.455</v>
      </c>
      <c r="DR36">
        <v>400</v>
      </c>
      <c r="DS36">
        <v>30</v>
      </c>
      <c r="DT36">
        <v>0.05</v>
      </c>
      <c r="DU36">
        <v>0.02</v>
      </c>
      <c r="DV36">
        <v>4.5902967427929</v>
      </c>
      <c r="DW36">
        <v>0.159553818378848</v>
      </c>
      <c r="DX36">
        <v>0.0167142861445722</v>
      </c>
      <c r="DY36">
        <v>1</v>
      </c>
      <c r="DZ36">
        <v>-6.11252580645161</v>
      </c>
      <c r="EA36">
        <v>-0.403489354838687</v>
      </c>
      <c r="EB36">
        <v>0.0336678596399702</v>
      </c>
      <c r="EC36">
        <v>0</v>
      </c>
      <c r="ED36">
        <v>1.48759193548387</v>
      </c>
      <c r="EE36">
        <v>0.536946774193546</v>
      </c>
      <c r="EF36">
        <v>0.0405172465404751</v>
      </c>
      <c r="EG36">
        <v>0</v>
      </c>
      <c r="EH36">
        <v>1</v>
      </c>
      <c r="EI36">
        <v>3</v>
      </c>
      <c r="EJ36" t="s">
        <v>302</v>
      </c>
      <c r="EK36">
        <v>100</v>
      </c>
      <c r="EL36">
        <v>100</v>
      </c>
      <c r="EM36">
        <v>-0.27</v>
      </c>
      <c r="EN36">
        <v>0.7593</v>
      </c>
      <c r="EO36">
        <v>-0.106998209561435</v>
      </c>
      <c r="EP36">
        <v>-1.60436505785889e-05</v>
      </c>
      <c r="EQ36">
        <v>-1.15305589960158e-06</v>
      </c>
      <c r="ER36">
        <v>3.65813499827708e-10</v>
      </c>
      <c r="ES36">
        <v>0.454528571428572</v>
      </c>
      <c r="ET36">
        <v>0</v>
      </c>
      <c r="EU36">
        <v>0</v>
      </c>
      <c r="EV36">
        <v>0</v>
      </c>
      <c r="EW36">
        <v>18</v>
      </c>
      <c r="EX36">
        <v>2225</v>
      </c>
      <c r="EY36">
        <v>1</v>
      </c>
      <c r="EZ36">
        <v>25</v>
      </c>
      <c r="FA36">
        <v>13.8</v>
      </c>
      <c r="FB36">
        <v>13.6</v>
      </c>
      <c r="FC36">
        <v>2</v>
      </c>
      <c r="FD36">
        <v>512.932</v>
      </c>
      <c r="FE36">
        <v>497.313</v>
      </c>
      <c r="FF36">
        <v>38.7669</v>
      </c>
      <c r="FG36">
        <v>37.0675</v>
      </c>
      <c r="FH36">
        <v>30.0006</v>
      </c>
      <c r="FI36">
        <v>36.6717</v>
      </c>
      <c r="FJ36">
        <v>36.6772</v>
      </c>
      <c r="FK36">
        <v>19.428</v>
      </c>
      <c r="FL36">
        <v>0</v>
      </c>
      <c r="FM36">
        <v>100</v>
      </c>
      <c r="FN36">
        <v>-999.9</v>
      </c>
      <c r="FO36">
        <v>400</v>
      </c>
      <c r="FP36">
        <v>31.2843</v>
      </c>
      <c r="FQ36">
        <v>97.2149</v>
      </c>
      <c r="FR36">
        <v>101.856</v>
      </c>
    </row>
    <row r="37" spans="1:174">
      <c r="A37">
        <v>21</v>
      </c>
      <c r="B37">
        <v>1605215871.6</v>
      </c>
      <c r="C37">
        <v>5183.09999990463</v>
      </c>
      <c r="D37" t="s">
        <v>394</v>
      </c>
      <c r="E37" t="s">
        <v>395</v>
      </c>
      <c r="F37" t="s">
        <v>396</v>
      </c>
      <c r="G37" t="s">
        <v>306</v>
      </c>
      <c r="H37">
        <v>1605215863.85</v>
      </c>
      <c r="I37">
        <f>(J37)/1000</f>
        <v>0</v>
      </c>
      <c r="J37">
        <f>1000*CA37*AH37*(BW37-BX37)/(100*BP37*(1000-AH37*BW37))</f>
        <v>0</v>
      </c>
      <c r="K37">
        <f>CA37*AH37*(BV37-BU37*(1000-AH37*BX37)/(1000-AH37*BW37))/(100*BP37)</f>
        <v>0</v>
      </c>
      <c r="L37">
        <f>BU37 - IF(AH37&gt;1, K37*BP37*100.0/(AJ37*CI37), 0)</f>
        <v>0</v>
      </c>
      <c r="M37">
        <f>((S37-I37/2)*L37-K37)/(S37+I37/2)</f>
        <v>0</v>
      </c>
      <c r="N37">
        <f>M37*(CB37+CC37)/1000.0</f>
        <v>0</v>
      </c>
      <c r="O37">
        <f>(BU37 - IF(AH37&gt;1, K37*BP37*100.0/(AJ37*CI37), 0))*(CB37+CC37)/1000.0</f>
        <v>0</v>
      </c>
      <c r="P37">
        <f>2.0/((1/R37-1/Q37)+SIGN(R37)*SQRT((1/R37-1/Q37)*(1/R37-1/Q37) + 4*BQ37/((BQ37+1)*(BQ37+1))*(2*1/R37*1/Q37-1/Q37*1/Q37)))</f>
        <v>0</v>
      </c>
      <c r="Q37">
        <f>IF(LEFT(BR37,1)&lt;&gt;"0",IF(LEFT(BR37,1)="1",3.0,BS37),$D$5+$E$5*(CI37*CB37/($K$5*1000))+$F$5*(CI37*CB37/($K$5*1000))*MAX(MIN(BP37,$J$5),$I$5)*MAX(MIN(BP37,$J$5),$I$5)+$G$5*MAX(MIN(BP37,$J$5),$I$5)*(CI37*CB37/($K$5*1000))+$H$5*(CI37*CB37/($K$5*1000))*(CI37*CB37/($K$5*1000)))</f>
        <v>0</v>
      </c>
      <c r="R37">
        <f>I37*(1000-(1000*0.61365*exp(17.502*V37/(240.97+V37))/(CB37+CC37)+BW37)/2)/(1000*0.61365*exp(17.502*V37/(240.97+V37))/(CB37+CC37)-BW37)</f>
        <v>0</v>
      </c>
      <c r="S37">
        <f>1/((BQ37+1)/(P37/1.6)+1/(Q37/1.37)) + BQ37/((BQ37+1)/(P37/1.6) + BQ37/(Q37/1.37))</f>
        <v>0</v>
      </c>
      <c r="T37">
        <f>(BM37*BO37)</f>
        <v>0</v>
      </c>
      <c r="U37">
        <f>(CD37+(T37+2*0.95*5.67E-8*(((CD37+$B$7)+273)^4-(CD37+273)^4)-44100*I37)/(1.84*29.3*Q37+8*0.95*5.67E-8*(CD37+273)^3))</f>
        <v>0</v>
      </c>
      <c r="V37">
        <f>($C$7*CE37+$D$7*CF37+$E$7*U37)</f>
        <v>0</v>
      </c>
      <c r="W37">
        <f>0.61365*exp(17.502*V37/(240.97+V37))</f>
        <v>0</v>
      </c>
      <c r="X37">
        <f>(Y37/Z37*100)</f>
        <v>0</v>
      </c>
      <c r="Y37">
        <f>BW37*(CB37+CC37)/1000</f>
        <v>0</v>
      </c>
      <c r="Z37">
        <f>0.61365*exp(17.502*CD37/(240.97+CD37))</f>
        <v>0</v>
      </c>
      <c r="AA37">
        <f>(W37-BW37*(CB37+CC37)/1000)</f>
        <v>0</v>
      </c>
      <c r="AB37">
        <f>(-I37*44100)</f>
        <v>0</v>
      </c>
      <c r="AC37">
        <f>2*29.3*Q37*0.92*(CD37-V37)</f>
        <v>0</v>
      </c>
      <c r="AD37">
        <f>2*0.95*5.67E-8*(((CD37+$B$7)+273)^4-(V37+273)^4)</f>
        <v>0</v>
      </c>
      <c r="AE37">
        <f>T37+AD37+AB37+AC37</f>
        <v>0</v>
      </c>
      <c r="AF37">
        <v>4</v>
      </c>
      <c r="AG37">
        <v>1</v>
      </c>
      <c r="AH37">
        <f>IF(AF37*$H$13&gt;=AJ37,1.0,(AJ37/(AJ37-AF37*$H$13)))</f>
        <v>0</v>
      </c>
      <c r="AI37">
        <f>(AH37-1)*100</f>
        <v>0</v>
      </c>
      <c r="AJ37">
        <f>MAX(0,($B$13+$C$13*CI37)/(1+$D$13*CI37)*CB37/(CD37+273)*$E$13)</f>
        <v>0</v>
      </c>
      <c r="AK37" t="s">
        <v>292</v>
      </c>
      <c r="AL37">
        <v>10143.9</v>
      </c>
      <c r="AM37">
        <v>715.476923076923</v>
      </c>
      <c r="AN37">
        <v>3262.08</v>
      </c>
      <c r="AO37">
        <f>1-AM37/AN37</f>
        <v>0</v>
      </c>
      <c r="AP37">
        <v>-0.577747479816223</v>
      </c>
      <c r="AQ37" t="s">
        <v>397</v>
      </c>
      <c r="AR37">
        <v>15481.6</v>
      </c>
      <c r="AS37">
        <v>688.245115384615</v>
      </c>
      <c r="AT37">
        <v>1055.14</v>
      </c>
      <c r="AU37">
        <f>1-AS37/AT37</f>
        <v>0</v>
      </c>
      <c r="AV37">
        <v>0.5</v>
      </c>
      <c r="AW37">
        <f>BM37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 t="s">
        <v>398</v>
      </c>
      <c r="BC37">
        <v>688.245115384615</v>
      </c>
      <c r="BD37">
        <v>537.85</v>
      </c>
      <c r="BE37">
        <f>1-BD37/AT37</f>
        <v>0</v>
      </c>
      <c r="BF37">
        <f>(AT37-BC37)/(AT37-BD37)</f>
        <v>0</v>
      </c>
      <c r="BG37">
        <f>(AN37-AT37)/(AN37-BD37)</f>
        <v>0</v>
      </c>
      <c r="BH37">
        <f>(AT37-BC37)/(AT37-AM37)</f>
        <v>0</v>
      </c>
      <c r="BI37">
        <f>(AN37-AT37)/(AN37-AM37)</f>
        <v>0</v>
      </c>
      <c r="BJ37">
        <f>(BF37*BD37/BC37)</f>
        <v>0</v>
      </c>
      <c r="BK37">
        <f>(1-BJ37)</f>
        <v>0</v>
      </c>
      <c r="BL37">
        <f>$B$11*CJ37+$C$11*CK37+$F$11*CL37*(1-CO37)</f>
        <v>0</v>
      </c>
      <c r="BM37">
        <f>BL37*BN37</f>
        <v>0</v>
      </c>
      <c r="BN37">
        <f>($B$11*$D$9+$C$11*$D$9+$F$11*((CY37+CQ37)/MAX(CY37+CQ37+CZ37, 0.1)*$I$9+CZ37/MAX(CY37+CQ37+CZ37, 0.1)*$J$9))/($B$11+$C$11+$F$11)</f>
        <v>0</v>
      </c>
      <c r="BO37">
        <f>($B$11*$K$9+$C$11*$K$9+$F$11*((CY37+CQ37)/MAX(CY37+CQ37+CZ37, 0.1)*$P$9+CZ37/MAX(CY37+CQ37+CZ37, 0.1)*$Q$9))/($B$11+$C$11+$F$11)</f>
        <v>0</v>
      </c>
      <c r="BP37">
        <v>6</v>
      </c>
      <c r="BQ37">
        <v>0.5</v>
      </c>
      <c r="BR37" t="s">
        <v>295</v>
      </c>
      <c r="BS37">
        <v>2</v>
      </c>
      <c r="BT37">
        <v>1605215863.85</v>
      </c>
      <c r="BU37">
        <v>375.063466666667</v>
      </c>
      <c r="BV37">
        <v>399.9905</v>
      </c>
      <c r="BW37">
        <v>40.76206</v>
      </c>
      <c r="BX37">
        <v>30.3891533333333</v>
      </c>
      <c r="BY37">
        <v>375.319533333333</v>
      </c>
      <c r="BZ37">
        <v>39.5871233333333</v>
      </c>
      <c r="CA37">
        <v>500.1285</v>
      </c>
      <c r="CB37">
        <v>101.734166666667</v>
      </c>
      <c r="CC37">
        <v>0.10000722</v>
      </c>
      <c r="CD37">
        <v>39.7300833333333</v>
      </c>
      <c r="CE37">
        <v>38.23193</v>
      </c>
      <c r="CF37">
        <v>999.9</v>
      </c>
      <c r="CG37">
        <v>0</v>
      </c>
      <c r="CH37">
        <v>0</v>
      </c>
      <c r="CI37">
        <v>9998.53833333333</v>
      </c>
      <c r="CJ37">
        <v>0</v>
      </c>
      <c r="CK37">
        <v>906.202733333333</v>
      </c>
      <c r="CL37">
        <v>1400.011</v>
      </c>
      <c r="CM37">
        <v>0.899997</v>
      </c>
      <c r="CN37">
        <v>0.100003</v>
      </c>
      <c r="CO37">
        <v>0</v>
      </c>
      <c r="CP37">
        <v>688.240333333333</v>
      </c>
      <c r="CQ37">
        <v>4.99948</v>
      </c>
      <c r="CR37">
        <v>12978.8433333333</v>
      </c>
      <c r="CS37">
        <v>11417.6566666667</v>
      </c>
      <c r="CT37">
        <v>49.002</v>
      </c>
      <c r="CU37">
        <v>50.458</v>
      </c>
      <c r="CV37">
        <v>49.6766666666666</v>
      </c>
      <c r="CW37">
        <v>50.4538</v>
      </c>
      <c r="CX37">
        <v>51.8518333333333</v>
      </c>
      <c r="CY37">
        <v>1255.50366666667</v>
      </c>
      <c r="CZ37">
        <v>139.507666666667</v>
      </c>
      <c r="DA37">
        <v>0</v>
      </c>
      <c r="DB37">
        <v>290.399999856949</v>
      </c>
      <c r="DC37">
        <v>0</v>
      </c>
      <c r="DD37">
        <v>688.245115384615</v>
      </c>
      <c r="DE37">
        <v>-5.34608548509451</v>
      </c>
      <c r="DF37">
        <v>-16.2905982081767</v>
      </c>
      <c r="DG37">
        <v>12978.75</v>
      </c>
      <c r="DH37">
        <v>15</v>
      </c>
      <c r="DI37">
        <v>1605214761.5</v>
      </c>
      <c r="DJ37" t="s">
        <v>389</v>
      </c>
      <c r="DK37">
        <v>1605214753</v>
      </c>
      <c r="DL37">
        <v>1605214761.5</v>
      </c>
      <c r="DM37">
        <v>6</v>
      </c>
      <c r="DN37">
        <v>0.031</v>
      </c>
      <c r="DO37">
        <v>-0.199</v>
      </c>
      <c r="DP37">
        <v>-0.275</v>
      </c>
      <c r="DQ37">
        <v>0.455</v>
      </c>
      <c r="DR37">
        <v>400</v>
      </c>
      <c r="DS37">
        <v>30</v>
      </c>
      <c r="DT37">
        <v>0.05</v>
      </c>
      <c r="DU37">
        <v>0.02</v>
      </c>
      <c r="DV37">
        <v>17.3948899191877</v>
      </c>
      <c r="DW37">
        <v>0.0364333067897105</v>
      </c>
      <c r="DX37">
        <v>0.0245044477317209</v>
      </c>
      <c r="DY37">
        <v>1</v>
      </c>
      <c r="DZ37">
        <v>-24.9225064516129</v>
      </c>
      <c r="EA37">
        <v>-0.0647903225806102</v>
      </c>
      <c r="EB37">
        <v>0.0306552730346395</v>
      </c>
      <c r="EC37">
        <v>1</v>
      </c>
      <c r="ED37">
        <v>10.3712903225806</v>
      </c>
      <c r="EE37">
        <v>0.101448387096759</v>
      </c>
      <c r="EF37">
        <v>0.00896881172546892</v>
      </c>
      <c r="EG37">
        <v>1</v>
      </c>
      <c r="EH37">
        <v>3</v>
      </c>
      <c r="EI37">
        <v>3</v>
      </c>
      <c r="EJ37" t="s">
        <v>297</v>
      </c>
      <c r="EK37">
        <v>100</v>
      </c>
      <c r="EL37">
        <v>100</v>
      </c>
      <c r="EM37">
        <v>-0.256</v>
      </c>
      <c r="EN37">
        <v>1.1754</v>
      </c>
      <c r="EO37">
        <v>-0.106998209561435</v>
      </c>
      <c r="EP37">
        <v>-1.60436505785889e-05</v>
      </c>
      <c r="EQ37">
        <v>-1.15305589960158e-06</v>
      </c>
      <c r="ER37">
        <v>3.65813499827708e-10</v>
      </c>
      <c r="ES37">
        <v>0.454528571428572</v>
      </c>
      <c r="ET37">
        <v>0</v>
      </c>
      <c r="EU37">
        <v>0</v>
      </c>
      <c r="EV37">
        <v>0</v>
      </c>
      <c r="EW37">
        <v>18</v>
      </c>
      <c r="EX37">
        <v>2225</v>
      </c>
      <c r="EY37">
        <v>1</v>
      </c>
      <c r="EZ37">
        <v>25</v>
      </c>
      <c r="FA37">
        <v>18.6</v>
      </c>
      <c r="FB37">
        <v>18.5</v>
      </c>
      <c r="FC37">
        <v>2</v>
      </c>
      <c r="FD37">
        <v>476.225</v>
      </c>
      <c r="FE37">
        <v>496.787</v>
      </c>
      <c r="FF37">
        <v>38.8586</v>
      </c>
      <c r="FG37">
        <v>37.2526</v>
      </c>
      <c r="FH37">
        <v>30</v>
      </c>
      <c r="FI37">
        <v>36.9046</v>
      </c>
      <c r="FJ37">
        <v>36.9064</v>
      </c>
      <c r="FK37">
        <v>19.4635</v>
      </c>
      <c r="FL37">
        <v>0</v>
      </c>
      <c r="FM37">
        <v>100</v>
      </c>
      <c r="FN37">
        <v>-999.9</v>
      </c>
      <c r="FO37">
        <v>400</v>
      </c>
      <c r="FP37">
        <v>31.9142</v>
      </c>
      <c r="FQ37">
        <v>97.1793</v>
      </c>
      <c r="FR37">
        <v>101.81</v>
      </c>
    </row>
    <row r="38" spans="1:174">
      <c r="A38">
        <v>22</v>
      </c>
      <c r="B38">
        <v>1605216061.6</v>
      </c>
      <c r="C38">
        <v>5373.09999990463</v>
      </c>
      <c r="D38" t="s">
        <v>399</v>
      </c>
      <c r="E38" t="s">
        <v>400</v>
      </c>
      <c r="F38" t="s">
        <v>396</v>
      </c>
      <c r="G38" t="s">
        <v>306</v>
      </c>
      <c r="H38">
        <v>1605216053.85</v>
      </c>
      <c r="I38">
        <f>(J38)/1000</f>
        <v>0</v>
      </c>
      <c r="J38">
        <f>1000*CA38*AH38*(BW38-BX38)/(100*BP38*(1000-AH38*BW38))</f>
        <v>0</v>
      </c>
      <c r="K38">
        <f>CA38*AH38*(BV38-BU38*(1000-AH38*BX38)/(1000-AH38*BW38))/(100*BP38)</f>
        <v>0</v>
      </c>
      <c r="L38">
        <f>BU38 - IF(AH38&gt;1, K38*BP38*100.0/(AJ38*CI38), 0)</f>
        <v>0</v>
      </c>
      <c r="M38">
        <f>((S38-I38/2)*L38-K38)/(S38+I38/2)</f>
        <v>0</v>
      </c>
      <c r="N38">
        <f>M38*(CB38+CC38)/1000.0</f>
        <v>0</v>
      </c>
      <c r="O38">
        <f>(BU38 - IF(AH38&gt;1, K38*BP38*100.0/(AJ38*CI38), 0))*(CB38+CC38)/1000.0</f>
        <v>0</v>
      </c>
      <c r="P38">
        <f>2.0/((1/R38-1/Q38)+SIGN(R38)*SQRT((1/R38-1/Q38)*(1/R38-1/Q38) + 4*BQ38/((BQ38+1)*(BQ38+1))*(2*1/R38*1/Q38-1/Q38*1/Q38)))</f>
        <v>0</v>
      </c>
      <c r="Q38">
        <f>IF(LEFT(BR38,1)&lt;&gt;"0",IF(LEFT(BR38,1)="1",3.0,BS38),$D$5+$E$5*(CI38*CB38/($K$5*1000))+$F$5*(CI38*CB38/($K$5*1000))*MAX(MIN(BP38,$J$5),$I$5)*MAX(MIN(BP38,$J$5),$I$5)+$G$5*MAX(MIN(BP38,$J$5),$I$5)*(CI38*CB38/($K$5*1000))+$H$5*(CI38*CB38/($K$5*1000))*(CI38*CB38/($K$5*1000)))</f>
        <v>0</v>
      </c>
      <c r="R38">
        <f>I38*(1000-(1000*0.61365*exp(17.502*V38/(240.97+V38))/(CB38+CC38)+BW38)/2)/(1000*0.61365*exp(17.502*V38/(240.97+V38))/(CB38+CC38)-BW38)</f>
        <v>0</v>
      </c>
      <c r="S38">
        <f>1/((BQ38+1)/(P38/1.6)+1/(Q38/1.37)) + BQ38/((BQ38+1)/(P38/1.6) + BQ38/(Q38/1.37))</f>
        <v>0</v>
      </c>
      <c r="T38">
        <f>(BM38*BO38)</f>
        <v>0</v>
      </c>
      <c r="U38">
        <f>(CD38+(T38+2*0.95*5.67E-8*(((CD38+$B$7)+273)^4-(CD38+273)^4)-44100*I38)/(1.84*29.3*Q38+8*0.95*5.67E-8*(CD38+273)^3))</f>
        <v>0</v>
      </c>
      <c r="V38">
        <f>($C$7*CE38+$D$7*CF38+$E$7*U38)</f>
        <v>0</v>
      </c>
      <c r="W38">
        <f>0.61365*exp(17.502*V38/(240.97+V38))</f>
        <v>0</v>
      </c>
      <c r="X38">
        <f>(Y38/Z38*100)</f>
        <v>0</v>
      </c>
      <c r="Y38">
        <f>BW38*(CB38+CC38)/1000</f>
        <v>0</v>
      </c>
      <c r="Z38">
        <f>0.61365*exp(17.502*CD38/(240.97+CD38))</f>
        <v>0</v>
      </c>
      <c r="AA38">
        <f>(W38-BW38*(CB38+CC38)/1000)</f>
        <v>0</v>
      </c>
      <c r="AB38">
        <f>(-I38*44100)</f>
        <v>0</v>
      </c>
      <c r="AC38">
        <f>2*29.3*Q38*0.92*(CD38-V38)</f>
        <v>0</v>
      </c>
      <c r="AD38">
        <f>2*0.95*5.67E-8*(((CD38+$B$7)+273)^4-(V38+273)^4)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MAX(0,($B$13+$C$13*CI38)/(1+$D$13*CI38)*CB38/(CD38+273)*$E$13)</f>
        <v>0</v>
      </c>
      <c r="AK38" t="s">
        <v>292</v>
      </c>
      <c r="AL38">
        <v>10143.9</v>
      </c>
      <c r="AM38">
        <v>715.476923076923</v>
      </c>
      <c r="AN38">
        <v>3262.08</v>
      </c>
      <c r="AO38">
        <f>1-AM38/AN38</f>
        <v>0</v>
      </c>
      <c r="AP38">
        <v>-0.577747479816223</v>
      </c>
      <c r="AQ38" t="s">
        <v>401</v>
      </c>
      <c r="AR38">
        <v>15490</v>
      </c>
      <c r="AS38">
        <v>705.65452</v>
      </c>
      <c r="AT38">
        <v>1089.74</v>
      </c>
      <c r="AU38">
        <f>1-AS38/AT38</f>
        <v>0</v>
      </c>
      <c r="AV38">
        <v>0.5</v>
      </c>
      <c r="AW38">
        <f>BM38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 t="s">
        <v>402</v>
      </c>
      <c r="BC38">
        <v>705.65452</v>
      </c>
      <c r="BD38">
        <v>551.77</v>
      </c>
      <c r="BE38">
        <f>1-BD38/AT38</f>
        <v>0</v>
      </c>
      <c r="BF38">
        <f>(AT38-BC38)/(AT38-BD38)</f>
        <v>0</v>
      </c>
      <c r="BG38">
        <f>(AN38-AT38)/(AN38-BD38)</f>
        <v>0</v>
      </c>
      <c r="BH38">
        <f>(AT38-BC38)/(AT38-AM38)</f>
        <v>0</v>
      </c>
      <c r="BI38">
        <f>(AN38-AT38)/(AN38-AM38)</f>
        <v>0</v>
      </c>
      <c r="BJ38">
        <f>(BF38*BD38/BC38)</f>
        <v>0</v>
      </c>
      <c r="BK38">
        <f>(1-BJ38)</f>
        <v>0</v>
      </c>
      <c r="BL38">
        <f>$B$11*CJ38+$C$11*CK38+$F$11*CL38*(1-CO38)</f>
        <v>0</v>
      </c>
      <c r="BM38">
        <f>BL38*BN38</f>
        <v>0</v>
      </c>
      <c r="BN38">
        <f>($B$11*$D$9+$C$11*$D$9+$F$11*((CY38+CQ38)/MAX(CY38+CQ38+CZ38, 0.1)*$I$9+CZ38/MAX(CY38+CQ38+CZ38, 0.1)*$J$9))/($B$11+$C$11+$F$11)</f>
        <v>0</v>
      </c>
      <c r="BO38">
        <f>($B$11*$K$9+$C$11*$K$9+$F$11*((CY38+CQ38)/MAX(CY38+CQ38+CZ38, 0.1)*$P$9+CZ38/MAX(CY38+CQ38+CZ38, 0.1)*$Q$9))/($B$11+$C$11+$F$11)</f>
        <v>0</v>
      </c>
      <c r="BP38">
        <v>6</v>
      </c>
      <c r="BQ38">
        <v>0.5</v>
      </c>
      <c r="BR38" t="s">
        <v>295</v>
      </c>
      <c r="BS38">
        <v>2</v>
      </c>
      <c r="BT38">
        <v>1605216053.85</v>
      </c>
      <c r="BU38">
        <v>374.956666666667</v>
      </c>
      <c r="BV38">
        <v>400.001133333333</v>
      </c>
      <c r="BW38">
        <v>41.20532</v>
      </c>
      <c r="BX38">
        <v>30.35213</v>
      </c>
      <c r="BY38">
        <v>375.2127</v>
      </c>
      <c r="BZ38">
        <v>40.0106033333333</v>
      </c>
      <c r="CA38">
        <v>500.113433333333</v>
      </c>
      <c r="CB38">
        <v>101.729666666667</v>
      </c>
      <c r="CC38">
        <v>0.100002203333333</v>
      </c>
      <c r="CD38">
        <v>39.9623466666667</v>
      </c>
      <c r="CE38">
        <v>38.60553</v>
      </c>
      <c r="CF38">
        <v>999.9</v>
      </c>
      <c r="CG38">
        <v>0</v>
      </c>
      <c r="CH38">
        <v>0</v>
      </c>
      <c r="CI38">
        <v>10000.8243333333</v>
      </c>
      <c r="CJ38">
        <v>0</v>
      </c>
      <c r="CK38">
        <v>932.6131</v>
      </c>
      <c r="CL38">
        <v>1400.00066666667</v>
      </c>
      <c r="CM38">
        <v>0.899993366666667</v>
      </c>
      <c r="CN38">
        <v>0.100006776666667</v>
      </c>
      <c r="CO38">
        <v>0</v>
      </c>
      <c r="CP38">
        <v>705.927</v>
      </c>
      <c r="CQ38">
        <v>4.99948</v>
      </c>
      <c r="CR38">
        <v>14211.08</v>
      </c>
      <c r="CS38">
        <v>11417.5733333333</v>
      </c>
      <c r="CT38">
        <v>49.2872</v>
      </c>
      <c r="CU38">
        <v>50.8874</v>
      </c>
      <c r="CV38">
        <v>49.9412</v>
      </c>
      <c r="CW38">
        <v>50.8038</v>
      </c>
      <c r="CX38">
        <v>52.1290666666667</v>
      </c>
      <c r="CY38">
        <v>1255.49</v>
      </c>
      <c r="CZ38">
        <v>139.511333333333</v>
      </c>
      <c r="DA38">
        <v>0</v>
      </c>
      <c r="DB38">
        <v>189.099999904633</v>
      </c>
      <c r="DC38">
        <v>0</v>
      </c>
      <c r="DD38">
        <v>705.65452</v>
      </c>
      <c r="DE38">
        <v>-30.5787692646375</v>
      </c>
      <c r="DF38">
        <v>-477.092308728813</v>
      </c>
      <c r="DG38">
        <v>14205.112</v>
      </c>
      <c r="DH38">
        <v>15</v>
      </c>
      <c r="DI38">
        <v>1605214761.5</v>
      </c>
      <c r="DJ38" t="s">
        <v>389</v>
      </c>
      <c r="DK38">
        <v>1605214753</v>
      </c>
      <c r="DL38">
        <v>1605214761.5</v>
      </c>
      <c r="DM38">
        <v>6</v>
      </c>
      <c r="DN38">
        <v>0.031</v>
      </c>
      <c r="DO38">
        <v>-0.199</v>
      </c>
      <c r="DP38">
        <v>-0.275</v>
      </c>
      <c r="DQ38">
        <v>0.455</v>
      </c>
      <c r="DR38">
        <v>400</v>
      </c>
      <c r="DS38">
        <v>30</v>
      </c>
      <c r="DT38">
        <v>0.05</v>
      </c>
      <c r="DU38">
        <v>0.02</v>
      </c>
      <c r="DV38">
        <v>17.3296451048387</v>
      </c>
      <c r="DW38">
        <v>0.108056282632628</v>
      </c>
      <c r="DX38">
        <v>0.0285382364488258</v>
      </c>
      <c r="DY38">
        <v>1</v>
      </c>
      <c r="DZ38">
        <v>-25.0376677419355</v>
      </c>
      <c r="EA38">
        <v>-0.172558064516065</v>
      </c>
      <c r="EB38">
        <v>0.0364989119333783</v>
      </c>
      <c r="EC38">
        <v>1</v>
      </c>
      <c r="ED38">
        <v>10.8528838709677</v>
      </c>
      <c r="EE38">
        <v>0.00882096774189105</v>
      </c>
      <c r="EF38">
        <v>0.00174005872614908</v>
      </c>
      <c r="EG38">
        <v>1</v>
      </c>
      <c r="EH38">
        <v>3</v>
      </c>
      <c r="EI38">
        <v>3</v>
      </c>
      <c r="EJ38" t="s">
        <v>297</v>
      </c>
      <c r="EK38">
        <v>100</v>
      </c>
      <c r="EL38">
        <v>100</v>
      </c>
      <c r="EM38">
        <v>-0.256</v>
      </c>
      <c r="EN38">
        <v>1.1948</v>
      </c>
      <c r="EO38">
        <v>-0.106998209561435</v>
      </c>
      <c r="EP38">
        <v>-1.60436505785889e-05</v>
      </c>
      <c r="EQ38">
        <v>-1.15305589960158e-06</v>
      </c>
      <c r="ER38">
        <v>3.65813499827708e-10</v>
      </c>
      <c r="ES38">
        <v>0.454528571428572</v>
      </c>
      <c r="ET38">
        <v>0</v>
      </c>
      <c r="EU38">
        <v>0</v>
      </c>
      <c r="EV38">
        <v>0</v>
      </c>
      <c r="EW38">
        <v>18</v>
      </c>
      <c r="EX38">
        <v>2225</v>
      </c>
      <c r="EY38">
        <v>1</v>
      </c>
      <c r="EZ38">
        <v>25</v>
      </c>
      <c r="FA38">
        <v>21.8</v>
      </c>
      <c r="FB38">
        <v>21.7</v>
      </c>
      <c r="FC38">
        <v>2</v>
      </c>
      <c r="FD38">
        <v>519.927</v>
      </c>
      <c r="FE38">
        <v>496.644</v>
      </c>
      <c r="FF38">
        <v>38.9984</v>
      </c>
      <c r="FG38">
        <v>37.2772</v>
      </c>
      <c r="FH38">
        <v>30</v>
      </c>
      <c r="FI38">
        <v>36.9392</v>
      </c>
      <c r="FJ38">
        <v>36.9479</v>
      </c>
      <c r="FK38">
        <v>19.4807</v>
      </c>
      <c r="FL38">
        <v>0</v>
      </c>
      <c r="FM38">
        <v>100</v>
      </c>
      <c r="FN38">
        <v>-999.9</v>
      </c>
      <c r="FO38">
        <v>400</v>
      </c>
      <c r="FP38">
        <v>40.1854</v>
      </c>
      <c r="FQ38">
        <v>97.1811</v>
      </c>
      <c r="FR38">
        <v>101.802</v>
      </c>
    </row>
    <row r="39" spans="1:174">
      <c r="A39">
        <v>23</v>
      </c>
      <c r="B39">
        <v>1605216249.6</v>
      </c>
      <c r="C39">
        <v>5561.09999990463</v>
      </c>
      <c r="D39" t="s">
        <v>403</v>
      </c>
      <c r="E39" t="s">
        <v>404</v>
      </c>
      <c r="F39" t="s">
        <v>405</v>
      </c>
      <c r="G39" t="s">
        <v>406</v>
      </c>
      <c r="H39">
        <v>1605216241.85</v>
      </c>
      <c r="I39">
        <f>(J39)/1000</f>
        <v>0</v>
      </c>
      <c r="J39">
        <f>1000*CA39*AH39*(BW39-BX39)/(100*BP39*(1000-AH39*BW39))</f>
        <v>0</v>
      </c>
      <c r="K39">
        <f>CA39*AH39*(BV39-BU39*(1000-AH39*BX39)/(1000-AH39*BW39))/(100*BP39)</f>
        <v>0</v>
      </c>
      <c r="L39">
        <f>BU39 - IF(AH39&gt;1, K39*BP39*100.0/(AJ39*CI39), 0)</f>
        <v>0</v>
      </c>
      <c r="M39">
        <f>((S39-I39/2)*L39-K39)/(S39+I39/2)</f>
        <v>0</v>
      </c>
      <c r="N39">
        <f>M39*(CB39+CC39)/1000.0</f>
        <v>0</v>
      </c>
      <c r="O39">
        <f>(BU39 - IF(AH39&gt;1, K39*BP39*100.0/(AJ39*CI39), 0))*(CB39+CC39)/1000.0</f>
        <v>0</v>
      </c>
      <c r="P39">
        <f>2.0/((1/R39-1/Q39)+SIGN(R39)*SQRT((1/R39-1/Q39)*(1/R39-1/Q39) + 4*BQ39/((BQ39+1)*(BQ39+1))*(2*1/R39*1/Q39-1/Q39*1/Q39)))</f>
        <v>0</v>
      </c>
      <c r="Q39">
        <f>IF(LEFT(BR39,1)&lt;&gt;"0",IF(LEFT(BR39,1)="1",3.0,BS39),$D$5+$E$5*(CI39*CB39/($K$5*1000))+$F$5*(CI39*CB39/($K$5*1000))*MAX(MIN(BP39,$J$5),$I$5)*MAX(MIN(BP39,$J$5),$I$5)+$G$5*MAX(MIN(BP39,$J$5),$I$5)*(CI39*CB39/($K$5*1000))+$H$5*(CI39*CB39/($K$5*1000))*(CI39*CB39/($K$5*1000)))</f>
        <v>0</v>
      </c>
      <c r="R39">
        <f>I39*(1000-(1000*0.61365*exp(17.502*V39/(240.97+V39))/(CB39+CC39)+BW39)/2)/(1000*0.61365*exp(17.502*V39/(240.97+V39))/(CB39+CC39)-BW39)</f>
        <v>0</v>
      </c>
      <c r="S39">
        <f>1/((BQ39+1)/(P39/1.6)+1/(Q39/1.37)) + BQ39/((BQ39+1)/(P39/1.6) + BQ39/(Q39/1.37))</f>
        <v>0</v>
      </c>
      <c r="T39">
        <f>(BM39*BO39)</f>
        <v>0</v>
      </c>
      <c r="U39">
        <f>(CD39+(T39+2*0.95*5.67E-8*(((CD39+$B$7)+273)^4-(CD39+273)^4)-44100*I39)/(1.84*29.3*Q39+8*0.95*5.67E-8*(CD39+273)^3))</f>
        <v>0</v>
      </c>
      <c r="V39">
        <f>($C$7*CE39+$D$7*CF39+$E$7*U39)</f>
        <v>0</v>
      </c>
      <c r="W39">
        <f>0.61365*exp(17.502*V39/(240.97+V39))</f>
        <v>0</v>
      </c>
      <c r="X39">
        <f>(Y39/Z39*100)</f>
        <v>0</v>
      </c>
      <c r="Y39">
        <f>BW39*(CB39+CC39)/1000</f>
        <v>0</v>
      </c>
      <c r="Z39">
        <f>0.61365*exp(17.502*CD39/(240.97+CD39))</f>
        <v>0</v>
      </c>
      <c r="AA39">
        <f>(W39-BW39*(CB39+CC39)/1000)</f>
        <v>0</v>
      </c>
      <c r="AB39">
        <f>(-I39*44100)</f>
        <v>0</v>
      </c>
      <c r="AC39">
        <f>2*29.3*Q39*0.92*(CD39-V39)</f>
        <v>0</v>
      </c>
      <c r="AD39">
        <f>2*0.95*5.67E-8*(((CD39+$B$7)+273)^4-(V39+273)^4)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MAX(0,($B$13+$C$13*CI39)/(1+$D$13*CI39)*CB39/(CD39+273)*$E$13)</f>
        <v>0</v>
      </c>
      <c r="AK39" t="s">
        <v>292</v>
      </c>
      <c r="AL39">
        <v>10143.9</v>
      </c>
      <c r="AM39">
        <v>715.476923076923</v>
      </c>
      <c r="AN39">
        <v>3262.08</v>
      </c>
      <c r="AO39">
        <f>1-AM39/AN39</f>
        <v>0</v>
      </c>
      <c r="AP39">
        <v>-0.577747479816223</v>
      </c>
      <c r="AQ39" t="s">
        <v>407</v>
      </c>
      <c r="AR39">
        <v>15390.2</v>
      </c>
      <c r="AS39">
        <v>932.587307692308</v>
      </c>
      <c r="AT39">
        <v>1242.26</v>
      </c>
      <c r="AU39">
        <f>1-AS39/AT39</f>
        <v>0</v>
      </c>
      <c r="AV39">
        <v>0.5</v>
      </c>
      <c r="AW39">
        <f>BM39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 t="s">
        <v>408</v>
      </c>
      <c r="BC39">
        <v>932.587307692308</v>
      </c>
      <c r="BD39">
        <v>697.65</v>
      </c>
      <c r="BE39">
        <f>1-BD39/AT39</f>
        <v>0</v>
      </c>
      <c r="BF39">
        <f>(AT39-BC39)/(AT39-BD39)</f>
        <v>0</v>
      </c>
      <c r="BG39">
        <f>(AN39-AT39)/(AN39-BD39)</f>
        <v>0</v>
      </c>
      <c r="BH39">
        <f>(AT39-BC39)/(AT39-AM39)</f>
        <v>0</v>
      </c>
      <c r="BI39">
        <f>(AN39-AT39)/(AN39-AM39)</f>
        <v>0</v>
      </c>
      <c r="BJ39">
        <f>(BF39*BD39/BC39)</f>
        <v>0</v>
      </c>
      <c r="BK39">
        <f>(1-BJ39)</f>
        <v>0</v>
      </c>
      <c r="BL39">
        <f>$B$11*CJ39+$C$11*CK39+$F$11*CL39*(1-CO39)</f>
        <v>0</v>
      </c>
      <c r="BM39">
        <f>BL39*BN39</f>
        <v>0</v>
      </c>
      <c r="BN39">
        <f>($B$11*$D$9+$C$11*$D$9+$F$11*((CY39+CQ39)/MAX(CY39+CQ39+CZ39, 0.1)*$I$9+CZ39/MAX(CY39+CQ39+CZ39, 0.1)*$J$9))/($B$11+$C$11+$F$11)</f>
        <v>0</v>
      </c>
      <c r="BO39">
        <f>($B$11*$K$9+$C$11*$K$9+$F$11*((CY39+CQ39)/MAX(CY39+CQ39+CZ39, 0.1)*$P$9+CZ39/MAX(CY39+CQ39+CZ39, 0.1)*$Q$9))/($B$11+$C$11+$F$11)</f>
        <v>0</v>
      </c>
      <c r="BP39">
        <v>6</v>
      </c>
      <c r="BQ39">
        <v>0.5</v>
      </c>
      <c r="BR39" t="s">
        <v>295</v>
      </c>
      <c r="BS39">
        <v>2</v>
      </c>
      <c r="BT39">
        <v>1605216241.85</v>
      </c>
      <c r="BU39">
        <v>383.694766666667</v>
      </c>
      <c r="BV39">
        <v>399.9911</v>
      </c>
      <c r="BW39">
        <v>36.3446666666667</v>
      </c>
      <c r="BX39">
        <v>30.2734733333333</v>
      </c>
      <c r="BY39">
        <v>383.830333333333</v>
      </c>
      <c r="BZ39">
        <v>35.9056066666667</v>
      </c>
      <c r="CA39">
        <v>500.101933333333</v>
      </c>
      <c r="CB39">
        <v>101.7249</v>
      </c>
      <c r="CC39">
        <v>0.09998555</v>
      </c>
      <c r="CD39">
        <v>40.0920933333333</v>
      </c>
      <c r="CE39">
        <v>39.2758033333333</v>
      </c>
      <c r="CF39">
        <v>999.9</v>
      </c>
      <c r="CG39">
        <v>0</v>
      </c>
      <c r="CH39">
        <v>0</v>
      </c>
      <c r="CI39">
        <v>10005.0006666667</v>
      </c>
      <c r="CJ39">
        <v>0</v>
      </c>
      <c r="CK39">
        <v>588.584066666667</v>
      </c>
      <c r="CL39">
        <v>1399.98233333333</v>
      </c>
      <c r="CM39">
        <v>0.8999939</v>
      </c>
      <c r="CN39">
        <v>0.10000621</v>
      </c>
      <c r="CO39">
        <v>0</v>
      </c>
      <c r="CP39">
        <v>932.549366666667</v>
      </c>
      <c r="CQ39">
        <v>4.99948</v>
      </c>
      <c r="CR39">
        <v>15029.9466666667</v>
      </c>
      <c r="CS39">
        <v>11417.3966666667</v>
      </c>
      <c r="CT39">
        <v>49.3872666666667</v>
      </c>
      <c r="CU39">
        <v>51.0746</v>
      </c>
      <c r="CV39">
        <v>50.1456666666667</v>
      </c>
      <c r="CW39">
        <v>50.8163333333333</v>
      </c>
      <c r="CX39">
        <v>52.2287333333333</v>
      </c>
      <c r="CY39">
        <v>1255.47633333333</v>
      </c>
      <c r="CZ39">
        <v>139.507666666667</v>
      </c>
      <c r="DA39">
        <v>0</v>
      </c>
      <c r="DB39">
        <v>186.900000095367</v>
      </c>
      <c r="DC39">
        <v>0</v>
      </c>
      <c r="DD39">
        <v>932.587307692308</v>
      </c>
      <c r="DE39">
        <v>-149.778940171459</v>
      </c>
      <c r="DF39">
        <v>-2236.85811950792</v>
      </c>
      <c r="DG39">
        <v>15030.6807692308</v>
      </c>
      <c r="DH39">
        <v>15</v>
      </c>
      <c r="DI39">
        <v>1605216187.6</v>
      </c>
      <c r="DJ39" t="s">
        <v>409</v>
      </c>
      <c r="DK39">
        <v>1605216182.6</v>
      </c>
      <c r="DL39">
        <v>1605216187.6</v>
      </c>
      <c r="DM39">
        <v>7</v>
      </c>
      <c r="DN39">
        <v>0.127</v>
      </c>
      <c r="DO39">
        <v>-0.252</v>
      </c>
      <c r="DP39">
        <v>-0.148</v>
      </c>
      <c r="DQ39">
        <v>0.439</v>
      </c>
      <c r="DR39">
        <v>400</v>
      </c>
      <c r="DS39">
        <v>30</v>
      </c>
      <c r="DT39">
        <v>0.35</v>
      </c>
      <c r="DU39">
        <v>0.04</v>
      </c>
      <c r="DV39">
        <v>11.5753696276895</v>
      </c>
      <c r="DW39">
        <v>-0.26222561581141</v>
      </c>
      <c r="DX39">
        <v>0.0437916409272757</v>
      </c>
      <c r="DY39">
        <v>1</v>
      </c>
      <c r="DZ39">
        <v>-16.3024806451613</v>
      </c>
      <c r="EA39">
        <v>0.388229032258063</v>
      </c>
      <c r="EB39">
        <v>0.0553103992984277</v>
      </c>
      <c r="EC39">
        <v>0</v>
      </c>
      <c r="ED39">
        <v>6.07242129032258</v>
      </c>
      <c r="EE39">
        <v>-0.105108870967759</v>
      </c>
      <c r="EF39">
        <v>0.00812176873392275</v>
      </c>
      <c r="EG39">
        <v>1</v>
      </c>
      <c r="EH39">
        <v>2</v>
      </c>
      <c r="EI39">
        <v>3</v>
      </c>
      <c r="EJ39" t="s">
        <v>319</v>
      </c>
      <c r="EK39">
        <v>100</v>
      </c>
      <c r="EL39">
        <v>100</v>
      </c>
      <c r="EM39">
        <v>-0.136</v>
      </c>
      <c r="EN39">
        <v>0.4391</v>
      </c>
      <c r="EO39">
        <v>0.0198641327474035</v>
      </c>
      <c r="EP39">
        <v>-1.60436505785889e-05</v>
      </c>
      <c r="EQ39">
        <v>-1.15305589960158e-06</v>
      </c>
      <c r="ER39">
        <v>3.65813499827708e-10</v>
      </c>
      <c r="ES39">
        <v>0.439069999999997</v>
      </c>
      <c r="ET39">
        <v>0</v>
      </c>
      <c r="EU39">
        <v>0</v>
      </c>
      <c r="EV39">
        <v>0</v>
      </c>
      <c r="EW39">
        <v>18</v>
      </c>
      <c r="EX39">
        <v>2225</v>
      </c>
      <c r="EY39">
        <v>1</v>
      </c>
      <c r="EZ39">
        <v>25</v>
      </c>
      <c r="FA39">
        <v>1.1</v>
      </c>
      <c r="FB39">
        <v>1</v>
      </c>
      <c r="FC39">
        <v>2</v>
      </c>
      <c r="FD39">
        <v>516.227</v>
      </c>
      <c r="FE39">
        <v>496.907</v>
      </c>
      <c r="FF39">
        <v>39.0184</v>
      </c>
      <c r="FG39">
        <v>37.2314</v>
      </c>
      <c r="FH39">
        <v>29.9998</v>
      </c>
      <c r="FI39">
        <v>36.907</v>
      </c>
      <c r="FJ39">
        <v>36.9168</v>
      </c>
      <c r="FK39">
        <v>19.4966</v>
      </c>
      <c r="FL39">
        <v>0</v>
      </c>
      <c r="FM39">
        <v>100</v>
      </c>
      <c r="FN39">
        <v>-999.9</v>
      </c>
      <c r="FO39">
        <v>400</v>
      </c>
      <c r="FP39">
        <v>40.7078</v>
      </c>
      <c r="FQ39">
        <v>97.2023</v>
      </c>
      <c r="FR39">
        <v>101.813</v>
      </c>
    </row>
    <row r="40" spans="1:174">
      <c r="A40">
        <v>24</v>
      </c>
      <c r="B40">
        <v>1605216386.1</v>
      </c>
      <c r="C40">
        <v>5697.59999990463</v>
      </c>
      <c r="D40" t="s">
        <v>410</v>
      </c>
      <c r="E40" t="s">
        <v>411</v>
      </c>
      <c r="F40" t="s">
        <v>405</v>
      </c>
      <c r="G40" t="s">
        <v>406</v>
      </c>
      <c r="H40">
        <v>1605216378.1</v>
      </c>
      <c r="I40">
        <f>(J40)/1000</f>
        <v>0</v>
      </c>
      <c r="J40">
        <f>1000*CA40*AH40*(BW40-BX40)/(100*BP40*(1000-AH40*BW40))</f>
        <v>0</v>
      </c>
      <c r="K40">
        <f>CA40*AH40*(BV40-BU40*(1000-AH40*BX40)/(1000-AH40*BW40))/(100*BP40)</f>
        <v>0</v>
      </c>
      <c r="L40">
        <f>BU40 - IF(AH40&gt;1, K40*BP40*100.0/(AJ40*CI40), 0)</f>
        <v>0</v>
      </c>
      <c r="M40">
        <f>((S40-I40/2)*L40-K40)/(S40+I40/2)</f>
        <v>0</v>
      </c>
      <c r="N40">
        <f>M40*(CB40+CC40)/1000.0</f>
        <v>0</v>
      </c>
      <c r="O40">
        <f>(BU40 - IF(AH40&gt;1, K40*BP40*100.0/(AJ40*CI40), 0))*(CB40+CC40)/1000.0</f>
        <v>0</v>
      </c>
      <c r="P40">
        <f>2.0/((1/R40-1/Q40)+SIGN(R40)*SQRT((1/R40-1/Q40)*(1/R40-1/Q40) + 4*BQ40/((BQ40+1)*(BQ40+1))*(2*1/R40*1/Q40-1/Q40*1/Q40)))</f>
        <v>0</v>
      </c>
      <c r="Q40">
        <f>IF(LEFT(BR40,1)&lt;&gt;"0",IF(LEFT(BR40,1)="1",3.0,BS40),$D$5+$E$5*(CI40*CB40/($K$5*1000))+$F$5*(CI40*CB40/($K$5*1000))*MAX(MIN(BP40,$J$5),$I$5)*MAX(MIN(BP40,$J$5),$I$5)+$G$5*MAX(MIN(BP40,$J$5),$I$5)*(CI40*CB40/($K$5*1000))+$H$5*(CI40*CB40/($K$5*1000))*(CI40*CB40/($K$5*1000)))</f>
        <v>0</v>
      </c>
      <c r="R40">
        <f>I40*(1000-(1000*0.61365*exp(17.502*V40/(240.97+V40))/(CB40+CC40)+BW40)/2)/(1000*0.61365*exp(17.502*V40/(240.97+V40))/(CB40+CC40)-BW40)</f>
        <v>0</v>
      </c>
      <c r="S40">
        <f>1/((BQ40+1)/(P40/1.6)+1/(Q40/1.37)) + BQ40/((BQ40+1)/(P40/1.6) + BQ40/(Q40/1.37))</f>
        <v>0</v>
      </c>
      <c r="T40">
        <f>(BM40*BO40)</f>
        <v>0</v>
      </c>
      <c r="U40">
        <f>(CD40+(T40+2*0.95*5.67E-8*(((CD40+$B$7)+273)^4-(CD40+273)^4)-44100*I40)/(1.84*29.3*Q40+8*0.95*5.67E-8*(CD40+273)^3))</f>
        <v>0</v>
      </c>
      <c r="V40">
        <f>($C$7*CE40+$D$7*CF40+$E$7*U40)</f>
        <v>0</v>
      </c>
      <c r="W40">
        <f>0.61365*exp(17.502*V40/(240.97+V40))</f>
        <v>0</v>
      </c>
      <c r="X40">
        <f>(Y40/Z40*100)</f>
        <v>0</v>
      </c>
      <c r="Y40">
        <f>BW40*(CB40+CC40)/1000</f>
        <v>0</v>
      </c>
      <c r="Z40">
        <f>0.61365*exp(17.502*CD40/(240.97+CD40))</f>
        <v>0</v>
      </c>
      <c r="AA40">
        <f>(W40-BW40*(CB40+CC40)/1000)</f>
        <v>0</v>
      </c>
      <c r="AB40">
        <f>(-I40*44100)</f>
        <v>0</v>
      </c>
      <c r="AC40">
        <f>2*29.3*Q40*0.92*(CD40-V40)</f>
        <v>0</v>
      </c>
      <c r="AD40">
        <f>2*0.95*5.67E-8*(((CD40+$B$7)+273)^4-(V40+273)^4)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MAX(0,($B$13+$C$13*CI40)/(1+$D$13*CI40)*CB40/(CD40+273)*$E$13)</f>
        <v>0</v>
      </c>
      <c r="AK40" t="s">
        <v>292</v>
      </c>
      <c r="AL40">
        <v>10143.9</v>
      </c>
      <c r="AM40">
        <v>715.476923076923</v>
      </c>
      <c r="AN40">
        <v>3262.08</v>
      </c>
      <c r="AO40">
        <f>1-AM40/AN40</f>
        <v>0</v>
      </c>
      <c r="AP40">
        <v>-0.577747479816223</v>
      </c>
      <c r="AQ40" t="s">
        <v>412</v>
      </c>
      <c r="AR40">
        <v>15383.5</v>
      </c>
      <c r="AS40">
        <v>735.33612</v>
      </c>
      <c r="AT40">
        <v>974.7</v>
      </c>
      <c r="AU40">
        <f>1-AS40/AT40</f>
        <v>0</v>
      </c>
      <c r="AV40">
        <v>0.5</v>
      </c>
      <c r="AW40">
        <f>BM40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 t="s">
        <v>413</v>
      </c>
      <c r="BC40">
        <v>735.33612</v>
      </c>
      <c r="BD40">
        <v>576.03</v>
      </c>
      <c r="BE40">
        <f>1-BD40/AT40</f>
        <v>0</v>
      </c>
      <c r="BF40">
        <f>(AT40-BC40)/(AT40-BD40)</f>
        <v>0</v>
      </c>
      <c r="BG40">
        <f>(AN40-AT40)/(AN40-BD40)</f>
        <v>0</v>
      </c>
      <c r="BH40">
        <f>(AT40-BC40)/(AT40-AM40)</f>
        <v>0</v>
      </c>
      <c r="BI40">
        <f>(AN40-AT40)/(AN40-AM40)</f>
        <v>0</v>
      </c>
      <c r="BJ40">
        <f>(BF40*BD40/BC40)</f>
        <v>0</v>
      </c>
      <c r="BK40">
        <f>(1-BJ40)</f>
        <v>0</v>
      </c>
      <c r="BL40">
        <f>$B$11*CJ40+$C$11*CK40+$F$11*CL40*(1-CO40)</f>
        <v>0</v>
      </c>
      <c r="BM40">
        <f>BL40*BN40</f>
        <v>0</v>
      </c>
      <c r="BN40">
        <f>($B$11*$D$9+$C$11*$D$9+$F$11*((CY40+CQ40)/MAX(CY40+CQ40+CZ40, 0.1)*$I$9+CZ40/MAX(CY40+CQ40+CZ40, 0.1)*$J$9))/($B$11+$C$11+$F$11)</f>
        <v>0</v>
      </c>
      <c r="BO40">
        <f>($B$11*$K$9+$C$11*$K$9+$F$11*((CY40+CQ40)/MAX(CY40+CQ40+CZ40, 0.1)*$P$9+CZ40/MAX(CY40+CQ40+CZ40, 0.1)*$Q$9))/($B$11+$C$11+$F$11)</f>
        <v>0</v>
      </c>
      <c r="BP40">
        <v>6</v>
      </c>
      <c r="BQ40">
        <v>0.5</v>
      </c>
      <c r="BR40" t="s">
        <v>295</v>
      </c>
      <c r="BS40">
        <v>2</v>
      </c>
      <c r="BT40">
        <v>1605216378.1</v>
      </c>
      <c r="BU40">
        <v>385.191967741936</v>
      </c>
      <c r="BV40">
        <v>400.005032258065</v>
      </c>
      <c r="BW40">
        <v>36.1509451612903</v>
      </c>
      <c r="BX40">
        <v>30.2148032258065</v>
      </c>
      <c r="BY40">
        <v>385.328451612903</v>
      </c>
      <c r="BZ40">
        <v>35.2050096774194</v>
      </c>
      <c r="CA40">
        <v>500.099838709677</v>
      </c>
      <c r="CB40">
        <v>101.722193548387</v>
      </c>
      <c r="CC40">
        <v>0.0999637258064516</v>
      </c>
      <c r="CD40">
        <v>40.0133741935484</v>
      </c>
      <c r="CE40">
        <v>39.5776258064516</v>
      </c>
      <c r="CF40">
        <v>999.9</v>
      </c>
      <c r="CG40">
        <v>0</v>
      </c>
      <c r="CH40">
        <v>0</v>
      </c>
      <c r="CI40">
        <v>10001.4112903226</v>
      </c>
      <c r="CJ40">
        <v>0</v>
      </c>
      <c r="CK40">
        <v>375.89364516129</v>
      </c>
      <c r="CL40">
        <v>1399.98774193548</v>
      </c>
      <c r="CM40">
        <v>0.900004548387097</v>
      </c>
      <c r="CN40">
        <v>0.0999957741935484</v>
      </c>
      <c r="CO40">
        <v>0</v>
      </c>
      <c r="CP40">
        <v>736.313451612903</v>
      </c>
      <c r="CQ40">
        <v>4.99948</v>
      </c>
      <c r="CR40">
        <v>12273.7451612903</v>
      </c>
      <c r="CS40">
        <v>11417.4935483871</v>
      </c>
      <c r="CT40">
        <v>49.54</v>
      </c>
      <c r="CU40">
        <v>51.129</v>
      </c>
      <c r="CV40">
        <v>50.2296774193548</v>
      </c>
      <c r="CW40">
        <v>50.933064516129</v>
      </c>
      <c r="CX40">
        <v>52.3465483870968</v>
      </c>
      <c r="CY40">
        <v>1255.49677419355</v>
      </c>
      <c r="CZ40">
        <v>139.490967741935</v>
      </c>
      <c r="DA40">
        <v>0</v>
      </c>
      <c r="DB40">
        <v>135.799999952316</v>
      </c>
      <c r="DC40">
        <v>0</v>
      </c>
      <c r="DD40">
        <v>735.33612</v>
      </c>
      <c r="DE40">
        <v>-58.6137693155902</v>
      </c>
      <c r="DF40">
        <v>-655.630769359217</v>
      </c>
      <c r="DG40">
        <v>12258.232</v>
      </c>
      <c r="DH40">
        <v>15</v>
      </c>
      <c r="DI40">
        <v>1605216187.6</v>
      </c>
      <c r="DJ40" t="s">
        <v>409</v>
      </c>
      <c r="DK40">
        <v>1605216182.6</v>
      </c>
      <c r="DL40">
        <v>1605216187.6</v>
      </c>
      <c r="DM40">
        <v>7</v>
      </c>
      <c r="DN40">
        <v>0.127</v>
      </c>
      <c r="DO40">
        <v>-0.252</v>
      </c>
      <c r="DP40">
        <v>-0.148</v>
      </c>
      <c r="DQ40">
        <v>0.439</v>
      </c>
      <c r="DR40">
        <v>400</v>
      </c>
      <c r="DS40">
        <v>30</v>
      </c>
      <c r="DT40">
        <v>0.35</v>
      </c>
      <c r="DU40">
        <v>0.04</v>
      </c>
      <c r="DV40">
        <v>10.3723460523215</v>
      </c>
      <c r="DW40">
        <v>-0.575583214482298</v>
      </c>
      <c r="DX40">
        <v>0.0488764416694438</v>
      </c>
      <c r="DY40">
        <v>0</v>
      </c>
      <c r="DZ40">
        <v>-14.8131774193548</v>
      </c>
      <c r="EA40">
        <v>0.706490322580678</v>
      </c>
      <c r="EB40">
        <v>0.0608885481561688</v>
      </c>
      <c r="EC40">
        <v>0</v>
      </c>
      <c r="ED40">
        <v>5.93613870967742</v>
      </c>
      <c r="EE40">
        <v>-0.0103838709677566</v>
      </c>
      <c r="EF40">
        <v>0.00244791252997782</v>
      </c>
      <c r="EG40">
        <v>1</v>
      </c>
      <c r="EH40">
        <v>1</v>
      </c>
      <c r="EI40">
        <v>3</v>
      </c>
      <c r="EJ40" t="s">
        <v>302</v>
      </c>
      <c r="EK40">
        <v>100</v>
      </c>
      <c r="EL40">
        <v>100</v>
      </c>
      <c r="EM40">
        <v>-0.136</v>
      </c>
      <c r="EN40">
        <v>0.9456</v>
      </c>
      <c r="EO40">
        <v>0.0198641327474035</v>
      </c>
      <c r="EP40">
        <v>-1.60436505785889e-05</v>
      </c>
      <c r="EQ40">
        <v>-1.15305589960158e-06</v>
      </c>
      <c r="ER40">
        <v>3.65813499827708e-10</v>
      </c>
      <c r="ES40">
        <v>0.439069999999997</v>
      </c>
      <c r="ET40">
        <v>0</v>
      </c>
      <c r="EU40">
        <v>0</v>
      </c>
      <c r="EV40">
        <v>0</v>
      </c>
      <c r="EW40">
        <v>18</v>
      </c>
      <c r="EX40">
        <v>2225</v>
      </c>
      <c r="EY40">
        <v>1</v>
      </c>
      <c r="EZ40">
        <v>25</v>
      </c>
      <c r="FA40">
        <v>3.4</v>
      </c>
      <c r="FB40">
        <v>3.3</v>
      </c>
      <c r="FC40">
        <v>2</v>
      </c>
      <c r="FD40">
        <v>515.645</v>
      </c>
      <c r="FE40">
        <v>497.358</v>
      </c>
      <c r="FF40">
        <v>38.9601</v>
      </c>
      <c r="FG40">
        <v>37.1788</v>
      </c>
      <c r="FH40">
        <v>30.0003</v>
      </c>
      <c r="FI40">
        <v>36.8766</v>
      </c>
      <c r="FJ40">
        <v>36.8926</v>
      </c>
      <c r="FK40">
        <v>19.5048</v>
      </c>
      <c r="FL40">
        <v>0</v>
      </c>
      <c r="FM40">
        <v>100</v>
      </c>
      <c r="FN40">
        <v>-999.9</v>
      </c>
      <c r="FO40">
        <v>400</v>
      </c>
      <c r="FP40">
        <v>36.0573</v>
      </c>
      <c r="FQ40">
        <v>97.2115</v>
      </c>
      <c r="FR40">
        <v>101.816</v>
      </c>
    </row>
    <row r="41" spans="1:174">
      <c r="A41">
        <v>25</v>
      </c>
      <c r="B41">
        <v>1605216645.1</v>
      </c>
      <c r="C41">
        <v>5956.59999990463</v>
      </c>
      <c r="D41" t="s">
        <v>414</v>
      </c>
      <c r="E41" t="s">
        <v>415</v>
      </c>
      <c r="F41" t="s">
        <v>416</v>
      </c>
      <c r="G41" t="s">
        <v>417</v>
      </c>
      <c r="H41">
        <v>1605216637.35</v>
      </c>
      <c r="I41">
        <f>(J41)/1000</f>
        <v>0</v>
      </c>
      <c r="J41">
        <f>1000*CA41*AH41*(BW41-BX41)/(100*BP41*(1000-AH41*BW41))</f>
        <v>0</v>
      </c>
      <c r="K41">
        <f>CA41*AH41*(BV41-BU41*(1000-AH41*BX41)/(1000-AH41*BW41))/(100*BP41)</f>
        <v>0</v>
      </c>
      <c r="L41">
        <f>BU41 - IF(AH41&gt;1, K41*BP41*100.0/(AJ41*CI41), 0)</f>
        <v>0</v>
      </c>
      <c r="M41">
        <f>((S41-I41/2)*L41-K41)/(S41+I41/2)</f>
        <v>0</v>
      </c>
      <c r="N41">
        <f>M41*(CB41+CC41)/1000.0</f>
        <v>0</v>
      </c>
      <c r="O41">
        <f>(BU41 - IF(AH41&gt;1, K41*BP41*100.0/(AJ41*CI41), 0))*(CB41+CC41)/1000.0</f>
        <v>0</v>
      </c>
      <c r="P41">
        <f>2.0/((1/R41-1/Q41)+SIGN(R41)*SQRT((1/R41-1/Q41)*(1/R41-1/Q41) + 4*BQ41/((BQ41+1)*(BQ41+1))*(2*1/R41*1/Q41-1/Q41*1/Q41)))</f>
        <v>0</v>
      </c>
      <c r="Q41">
        <f>IF(LEFT(BR41,1)&lt;&gt;"0",IF(LEFT(BR41,1)="1",3.0,BS41),$D$5+$E$5*(CI41*CB41/($K$5*1000))+$F$5*(CI41*CB41/($K$5*1000))*MAX(MIN(BP41,$J$5),$I$5)*MAX(MIN(BP41,$J$5),$I$5)+$G$5*MAX(MIN(BP41,$J$5),$I$5)*(CI41*CB41/($K$5*1000))+$H$5*(CI41*CB41/($K$5*1000))*(CI41*CB41/($K$5*1000)))</f>
        <v>0</v>
      </c>
      <c r="R41">
        <f>I41*(1000-(1000*0.61365*exp(17.502*V41/(240.97+V41))/(CB41+CC41)+BW41)/2)/(1000*0.61365*exp(17.502*V41/(240.97+V41))/(CB41+CC41)-BW41)</f>
        <v>0</v>
      </c>
      <c r="S41">
        <f>1/((BQ41+1)/(P41/1.6)+1/(Q41/1.37)) + BQ41/((BQ41+1)/(P41/1.6) + BQ41/(Q41/1.37))</f>
        <v>0</v>
      </c>
      <c r="T41">
        <f>(BM41*BO41)</f>
        <v>0</v>
      </c>
      <c r="U41">
        <f>(CD41+(T41+2*0.95*5.67E-8*(((CD41+$B$7)+273)^4-(CD41+273)^4)-44100*I41)/(1.84*29.3*Q41+8*0.95*5.67E-8*(CD41+273)^3))</f>
        <v>0</v>
      </c>
      <c r="V41">
        <f>($C$7*CE41+$D$7*CF41+$E$7*U41)</f>
        <v>0</v>
      </c>
      <c r="W41">
        <f>0.61365*exp(17.502*V41/(240.97+V41))</f>
        <v>0</v>
      </c>
      <c r="X41">
        <f>(Y41/Z41*100)</f>
        <v>0</v>
      </c>
      <c r="Y41">
        <f>BW41*(CB41+CC41)/1000</f>
        <v>0</v>
      </c>
      <c r="Z41">
        <f>0.61365*exp(17.502*CD41/(240.97+CD41))</f>
        <v>0</v>
      </c>
      <c r="AA41">
        <f>(W41-BW41*(CB41+CC41)/1000)</f>
        <v>0</v>
      </c>
      <c r="AB41">
        <f>(-I41*44100)</f>
        <v>0</v>
      </c>
      <c r="AC41">
        <f>2*29.3*Q41*0.92*(CD41-V41)</f>
        <v>0</v>
      </c>
      <c r="AD41">
        <f>2*0.95*5.67E-8*(((CD41+$B$7)+273)^4-(V41+273)^4)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MAX(0,($B$13+$C$13*CI41)/(1+$D$13*CI41)*CB41/(CD41+273)*$E$13)</f>
        <v>0</v>
      </c>
      <c r="AK41" t="s">
        <v>292</v>
      </c>
      <c r="AL41">
        <v>10143.9</v>
      </c>
      <c r="AM41">
        <v>715.476923076923</v>
      </c>
      <c r="AN41">
        <v>3262.08</v>
      </c>
      <c r="AO41">
        <f>1-AM41/AN41</f>
        <v>0</v>
      </c>
      <c r="AP41">
        <v>-0.577747479816223</v>
      </c>
      <c r="AQ41" t="s">
        <v>418</v>
      </c>
      <c r="AR41">
        <v>15398.8</v>
      </c>
      <c r="AS41">
        <v>737.21428</v>
      </c>
      <c r="AT41">
        <v>917.35</v>
      </c>
      <c r="AU41">
        <f>1-AS41/AT41</f>
        <v>0</v>
      </c>
      <c r="AV41">
        <v>0.5</v>
      </c>
      <c r="AW41">
        <f>BM41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 t="s">
        <v>419</v>
      </c>
      <c r="BC41">
        <v>737.21428</v>
      </c>
      <c r="BD41">
        <v>637.31</v>
      </c>
      <c r="BE41">
        <f>1-BD41/AT41</f>
        <v>0</v>
      </c>
      <c r="BF41">
        <f>(AT41-BC41)/(AT41-BD41)</f>
        <v>0</v>
      </c>
      <c r="BG41">
        <f>(AN41-AT41)/(AN41-BD41)</f>
        <v>0</v>
      </c>
      <c r="BH41">
        <f>(AT41-BC41)/(AT41-AM41)</f>
        <v>0</v>
      </c>
      <c r="BI41">
        <f>(AN41-AT41)/(AN41-AM41)</f>
        <v>0</v>
      </c>
      <c r="BJ41">
        <f>(BF41*BD41/BC41)</f>
        <v>0</v>
      </c>
      <c r="BK41">
        <f>(1-BJ41)</f>
        <v>0</v>
      </c>
      <c r="BL41">
        <f>$B$11*CJ41+$C$11*CK41+$F$11*CL41*(1-CO41)</f>
        <v>0</v>
      </c>
      <c r="BM41">
        <f>BL41*BN41</f>
        <v>0</v>
      </c>
      <c r="BN41">
        <f>($B$11*$D$9+$C$11*$D$9+$F$11*((CY41+CQ41)/MAX(CY41+CQ41+CZ41, 0.1)*$I$9+CZ41/MAX(CY41+CQ41+CZ41, 0.1)*$J$9))/($B$11+$C$11+$F$11)</f>
        <v>0</v>
      </c>
      <c r="BO41">
        <f>($B$11*$K$9+$C$11*$K$9+$F$11*((CY41+CQ41)/MAX(CY41+CQ41+CZ41, 0.1)*$P$9+CZ41/MAX(CY41+CQ41+CZ41, 0.1)*$Q$9))/($B$11+$C$11+$F$11)</f>
        <v>0</v>
      </c>
      <c r="BP41">
        <v>6</v>
      </c>
      <c r="BQ41">
        <v>0.5</v>
      </c>
      <c r="BR41" t="s">
        <v>295</v>
      </c>
      <c r="BS41">
        <v>2</v>
      </c>
      <c r="BT41">
        <v>1605216637.35</v>
      </c>
      <c r="BU41">
        <v>391.9237</v>
      </c>
      <c r="BV41">
        <v>399.993633333333</v>
      </c>
      <c r="BW41">
        <v>33.0720966666667</v>
      </c>
      <c r="BX41">
        <v>30.1493933333333</v>
      </c>
      <c r="BY41">
        <v>392.0677</v>
      </c>
      <c r="BZ41">
        <v>32.26855</v>
      </c>
      <c r="CA41">
        <v>500.095966666667</v>
      </c>
      <c r="CB41">
        <v>101.730633333333</v>
      </c>
      <c r="CC41">
        <v>0.100012436666667</v>
      </c>
      <c r="CD41">
        <v>40.07146</v>
      </c>
      <c r="CE41">
        <v>39.7483066666667</v>
      </c>
      <c r="CF41">
        <v>999.9</v>
      </c>
      <c r="CG41">
        <v>0</v>
      </c>
      <c r="CH41">
        <v>0</v>
      </c>
      <c r="CI41">
        <v>9996.615</v>
      </c>
      <c r="CJ41">
        <v>0</v>
      </c>
      <c r="CK41">
        <v>1194.096</v>
      </c>
      <c r="CL41">
        <v>1400.01333333333</v>
      </c>
      <c r="CM41">
        <v>0.899995666666667</v>
      </c>
      <c r="CN41">
        <v>0.1000044</v>
      </c>
      <c r="CO41">
        <v>0</v>
      </c>
      <c r="CP41">
        <v>737.971</v>
      </c>
      <c r="CQ41">
        <v>4.99948</v>
      </c>
      <c r="CR41">
        <v>13293.42</v>
      </c>
      <c r="CS41">
        <v>11417.67</v>
      </c>
      <c r="CT41">
        <v>49.6144333333333</v>
      </c>
      <c r="CU41">
        <v>51.562</v>
      </c>
      <c r="CV41">
        <v>50.3874</v>
      </c>
      <c r="CW41">
        <v>51.1436</v>
      </c>
      <c r="CX41">
        <v>52.4789</v>
      </c>
      <c r="CY41">
        <v>1255.50766666667</v>
      </c>
      <c r="CZ41">
        <v>139.505666666667</v>
      </c>
      <c r="DA41">
        <v>0</v>
      </c>
      <c r="DB41">
        <v>258.299999952316</v>
      </c>
      <c r="DC41">
        <v>0</v>
      </c>
      <c r="DD41">
        <v>737.21428</v>
      </c>
      <c r="DE41">
        <v>-64.1263076869943</v>
      </c>
      <c r="DF41">
        <v>-454.523077870059</v>
      </c>
      <c r="DG41">
        <v>13291.676</v>
      </c>
      <c r="DH41">
        <v>15</v>
      </c>
      <c r="DI41">
        <v>1605216463.1</v>
      </c>
      <c r="DJ41" t="s">
        <v>420</v>
      </c>
      <c r="DK41">
        <v>1605216461.1</v>
      </c>
      <c r="DL41">
        <v>1605216463.1</v>
      </c>
      <c r="DM41">
        <v>8</v>
      </c>
      <c r="DN41">
        <v>-0.003</v>
      </c>
      <c r="DO41">
        <v>-0.224</v>
      </c>
      <c r="DP41">
        <v>-0.15</v>
      </c>
      <c r="DQ41">
        <v>0.445</v>
      </c>
      <c r="DR41">
        <v>400</v>
      </c>
      <c r="DS41">
        <v>30</v>
      </c>
      <c r="DT41">
        <v>0.34</v>
      </c>
      <c r="DU41">
        <v>0.19</v>
      </c>
      <c r="DV41">
        <v>5.74361474070298</v>
      </c>
      <c r="DW41">
        <v>-0.47034680325301</v>
      </c>
      <c r="DX41">
        <v>0.0409108640962137</v>
      </c>
      <c r="DY41">
        <v>1</v>
      </c>
      <c r="DZ41">
        <v>-8.07422935483871</v>
      </c>
      <c r="EA41">
        <v>0.625822258064546</v>
      </c>
      <c r="EB41">
        <v>0.0539948268092824</v>
      </c>
      <c r="EC41">
        <v>0</v>
      </c>
      <c r="ED41">
        <v>2.92351741935484</v>
      </c>
      <c r="EE41">
        <v>-0.190687741935485</v>
      </c>
      <c r="EF41">
        <v>0.0143107207653612</v>
      </c>
      <c r="EG41">
        <v>1</v>
      </c>
      <c r="EH41">
        <v>2</v>
      </c>
      <c r="EI41">
        <v>3</v>
      </c>
      <c r="EJ41" t="s">
        <v>319</v>
      </c>
      <c r="EK41">
        <v>100</v>
      </c>
      <c r="EL41">
        <v>100</v>
      </c>
      <c r="EM41">
        <v>-0.144</v>
      </c>
      <c r="EN41">
        <v>0.8024</v>
      </c>
      <c r="EO41">
        <v>0.0174369125777648</v>
      </c>
      <c r="EP41">
        <v>-1.60436505785889e-05</v>
      </c>
      <c r="EQ41">
        <v>-1.15305589960158e-06</v>
      </c>
      <c r="ER41">
        <v>3.65813499827708e-10</v>
      </c>
      <c r="ES41">
        <v>0.445095000000002</v>
      </c>
      <c r="ET41">
        <v>0</v>
      </c>
      <c r="EU41">
        <v>0</v>
      </c>
      <c r="EV41">
        <v>0</v>
      </c>
      <c r="EW41">
        <v>18</v>
      </c>
      <c r="EX41">
        <v>2225</v>
      </c>
      <c r="EY41">
        <v>1</v>
      </c>
      <c r="EZ41">
        <v>25</v>
      </c>
      <c r="FA41">
        <v>3.1</v>
      </c>
      <c r="FB41">
        <v>3</v>
      </c>
      <c r="FC41">
        <v>2</v>
      </c>
      <c r="FD41">
        <v>514.685</v>
      </c>
      <c r="FE41">
        <v>496.682</v>
      </c>
      <c r="FF41">
        <v>38.8927</v>
      </c>
      <c r="FG41">
        <v>37.2863</v>
      </c>
      <c r="FH41">
        <v>29.9995</v>
      </c>
      <c r="FI41">
        <v>36.9656</v>
      </c>
      <c r="FJ41">
        <v>36.9778</v>
      </c>
      <c r="FK41">
        <v>19.5122</v>
      </c>
      <c r="FL41">
        <v>0</v>
      </c>
      <c r="FM41">
        <v>100</v>
      </c>
      <c r="FN41">
        <v>-999.9</v>
      </c>
      <c r="FO41">
        <v>400</v>
      </c>
      <c r="FP41">
        <v>35.8625</v>
      </c>
      <c r="FQ41">
        <v>97.1883</v>
      </c>
      <c r="FR41">
        <v>101.778</v>
      </c>
    </row>
    <row r="42" spans="1:174">
      <c r="A42">
        <v>26</v>
      </c>
      <c r="B42">
        <v>1605216907.6</v>
      </c>
      <c r="C42">
        <v>6219.09999990463</v>
      </c>
      <c r="D42" t="s">
        <v>421</v>
      </c>
      <c r="E42" t="s">
        <v>422</v>
      </c>
      <c r="F42" t="s">
        <v>416</v>
      </c>
      <c r="G42" t="s">
        <v>417</v>
      </c>
      <c r="H42">
        <v>1605216899.85</v>
      </c>
      <c r="I42">
        <f>(J42)/1000</f>
        <v>0</v>
      </c>
      <c r="J42">
        <f>1000*CA42*AH42*(BW42-BX42)/(100*BP42*(1000-AH42*BW42))</f>
        <v>0</v>
      </c>
      <c r="K42">
        <f>CA42*AH42*(BV42-BU42*(1000-AH42*BX42)/(1000-AH42*BW42))/(100*BP42)</f>
        <v>0</v>
      </c>
      <c r="L42">
        <f>BU42 - IF(AH42&gt;1, K42*BP42*100.0/(AJ42*CI42), 0)</f>
        <v>0</v>
      </c>
      <c r="M42">
        <f>((S42-I42/2)*L42-K42)/(S42+I42/2)</f>
        <v>0</v>
      </c>
      <c r="N42">
        <f>M42*(CB42+CC42)/1000.0</f>
        <v>0</v>
      </c>
      <c r="O42">
        <f>(BU42 - IF(AH42&gt;1, K42*BP42*100.0/(AJ42*CI42), 0))*(CB42+CC42)/1000.0</f>
        <v>0</v>
      </c>
      <c r="P42">
        <f>2.0/((1/R42-1/Q42)+SIGN(R42)*SQRT((1/R42-1/Q42)*(1/R42-1/Q42) + 4*BQ42/((BQ42+1)*(BQ42+1))*(2*1/R42*1/Q42-1/Q42*1/Q42)))</f>
        <v>0</v>
      </c>
      <c r="Q42">
        <f>IF(LEFT(BR42,1)&lt;&gt;"0",IF(LEFT(BR42,1)="1",3.0,BS42),$D$5+$E$5*(CI42*CB42/($K$5*1000))+$F$5*(CI42*CB42/($K$5*1000))*MAX(MIN(BP42,$J$5),$I$5)*MAX(MIN(BP42,$J$5),$I$5)+$G$5*MAX(MIN(BP42,$J$5),$I$5)*(CI42*CB42/($K$5*1000))+$H$5*(CI42*CB42/($K$5*1000))*(CI42*CB42/($K$5*1000)))</f>
        <v>0</v>
      </c>
      <c r="R42">
        <f>I42*(1000-(1000*0.61365*exp(17.502*V42/(240.97+V42))/(CB42+CC42)+BW42)/2)/(1000*0.61365*exp(17.502*V42/(240.97+V42))/(CB42+CC42)-BW42)</f>
        <v>0</v>
      </c>
      <c r="S42">
        <f>1/((BQ42+1)/(P42/1.6)+1/(Q42/1.37)) + BQ42/((BQ42+1)/(P42/1.6) + BQ42/(Q42/1.37))</f>
        <v>0</v>
      </c>
      <c r="T42">
        <f>(BM42*BO42)</f>
        <v>0</v>
      </c>
      <c r="U42">
        <f>(CD42+(T42+2*0.95*5.67E-8*(((CD42+$B$7)+273)^4-(CD42+273)^4)-44100*I42)/(1.84*29.3*Q42+8*0.95*5.67E-8*(CD42+273)^3))</f>
        <v>0</v>
      </c>
      <c r="V42">
        <f>($C$7*CE42+$D$7*CF42+$E$7*U42)</f>
        <v>0</v>
      </c>
      <c r="W42">
        <f>0.61365*exp(17.502*V42/(240.97+V42))</f>
        <v>0</v>
      </c>
      <c r="X42">
        <f>(Y42/Z42*100)</f>
        <v>0</v>
      </c>
      <c r="Y42">
        <f>BW42*(CB42+CC42)/1000</f>
        <v>0</v>
      </c>
      <c r="Z42">
        <f>0.61365*exp(17.502*CD42/(240.97+CD42))</f>
        <v>0</v>
      </c>
      <c r="AA42">
        <f>(W42-BW42*(CB42+CC42)/1000)</f>
        <v>0</v>
      </c>
      <c r="AB42">
        <f>(-I42*44100)</f>
        <v>0</v>
      </c>
      <c r="AC42">
        <f>2*29.3*Q42*0.92*(CD42-V42)</f>
        <v>0</v>
      </c>
      <c r="AD42">
        <f>2*0.95*5.67E-8*(((CD42+$B$7)+273)^4-(V42+273)^4)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MAX(0,($B$13+$C$13*CI42)/(1+$D$13*CI42)*CB42/(CD42+273)*$E$13)</f>
        <v>0</v>
      </c>
      <c r="AK42" t="s">
        <v>292</v>
      </c>
      <c r="AL42">
        <v>10143.9</v>
      </c>
      <c r="AM42">
        <v>715.476923076923</v>
      </c>
      <c r="AN42">
        <v>3262.08</v>
      </c>
      <c r="AO42">
        <f>1-AM42/AN42</f>
        <v>0</v>
      </c>
      <c r="AP42">
        <v>-0.577747479816223</v>
      </c>
      <c r="AQ42" t="s">
        <v>423</v>
      </c>
      <c r="AR42">
        <v>15423.7</v>
      </c>
      <c r="AS42">
        <v>795.0296</v>
      </c>
      <c r="AT42">
        <v>962.24</v>
      </c>
      <c r="AU42">
        <f>1-AS42/AT42</f>
        <v>0</v>
      </c>
      <c r="AV42">
        <v>0.5</v>
      </c>
      <c r="AW42">
        <f>BM42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 t="s">
        <v>424</v>
      </c>
      <c r="BC42">
        <v>795.0296</v>
      </c>
      <c r="BD42">
        <v>644.67</v>
      </c>
      <c r="BE42">
        <f>1-BD42/AT42</f>
        <v>0</v>
      </c>
      <c r="BF42">
        <f>(AT42-BC42)/(AT42-BD42)</f>
        <v>0</v>
      </c>
      <c r="BG42">
        <f>(AN42-AT42)/(AN42-BD42)</f>
        <v>0</v>
      </c>
      <c r="BH42">
        <f>(AT42-BC42)/(AT42-AM42)</f>
        <v>0</v>
      </c>
      <c r="BI42">
        <f>(AN42-AT42)/(AN42-AM42)</f>
        <v>0</v>
      </c>
      <c r="BJ42">
        <f>(BF42*BD42/BC42)</f>
        <v>0</v>
      </c>
      <c r="BK42">
        <f>(1-BJ42)</f>
        <v>0</v>
      </c>
      <c r="BL42">
        <f>$B$11*CJ42+$C$11*CK42+$F$11*CL42*(1-CO42)</f>
        <v>0</v>
      </c>
      <c r="BM42">
        <f>BL42*BN42</f>
        <v>0</v>
      </c>
      <c r="BN42">
        <f>($B$11*$D$9+$C$11*$D$9+$F$11*((CY42+CQ42)/MAX(CY42+CQ42+CZ42, 0.1)*$I$9+CZ42/MAX(CY42+CQ42+CZ42, 0.1)*$J$9))/($B$11+$C$11+$F$11)</f>
        <v>0</v>
      </c>
      <c r="BO42">
        <f>($B$11*$K$9+$C$11*$K$9+$F$11*((CY42+CQ42)/MAX(CY42+CQ42+CZ42, 0.1)*$P$9+CZ42/MAX(CY42+CQ42+CZ42, 0.1)*$Q$9))/($B$11+$C$11+$F$11)</f>
        <v>0</v>
      </c>
      <c r="BP42">
        <v>6</v>
      </c>
      <c r="BQ42">
        <v>0.5</v>
      </c>
      <c r="BR42" t="s">
        <v>295</v>
      </c>
      <c r="BS42">
        <v>2</v>
      </c>
      <c r="BT42">
        <v>1605216899.85</v>
      </c>
      <c r="BU42">
        <v>392.544433333333</v>
      </c>
      <c r="BV42">
        <v>399.997</v>
      </c>
      <c r="BW42">
        <v>33.30018</v>
      </c>
      <c r="BX42">
        <v>30.0885166666667</v>
      </c>
      <c r="BY42">
        <v>392.688966666667</v>
      </c>
      <c r="BZ42">
        <v>32.4856166666667</v>
      </c>
      <c r="CA42">
        <v>500.0875</v>
      </c>
      <c r="CB42">
        <v>101.729766666667</v>
      </c>
      <c r="CC42">
        <v>0.09999034</v>
      </c>
      <c r="CD42">
        <v>40.2842033333333</v>
      </c>
      <c r="CE42">
        <v>39.6889966666667</v>
      </c>
      <c r="CF42">
        <v>999.9</v>
      </c>
      <c r="CG42">
        <v>0</v>
      </c>
      <c r="CH42">
        <v>0</v>
      </c>
      <c r="CI42">
        <v>9998.74166666667</v>
      </c>
      <c r="CJ42">
        <v>0</v>
      </c>
      <c r="CK42">
        <v>1189.67766666667</v>
      </c>
      <c r="CL42">
        <v>1399.99966666667</v>
      </c>
      <c r="CM42">
        <v>0.900003533333333</v>
      </c>
      <c r="CN42">
        <v>0.09999639</v>
      </c>
      <c r="CO42">
        <v>0</v>
      </c>
      <c r="CP42">
        <v>795.125566666667</v>
      </c>
      <c r="CQ42">
        <v>4.99948</v>
      </c>
      <c r="CR42">
        <v>12759.5</v>
      </c>
      <c r="CS42">
        <v>11417.58</v>
      </c>
      <c r="CT42">
        <v>49.8205666666667</v>
      </c>
      <c r="CU42">
        <v>52.031</v>
      </c>
      <c r="CV42">
        <v>50.5809</v>
      </c>
      <c r="CW42">
        <v>51.4747</v>
      </c>
      <c r="CX42">
        <v>52.6539666666667</v>
      </c>
      <c r="CY42">
        <v>1255.50366666667</v>
      </c>
      <c r="CZ42">
        <v>139.496</v>
      </c>
      <c r="DA42">
        <v>0</v>
      </c>
      <c r="DB42">
        <v>261.899999856949</v>
      </c>
      <c r="DC42">
        <v>0</v>
      </c>
      <c r="DD42">
        <v>795.0296</v>
      </c>
      <c r="DE42">
        <v>-4.98692308862343</v>
      </c>
      <c r="DF42">
        <v>-613.49230900633</v>
      </c>
      <c r="DG42">
        <v>12753.42</v>
      </c>
      <c r="DH42">
        <v>15</v>
      </c>
      <c r="DI42">
        <v>1605216463.1</v>
      </c>
      <c r="DJ42" t="s">
        <v>420</v>
      </c>
      <c r="DK42">
        <v>1605216461.1</v>
      </c>
      <c r="DL42">
        <v>1605216463.1</v>
      </c>
      <c r="DM42">
        <v>8</v>
      </c>
      <c r="DN42">
        <v>-0.003</v>
      </c>
      <c r="DO42">
        <v>-0.224</v>
      </c>
      <c r="DP42">
        <v>-0.15</v>
      </c>
      <c r="DQ42">
        <v>0.445</v>
      </c>
      <c r="DR42">
        <v>400</v>
      </c>
      <c r="DS42">
        <v>30</v>
      </c>
      <c r="DT42">
        <v>0.34</v>
      </c>
      <c r="DU42">
        <v>0.19</v>
      </c>
      <c r="DV42">
        <v>5.11858162603188</v>
      </c>
      <c r="DW42">
        <v>0.069550625103938</v>
      </c>
      <c r="DX42">
        <v>0.0147186491718042</v>
      </c>
      <c r="DY42">
        <v>1</v>
      </c>
      <c r="DZ42">
        <v>-7.4461164516129</v>
      </c>
      <c r="EA42">
        <v>-0.256392096774178</v>
      </c>
      <c r="EB42">
        <v>0.0269371708106088</v>
      </c>
      <c r="EC42">
        <v>0</v>
      </c>
      <c r="ED42">
        <v>3.20777419354839</v>
      </c>
      <c r="EE42">
        <v>0.314832096774194</v>
      </c>
      <c r="EF42">
        <v>0.0234722897400308</v>
      </c>
      <c r="EG42">
        <v>0</v>
      </c>
      <c r="EH42">
        <v>1</v>
      </c>
      <c r="EI42">
        <v>3</v>
      </c>
      <c r="EJ42" t="s">
        <v>302</v>
      </c>
      <c r="EK42">
        <v>100</v>
      </c>
      <c r="EL42">
        <v>100</v>
      </c>
      <c r="EM42">
        <v>-0.144</v>
      </c>
      <c r="EN42">
        <v>0.8165</v>
      </c>
      <c r="EO42">
        <v>0.0174369125777648</v>
      </c>
      <c r="EP42">
        <v>-1.60436505785889e-05</v>
      </c>
      <c r="EQ42">
        <v>-1.15305589960158e-06</v>
      </c>
      <c r="ER42">
        <v>3.65813499827708e-10</v>
      </c>
      <c r="ES42">
        <v>0.445095000000002</v>
      </c>
      <c r="ET42">
        <v>0</v>
      </c>
      <c r="EU42">
        <v>0</v>
      </c>
      <c r="EV42">
        <v>0</v>
      </c>
      <c r="EW42">
        <v>18</v>
      </c>
      <c r="EX42">
        <v>2225</v>
      </c>
      <c r="EY42">
        <v>1</v>
      </c>
      <c r="EZ42">
        <v>25</v>
      </c>
      <c r="FA42">
        <v>7.4</v>
      </c>
      <c r="FB42">
        <v>7.4</v>
      </c>
      <c r="FC42">
        <v>2</v>
      </c>
      <c r="FD42">
        <v>509.022</v>
      </c>
      <c r="FE42">
        <v>496.7</v>
      </c>
      <c r="FF42">
        <v>38.9295</v>
      </c>
      <c r="FG42">
        <v>37.1554</v>
      </c>
      <c r="FH42">
        <v>30.0005</v>
      </c>
      <c r="FI42">
        <v>36.8734</v>
      </c>
      <c r="FJ42">
        <v>36.8926</v>
      </c>
      <c r="FK42">
        <v>19.5082</v>
      </c>
      <c r="FL42">
        <v>0</v>
      </c>
      <c r="FM42">
        <v>100</v>
      </c>
      <c r="FN42">
        <v>-999.9</v>
      </c>
      <c r="FO42">
        <v>400</v>
      </c>
      <c r="FP42">
        <v>32.9525</v>
      </c>
      <c r="FQ42">
        <v>97.2119</v>
      </c>
      <c r="FR42">
        <v>101.79</v>
      </c>
    </row>
    <row r="43" spans="1:174">
      <c r="A43">
        <v>27</v>
      </c>
      <c r="B43">
        <v>1605217344.5</v>
      </c>
      <c r="C43">
        <v>6656</v>
      </c>
      <c r="D43" t="s">
        <v>427</v>
      </c>
      <c r="E43" t="s">
        <v>428</v>
      </c>
      <c r="F43" t="s">
        <v>336</v>
      </c>
      <c r="G43" t="s">
        <v>291</v>
      </c>
      <c r="H43">
        <v>1605217336.5</v>
      </c>
      <c r="I43">
        <f>(J43)/1000</f>
        <v>0</v>
      </c>
      <c r="J43">
        <f>1000*CA43*AH43*(BW43-BX43)/(100*BP43*(1000-AH43*BW43))</f>
        <v>0</v>
      </c>
      <c r="K43">
        <f>CA43*AH43*(BV43-BU43*(1000-AH43*BX43)/(1000-AH43*BW43))/(100*BP43)</f>
        <v>0</v>
      </c>
      <c r="L43">
        <f>BU43 - IF(AH43&gt;1, K43*BP43*100.0/(AJ43*CI43), 0)</f>
        <v>0</v>
      </c>
      <c r="M43">
        <f>((S43-I43/2)*L43-K43)/(S43+I43/2)</f>
        <v>0</v>
      </c>
      <c r="N43">
        <f>M43*(CB43+CC43)/1000.0</f>
        <v>0</v>
      </c>
      <c r="O43">
        <f>(BU43 - IF(AH43&gt;1, K43*BP43*100.0/(AJ43*CI43), 0))*(CB43+CC43)/1000.0</f>
        <v>0</v>
      </c>
      <c r="P43">
        <f>2.0/((1/R43-1/Q43)+SIGN(R43)*SQRT((1/R43-1/Q43)*(1/R43-1/Q43) + 4*BQ43/((BQ43+1)*(BQ43+1))*(2*1/R43*1/Q43-1/Q43*1/Q43)))</f>
        <v>0</v>
      </c>
      <c r="Q43">
        <f>IF(LEFT(BR43,1)&lt;&gt;"0",IF(LEFT(BR43,1)="1",3.0,BS43),$D$5+$E$5*(CI43*CB43/($K$5*1000))+$F$5*(CI43*CB43/($K$5*1000))*MAX(MIN(BP43,$J$5),$I$5)*MAX(MIN(BP43,$J$5),$I$5)+$G$5*MAX(MIN(BP43,$J$5),$I$5)*(CI43*CB43/($K$5*1000))+$H$5*(CI43*CB43/($K$5*1000))*(CI43*CB43/($K$5*1000)))</f>
        <v>0</v>
      </c>
      <c r="R43">
        <f>I43*(1000-(1000*0.61365*exp(17.502*V43/(240.97+V43))/(CB43+CC43)+BW43)/2)/(1000*0.61365*exp(17.502*V43/(240.97+V43))/(CB43+CC43)-BW43)</f>
        <v>0</v>
      </c>
      <c r="S43">
        <f>1/((BQ43+1)/(P43/1.6)+1/(Q43/1.37)) + BQ43/((BQ43+1)/(P43/1.6) + BQ43/(Q43/1.37))</f>
        <v>0</v>
      </c>
      <c r="T43">
        <f>(BM43*BO43)</f>
        <v>0</v>
      </c>
      <c r="U43">
        <f>(CD43+(T43+2*0.95*5.67E-8*(((CD43+$B$7)+273)^4-(CD43+273)^4)-44100*I43)/(1.84*29.3*Q43+8*0.95*5.67E-8*(CD43+273)^3))</f>
        <v>0</v>
      </c>
      <c r="V43">
        <f>($C$7*CE43+$D$7*CF43+$E$7*U43)</f>
        <v>0</v>
      </c>
      <c r="W43">
        <f>0.61365*exp(17.502*V43/(240.97+V43))</f>
        <v>0</v>
      </c>
      <c r="X43">
        <f>(Y43/Z43*100)</f>
        <v>0</v>
      </c>
      <c r="Y43">
        <f>BW43*(CB43+CC43)/1000</f>
        <v>0</v>
      </c>
      <c r="Z43">
        <f>0.61365*exp(17.502*CD43/(240.97+CD43))</f>
        <v>0</v>
      </c>
      <c r="AA43">
        <f>(W43-BW43*(CB43+CC43)/1000)</f>
        <v>0</v>
      </c>
      <c r="AB43">
        <f>(-I43*44100)</f>
        <v>0</v>
      </c>
      <c r="AC43">
        <f>2*29.3*Q43*0.92*(CD43-V43)</f>
        <v>0</v>
      </c>
      <c r="AD43">
        <f>2*0.95*5.67E-8*(((CD43+$B$7)+273)^4-(V43+273)^4)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MAX(0,($B$13+$C$13*CI43)/(1+$D$13*CI43)*CB43/(CD43+273)*$E$13)</f>
        <v>0</v>
      </c>
      <c r="AK43" t="s">
        <v>292</v>
      </c>
      <c r="AL43">
        <v>10143.9</v>
      </c>
      <c r="AM43">
        <v>715.476923076923</v>
      </c>
      <c r="AN43">
        <v>3262.08</v>
      </c>
      <c r="AO43">
        <f>1-AM43/AN43</f>
        <v>0</v>
      </c>
      <c r="AP43">
        <v>-0.577747479816223</v>
      </c>
      <c r="AQ43" t="s">
        <v>429</v>
      </c>
      <c r="AR43">
        <v>15440.5</v>
      </c>
      <c r="AS43">
        <v>718.14112</v>
      </c>
      <c r="AT43">
        <v>986.16</v>
      </c>
      <c r="AU43">
        <f>1-AS43/AT43</f>
        <v>0</v>
      </c>
      <c r="AV43">
        <v>0.5</v>
      </c>
      <c r="AW43">
        <f>BM43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 t="s">
        <v>430</v>
      </c>
      <c r="BC43">
        <v>718.14112</v>
      </c>
      <c r="BD43">
        <v>590.74</v>
      </c>
      <c r="BE43">
        <f>1-BD43/AT43</f>
        <v>0</v>
      </c>
      <c r="BF43">
        <f>(AT43-BC43)/(AT43-BD43)</f>
        <v>0</v>
      </c>
      <c r="BG43">
        <f>(AN43-AT43)/(AN43-BD43)</f>
        <v>0</v>
      </c>
      <c r="BH43">
        <f>(AT43-BC43)/(AT43-AM43)</f>
        <v>0</v>
      </c>
      <c r="BI43">
        <f>(AN43-AT43)/(AN43-AM43)</f>
        <v>0</v>
      </c>
      <c r="BJ43">
        <f>(BF43*BD43/BC43)</f>
        <v>0</v>
      </c>
      <c r="BK43">
        <f>(1-BJ43)</f>
        <v>0</v>
      </c>
      <c r="BL43">
        <f>$B$11*CJ43+$C$11*CK43+$F$11*CL43*(1-CO43)</f>
        <v>0</v>
      </c>
      <c r="BM43">
        <f>BL43*BN43</f>
        <v>0</v>
      </c>
      <c r="BN43">
        <f>($B$11*$D$9+$C$11*$D$9+$F$11*((CY43+CQ43)/MAX(CY43+CQ43+CZ43, 0.1)*$I$9+CZ43/MAX(CY43+CQ43+CZ43, 0.1)*$J$9))/($B$11+$C$11+$F$11)</f>
        <v>0</v>
      </c>
      <c r="BO43">
        <f>($B$11*$K$9+$C$11*$K$9+$F$11*((CY43+CQ43)/MAX(CY43+CQ43+CZ43, 0.1)*$P$9+CZ43/MAX(CY43+CQ43+CZ43, 0.1)*$Q$9))/($B$11+$C$11+$F$11)</f>
        <v>0</v>
      </c>
      <c r="BP43">
        <v>6</v>
      </c>
      <c r="BQ43">
        <v>0.5</v>
      </c>
      <c r="BR43" t="s">
        <v>295</v>
      </c>
      <c r="BS43">
        <v>2</v>
      </c>
      <c r="BT43">
        <v>1605217336.5</v>
      </c>
      <c r="BU43">
        <v>388.090419354839</v>
      </c>
      <c r="BV43">
        <v>400.009451612903</v>
      </c>
      <c r="BW43">
        <v>33.4483451612903</v>
      </c>
      <c r="BX43">
        <v>29.9585903225806</v>
      </c>
      <c r="BY43">
        <v>388.226967741935</v>
      </c>
      <c r="BZ43">
        <v>32.6277225806452</v>
      </c>
      <c r="CA43">
        <v>500.093419354839</v>
      </c>
      <c r="CB43">
        <v>101.715967741935</v>
      </c>
      <c r="CC43">
        <v>0.0999692129032258</v>
      </c>
      <c r="CD43">
        <v>39.2671225806452</v>
      </c>
      <c r="CE43">
        <v>38.2329129032258</v>
      </c>
      <c r="CF43">
        <v>999.9</v>
      </c>
      <c r="CG43">
        <v>0</v>
      </c>
      <c r="CH43">
        <v>0</v>
      </c>
      <c r="CI43">
        <v>10002.9890322581</v>
      </c>
      <c r="CJ43">
        <v>0</v>
      </c>
      <c r="CK43">
        <v>289.140322580645</v>
      </c>
      <c r="CL43">
        <v>1399.98709677419</v>
      </c>
      <c r="CM43">
        <v>0.900004161290322</v>
      </c>
      <c r="CN43">
        <v>0.0999956451612904</v>
      </c>
      <c r="CO43">
        <v>0</v>
      </c>
      <c r="CP43">
        <v>718.345677419355</v>
      </c>
      <c r="CQ43">
        <v>4.99948</v>
      </c>
      <c r="CR43">
        <v>10934.9419354839</v>
      </c>
      <c r="CS43">
        <v>11417.4838709677</v>
      </c>
      <c r="CT43">
        <v>49.034064516129</v>
      </c>
      <c r="CU43">
        <v>50.55</v>
      </c>
      <c r="CV43">
        <v>49.7215483870968</v>
      </c>
      <c r="CW43">
        <v>50.5762258064516</v>
      </c>
      <c r="CX43">
        <v>51.8708709677419</v>
      </c>
      <c r="CY43">
        <v>1255.49193548387</v>
      </c>
      <c r="CZ43">
        <v>139.495161290323</v>
      </c>
      <c r="DA43">
        <v>0</v>
      </c>
      <c r="DB43">
        <v>435.899999856949</v>
      </c>
      <c r="DC43">
        <v>0</v>
      </c>
      <c r="DD43">
        <v>718.14112</v>
      </c>
      <c r="DE43">
        <v>-19.9296154157371</v>
      </c>
      <c r="DF43">
        <v>-352.692307345351</v>
      </c>
      <c r="DG43">
        <v>10936.988</v>
      </c>
      <c r="DH43">
        <v>15</v>
      </c>
      <c r="DI43">
        <v>1605217006.1</v>
      </c>
      <c r="DJ43" t="s">
        <v>431</v>
      </c>
      <c r="DK43">
        <v>1605216999.6</v>
      </c>
      <c r="DL43">
        <v>1605217006.1</v>
      </c>
      <c r="DM43">
        <v>9</v>
      </c>
      <c r="DN43">
        <v>0.005</v>
      </c>
      <c r="DO43">
        <v>-0.226</v>
      </c>
      <c r="DP43">
        <v>-0.145</v>
      </c>
      <c r="DQ43">
        <v>0.444</v>
      </c>
      <c r="DR43">
        <v>400</v>
      </c>
      <c r="DS43">
        <v>30</v>
      </c>
      <c r="DT43">
        <v>0.15</v>
      </c>
      <c r="DU43">
        <v>0.23</v>
      </c>
      <c r="DV43">
        <v>8.7665797264436</v>
      </c>
      <c r="DW43">
        <v>0.120519079816311</v>
      </c>
      <c r="DX43">
        <v>0.0148250870623044</v>
      </c>
      <c r="DY43">
        <v>1</v>
      </c>
      <c r="DZ43">
        <v>-11.9189806451613</v>
      </c>
      <c r="EA43">
        <v>-0.158288709677408</v>
      </c>
      <c r="EB43">
        <v>0.0188676958839935</v>
      </c>
      <c r="EC43">
        <v>1</v>
      </c>
      <c r="ED43">
        <v>3.48974387096774</v>
      </c>
      <c r="EE43">
        <v>0.0719419354838707</v>
      </c>
      <c r="EF43">
        <v>0.00552957892430566</v>
      </c>
      <c r="EG43">
        <v>1</v>
      </c>
      <c r="EH43">
        <v>3</v>
      </c>
      <c r="EI43">
        <v>3</v>
      </c>
      <c r="EJ43" t="s">
        <v>297</v>
      </c>
      <c r="EK43">
        <v>100</v>
      </c>
      <c r="EL43">
        <v>100</v>
      </c>
      <c r="EM43">
        <v>-0.136</v>
      </c>
      <c r="EN43">
        <v>0.8211</v>
      </c>
      <c r="EO43">
        <v>0.0221027060460963</v>
      </c>
      <c r="EP43">
        <v>-1.60436505785889e-05</v>
      </c>
      <c r="EQ43">
        <v>-1.15305589960158e-06</v>
      </c>
      <c r="ER43">
        <v>3.65813499827708e-10</v>
      </c>
      <c r="ES43">
        <v>0.443919047619044</v>
      </c>
      <c r="ET43">
        <v>0</v>
      </c>
      <c r="EU43">
        <v>0</v>
      </c>
      <c r="EV43">
        <v>0</v>
      </c>
      <c r="EW43">
        <v>18</v>
      </c>
      <c r="EX43">
        <v>2225</v>
      </c>
      <c r="EY43">
        <v>1</v>
      </c>
      <c r="EZ43">
        <v>25</v>
      </c>
      <c r="FA43">
        <v>5.7</v>
      </c>
      <c r="FB43">
        <v>5.6</v>
      </c>
      <c r="FC43">
        <v>2</v>
      </c>
      <c r="FD43">
        <v>514.688</v>
      </c>
      <c r="FE43">
        <v>498.673</v>
      </c>
      <c r="FF43">
        <v>38.3625</v>
      </c>
      <c r="FG43">
        <v>36.7153</v>
      </c>
      <c r="FH43">
        <v>29.9998</v>
      </c>
      <c r="FI43">
        <v>36.5101</v>
      </c>
      <c r="FJ43">
        <v>36.5409</v>
      </c>
      <c r="FK43">
        <v>19.5071</v>
      </c>
      <c r="FL43">
        <v>0</v>
      </c>
      <c r="FM43">
        <v>100</v>
      </c>
      <c r="FN43">
        <v>-999.9</v>
      </c>
      <c r="FO43">
        <v>400</v>
      </c>
      <c r="FP43">
        <v>33.0636</v>
      </c>
      <c r="FQ43">
        <v>97.3371</v>
      </c>
      <c r="FR43">
        <v>101.898</v>
      </c>
    </row>
    <row r="44" spans="1:174">
      <c r="A44">
        <v>28</v>
      </c>
      <c r="B44">
        <v>1605218233.5</v>
      </c>
      <c r="C44">
        <v>7545</v>
      </c>
      <c r="D44" t="s">
        <v>432</v>
      </c>
      <c r="E44" t="s">
        <v>433</v>
      </c>
      <c r="F44" t="s">
        <v>336</v>
      </c>
      <c r="G44" t="s">
        <v>291</v>
      </c>
      <c r="H44">
        <v>1605218225.5</v>
      </c>
      <c r="I44">
        <f>(J44)/1000</f>
        <v>0</v>
      </c>
      <c r="J44">
        <f>1000*CA44*AH44*(BW44-BX44)/(100*BP44*(1000-AH44*BW44))</f>
        <v>0</v>
      </c>
      <c r="K44">
        <f>CA44*AH44*(BV44-BU44*(1000-AH44*BX44)/(1000-AH44*BW44))/(100*BP44)</f>
        <v>0</v>
      </c>
      <c r="L44">
        <f>BU44 - IF(AH44&gt;1, K44*BP44*100.0/(AJ44*CI44), 0)</f>
        <v>0</v>
      </c>
      <c r="M44">
        <f>((S44-I44/2)*L44-K44)/(S44+I44/2)</f>
        <v>0</v>
      </c>
      <c r="N44">
        <f>M44*(CB44+CC44)/1000.0</f>
        <v>0</v>
      </c>
      <c r="O44">
        <f>(BU44 - IF(AH44&gt;1, K44*BP44*100.0/(AJ44*CI44), 0))*(CB44+CC44)/1000.0</f>
        <v>0</v>
      </c>
      <c r="P44">
        <f>2.0/((1/R44-1/Q44)+SIGN(R44)*SQRT((1/R44-1/Q44)*(1/R44-1/Q44) + 4*BQ44/((BQ44+1)*(BQ44+1))*(2*1/R44*1/Q44-1/Q44*1/Q44)))</f>
        <v>0</v>
      </c>
      <c r="Q44">
        <f>IF(LEFT(BR44,1)&lt;&gt;"0",IF(LEFT(BR44,1)="1",3.0,BS44),$D$5+$E$5*(CI44*CB44/($K$5*1000))+$F$5*(CI44*CB44/($K$5*1000))*MAX(MIN(BP44,$J$5),$I$5)*MAX(MIN(BP44,$J$5),$I$5)+$G$5*MAX(MIN(BP44,$J$5),$I$5)*(CI44*CB44/($K$5*1000))+$H$5*(CI44*CB44/($K$5*1000))*(CI44*CB44/($K$5*1000)))</f>
        <v>0</v>
      </c>
      <c r="R44">
        <f>I44*(1000-(1000*0.61365*exp(17.502*V44/(240.97+V44))/(CB44+CC44)+BW44)/2)/(1000*0.61365*exp(17.502*V44/(240.97+V44))/(CB44+CC44)-BW44)</f>
        <v>0</v>
      </c>
      <c r="S44">
        <f>1/((BQ44+1)/(P44/1.6)+1/(Q44/1.37)) + BQ44/((BQ44+1)/(P44/1.6) + BQ44/(Q44/1.37))</f>
        <v>0</v>
      </c>
      <c r="T44">
        <f>(BM44*BO44)</f>
        <v>0</v>
      </c>
      <c r="U44">
        <f>(CD44+(T44+2*0.95*5.67E-8*(((CD44+$B$7)+273)^4-(CD44+273)^4)-44100*I44)/(1.84*29.3*Q44+8*0.95*5.67E-8*(CD44+273)^3))</f>
        <v>0</v>
      </c>
      <c r="V44">
        <f>($C$7*CE44+$D$7*CF44+$E$7*U44)</f>
        <v>0</v>
      </c>
      <c r="W44">
        <f>0.61365*exp(17.502*V44/(240.97+V44))</f>
        <v>0</v>
      </c>
      <c r="X44">
        <f>(Y44/Z44*100)</f>
        <v>0</v>
      </c>
      <c r="Y44">
        <f>BW44*(CB44+CC44)/1000</f>
        <v>0</v>
      </c>
      <c r="Z44">
        <f>0.61365*exp(17.502*CD44/(240.97+CD44))</f>
        <v>0</v>
      </c>
      <c r="AA44">
        <f>(W44-BW44*(CB44+CC44)/1000)</f>
        <v>0</v>
      </c>
      <c r="AB44">
        <f>(-I44*44100)</f>
        <v>0</v>
      </c>
      <c r="AC44">
        <f>2*29.3*Q44*0.92*(CD44-V44)</f>
        <v>0</v>
      </c>
      <c r="AD44">
        <f>2*0.95*5.67E-8*(((CD44+$B$7)+273)^4-(V44+273)^4)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MAX(0,($B$13+$C$13*CI44)/(1+$D$13*CI44)*CB44/(CD44+273)*$E$13)</f>
        <v>0</v>
      </c>
      <c r="AK44" t="s">
        <v>292</v>
      </c>
      <c r="AL44">
        <v>10143.9</v>
      </c>
      <c r="AM44">
        <v>715.476923076923</v>
      </c>
      <c r="AN44">
        <v>3262.08</v>
      </c>
      <c r="AO44">
        <f>1-AM44/AN44</f>
        <v>0</v>
      </c>
      <c r="AP44">
        <v>-0.577747479816223</v>
      </c>
      <c r="AQ44" t="s">
        <v>434</v>
      </c>
      <c r="AR44">
        <v>15375.8</v>
      </c>
      <c r="AS44">
        <v>797.03112</v>
      </c>
      <c r="AT44">
        <v>1121.46</v>
      </c>
      <c r="AU44">
        <f>1-AS44/AT44</f>
        <v>0</v>
      </c>
      <c r="AV44">
        <v>0.5</v>
      </c>
      <c r="AW44">
        <f>BM44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 t="s">
        <v>435</v>
      </c>
      <c r="BC44">
        <v>797.03112</v>
      </c>
      <c r="BD44">
        <v>606.71</v>
      </c>
      <c r="BE44">
        <f>1-BD44/AT44</f>
        <v>0</v>
      </c>
      <c r="BF44">
        <f>(AT44-BC44)/(AT44-BD44)</f>
        <v>0</v>
      </c>
      <c r="BG44">
        <f>(AN44-AT44)/(AN44-BD44)</f>
        <v>0</v>
      </c>
      <c r="BH44">
        <f>(AT44-BC44)/(AT44-AM44)</f>
        <v>0</v>
      </c>
      <c r="BI44">
        <f>(AN44-AT44)/(AN44-AM44)</f>
        <v>0</v>
      </c>
      <c r="BJ44">
        <f>(BF44*BD44/BC44)</f>
        <v>0</v>
      </c>
      <c r="BK44">
        <f>(1-BJ44)</f>
        <v>0</v>
      </c>
      <c r="BL44">
        <f>$B$11*CJ44+$C$11*CK44+$F$11*CL44*(1-CO44)</f>
        <v>0</v>
      </c>
      <c r="BM44">
        <f>BL44*BN44</f>
        <v>0</v>
      </c>
      <c r="BN44">
        <f>($B$11*$D$9+$C$11*$D$9+$F$11*((CY44+CQ44)/MAX(CY44+CQ44+CZ44, 0.1)*$I$9+CZ44/MAX(CY44+CQ44+CZ44, 0.1)*$J$9))/($B$11+$C$11+$F$11)</f>
        <v>0</v>
      </c>
      <c r="BO44">
        <f>($B$11*$K$9+$C$11*$K$9+$F$11*((CY44+CQ44)/MAX(CY44+CQ44+CZ44, 0.1)*$P$9+CZ44/MAX(CY44+CQ44+CZ44, 0.1)*$Q$9))/($B$11+$C$11+$F$11)</f>
        <v>0</v>
      </c>
      <c r="BP44">
        <v>6</v>
      </c>
      <c r="BQ44">
        <v>0.5</v>
      </c>
      <c r="BR44" t="s">
        <v>295</v>
      </c>
      <c r="BS44">
        <v>2</v>
      </c>
      <c r="BT44">
        <v>1605218225.5</v>
      </c>
      <c r="BU44">
        <v>385.789870967742</v>
      </c>
      <c r="BV44">
        <v>400.017903225806</v>
      </c>
      <c r="BW44">
        <v>33.8943483870968</v>
      </c>
      <c r="BX44">
        <v>29.6613580645161</v>
      </c>
      <c r="BY44">
        <v>385.851903225806</v>
      </c>
      <c r="BZ44">
        <v>33.4250258064516</v>
      </c>
      <c r="CA44">
        <v>500.13435483871</v>
      </c>
      <c r="CB44">
        <v>101.719096774194</v>
      </c>
      <c r="CC44">
        <v>0.0991959612903226</v>
      </c>
      <c r="CD44">
        <v>38.3258</v>
      </c>
      <c r="CE44">
        <v>37.3046064516129</v>
      </c>
      <c r="CF44">
        <v>999.9</v>
      </c>
      <c r="CG44">
        <v>0</v>
      </c>
      <c r="CH44">
        <v>0</v>
      </c>
      <c r="CI44">
        <v>10006.694516129</v>
      </c>
      <c r="CJ44">
        <v>0</v>
      </c>
      <c r="CK44">
        <v>255.910677419355</v>
      </c>
      <c r="CL44">
        <v>1400.0035483871</v>
      </c>
      <c r="CM44">
        <v>0.899989838709678</v>
      </c>
      <c r="CN44">
        <v>0.100010122580645</v>
      </c>
      <c r="CO44">
        <v>0</v>
      </c>
      <c r="CP44">
        <v>796.994870967742</v>
      </c>
      <c r="CQ44">
        <v>4.99948</v>
      </c>
      <c r="CR44">
        <v>11726.3161290323</v>
      </c>
      <c r="CS44">
        <v>11417.5806451613</v>
      </c>
      <c r="CT44">
        <v>47.2980322580645</v>
      </c>
      <c r="CU44">
        <v>48.7256129032258</v>
      </c>
      <c r="CV44">
        <v>47.9431612903226</v>
      </c>
      <c r="CW44">
        <v>48.8100967741935</v>
      </c>
      <c r="CX44">
        <v>50.1931612903226</v>
      </c>
      <c r="CY44">
        <v>1255.48774193548</v>
      </c>
      <c r="CZ44">
        <v>139.515806451613</v>
      </c>
      <c r="DA44">
        <v>0</v>
      </c>
      <c r="DB44">
        <v>888.099999904633</v>
      </c>
      <c r="DC44">
        <v>0</v>
      </c>
      <c r="DD44">
        <v>797.03112</v>
      </c>
      <c r="DE44">
        <v>1.79230769559045</v>
      </c>
      <c r="DF44">
        <v>-36.5384618011171</v>
      </c>
      <c r="DG44">
        <v>11726.356</v>
      </c>
      <c r="DH44">
        <v>15</v>
      </c>
      <c r="DI44">
        <v>1605218218</v>
      </c>
      <c r="DJ44" t="s">
        <v>436</v>
      </c>
      <c r="DK44">
        <v>1605218204.5</v>
      </c>
      <c r="DL44">
        <v>1605218218</v>
      </c>
      <c r="DM44">
        <v>10</v>
      </c>
      <c r="DN44">
        <v>0.073</v>
      </c>
      <c r="DO44">
        <v>-0.166</v>
      </c>
      <c r="DP44">
        <v>-0.073</v>
      </c>
      <c r="DQ44">
        <v>0.48</v>
      </c>
      <c r="DR44">
        <v>400</v>
      </c>
      <c r="DS44">
        <v>30</v>
      </c>
      <c r="DT44">
        <v>0.07</v>
      </c>
      <c r="DU44">
        <v>0.02</v>
      </c>
      <c r="DV44">
        <v>10.0004779940164</v>
      </c>
      <c r="DW44">
        <v>67.7201313555702</v>
      </c>
      <c r="DX44">
        <v>5.81146325607987</v>
      </c>
      <c r="DY44">
        <v>0</v>
      </c>
      <c r="DZ44">
        <v>-14.2281630819032</v>
      </c>
      <c r="EA44">
        <v>-85.7562275493387</v>
      </c>
      <c r="EB44">
        <v>7.56511545525345</v>
      </c>
      <c r="EC44">
        <v>0</v>
      </c>
      <c r="ED44">
        <v>4.23298683870968</v>
      </c>
      <c r="EE44">
        <v>25.8144000483871</v>
      </c>
      <c r="EF44">
        <v>2.27959830654704</v>
      </c>
      <c r="EG44">
        <v>0</v>
      </c>
      <c r="EH44">
        <v>0</v>
      </c>
      <c r="EI44">
        <v>3</v>
      </c>
      <c r="EJ44" t="s">
        <v>361</v>
      </c>
      <c r="EK44">
        <v>100</v>
      </c>
      <c r="EL44">
        <v>100</v>
      </c>
      <c r="EM44">
        <v>-0.058</v>
      </c>
      <c r="EN44">
        <v>0.4802</v>
      </c>
      <c r="EO44">
        <v>0.0947305794396373</v>
      </c>
      <c r="EP44">
        <v>-1.60436505785889e-05</v>
      </c>
      <c r="EQ44">
        <v>-1.15305589960158e-06</v>
      </c>
      <c r="ER44">
        <v>3.65813499827708e-10</v>
      </c>
      <c r="ES44">
        <v>0.480171428571438</v>
      </c>
      <c r="ET44">
        <v>0</v>
      </c>
      <c r="EU44">
        <v>0</v>
      </c>
      <c r="EV44">
        <v>0</v>
      </c>
      <c r="EW44">
        <v>18</v>
      </c>
      <c r="EX44">
        <v>2225</v>
      </c>
      <c r="EY44">
        <v>1</v>
      </c>
      <c r="EZ44">
        <v>25</v>
      </c>
      <c r="FA44">
        <v>0.5</v>
      </c>
      <c r="FB44">
        <v>0.3</v>
      </c>
      <c r="FC44">
        <v>2</v>
      </c>
      <c r="FD44">
        <v>514.241</v>
      </c>
      <c r="FE44">
        <v>499.185</v>
      </c>
      <c r="FF44">
        <v>37.4215</v>
      </c>
      <c r="FG44">
        <v>35.5988</v>
      </c>
      <c r="FH44">
        <v>29.9995</v>
      </c>
      <c r="FI44">
        <v>35.4144</v>
      </c>
      <c r="FJ44">
        <v>35.4398</v>
      </c>
      <c r="FK44">
        <v>19.5</v>
      </c>
      <c r="FL44">
        <v>0</v>
      </c>
      <c r="FM44">
        <v>100</v>
      </c>
      <c r="FN44">
        <v>-999.9</v>
      </c>
      <c r="FO44">
        <v>400</v>
      </c>
      <c r="FP44">
        <v>33.2852</v>
      </c>
      <c r="FQ44">
        <v>97.5572</v>
      </c>
      <c r="FR44">
        <v>102.084</v>
      </c>
    </row>
    <row r="45" spans="1:174">
      <c r="A45">
        <v>29</v>
      </c>
      <c r="B45">
        <v>1605218720.1</v>
      </c>
      <c r="C45">
        <v>8031.59999990463</v>
      </c>
      <c r="D45" t="s">
        <v>437</v>
      </c>
      <c r="E45" t="s">
        <v>438</v>
      </c>
      <c r="F45" t="s">
        <v>439</v>
      </c>
      <c r="G45" t="s">
        <v>417</v>
      </c>
      <c r="H45">
        <v>1605218712.1</v>
      </c>
      <c r="I45">
        <f>(J45)/1000</f>
        <v>0</v>
      </c>
      <c r="J45">
        <f>1000*CA45*AH45*(BW45-BX45)/(100*BP45*(1000-AH45*BW45))</f>
        <v>0</v>
      </c>
      <c r="K45">
        <f>CA45*AH45*(BV45-BU45*(1000-AH45*BX45)/(1000-AH45*BW45))/(100*BP45)</f>
        <v>0</v>
      </c>
      <c r="L45">
        <f>BU45 - IF(AH45&gt;1, K45*BP45*100.0/(AJ45*CI45), 0)</f>
        <v>0</v>
      </c>
      <c r="M45">
        <f>((S45-I45/2)*L45-K45)/(S45+I45/2)</f>
        <v>0</v>
      </c>
      <c r="N45">
        <f>M45*(CB45+CC45)/1000.0</f>
        <v>0</v>
      </c>
      <c r="O45">
        <f>(BU45 - IF(AH45&gt;1, K45*BP45*100.0/(AJ45*CI45), 0))*(CB45+CC45)/1000.0</f>
        <v>0</v>
      </c>
      <c r="P45">
        <f>2.0/((1/R45-1/Q45)+SIGN(R45)*SQRT((1/R45-1/Q45)*(1/R45-1/Q45) + 4*BQ45/((BQ45+1)*(BQ45+1))*(2*1/R45*1/Q45-1/Q45*1/Q45)))</f>
        <v>0</v>
      </c>
      <c r="Q45">
        <f>IF(LEFT(BR45,1)&lt;&gt;"0",IF(LEFT(BR45,1)="1",3.0,BS45),$D$5+$E$5*(CI45*CB45/($K$5*1000))+$F$5*(CI45*CB45/($K$5*1000))*MAX(MIN(BP45,$J$5),$I$5)*MAX(MIN(BP45,$J$5),$I$5)+$G$5*MAX(MIN(BP45,$J$5),$I$5)*(CI45*CB45/($K$5*1000))+$H$5*(CI45*CB45/($K$5*1000))*(CI45*CB45/($K$5*1000)))</f>
        <v>0</v>
      </c>
      <c r="R45">
        <f>I45*(1000-(1000*0.61365*exp(17.502*V45/(240.97+V45))/(CB45+CC45)+BW45)/2)/(1000*0.61365*exp(17.502*V45/(240.97+V45))/(CB45+CC45)-BW45)</f>
        <v>0</v>
      </c>
      <c r="S45">
        <f>1/((BQ45+1)/(P45/1.6)+1/(Q45/1.37)) + BQ45/((BQ45+1)/(P45/1.6) + BQ45/(Q45/1.37))</f>
        <v>0</v>
      </c>
      <c r="T45">
        <f>(BM45*BO45)</f>
        <v>0</v>
      </c>
      <c r="U45">
        <f>(CD45+(T45+2*0.95*5.67E-8*(((CD45+$B$7)+273)^4-(CD45+273)^4)-44100*I45)/(1.84*29.3*Q45+8*0.95*5.67E-8*(CD45+273)^3))</f>
        <v>0</v>
      </c>
      <c r="V45">
        <f>($C$7*CE45+$D$7*CF45+$E$7*U45)</f>
        <v>0</v>
      </c>
      <c r="W45">
        <f>0.61365*exp(17.502*V45/(240.97+V45))</f>
        <v>0</v>
      </c>
      <c r="X45">
        <f>(Y45/Z45*100)</f>
        <v>0</v>
      </c>
      <c r="Y45">
        <f>BW45*(CB45+CC45)/1000</f>
        <v>0</v>
      </c>
      <c r="Z45">
        <f>0.61365*exp(17.502*CD45/(240.97+CD45))</f>
        <v>0</v>
      </c>
      <c r="AA45">
        <f>(W45-BW45*(CB45+CC45)/1000)</f>
        <v>0</v>
      </c>
      <c r="AB45">
        <f>(-I45*44100)</f>
        <v>0</v>
      </c>
      <c r="AC45">
        <f>2*29.3*Q45*0.92*(CD45-V45)</f>
        <v>0</v>
      </c>
      <c r="AD45">
        <f>2*0.95*5.67E-8*(((CD45+$B$7)+273)^4-(V45+273)^4)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MAX(0,($B$13+$C$13*CI45)/(1+$D$13*CI45)*CB45/(CD45+273)*$E$13)</f>
        <v>0</v>
      </c>
      <c r="AK45" t="s">
        <v>292</v>
      </c>
      <c r="AL45">
        <v>10143.9</v>
      </c>
      <c r="AM45">
        <v>715.476923076923</v>
      </c>
      <c r="AN45">
        <v>3262.08</v>
      </c>
      <c r="AO45">
        <f>1-AM45/AN45</f>
        <v>0</v>
      </c>
      <c r="AP45">
        <v>-0.577747479816223</v>
      </c>
      <c r="AQ45" t="s">
        <v>440</v>
      </c>
      <c r="AR45">
        <v>15411.3</v>
      </c>
      <c r="AS45">
        <v>1086.66615384615</v>
      </c>
      <c r="AT45">
        <v>1756.52</v>
      </c>
      <c r="AU45">
        <f>1-AS45/AT45</f>
        <v>0</v>
      </c>
      <c r="AV45">
        <v>0.5</v>
      </c>
      <c r="AW45">
        <f>BM45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 t="s">
        <v>441</v>
      </c>
      <c r="BC45">
        <v>1086.66615384615</v>
      </c>
      <c r="BD45">
        <v>779.22</v>
      </c>
      <c r="BE45">
        <f>1-BD45/AT45</f>
        <v>0</v>
      </c>
      <c r="BF45">
        <f>(AT45-BC45)/(AT45-BD45)</f>
        <v>0</v>
      </c>
      <c r="BG45">
        <f>(AN45-AT45)/(AN45-BD45)</f>
        <v>0</v>
      </c>
      <c r="BH45">
        <f>(AT45-BC45)/(AT45-AM45)</f>
        <v>0</v>
      </c>
      <c r="BI45">
        <f>(AN45-AT45)/(AN45-AM45)</f>
        <v>0</v>
      </c>
      <c r="BJ45">
        <f>(BF45*BD45/BC45)</f>
        <v>0</v>
      </c>
      <c r="BK45">
        <f>(1-BJ45)</f>
        <v>0</v>
      </c>
      <c r="BL45">
        <f>$B$11*CJ45+$C$11*CK45+$F$11*CL45*(1-CO45)</f>
        <v>0</v>
      </c>
      <c r="BM45">
        <f>BL45*BN45</f>
        <v>0</v>
      </c>
      <c r="BN45">
        <f>($B$11*$D$9+$C$11*$D$9+$F$11*((CY45+CQ45)/MAX(CY45+CQ45+CZ45, 0.1)*$I$9+CZ45/MAX(CY45+CQ45+CZ45, 0.1)*$J$9))/($B$11+$C$11+$F$11)</f>
        <v>0</v>
      </c>
      <c r="BO45">
        <f>($B$11*$K$9+$C$11*$K$9+$F$11*((CY45+CQ45)/MAX(CY45+CQ45+CZ45, 0.1)*$P$9+CZ45/MAX(CY45+CQ45+CZ45, 0.1)*$Q$9))/($B$11+$C$11+$F$11)</f>
        <v>0</v>
      </c>
      <c r="BP45">
        <v>6</v>
      </c>
      <c r="BQ45">
        <v>0.5</v>
      </c>
      <c r="BR45" t="s">
        <v>295</v>
      </c>
      <c r="BS45">
        <v>2</v>
      </c>
      <c r="BT45">
        <v>1605218712.1</v>
      </c>
      <c r="BU45">
        <v>369.58735483871</v>
      </c>
      <c r="BV45">
        <v>399.994741935484</v>
      </c>
      <c r="BW45">
        <v>39.6479096774194</v>
      </c>
      <c r="BX45">
        <v>29.6860129032258</v>
      </c>
      <c r="BY45">
        <v>369.637677419355</v>
      </c>
      <c r="BZ45">
        <v>38.4989870967742</v>
      </c>
      <c r="CA45">
        <v>500.089032258064</v>
      </c>
      <c r="CB45">
        <v>101.696612903226</v>
      </c>
      <c r="CC45">
        <v>0.100018509677419</v>
      </c>
      <c r="CD45">
        <v>38.2290096774194</v>
      </c>
      <c r="CE45">
        <v>36.9056774193548</v>
      </c>
      <c r="CF45">
        <v>999.9</v>
      </c>
      <c r="CG45">
        <v>0</v>
      </c>
      <c r="CH45">
        <v>0</v>
      </c>
      <c r="CI45">
        <v>9997.38064516129</v>
      </c>
      <c r="CJ45">
        <v>0</v>
      </c>
      <c r="CK45">
        <v>953.867322580645</v>
      </c>
      <c r="CL45">
        <v>1399.97774193548</v>
      </c>
      <c r="CM45">
        <v>0.900007548387097</v>
      </c>
      <c r="CN45">
        <v>0.0999923387096774</v>
      </c>
      <c r="CO45">
        <v>0</v>
      </c>
      <c r="CP45">
        <v>1087.12903225806</v>
      </c>
      <c r="CQ45">
        <v>4.99948</v>
      </c>
      <c r="CR45">
        <v>18322.6838709677</v>
      </c>
      <c r="CS45">
        <v>11417.4322580645</v>
      </c>
      <c r="CT45">
        <v>47.4815806451613</v>
      </c>
      <c r="CU45">
        <v>49.026</v>
      </c>
      <c r="CV45">
        <v>48.2073870967742</v>
      </c>
      <c r="CW45">
        <v>48.915064516129</v>
      </c>
      <c r="CX45">
        <v>50.3103225806452</v>
      </c>
      <c r="CY45">
        <v>1255.49</v>
      </c>
      <c r="CZ45">
        <v>139.489677419355</v>
      </c>
      <c r="DA45">
        <v>0</v>
      </c>
      <c r="DB45">
        <v>485.599999904633</v>
      </c>
      <c r="DC45">
        <v>0</v>
      </c>
      <c r="DD45">
        <v>1086.66615384615</v>
      </c>
      <c r="DE45">
        <v>-73.215042626099</v>
      </c>
      <c r="DF45">
        <v>-957.541878560148</v>
      </c>
      <c r="DG45">
        <v>18317.3961538462</v>
      </c>
      <c r="DH45">
        <v>15</v>
      </c>
      <c r="DI45">
        <v>1605218218</v>
      </c>
      <c r="DJ45" t="s">
        <v>436</v>
      </c>
      <c r="DK45">
        <v>1605218204.5</v>
      </c>
      <c r="DL45">
        <v>1605218218</v>
      </c>
      <c r="DM45">
        <v>10</v>
      </c>
      <c r="DN45">
        <v>0.073</v>
      </c>
      <c r="DO45">
        <v>-0.166</v>
      </c>
      <c r="DP45">
        <v>-0.073</v>
      </c>
      <c r="DQ45">
        <v>0.48</v>
      </c>
      <c r="DR45">
        <v>400</v>
      </c>
      <c r="DS45">
        <v>30</v>
      </c>
      <c r="DT45">
        <v>0.07</v>
      </c>
      <c r="DU45">
        <v>0.02</v>
      </c>
      <c r="DV45">
        <v>22.1516982909068</v>
      </c>
      <c r="DW45">
        <v>0.0153410871546335</v>
      </c>
      <c r="DX45">
        <v>0.027759788343279</v>
      </c>
      <c r="DY45">
        <v>1</v>
      </c>
      <c r="DZ45">
        <v>-30.4094733333333</v>
      </c>
      <c r="EA45">
        <v>0.0396654060066157</v>
      </c>
      <c r="EB45">
        <v>0.0347877079184906</v>
      </c>
      <c r="EC45">
        <v>1</v>
      </c>
      <c r="ED45">
        <v>9.96191166666667</v>
      </c>
      <c r="EE45">
        <v>0.0316460956618619</v>
      </c>
      <c r="EF45">
        <v>0.0028997380149861</v>
      </c>
      <c r="EG45">
        <v>1</v>
      </c>
      <c r="EH45">
        <v>3</v>
      </c>
      <c r="EI45">
        <v>3</v>
      </c>
      <c r="EJ45" t="s">
        <v>297</v>
      </c>
      <c r="EK45">
        <v>100</v>
      </c>
      <c r="EL45">
        <v>100</v>
      </c>
      <c r="EM45">
        <v>-0.05</v>
      </c>
      <c r="EN45">
        <v>1.149</v>
      </c>
      <c r="EO45">
        <v>0.0947305794396373</v>
      </c>
      <c r="EP45">
        <v>-1.60436505785889e-05</v>
      </c>
      <c r="EQ45">
        <v>-1.15305589960158e-06</v>
      </c>
      <c r="ER45">
        <v>3.65813499827708e-10</v>
      </c>
      <c r="ES45">
        <v>0.480171428571438</v>
      </c>
      <c r="ET45">
        <v>0</v>
      </c>
      <c r="EU45">
        <v>0</v>
      </c>
      <c r="EV45">
        <v>0</v>
      </c>
      <c r="EW45">
        <v>18</v>
      </c>
      <c r="EX45">
        <v>2225</v>
      </c>
      <c r="EY45">
        <v>1</v>
      </c>
      <c r="EZ45">
        <v>25</v>
      </c>
      <c r="FA45">
        <v>8.6</v>
      </c>
      <c r="FB45">
        <v>8.4</v>
      </c>
      <c r="FC45">
        <v>2</v>
      </c>
      <c r="FD45">
        <v>511.683</v>
      </c>
      <c r="FE45">
        <v>498.583</v>
      </c>
      <c r="FF45">
        <v>37.2116</v>
      </c>
      <c r="FG45">
        <v>35.6571</v>
      </c>
      <c r="FH45">
        <v>30.0002</v>
      </c>
      <c r="FI45">
        <v>35.3883</v>
      </c>
      <c r="FJ45">
        <v>35.4055</v>
      </c>
      <c r="FK45">
        <v>19.5006</v>
      </c>
      <c r="FL45">
        <v>0</v>
      </c>
      <c r="FM45">
        <v>100</v>
      </c>
      <c r="FN45">
        <v>-999.9</v>
      </c>
      <c r="FO45">
        <v>400</v>
      </c>
      <c r="FP45">
        <v>35.13</v>
      </c>
      <c r="FQ45">
        <v>97.5143</v>
      </c>
      <c r="FR45">
        <v>102.028</v>
      </c>
    </row>
    <row r="46" spans="1:174">
      <c r="A46">
        <v>30</v>
      </c>
      <c r="B46">
        <v>1605218866.6</v>
      </c>
      <c r="C46">
        <v>8178.09999990463</v>
      </c>
      <c r="D46" t="s">
        <v>442</v>
      </c>
      <c r="E46" t="s">
        <v>443</v>
      </c>
      <c r="F46" t="s">
        <v>439</v>
      </c>
      <c r="G46" t="s">
        <v>417</v>
      </c>
      <c r="H46">
        <v>1605218858.85</v>
      </c>
      <c r="I46">
        <f>(J46)/1000</f>
        <v>0</v>
      </c>
      <c r="J46">
        <f>1000*CA46*AH46*(BW46-BX46)/(100*BP46*(1000-AH46*BW46))</f>
        <v>0</v>
      </c>
      <c r="K46">
        <f>CA46*AH46*(BV46-BU46*(1000-AH46*BX46)/(1000-AH46*BW46))/(100*BP46)</f>
        <v>0</v>
      </c>
      <c r="L46">
        <f>BU46 - IF(AH46&gt;1, K46*BP46*100.0/(AJ46*CI46), 0)</f>
        <v>0</v>
      </c>
      <c r="M46">
        <f>((S46-I46/2)*L46-K46)/(S46+I46/2)</f>
        <v>0</v>
      </c>
      <c r="N46">
        <f>M46*(CB46+CC46)/1000.0</f>
        <v>0</v>
      </c>
      <c r="O46">
        <f>(BU46 - IF(AH46&gt;1, K46*BP46*100.0/(AJ46*CI46), 0))*(CB46+CC46)/1000.0</f>
        <v>0</v>
      </c>
      <c r="P46">
        <f>2.0/((1/R46-1/Q46)+SIGN(R46)*SQRT((1/R46-1/Q46)*(1/R46-1/Q46) + 4*BQ46/((BQ46+1)*(BQ46+1))*(2*1/R46*1/Q46-1/Q46*1/Q46)))</f>
        <v>0</v>
      </c>
      <c r="Q46">
        <f>IF(LEFT(BR46,1)&lt;&gt;"0",IF(LEFT(BR46,1)="1",3.0,BS46),$D$5+$E$5*(CI46*CB46/($K$5*1000))+$F$5*(CI46*CB46/($K$5*1000))*MAX(MIN(BP46,$J$5),$I$5)*MAX(MIN(BP46,$J$5),$I$5)+$G$5*MAX(MIN(BP46,$J$5),$I$5)*(CI46*CB46/($K$5*1000))+$H$5*(CI46*CB46/($K$5*1000))*(CI46*CB46/($K$5*1000)))</f>
        <v>0</v>
      </c>
      <c r="R46">
        <f>I46*(1000-(1000*0.61365*exp(17.502*V46/(240.97+V46))/(CB46+CC46)+BW46)/2)/(1000*0.61365*exp(17.502*V46/(240.97+V46))/(CB46+CC46)-BW46)</f>
        <v>0</v>
      </c>
      <c r="S46">
        <f>1/((BQ46+1)/(P46/1.6)+1/(Q46/1.37)) + BQ46/((BQ46+1)/(P46/1.6) + BQ46/(Q46/1.37))</f>
        <v>0</v>
      </c>
      <c r="T46">
        <f>(BM46*BO46)</f>
        <v>0</v>
      </c>
      <c r="U46">
        <f>(CD46+(T46+2*0.95*5.67E-8*(((CD46+$B$7)+273)^4-(CD46+273)^4)-44100*I46)/(1.84*29.3*Q46+8*0.95*5.67E-8*(CD46+273)^3))</f>
        <v>0</v>
      </c>
      <c r="V46">
        <f>($C$7*CE46+$D$7*CF46+$E$7*U46)</f>
        <v>0</v>
      </c>
      <c r="W46">
        <f>0.61365*exp(17.502*V46/(240.97+V46))</f>
        <v>0</v>
      </c>
      <c r="X46">
        <f>(Y46/Z46*100)</f>
        <v>0</v>
      </c>
      <c r="Y46">
        <f>BW46*(CB46+CC46)/1000</f>
        <v>0</v>
      </c>
      <c r="Z46">
        <f>0.61365*exp(17.502*CD46/(240.97+CD46))</f>
        <v>0</v>
      </c>
      <c r="AA46">
        <f>(W46-BW46*(CB46+CC46)/1000)</f>
        <v>0</v>
      </c>
      <c r="AB46">
        <f>(-I46*44100)</f>
        <v>0</v>
      </c>
      <c r="AC46">
        <f>2*29.3*Q46*0.92*(CD46-V46)</f>
        <v>0</v>
      </c>
      <c r="AD46">
        <f>2*0.95*5.67E-8*(((CD46+$B$7)+273)^4-(V46+273)^4)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MAX(0,($B$13+$C$13*CI46)/(1+$D$13*CI46)*CB46/(CD46+273)*$E$13)</f>
        <v>0</v>
      </c>
      <c r="AK46" t="s">
        <v>292</v>
      </c>
      <c r="AL46">
        <v>10143.9</v>
      </c>
      <c r="AM46">
        <v>715.476923076923</v>
      </c>
      <c r="AN46">
        <v>3262.08</v>
      </c>
      <c r="AO46">
        <f>1-AM46/AN46</f>
        <v>0</v>
      </c>
      <c r="AP46">
        <v>-0.577747479816223</v>
      </c>
      <c r="AQ46" t="s">
        <v>444</v>
      </c>
      <c r="AR46">
        <v>15397.7</v>
      </c>
      <c r="AS46">
        <v>970.667923076923</v>
      </c>
      <c r="AT46">
        <v>1404.19</v>
      </c>
      <c r="AU46">
        <f>1-AS46/AT46</f>
        <v>0</v>
      </c>
      <c r="AV46">
        <v>0.5</v>
      </c>
      <c r="AW46">
        <f>BM46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 t="s">
        <v>445</v>
      </c>
      <c r="BC46">
        <v>970.667923076923</v>
      </c>
      <c r="BD46">
        <v>732.09</v>
      </c>
      <c r="BE46">
        <f>1-BD46/AT46</f>
        <v>0</v>
      </c>
      <c r="BF46">
        <f>(AT46-BC46)/(AT46-BD46)</f>
        <v>0</v>
      </c>
      <c r="BG46">
        <f>(AN46-AT46)/(AN46-BD46)</f>
        <v>0</v>
      </c>
      <c r="BH46">
        <f>(AT46-BC46)/(AT46-AM46)</f>
        <v>0</v>
      </c>
      <c r="BI46">
        <f>(AN46-AT46)/(AN46-AM46)</f>
        <v>0</v>
      </c>
      <c r="BJ46">
        <f>(BF46*BD46/BC46)</f>
        <v>0</v>
      </c>
      <c r="BK46">
        <f>(1-BJ46)</f>
        <v>0</v>
      </c>
      <c r="BL46">
        <f>$B$11*CJ46+$C$11*CK46+$F$11*CL46*(1-CO46)</f>
        <v>0</v>
      </c>
      <c r="BM46">
        <f>BL46*BN46</f>
        <v>0</v>
      </c>
      <c r="BN46">
        <f>($B$11*$D$9+$C$11*$D$9+$F$11*((CY46+CQ46)/MAX(CY46+CQ46+CZ46, 0.1)*$I$9+CZ46/MAX(CY46+CQ46+CZ46, 0.1)*$J$9))/($B$11+$C$11+$F$11)</f>
        <v>0</v>
      </c>
      <c r="BO46">
        <f>($B$11*$K$9+$C$11*$K$9+$F$11*((CY46+CQ46)/MAX(CY46+CQ46+CZ46, 0.1)*$P$9+CZ46/MAX(CY46+CQ46+CZ46, 0.1)*$Q$9))/($B$11+$C$11+$F$11)</f>
        <v>0</v>
      </c>
      <c r="BP46">
        <v>6</v>
      </c>
      <c r="BQ46">
        <v>0.5</v>
      </c>
      <c r="BR46" t="s">
        <v>295</v>
      </c>
      <c r="BS46">
        <v>2</v>
      </c>
      <c r="BT46">
        <v>1605218858.85</v>
      </c>
      <c r="BU46">
        <v>374.463033333333</v>
      </c>
      <c r="BV46">
        <v>400.009266666667</v>
      </c>
      <c r="BW46">
        <v>39.3270166666667</v>
      </c>
      <c r="BX46">
        <v>29.7118366666667</v>
      </c>
      <c r="BY46">
        <v>374.516866666667</v>
      </c>
      <c r="BZ46">
        <v>38.1928133333333</v>
      </c>
      <c r="CA46">
        <v>500.087666666667</v>
      </c>
      <c r="CB46">
        <v>101.6971</v>
      </c>
      <c r="CC46">
        <v>0.10002391</v>
      </c>
      <c r="CD46">
        <v>38.3540866666667</v>
      </c>
      <c r="CE46">
        <v>37.0766566666667</v>
      </c>
      <c r="CF46">
        <v>999.9</v>
      </c>
      <c r="CG46">
        <v>0</v>
      </c>
      <c r="CH46">
        <v>0</v>
      </c>
      <c r="CI46">
        <v>9998.96133333333</v>
      </c>
      <c r="CJ46">
        <v>0</v>
      </c>
      <c r="CK46">
        <v>1010.84933333333</v>
      </c>
      <c r="CL46">
        <v>1399.98766666667</v>
      </c>
      <c r="CM46">
        <v>0.8999909</v>
      </c>
      <c r="CN46">
        <v>0.10000905</v>
      </c>
      <c r="CO46">
        <v>0</v>
      </c>
      <c r="CP46">
        <v>971.1252</v>
      </c>
      <c r="CQ46">
        <v>4.99948</v>
      </c>
      <c r="CR46">
        <v>16438.8033333333</v>
      </c>
      <c r="CS46">
        <v>11417.4333333333</v>
      </c>
      <c r="CT46">
        <v>47.8687</v>
      </c>
      <c r="CU46">
        <v>49.4727</v>
      </c>
      <c r="CV46">
        <v>48.5206666666666</v>
      </c>
      <c r="CW46">
        <v>49.3037333333333</v>
      </c>
      <c r="CX46">
        <v>50.6414</v>
      </c>
      <c r="CY46">
        <v>1255.47466666667</v>
      </c>
      <c r="CZ46">
        <v>139.513333333333</v>
      </c>
      <c r="DA46">
        <v>0</v>
      </c>
      <c r="DB46">
        <v>146</v>
      </c>
      <c r="DC46">
        <v>0</v>
      </c>
      <c r="DD46">
        <v>970.667923076923</v>
      </c>
      <c r="DE46">
        <v>-54.5496751420634</v>
      </c>
      <c r="DF46">
        <v>-650.728204293154</v>
      </c>
      <c r="DG46">
        <v>16434.0384615385</v>
      </c>
      <c r="DH46">
        <v>15</v>
      </c>
      <c r="DI46">
        <v>1605218218</v>
      </c>
      <c r="DJ46" t="s">
        <v>436</v>
      </c>
      <c r="DK46">
        <v>1605218204.5</v>
      </c>
      <c r="DL46">
        <v>1605218218</v>
      </c>
      <c r="DM46">
        <v>10</v>
      </c>
      <c r="DN46">
        <v>0.073</v>
      </c>
      <c r="DO46">
        <v>-0.166</v>
      </c>
      <c r="DP46">
        <v>-0.073</v>
      </c>
      <c r="DQ46">
        <v>0.48</v>
      </c>
      <c r="DR46">
        <v>400</v>
      </c>
      <c r="DS46">
        <v>30</v>
      </c>
      <c r="DT46">
        <v>0.07</v>
      </c>
      <c r="DU46">
        <v>0.02</v>
      </c>
      <c r="DV46">
        <v>18.1708154770524</v>
      </c>
      <c r="DW46">
        <v>-0.0452049794701909</v>
      </c>
      <c r="DX46">
        <v>0.0189403406666186</v>
      </c>
      <c r="DY46">
        <v>1</v>
      </c>
      <c r="DZ46">
        <v>-25.5461566666667</v>
      </c>
      <c r="EA46">
        <v>-0.000232258064519237</v>
      </c>
      <c r="EB46">
        <v>0.0230101815628552</v>
      </c>
      <c r="EC46">
        <v>1</v>
      </c>
      <c r="ED46">
        <v>9.615173</v>
      </c>
      <c r="EE46">
        <v>0.173410011123453</v>
      </c>
      <c r="EF46">
        <v>0.0125621126540614</v>
      </c>
      <c r="EG46">
        <v>1</v>
      </c>
      <c r="EH46">
        <v>3</v>
      </c>
      <c r="EI46">
        <v>3</v>
      </c>
      <c r="EJ46" t="s">
        <v>297</v>
      </c>
      <c r="EK46">
        <v>100</v>
      </c>
      <c r="EL46">
        <v>100</v>
      </c>
      <c r="EM46">
        <v>-0.054</v>
      </c>
      <c r="EN46">
        <v>1.1352</v>
      </c>
      <c r="EO46">
        <v>0.0947305794396373</v>
      </c>
      <c r="EP46">
        <v>-1.60436505785889e-05</v>
      </c>
      <c r="EQ46">
        <v>-1.15305589960158e-06</v>
      </c>
      <c r="ER46">
        <v>3.65813499827708e-10</v>
      </c>
      <c r="ES46">
        <v>0.480171428571438</v>
      </c>
      <c r="ET46">
        <v>0</v>
      </c>
      <c r="EU46">
        <v>0</v>
      </c>
      <c r="EV46">
        <v>0</v>
      </c>
      <c r="EW46">
        <v>18</v>
      </c>
      <c r="EX46">
        <v>2225</v>
      </c>
      <c r="EY46">
        <v>1</v>
      </c>
      <c r="EZ46">
        <v>25</v>
      </c>
      <c r="FA46">
        <v>11</v>
      </c>
      <c r="FB46">
        <v>10.8</v>
      </c>
      <c r="FC46">
        <v>2</v>
      </c>
      <c r="FD46">
        <v>510.462</v>
      </c>
      <c r="FE46">
        <v>498.132</v>
      </c>
      <c r="FF46">
        <v>37.2841</v>
      </c>
      <c r="FG46">
        <v>35.7788</v>
      </c>
      <c r="FH46">
        <v>30.0007</v>
      </c>
      <c r="FI46">
        <v>35.4948</v>
      </c>
      <c r="FJ46">
        <v>35.5137</v>
      </c>
      <c r="FK46">
        <v>19.4998</v>
      </c>
      <c r="FL46">
        <v>0</v>
      </c>
      <c r="FM46">
        <v>100</v>
      </c>
      <c r="FN46">
        <v>-999.9</v>
      </c>
      <c r="FO46">
        <v>400</v>
      </c>
      <c r="FP46">
        <v>39.0438</v>
      </c>
      <c r="FQ46">
        <v>97.4879</v>
      </c>
      <c r="FR46">
        <v>101.994</v>
      </c>
    </row>
    <row r="47" spans="1:174">
      <c r="A47">
        <v>31</v>
      </c>
      <c r="B47">
        <v>1605219042.6</v>
      </c>
      <c r="C47">
        <v>8354.09999990463</v>
      </c>
      <c r="D47" t="s">
        <v>446</v>
      </c>
      <c r="E47" t="s">
        <v>447</v>
      </c>
      <c r="F47" t="s">
        <v>378</v>
      </c>
      <c r="G47" t="s">
        <v>417</v>
      </c>
      <c r="H47">
        <v>1605219034.6</v>
      </c>
      <c r="I47">
        <f>(J47)/1000</f>
        <v>0</v>
      </c>
      <c r="J47">
        <f>1000*CA47*AH47*(BW47-BX47)/(100*BP47*(1000-AH47*BW47))</f>
        <v>0</v>
      </c>
      <c r="K47">
        <f>CA47*AH47*(BV47-BU47*(1000-AH47*BX47)/(1000-AH47*BW47))/(100*BP47)</f>
        <v>0</v>
      </c>
      <c r="L47">
        <f>BU47 - IF(AH47&gt;1, K47*BP47*100.0/(AJ47*CI47), 0)</f>
        <v>0</v>
      </c>
      <c r="M47">
        <f>((S47-I47/2)*L47-K47)/(S47+I47/2)</f>
        <v>0</v>
      </c>
      <c r="N47">
        <f>M47*(CB47+CC47)/1000.0</f>
        <v>0</v>
      </c>
      <c r="O47">
        <f>(BU47 - IF(AH47&gt;1, K47*BP47*100.0/(AJ47*CI47), 0))*(CB47+CC47)/1000.0</f>
        <v>0</v>
      </c>
      <c r="P47">
        <f>2.0/((1/R47-1/Q47)+SIGN(R47)*SQRT((1/R47-1/Q47)*(1/R47-1/Q47) + 4*BQ47/((BQ47+1)*(BQ47+1))*(2*1/R47*1/Q47-1/Q47*1/Q47)))</f>
        <v>0</v>
      </c>
      <c r="Q47">
        <f>IF(LEFT(BR47,1)&lt;&gt;"0",IF(LEFT(BR47,1)="1",3.0,BS47),$D$5+$E$5*(CI47*CB47/($K$5*1000))+$F$5*(CI47*CB47/($K$5*1000))*MAX(MIN(BP47,$J$5),$I$5)*MAX(MIN(BP47,$J$5),$I$5)+$G$5*MAX(MIN(BP47,$J$5),$I$5)*(CI47*CB47/($K$5*1000))+$H$5*(CI47*CB47/($K$5*1000))*(CI47*CB47/($K$5*1000)))</f>
        <v>0</v>
      </c>
      <c r="R47">
        <f>I47*(1000-(1000*0.61365*exp(17.502*V47/(240.97+V47))/(CB47+CC47)+BW47)/2)/(1000*0.61365*exp(17.502*V47/(240.97+V47))/(CB47+CC47)-BW47)</f>
        <v>0</v>
      </c>
      <c r="S47">
        <f>1/((BQ47+1)/(P47/1.6)+1/(Q47/1.37)) + BQ47/((BQ47+1)/(P47/1.6) + BQ47/(Q47/1.37))</f>
        <v>0</v>
      </c>
      <c r="T47">
        <f>(BM47*BO47)</f>
        <v>0</v>
      </c>
      <c r="U47">
        <f>(CD47+(T47+2*0.95*5.67E-8*(((CD47+$B$7)+273)^4-(CD47+273)^4)-44100*I47)/(1.84*29.3*Q47+8*0.95*5.67E-8*(CD47+273)^3))</f>
        <v>0</v>
      </c>
      <c r="V47">
        <f>($C$7*CE47+$D$7*CF47+$E$7*U47)</f>
        <v>0</v>
      </c>
      <c r="W47">
        <f>0.61365*exp(17.502*V47/(240.97+V47))</f>
        <v>0</v>
      </c>
      <c r="X47">
        <f>(Y47/Z47*100)</f>
        <v>0</v>
      </c>
      <c r="Y47">
        <f>BW47*(CB47+CC47)/1000</f>
        <v>0</v>
      </c>
      <c r="Z47">
        <f>0.61365*exp(17.502*CD47/(240.97+CD47))</f>
        <v>0</v>
      </c>
      <c r="AA47">
        <f>(W47-BW47*(CB47+CC47)/1000)</f>
        <v>0</v>
      </c>
      <c r="AB47">
        <f>(-I47*44100)</f>
        <v>0</v>
      </c>
      <c r="AC47">
        <f>2*29.3*Q47*0.92*(CD47-V47)</f>
        <v>0</v>
      </c>
      <c r="AD47">
        <f>2*0.95*5.67E-8*(((CD47+$B$7)+273)^4-(V47+273)^4)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MAX(0,($B$13+$C$13*CI47)/(1+$D$13*CI47)*CB47/(CD47+273)*$E$13)</f>
        <v>0</v>
      </c>
      <c r="AK47" t="s">
        <v>292</v>
      </c>
      <c r="AL47">
        <v>10143.9</v>
      </c>
      <c r="AM47">
        <v>715.476923076923</v>
      </c>
      <c r="AN47">
        <v>3262.08</v>
      </c>
      <c r="AO47">
        <f>1-AM47/AN47</f>
        <v>0</v>
      </c>
      <c r="AP47">
        <v>-0.577747479816223</v>
      </c>
      <c r="AQ47" t="s">
        <v>448</v>
      </c>
      <c r="AR47">
        <v>15388.7</v>
      </c>
      <c r="AS47">
        <v>833.183653846154</v>
      </c>
      <c r="AT47">
        <v>1134.17</v>
      </c>
      <c r="AU47">
        <f>1-AS47/AT47</f>
        <v>0</v>
      </c>
      <c r="AV47">
        <v>0.5</v>
      </c>
      <c r="AW47">
        <f>BM47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 t="s">
        <v>449</v>
      </c>
      <c r="BC47">
        <v>833.183653846154</v>
      </c>
      <c r="BD47">
        <v>638.44</v>
      </c>
      <c r="BE47">
        <f>1-BD47/AT47</f>
        <v>0</v>
      </c>
      <c r="BF47">
        <f>(AT47-BC47)/(AT47-BD47)</f>
        <v>0</v>
      </c>
      <c r="BG47">
        <f>(AN47-AT47)/(AN47-BD47)</f>
        <v>0</v>
      </c>
      <c r="BH47">
        <f>(AT47-BC47)/(AT47-AM47)</f>
        <v>0</v>
      </c>
      <c r="BI47">
        <f>(AN47-AT47)/(AN47-AM47)</f>
        <v>0</v>
      </c>
      <c r="BJ47">
        <f>(BF47*BD47/BC47)</f>
        <v>0</v>
      </c>
      <c r="BK47">
        <f>(1-BJ47)</f>
        <v>0</v>
      </c>
      <c r="BL47">
        <f>$B$11*CJ47+$C$11*CK47+$F$11*CL47*(1-CO47)</f>
        <v>0</v>
      </c>
      <c r="BM47">
        <f>BL47*BN47</f>
        <v>0</v>
      </c>
      <c r="BN47">
        <f>($B$11*$D$9+$C$11*$D$9+$F$11*((CY47+CQ47)/MAX(CY47+CQ47+CZ47, 0.1)*$I$9+CZ47/MAX(CY47+CQ47+CZ47, 0.1)*$J$9))/($B$11+$C$11+$F$11)</f>
        <v>0</v>
      </c>
      <c r="BO47">
        <f>($B$11*$K$9+$C$11*$K$9+$F$11*((CY47+CQ47)/MAX(CY47+CQ47+CZ47, 0.1)*$P$9+CZ47/MAX(CY47+CQ47+CZ47, 0.1)*$Q$9))/($B$11+$C$11+$F$11)</f>
        <v>0</v>
      </c>
      <c r="BP47">
        <v>6</v>
      </c>
      <c r="BQ47">
        <v>0.5</v>
      </c>
      <c r="BR47" t="s">
        <v>295</v>
      </c>
      <c r="BS47">
        <v>2</v>
      </c>
      <c r="BT47">
        <v>1605219034.6</v>
      </c>
      <c r="BU47">
        <v>382.824612903226</v>
      </c>
      <c r="BV47">
        <v>399.989483870968</v>
      </c>
      <c r="BW47">
        <v>35.7112483870968</v>
      </c>
      <c r="BX47">
        <v>29.7466516129032</v>
      </c>
      <c r="BY47">
        <v>382.884612903226</v>
      </c>
      <c r="BZ47">
        <v>34.7471838709677</v>
      </c>
      <c r="CA47">
        <v>500.085806451613</v>
      </c>
      <c r="CB47">
        <v>101.688774193548</v>
      </c>
      <c r="CC47">
        <v>0.0999903967741936</v>
      </c>
      <c r="CD47">
        <v>38.8107225806452</v>
      </c>
      <c r="CE47">
        <v>38.4770903225806</v>
      </c>
      <c r="CF47">
        <v>999.9</v>
      </c>
      <c r="CG47">
        <v>0</v>
      </c>
      <c r="CH47">
        <v>0</v>
      </c>
      <c r="CI47">
        <v>10001.9725806452</v>
      </c>
      <c r="CJ47">
        <v>0</v>
      </c>
      <c r="CK47">
        <v>892.444290322581</v>
      </c>
      <c r="CL47">
        <v>1400.00935483871</v>
      </c>
      <c r="CM47">
        <v>0.899999064516129</v>
      </c>
      <c r="CN47">
        <v>0.100000880645161</v>
      </c>
      <c r="CO47">
        <v>0</v>
      </c>
      <c r="CP47">
        <v>834.176548387097</v>
      </c>
      <c r="CQ47">
        <v>4.99948</v>
      </c>
      <c r="CR47">
        <v>14767.5580645161</v>
      </c>
      <c r="CS47">
        <v>11417.6580645161</v>
      </c>
      <c r="CT47">
        <v>48.312064516129</v>
      </c>
      <c r="CU47">
        <v>50.141</v>
      </c>
      <c r="CV47">
        <v>49.0823225806451</v>
      </c>
      <c r="CW47">
        <v>49.8587419354839</v>
      </c>
      <c r="CX47">
        <v>51.129</v>
      </c>
      <c r="CY47">
        <v>1255.50774193548</v>
      </c>
      <c r="CZ47">
        <v>139.501935483871</v>
      </c>
      <c r="DA47">
        <v>0</v>
      </c>
      <c r="DB47">
        <v>175.200000047684</v>
      </c>
      <c r="DC47">
        <v>0</v>
      </c>
      <c r="DD47">
        <v>833.183653846154</v>
      </c>
      <c r="DE47">
        <v>-111.263623984788</v>
      </c>
      <c r="DF47">
        <v>-1504.1948728122</v>
      </c>
      <c r="DG47">
        <v>14754.3653846154</v>
      </c>
      <c r="DH47">
        <v>15</v>
      </c>
      <c r="DI47">
        <v>1605218218</v>
      </c>
      <c r="DJ47" t="s">
        <v>436</v>
      </c>
      <c r="DK47">
        <v>1605218204.5</v>
      </c>
      <c r="DL47">
        <v>1605218218</v>
      </c>
      <c r="DM47">
        <v>10</v>
      </c>
      <c r="DN47">
        <v>0.073</v>
      </c>
      <c r="DO47">
        <v>-0.166</v>
      </c>
      <c r="DP47">
        <v>-0.073</v>
      </c>
      <c r="DQ47">
        <v>0.48</v>
      </c>
      <c r="DR47">
        <v>400</v>
      </c>
      <c r="DS47">
        <v>30</v>
      </c>
      <c r="DT47">
        <v>0.07</v>
      </c>
      <c r="DU47">
        <v>0.02</v>
      </c>
      <c r="DV47">
        <v>12.3343306040275</v>
      </c>
      <c r="DW47">
        <v>-0.19711401770505</v>
      </c>
      <c r="DX47">
        <v>0.0247015255526961</v>
      </c>
      <c r="DY47">
        <v>1</v>
      </c>
      <c r="DZ47">
        <v>-17.1641433333333</v>
      </c>
      <c r="EA47">
        <v>0.199397552836474</v>
      </c>
      <c r="EB47">
        <v>0.0281927967553571</v>
      </c>
      <c r="EC47">
        <v>1</v>
      </c>
      <c r="ED47">
        <v>5.96486033333333</v>
      </c>
      <c r="EE47">
        <v>0.041444182424907</v>
      </c>
      <c r="EF47">
        <v>0.00336348379247204</v>
      </c>
      <c r="EG47">
        <v>1</v>
      </c>
      <c r="EH47">
        <v>3</v>
      </c>
      <c r="EI47">
        <v>3</v>
      </c>
      <c r="EJ47" t="s">
        <v>297</v>
      </c>
      <c r="EK47">
        <v>100</v>
      </c>
      <c r="EL47">
        <v>100</v>
      </c>
      <c r="EM47">
        <v>-0.06</v>
      </c>
      <c r="EN47">
        <v>0.9641</v>
      </c>
      <c r="EO47">
        <v>0.0947305794396373</v>
      </c>
      <c r="EP47">
        <v>-1.60436505785889e-05</v>
      </c>
      <c r="EQ47">
        <v>-1.15305589960158e-06</v>
      </c>
      <c r="ER47">
        <v>3.65813499827708e-10</v>
      </c>
      <c r="ES47">
        <v>0.480171428571438</v>
      </c>
      <c r="ET47">
        <v>0</v>
      </c>
      <c r="EU47">
        <v>0</v>
      </c>
      <c r="EV47">
        <v>0</v>
      </c>
      <c r="EW47">
        <v>18</v>
      </c>
      <c r="EX47">
        <v>2225</v>
      </c>
      <c r="EY47">
        <v>1</v>
      </c>
      <c r="EZ47">
        <v>25</v>
      </c>
      <c r="FA47">
        <v>14</v>
      </c>
      <c r="FB47">
        <v>13.7</v>
      </c>
      <c r="FC47">
        <v>2</v>
      </c>
      <c r="FD47">
        <v>514.844</v>
      </c>
      <c r="FE47">
        <v>496.249</v>
      </c>
      <c r="FF47">
        <v>37.583</v>
      </c>
      <c r="FG47">
        <v>36.145</v>
      </c>
      <c r="FH47">
        <v>30.0006</v>
      </c>
      <c r="FI47">
        <v>35.7896</v>
      </c>
      <c r="FJ47">
        <v>35.8015</v>
      </c>
      <c r="FK47">
        <v>19.4962</v>
      </c>
      <c r="FL47">
        <v>0</v>
      </c>
      <c r="FM47">
        <v>100</v>
      </c>
      <c r="FN47">
        <v>-999.9</v>
      </c>
      <c r="FO47">
        <v>400</v>
      </c>
      <c r="FP47">
        <v>38.756</v>
      </c>
      <c r="FQ47">
        <v>97.4173</v>
      </c>
      <c r="FR47">
        <v>101.917</v>
      </c>
    </row>
    <row r="48" spans="1:174">
      <c r="A48">
        <v>32</v>
      </c>
      <c r="B48">
        <v>1605219196.1</v>
      </c>
      <c r="C48">
        <v>8507.59999990463</v>
      </c>
      <c r="D48" t="s">
        <v>450</v>
      </c>
      <c r="E48" t="s">
        <v>451</v>
      </c>
      <c r="F48" t="s">
        <v>378</v>
      </c>
      <c r="G48" t="s">
        <v>417</v>
      </c>
      <c r="H48">
        <v>1605219188.1</v>
      </c>
      <c r="I48">
        <f>(J48)/1000</f>
        <v>0</v>
      </c>
      <c r="J48">
        <f>1000*CA48*AH48*(BW48-BX48)/(100*BP48*(1000-AH48*BW48))</f>
        <v>0</v>
      </c>
      <c r="K48">
        <f>CA48*AH48*(BV48-BU48*(1000-AH48*BX48)/(1000-AH48*BW48))/(100*BP48)</f>
        <v>0</v>
      </c>
      <c r="L48">
        <f>BU48 - IF(AH48&gt;1, K48*BP48*100.0/(AJ48*CI48), 0)</f>
        <v>0</v>
      </c>
      <c r="M48">
        <f>((S48-I48/2)*L48-K48)/(S48+I48/2)</f>
        <v>0</v>
      </c>
      <c r="N48">
        <f>M48*(CB48+CC48)/1000.0</f>
        <v>0</v>
      </c>
      <c r="O48">
        <f>(BU48 - IF(AH48&gt;1, K48*BP48*100.0/(AJ48*CI48), 0))*(CB48+CC48)/1000.0</f>
        <v>0</v>
      </c>
      <c r="P48">
        <f>2.0/((1/R48-1/Q48)+SIGN(R48)*SQRT((1/R48-1/Q48)*(1/R48-1/Q48) + 4*BQ48/((BQ48+1)*(BQ48+1))*(2*1/R48*1/Q48-1/Q48*1/Q48)))</f>
        <v>0</v>
      </c>
      <c r="Q48">
        <f>IF(LEFT(BR48,1)&lt;&gt;"0",IF(LEFT(BR48,1)="1",3.0,BS48),$D$5+$E$5*(CI48*CB48/($K$5*1000))+$F$5*(CI48*CB48/($K$5*1000))*MAX(MIN(BP48,$J$5),$I$5)*MAX(MIN(BP48,$J$5),$I$5)+$G$5*MAX(MIN(BP48,$J$5),$I$5)*(CI48*CB48/($K$5*1000))+$H$5*(CI48*CB48/($K$5*1000))*(CI48*CB48/($K$5*1000)))</f>
        <v>0</v>
      </c>
      <c r="R48">
        <f>I48*(1000-(1000*0.61365*exp(17.502*V48/(240.97+V48))/(CB48+CC48)+BW48)/2)/(1000*0.61365*exp(17.502*V48/(240.97+V48))/(CB48+CC48)-BW48)</f>
        <v>0</v>
      </c>
      <c r="S48">
        <f>1/((BQ48+1)/(P48/1.6)+1/(Q48/1.37)) + BQ48/((BQ48+1)/(P48/1.6) + BQ48/(Q48/1.37))</f>
        <v>0</v>
      </c>
      <c r="T48">
        <f>(BM48*BO48)</f>
        <v>0</v>
      </c>
      <c r="U48">
        <f>(CD48+(T48+2*0.95*5.67E-8*(((CD48+$B$7)+273)^4-(CD48+273)^4)-44100*I48)/(1.84*29.3*Q48+8*0.95*5.67E-8*(CD48+273)^3))</f>
        <v>0</v>
      </c>
      <c r="V48">
        <f>($C$7*CE48+$D$7*CF48+$E$7*U48)</f>
        <v>0</v>
      </c>
      <c r="W48">
        <f>0.61365*exp(17.502*V48/(240.97+V48))</f>
        <v>0</v>
      </c>
      <c r="X48">
        <f>(Y48/Z48*100)</f>
        <v>0</v>
      </c>
      <c r="Y48">
        <f>BW48*(CB48+CC48)/1000</f>
        <v>0</v>
      </c>
      <c r="Z48">
        <f>0.61365*exp(17.502*CD48/(240.97+CD48))</f>
        <v>0</v>
      </c>
      <c r="AA48">
        <f>(W48-BW48*(CB48+CC48)/1000)</f>
        <v>0</v>
      </c>
      <c r="AB48">
        <f>(-I48*44100)</f>
        <v>0</v>
      </c>
      <c r="AC48">
        <f>2*29.3*Q48*0.92*(CD48-V48)</f>
        <v>0</v>
      </c>
      <c r="AD48">
        <f>2*0.95*5.67E-8*(((CD48+$B$7)+273)^4-(V48+273)^4)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MAX(0,($B$13+$C$13*CI48)/(1+$D$13*CI48)*CB48/(CD48+273)*$E$13)</f>
        <v>0</v>
      </c>
      <c r="AK48" t="s">
        <v>292</v>
      </c>
      <c r="AL48">
        <v>10143.9</v>
      </c>
      <c r="AM48">
        <v>715.476923076923</v>
      </c>
      <c r="AN48">
        <v>3262.08</v>
      </c>
      <c r="AO48">
        <f>1-AM48/AN48</f>
        <v>0</v>
      </c>
      <c r="AP48">
        <v>-0.577747479816223</v>
      </c>
      <c r="AQ48" t="s">
        <v>452</v>
      </c>
      <c r="AR48">
        <v>15404.9</v>
      </c>
      <c r="AS48">
        <v>895.82196</v>
      </c>
      <c r="AT48">
        <v>1258.41</v>
      </c>
      <c r="AU48">
        <f>1-AS48/AT48</f>
        <v>0</v>
      </c>
      <c r="AV48">
        <v>0.5</v>
      </c>
      <c r="AW48">
        <f>BM48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 t="s">
        <v>453</v>
      </c>
      <c r="BC48">
        <v>895.82196</v>
      </c>
      <c r="BD48">
        <v>680.81</v>
      </c>
      <c r="BE48">
        <f>1-BD48/AT48</f>
        <v>0</v>
      </c>
      <c r="BF48">
        <f>(AT48-BC48)/(AT48-BD48)</f>
        <v>0</v>
      </c>
      <c r="BG48">
        <f>(AN48-AT48)/(AN48-BD48)</f>
        <v>0</v>
      </c>
      <c r="BH48">
        <f>(AT48-BC48)/(AT48-AM48)</f>
        <v>0</v>
      </c>
      <c r="BI48">
        <f>(AN48-AT48)/(AN48-AM48)</f>
        <v>0</v>
      </c>
      <c r="BJ48">
        <f>(BF48*BD48/BC48)</f>
        <v>0</v>
      </c>
      <c r="BK48">
        <f>(1-BJ48)</f>
        <v>0</v>
      </c>
      <c r="BL48">
        <f>$B$11*CJ48+$C$11*CK48+$F$11*CL48*(1-CO48)</f>
        <v>0</v>
      </c>
      <c r="BM48">
        <f>BL48*BN48</f>
        <v>0</v>
      </c>
      <c r="BN48">
        <f>($B$11*$D$9+$C$11*$D$9+$F$11*((CY48+CQ48)/MAX(CY48+CQ48+CZ48, 0.1)*$I$9+CZ48/MAX(CY48+CQ48+CZ48, 0.1)*$J$9))/($B$11+$C$11+$F$11)</f>
        <v>0</v>
      </c>
      <c r="BO48">
        <f>($B$11*$K$9+$C$11*$K$9+$F$11*((CY48+CQ48)/MAX(CY48+CQ48+CZ48, 0.1)*$P$9+CZ48/MAX(CY48+CQ48+CZ48, 0.1)*$Q$9))/($B$11+$C$11+$F$11)</f>
        <v>0</v>
      </c>
      <c r="BP48">
        <v>6</v>
      </c>
      <c r="BQ48">
        <v>0.5</v>
      </c>
      <c r="BR48" t="s">
        <v>295</v>
      </c>
      <c r="BS48">
        <v>2</v>
      </c>
      <c r="BT48">
        <v>1605219188.1</v>
      </c>
      <c r="BU48">
        <v>381.740387096774</v>
      </c>
      <c r="BV48">
        <v>399.990064516129</v>
      </c>
      <c r="BW48">
        <v>36.0035419354839</v>
      </c>
      <c r="BX48">
        <v>29.7419161290323</v>
      </c>
      <c r="BY48">
        <v>381.799451612903</v>
      </c>
      <c r="BZ48">
        <v>35.0255064516129</v>
      </c>
      <c r="CA48">
        <v>500.084129032258</v>
      </c>
      <c r="CB48">
        <v>101.679580645161</v>
      </c>
      <c r="CC48">
        <v>0.099986535483871</v>
      </c>
      <c r="CD48">
        <v>38.8342129032258</v>
      </c>
      <c r="CE48">
        <v>38.1793096774194</v>
      </c>
      <c r="CF48">
        <v>999.9</v>
      </c>
      <c r="CG48">
        <v>0</v>
      </c>
      <c r="CH48">
        <v>0</v>
      </c>
      <c r="CI48">
        <v>10001.2483870968</v>
      </c>
      <c r="CJ48">
        <v>0</v>
      </c>
      <c r="CK48">
        <v>889.598612903226</v>
      </c>
      <c r="CL48">
        <v>1399.99903225806</v>
      </c>
      <c r="CM48">
        <v>0.900001064516129</v>
      </c>
      <c r="CN48">
        <v>0.0999987161290323</v>
      </c>
      <c r="CO48">
        <v>0</v>
      </c>
      <c r="CP48">
        <v>896.867451612903</v>
      </c>
      <c r="CQ48">
        <v>4.99948</v>
      </c>
      <c r="CR48">
        <v>14791.2129032258</v>
      </c>
      <c r="CS48">
        <v>11417.5677419355</v>
      </c>
      <c r="CT48">
        <v>48.5985161290322</v>
      </c>
      <c r="CU48">
        <v>50.304</v>
      </c>
      <c r="CV48">
        <v>49.3809032258064</v>
      </c>
      <c r="CW48">
        <v>49.9776451612903</v>
      </c>
      <c r="CX48">
        <v>51.391</v>
      </c>
      <c r="CY48">
        <v>1255.50096774194</v>
      </c>
      <c r="CZ48">
        <v>139.498709677419</v>
      </c>
      <c r="DA48">
        <v>0</v>
      </c>
      <c r="DB48">
        <v>152.599999904633</v>
      </c>
      <c r="DC48">
        <v>0</v>
      </c>
      <c r="DD48">
        <v>895.82196</v>
      </c>
      <c r="DE48">
        <v>-83.6498462844021</v>
      </c>
      <c r="DF48">
        <v>-1127.25384780032</v>
      </c>
      <c r="DG48">
        <v>14777.124</v>
      </c>
      <c r="DH48">
        <v>15</v>
      </c>
      <c r="DI48">
        <v>1605218218</v>
      </c>
      <c r="DJ48" t="s">
        <v>436</v>
      </c>
      <c r="DK48">
        <v>1605218204.5</v>
      </c>
      <c r="DL48">
        <v>1605218218</v>
      </c>
      <c r="DM48">
        <v>10</v>
      </c>
      <c r="DN48">
        <v>0.073</v>
      </c>
      <c r="DO48">
        <v>-0.166</v>
      </c>
      <c r="DP48">
        <v>-0.073</v>
      </c>
      <c r="DQ48">
        <v>0.48</v>
      </c>
      <c r="DR48">
        <v>400</v>
      </c>
      <c r="DS48">
        <v>30</v>
      </c>
      <c r="DT48">
        <v>0.07</v>
      </c>
      <c r="DU48">
        <v>0.02</v>
      </c>
      <c r="DV48">
        <v>13.1461976525624</v>
      </c>
      <c r="DW48">
        <v>-0.0983426250682269</v>
      </c>
      <c r="DX48">
        <v>0.0146611903790605</v>
      </c>
      <c r="DY48">
        <v>1</v>
      </c>
      <c r="DZ48">
        <v>-18.2502133333333</v>
      </c>
      <c r="EA48">
        <v>0.108616685205788</v>
      </c>
      <c r="EB48">
        <v>0.0174744906140986</v>
      </c>
      <c r="EC48">
        <v>1</v>
      </c>
      <c r="ED48">
        <v>6.26178266666667</v>
      </c>
      <c r="EE48">
        <v>-0.0334633147942129</v>
      </c>
      <c r="EF48">
        <v>0.00269199050683473</v>
      </c>
      <c r="EG48">
        <v>1</v>
      </c>
      <c r="EH48">
        <v>3</v>
      </c>
      <c r="EI48">
        <v>3</v>
      </c>
      <c r="EJ48" t="s">
        <v>297</v>
      </c>
      <c r="EK48">
        <v>100</v>
      </c>
      <c r="EL48">
        <v>100</v>
      </c>
      <c r="EM48">
        <v>-0.059</v>
      </c>
      <c r="EN48">
        <v>0.9776</v>
      </c>
      <c r="EO48">
        <v>0.0947305794396373</v>
      </c>
      <c r="EP48">
        <v>-1.60436505785889e-05</v>
      </c>
      <c r="EQ48">
        <v>-1.15305589960158e-06</v>
      </c>
      <c r="ER48">
        <v>3.65813499827708e-10</v>
      </c>
      <c r="ES48">
        <v>0.480171428571438</v>
      </c>
      <c r="ET48">
        <v>0</v>
      </c>
      <c r="EU48">
        <v>0</v>
      </c>
      <c r="EV48">
        <v>0</v>
      </c>
      <c r="EW48">
        <v>18</v>
      </c>
      <c r="EX48">
        <v>2225</v>
      </c>
      <c r="EY48">
        <v>1</v>
      </c>
      <c r="EZ48">
        <v>25</v>
      </c>
      <c r="FA48">
        <v>16.5</v>
      </c>
      <c r="FB48">
        <v>16.3</v>
      </c>
      <c r="FC48">
        <v>2</v>
      </c>
      <c r="FD48">
        <v>506.472</v>
      </c>
      <c r="FE48">
        <v>495.963</v>
      </c>
      <c r="FF48">
        <v>37.7599</v>
      </c>
      <c r="FG48">
        <v>36.3433</v>
      </c>
      <c r="FH48">
        <v>30.0003</v>
      </c>
      <c r="FI48">
        <v>35.9833</v>
      </c>
      <c r="FJ48">
        <v>35.9904</v>
      </c>
      <c r="FK48">
        <v>19.5006</v>
      </c>
      <c r="FL48">
        <v>0</v>
      </c>
      <c r="FM48">
        <v>100</v>
      </c>
      <c r="FN48">
        <v>-999.9</v>
      </c>
      <c r="FO48">
        <v>400</v>
      </c>
      <c r="FP48">
        <v>35.3895</v>
      </c>
      <c r="FQ48">
        <v>97.3961</v>
      </c>
      <c r="FR48">
        <v>101.892</v>
      </c>
    </row>
    <row r="49" spans="1:174">
      <c r="A49">
        <v>33</v>
      </c>
      <c r="B49">
        <v>1605219398.1</v>
      </c>
      <c r="C49">
        <v>8709.59999990463</v>
      </c>
      <c r="D49" t="s">
        <v>454</v>
      </c>
      <c r="E49" t="s">
        <v>455</v>
      </c>
      <c r="F49" t="s">
        <v>405</v>
      </c>
      <c r="G49" t="s">
        <v>306</v>
      </c>
      <c r="H49">
        <v>1605219390.1</v>
      </c>
      <c r="I49">
        <f>(J49)/1000</f>
        <v>0</v>
      </c>
      <c r="J49">
        <f>1000*CA49*AH49*(BW49-BX49)/(100*BP49*(1000-AH49*BW49))</f>
        <v>0</v>
      </c>
      <c r="K49">
        <f>CA49*AH49*(BV49-BU49*(1000-AH49*BX49)/(1000-AH49*BW49))/(100*BP49)</f>
        <v>0</v>
      </c>
      <c r="L49">
        <f>BU49 - IF(AH49&gt;1, K49*BP49*100.0/(AJ49*CI49), 0)</f>
        <v>0</v>
      </c>
      <c r="M49">
        <f>((S49-I49/2)*L49-K49)/(S49+I49/2)</f>
        <v>0</v>
      </c>
      <c r="N49">
        <f>M49*(CB49+CC49)/1000.0</f>
        <v>0</v>
      </c>
      <c r="O49">
        <f>(BU49 - IF(AH49&gt;1, K49*BP49*100.0/(AJ49*CI49), 0))*(CB49+CC49)/1000.0</f>
        <v>0</v>
      </c>
      <c r="P49">
        <f>2.0/((1/R49-1/Q49)+SIGN(R49)*SQRT((1/R49-1/Q49)*(1/R49-1/Q49) + 4*BQ49/((BQ49+1)*(BQ49+1))*(2*1/R49*1/Q49-1/Q49*1/Q49)))</f>
        <v>0</v>
      </c>
      <c r="Q49">
        <f>IF(LEFT(BR49,1)&lt;&gt;"0",IF(LEFT(BR49,1)="1",3.0,BS49),$D$5+$E$5*(CI49*CB49/($K$5*1000))+$F$5*(CI49*CB49/($K$5*1000))*MAX(MIN(BP49,$J$5),$I$5)*MAX(MIN(BP49,$J$5),$I$5)+$G$5*MAX(MIN(BP49,$J$5),$I$5)*(CI49*CB49/($K$5*1000))+$H$5*(CI49*CB49/($K$5*1000))*(CI49*CB49/($K$5*1000)))</f>
        <v>0</v>
      </c>
      <c r="R49">
        <f>I49*(1000-(1000*0.61365*exp(17.502*V49/(240.97+V49))/(CB49+CC49)+BW49)/2)/(1000*0.61365*exp(17.502*V49/(240.97+V49))/(CB49+CC49)-BW49)</f>
        <v>0</v>
      </c>
      <c r="S49">
        <f>1/((BQ49+1)/(P49/1.6)+1/(Q49/1.37)) + BQ49/((BQ49+1)/(P49/1.6) + BQ49/(Q49/1.37))</f>
        <v>0</v>
      </c>
      <c r="T49">
        <f>(BM49*BO49)</f>
        <v>0</v>
      </c>
      <c r="U49">
        <f>(CD49+(T49+2*0.95*5.67E-8*(((CD49+$B$7)+273)^4-(CD49+273)^4)-44100*I49)/(1.84*29.3*Q49+8*0.95*5.67E-8*(CD49+273)^3))</f>
        <v>0</v>
      </c>
      <c r="V49">
        <f>($C$7*CE49+$D$7*CF49+$E$7*U49)</f>
        <v>0</v>
      </c>
      <c r="W49">
        <f>0.61365*exp(17.502*V49/(240.97+V49))</f>
        <v>0</v>
      </c>
      <c r="X49">
        <f>(Y49/Z49*100)</f>
        <v>0</v>
      </c>
      <c r="Y49">
        <f>BW49*(CB49+CC49)/1000</f>
        <v>0</v>
      </c>
      <c r="Z49">
        <f>0.61365*exp(17.502*CD49/(240.97+CD49))</f>
        <v>0</v>
      </c>
      <c r="AA49">
        <f>(W49-BW49*(CB49+CC49)/1000)</f>
        <v>0</v>
      </c>
      <c r="AB49">
        <f>(-I49*44100)</f>
        <v>0</v>
      </c>
      <c r="AC49">
        <f>2*29.3*Q49*0.92*(CD49-V49)</f>
        <v>0</v>
      </c>
      <c r="AD49">
        <f>2*0.95*5.67E-8*(((CD49+$B$7)+273)^4-(V49+273)^4)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MAX(0,($B$13+$C$13*CI49)/(1+$D$13*CI49)*CB49/(CD49+273)*$E$13)</f>
        <v>0</v>
      </c>
      <c r="AK49" t="s">
        <v>292</v>
      </c>
      <c r="AL49">
        <v>10143.9</v>
      </c>
      <c r="AM49">
        <v>715.476923076923</v>
      </c>
      <c r="AN49">
        <v>3262.08</v>
      </c>
      <c r="AO49">
        <f>1-AM49/AN49</f>
        <v>0</v>
      </c>
      <c r="AP49">
        <v>-0.577747479816223</v>
      </c>
      <c r="AQ49" t="s">
        <v>456</v>
      </c>
      <c r="AR49">
        <v>15371.7</v>
      </c>
      <c r="AS49">
        <v>864.4745</v>
      </c>
      <c r="AT49">
        <v>1237.28</v>
      </c>
      <c r="AU49">
        <f>1-AS49/AT49</f>
        <v>0</v>
      </c>
      <c r="AV49">
        <v>0.5</v>
      </c>
      <c r="AW49">
        <f>BM49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 t="s">
        <v>457</v>
      </c>
      <c r="BC49">
        <v>864.4745</v>
      </c>
      <c r="BD49">
        <v>662.16</v>
      </c>
      <c r="BE49">
        <f>1-BD49/AT49</f>
        <v>0</v>
      </c>
      <c r="BF49">
        <f>(AT49-BC49)/(AT49-BD49)</f>
        <v>0</v>
      </c>
      <c r="BG49">
        <f>(AN49-AT49)/(AN49-BD49)</f>
        <v>0</v>
      </c>
      <c r="BH49">
        <f>(AT49-BC49)/(AT49-AM49)</f>
        <v>0</v>
      </c>
      <c r="BI49">
        <f>(AN49-AT49)/(AN49-AM49)</f>
        <v>0</v>
      </c>
      <c r="BJ49">
        <f>(BF49*BD49/BC49)</f>
        <v>0</v>
      </c>
      <c r="BK49">
        <f>(1-BJ49)</f>
        <v>0</v>
      </c>
      <c r="BL49">
        <f>$B$11*CJ49+$C$11*CK49+$F$11*CL49*(1-CO49)</f>
        <v>0</v>
      </c>
      <c r="BM49">
        <f>BL49*BN49</f>
        <v>0</v>
      </c>
      <c r="BN49">
        <f>($B$11*$D$9+$C$11*$D$9+$F$11*((CY49+CQ49)/MAX(CY49+CQ49+CZ49, 0.1)*$I$9+CZ49/MAX(CY49+CQ49+CZ49, 0.1)*$J$9))/($B$11+$C$11+$F$11)</f>
        <v>0</v>
      </c>
      <c r="BO49">
        <f>($B$11*$K$9+$C$11*$K$9+$F$11*((CY49+CQ49)/MAX(CY49+CQ49+CZ49, 0.1)*$P$9+CZ49/MAX(CY49+CQ49+CZ49, 0.1)*$Q$9))/($B$11+$C$11+$F$11)</f>
        <v>0</v>
      </c>
      <c r="BP49">
        <v>6</v>
      </c>
      <c r="BQ49">
        <v>0.5</v>
      </c>
      <c r="BR49" t="s">
        <v>295</v>
      </c>
      <c r="BS49">
        <v>2</v>
      </c>
      <c r="BT49">
        <v>1605219390.1</v>
      </c>
      <c r="BU49">
        <v>376.775516129032</v>
      </c>
      <c r="BV49">
        <v>399.990774193548</v>
      </c>
      <c r="BW49">
        <v>38.224264516129</v>
      </c>
      <c r="BX49">
        <v>29.7872677419355</v>
      </c>
      <c r="BY49">
        <v>376.830870967742</v>
      </c>
      <c r="BZ49">
        <v>37.1412032258064</v>
      </c>
      <c r="CA49">
        <v>500.092064516129</v>
      </c>
      <c r="CB49">
        <v>101.667580645161</v>
      </c>
      <c r="CC49">
        <v>0.100042516129032</v>
      </c>
      <c r="CD49">
        <v>38.7845741935484</v>
      </c>
      <c r="CE49">
        <v>37.7472387096774</v>
      </c>
      <c r="CF49">
        <v>999.9</v>
      </c>
      <c r="CG49">
        <v>0</v>
      </c>
      <c r="CH49">
        <v>0</v>
      </c>
      <c r="CI49">
        <v>9997.78225806452</v>
      </c>
      <c r="CJ49">
        <v>0</v>
      </c>
      <c r="CK49">
        <v>299.506612903226</v>
      </c>
      <c r="CL49">
        <v>1399.98967741936</v>
      </c>
      <c r="CM49">
        <v>0.899989838709677</v>
      </c>
      <c r="CN49">
        <v>0.100010158064516</v>
      </c>
      <c r="CO49">
        <v>0</v>
      </c>
      <c r="CP49">
        <v>864.790870967742</v>
      </c>
      <c r="CQ49">
        <v>4.99948</v>
      </c>
      <c r="CR49">
        <v>13907.4129032258</v>
      </c>
      <c r="CS49">
        <v>11417.4677419355</v>
      </c>
      <c r="CT49">
        <v>48.8363870967742</v>
      </c>
      <c r="CU49">
        <v>50.370935483871</v>
      </c>
      <c r="CV49">
        <v>49.4957419354839</v>
      </c>
      <c r="CW49">
        <v>50.2134838709677</v>
      </c>
      <c r="CX49">
        <v>51.6126129032258</v>
      </c>
      <c r="CY49">
        <v>1255.47612903226</v>
      </c>
      <c r="CZ49">
        <v>139.513548387097</v>
      </c>
      <c r="DA49">
        <v>0</v>
      </c>
      <c r="DB49">
        <v>201.200000047684</v>
      </c>
      <c r="DC49">
        <v>0</v>
      </c>
      <c r="DD49">
        <v>864.4745</v>
      </c>
      <c r="DE49">
        <v>-34.4405812213659</v>
      </c>
      <c r="DF49">
        <v>-379.712820734902</v>
      </c>
      <c r="DG49">
        <v>13903.7615384615</v>
      </c>
      <c r="DH49">
        <v>15</v>
      </c>
      <c r="DI49">
        <v>1605218218</v>
      </c>
      <c r="DJ49" t="s">
        <v>436</v>
      </c>
      <c r="DK49">
        <v>1605218204.5</v>
      </c>
      <c r="DL49">
        <v>1605218218</v>
      </c>
      <c r="DM49">
        <v>10</v>
      </c>
      <c r="DN49">
        <v>0.073</v>
      </c>
      <c r="DO49">
        <v>-0.166</v>
      </c>
      <c r="DP49">
        <v>-0.073</v>
      </c>
      <c r="DQ49">
        <v>0.48</v>
      </c>
      <c r="DR49">
        <v>400</v>
      </c>
      <c r="DS49">
        <v>30</v>
      </c>
      <c r="DT49">
        <v>0.07</v>
      </c>
      <c r="DU49">
        <v>0.02</v>
      </c>
      <c r="DV49">
        <v>16.5901744549783</v>
      </c>
      <c r="DW49">
        <v>0.0685408302577856</v>
      </c>
      <c r="DX49">
        <v>0.0265894285108925</v>
      </c>
      <c r="DY49">
        <v>1</v>
      </c>
      <c r="DZ49">
        <v>-23.2132533333333</v>
      </c>
      <c r="EA49">
        <v>-0.0232258064516103</v>
      </c>
      <c r="EB49">
        <v>0.0318885949657377</v>
      </c>
      <c r="EC49">
        <v>1</v>
      </c>
      <c r="ED49">
        <v>8.43765233333333</v>
      </c>
      <c r="EE49">
        <v>-0.132377219132377</v>
      </c>
      <c r="EF49">
        <v>0.00991734127117202</v>
      </c>
      <c r="EG49">
        <v>1</v>
      </c>
      <c r="EH49">
        <v>3</v>
      </c>
      <c r="EI49">
        <v>3</v>
      </c>
      <c r="EJ49" t="s">
        <v>297</v>
      </c>
      <c r="EK49">
        <v>100</v>
      </c>
      <c r="EL49">
        <v>100</v>
      </c>
      <c r="EM49">
        <v>-0.056</v>
      </c>
      <c r="EN49">
        <v>1.0822</v>
      </c>
      <c r="EO49">
        <v>0.0947305794396373</v>
      </c>
      <c r="EP49">
        <v>-1.60436505785889e-05</v>
      </c>
      <c r="EQ49">
        <v>-1.15305589960158e-06</v>
      </c>
      <c r="ER49">
        <v>3.65813499827708e-10</v>
      </c>
      <c r="ES49">
        <v>0.480171428571438</v>
      </c>
      <c r="ET49">
        <v>0</v>
      </c>
      <c r="EU49">
        <v>0</v>
      </c>
      <c r="EV49">
        <v>0</v>
      </c>
      <c r="EW49">
        <v>18</v>
      </c>
      <c r="EX49">
        <v>2225</v>
      </c>
      <c r="EY49">
        <v>1</v>
      </c>
      <c r="EZ49">
        <v>25</v>
      </c>
      <c r="FA49">
        <v>19.9</v>
      </c>
      <c r="FB49">
        <v>19.7</v>
      </c>
      <c r="FC49">
        <v>2</v>
      </c>
      <c r="FD49">
        <v>514.505</v>
      </c>
      <c r="FE49">
        <v>495.364</v>
      </c>
      <c r="FF49">
        <v>37.8264</v>
      </c>
      <c r="FG49">
        <v>36.5515</v>
      </c>
      <c r="FH49">
        <v>30.0004</v>
      </c>
      <c r="FI49">
        <v>36.201</v>
      </c>
      <c r="FJ49">
        <v>36.2065</v>
      </c>
      <c r="FK49">
        <v>19.5018</v>
      </c>
      <c r="FL49">
        <v>0</v>
      </c>
      <c r="FM49">
        <v>100</v>
      </c>
      <c r="FN49">
        <v>-999.9</v>
      </c>
      <c r="FO49">
        <v>400</v>
      </c>
      <c r="FP49">
        <v>35.655</v>
      </c>
      <c r="FQ49">
        <v>97.3563</v>
      </c>
      <c r="FR49">
        <v>101.844</v>
      </c>
    </row>
    <row r="50" spans="1:174">
      <c r="A50">
        <v>34</v>
      </c>
      <c r="B50">
        <v>1605219515.6</v>
      </c>
      <c r="C50">
        <v>8827.09999990463</v>
      </c>
      <c r="D50" t="s">
        <v>458</v>
      </c>
      <c r="E50" t="s">
        <v>459</v>
      </c>
      <c r="F50" t="s">
        <v>405</v>
      </c>
      <c r="G50" t="s">
        <v>306</v>
      </c>
      <c r="H50">
        <v>1605219507.85</v>
      </c>
      <c r="I50">
        <f>(J50)/1000</f>
        <v>0</v>
      </c>
      <c r="J50">
        <f>1000*CA50*AH50*(BW50-BX50)/(100*BP50*(1000-AH50*BW50))</f>
        <v>0</v>
      </c>
      <c r="K50">
        <f>CA50*AH50*(BV50-BU50*(1000-AH50*BX50)/(1000-AH50*BW50))/(100*BP50)</f>
        <v>0</v>
      </c>
      <c r="L50">
        <f>BU50 - IF(AH50&gt;1, K50*BP50*100.0/(AJ50*CI50), 0)</f>
        <v>0</v>
      </c>
      <c r="M50">
        <f>((S50-I50/2)*L50-K50)/(S50+I50/2)</f>
        <v>0</v>
      </c>
      <c r="N50">
        <f>M50*(CB50+CC50)/1000.0</f>
        <v>0</v>
      </c>
      <c r="O50">
        <f>(BU50 - IF(AH50&gt;1, K50*BP50*100.0/(AJ50*CI50), 0))*(CB50+CC50)/1000.0</f>
        <v>0</v>
      </c>
      <c r="P50">
        <f>2.0/((1/R50-1/Q50)+SIGN(R50)*SQRT((1/R50-1/Q50)*(1/R50-1/Q50) + 4*BQ50/((BQ50+1)*(BQ50+1))*(2*1/R50*1/Q50-1/Q50*1/Q50)))</f>
        <v>0</v>
      </c>
      <c r="Q50">
        <f>IF(LEFT(BR50,1)&lt;&gt;"0",IF(LEFT(BR50,1)="1",3.0,BS50),$D$5+$E$5*(CI50*CB50/($K$5*1000))+$F$5*(CI50*CB50/($K$5*1000))*MAX(MIN(BP50,$J$5),$I$5)*MAX(MIN(BP50,$J$5),$I$5)+$G$5*MAX(MIN(BP50,$J$5),$I$5)*(CI50*CB50/($K$5*1000))+$H$5*(CI50*CB50/($K$5*1000))*(CI50*CB50/($K$5*1000)))</f>
        <v>0</v>
      </c>
      <c r="R50">
        <f>I50*(1000-(1000*0.61365*exp(17.502*V50/(240.97+V50))/(CB50+CC50)+BW50)/2)/(1000*0.61365*exp(17.502*V50/(240.97+V50))/(CB50+CC50)-BW50)</f>
        <v>0</v>
      </c>
      <c r="S50">
        <f>1/((BQ50+1)/(P50/1.6)+1/(Q50/1.37)) + BQ50/((BQ50+1)/(P50/1.6) + BQ50/(Q50/1.37))</f>
        <v>0</v>
      </c>
      <c r="T50">
        <f>(BM50*BO50)</f>
        <v>0</v>
      </c>
      <c r="U50">
        <f>(CD50+(T50+2*0.95*5.67E-8*(((CD50+$B$7)+273)^4-(CD50+273)^4)-44100*I50)/(1.84*29.3*Q50+8*0.95*5.67E-8*(CD50+273)^3))</f>
        <v>0</v>
      </c>
      <c r="V50">
        <f>($C$7*CE50+$D$7*CF50+$E$7*U50)</f>
        <v>0</v>
      </c>
      <c r="W50">
        <f>0.61365*exp(17.502*V50/(240.97+V50))</f>
        <v>0</v>
      </c>
      <c r="X50">
        <f>(Y50/Z50*100)</f>
        <v>0</v>
      </c>
      <c r="Y50">
        <f>BW50*(CB50+CC50)/1000</f>
        <v>0</v>
      </c>
      <c r="Z50">
        <f>0.61365*exp(17.502*CD50/(240.97+CD50))</f>
        <v>0</v>
      </c>
      <c r="AA50">
        <f>(W50-BW50*(CB50+CC50)/1000)</f>
        <v>0</v>
      </c>
      <c r="AB50">
        <f>(-I50*44100)</f>
        <v>0</v>
      </c>
      <c r="AC50">
        <f>2*29.3*Q50*0.92*(CD50-V50)</f>
        <v>0</v>
      </c>
      <c r="AD50">
        <f>2*0.95*5.67E-8*(((CD50+$B$7)+273)^4-(V50+273)^4)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MAX(0,($B$13+$C$13*CI50)/(1+$D$13*CI50)*CB50/(CD50+273)*$E$13)</f>
        <v>0</v>
      </c>
      <c r="AK50" t="s">
        <v>292</v>
      </c>
      <c r="AL50">
        <v>10143.9</v>
      </c>
      <c r="AM50">
        <v>715.476923076923</v>
      </c>
      <c r="AN50">
        <v>3262.08</v>
      </c>
      <c r="AO50">
        <f>1-AM50/AN50</f>
        <v>0</v>
      </c>
      <c r="AP50">
        <v>-0.577747479816223</v>
      </c>
      <c r="AQ50" t="s">
        <v>460</v>
      </c>
      <c r="AR50">
        <v>15389</v>
      </c>
      <c r="AS50">
        <v>913.025884615385</v>
      </c>
      <c r="AT50">
        <v>1423.76</v>
      </c>
      <c r="AU50">
        <f>1-AS50/AT50</f>
        <v>0</v>
      </c>
      <c r="AV50">
        <v>0.5</v>
      </c>
      <c r="AW50">
        <f>BM50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 t="s">
        <v>461</v>
      </c>
      <c r="BC50">
        <v>913.025884615385</v>
      </c>
      <c r="BD50">
        <v>688.61</v>
      </c>
      <c r="BE50">
        <f>1-BD50/AT50</f>
        <v>0</v>
      </c>
      <c r="BF50">
        <f>(AT50-BC50)/(AT50-BD50)</f>
        <v>0</v>
      </c>
      <c r="BG50">
        <f>(AN50-AT50)/(AN50-BD50)</f>
        <v>0</v>
      </c>
      <c r="BH50">
        <f>(AT50-BC50)/(AT50-AM50)</f>
        <v>0</v>
      </c>
      <c r="BI50">
        <f>(AN50-AT50)/(AN50-AM50)</f>
        <v>0</v>
      </c>
      <c r="BJ50">
        <f>(BF50*BD50/BC50)</f>
        <v>0</v>
      </c>
      <c r="BK50">
        <f>(1-BJ50)</f>
        <v>0</v>
      </c>
      <c r="BL50">
        <f>$B$11*CJ50+$C$11*CK50+$F$11*CL50*(1-CO50)</f>
        <v>0</v>
      </c>
      <c r="BM50">
        <f>BL50*BN50</f>
        <v>0</v>
      </c>
      <c r="BN50">
        <f>($B$11*$D$9+$C$11*$D$9+$F$11*((CY50+CQ50)/MAX(CY50+CQ50+CZ50, 0.1)*$I$9+CZ50/MAX(CY50+CQ50+CZ50, 0.1)*$J$9))/($B$11+$C$11+$F$11)</f>
        <v>0</v>
      </c>
      <c r="BO50">
        <f>($B$11*$K$9+$C$11*$K$9+$F$11*((CY50+CQ50)/MAX(CY50+CQ50+CZ50, 0.1)*$P$9+CZ50/MAX(CY50+CQ50+CZ50, 0.1)*$Q$9))/($B$11+$C$11+$F$11)</f>
        <v>0</v>
      </c>
      <c r="BP50">
        <v>6</v>
      </c>
      <c r="BQ50">
        <v>0.5</v>
      </c>
      <c r="BR50" t="s">
        <v>295</v>
      </c>
      <c r="BS50">
        <v>2</v>
      </c>
      <c r="BT50">
        <v>1605219507.85</v>
      </c>
      <c r="BU50">
        <v>374.506466666667</v>
      </c>
      <c r="BV50">
        <v>400.008733333333</v>
      </c>
      <c r="BW50">
        <v>38.29101</v>
      </c>
      <c r="BX50">
        <v>29.7987066666667</v>
      </c>
      <c r="BY50">
        <v>374.5603</v>
      </c>
      <c r="BZ50">
        <v>37.2048266666667</v>
      </c>
      <c r="CA50">
        <v>500.076533333333</v>
      </c>
      <c r="CB50">
        <v>101.665933333333</v>
      </c>
      <c r="CC50">
        <v>0.0999501966666667</v>
      </c>
      <c r="CD50">
        <v>38.5809933333333</v>
      </c>
      <c r="CE50">
        <v>37.22309</v>
      </c>
      <c r="CF50">
        <v>999.9</v>
      </c>
      <c r="CG50">
        <v>0</v>
      </c>
      <c r="CH50">
        <v>0</v>
      </c>
      <c r="CI50">
        <v>10004.4996666667</v>
      </c>
      <c r="CJ50">
        <v>0</v>
      </c>
      <c r="CK50">
        <v>302.8561</v>
      </c>
      <c r="CL50">
        <v>1400.004</v>
      </c>
      <c r="CM50">
        <v>0.900009</v>
      </c>
      <c r="CN50">
        <v>0.0999909</v>
      </c>
      <c r="CO50">
        <v>0</v>
      </c>
      <c r="CP50">
        <v>913.0057</v>
      </c>
      <c r="CQ50">
        <v>4.99948</v>
      </c>
      <c r="CR50">
        <v>14660.41</v>
      </c>
      <c r="CS50">
        <v>11417.6333333333</v>
      </c>
      <c r="CT50">
        <v>48.6954666666666</v>
      </c>
      <c r="CU50">
        <v>50.2374</v>
      </c>
      <c r="CV50">
        <v>49.4122</v>
      </c>
      <c r="CW50">
        <v>49.9538666666666</v>
      </c>
      <c r="CX50">
        <v>51.4538666666667</v>
      </c>
      <c r="CY50">
        <v>1255.51466666667</v>
      </c>
      <c r="CZ50">
        <v>139.49</v>
      </c>
      <c r="DA50">
        <v>0</v>
      </c>
      <c r="DB50">
        <v>116.400000095367</v>
      </c>
      <c r="DC50">
        <v>0</v>
      </c>
      <c r="DD50">
        <v>913.025884615385</v>
      </c>
      <c r="DE50">
        <v>-136.423008353936</v>
      </c>
      <c r="DF50">
        <v>-2200.21196321281</v>
      </c>
      <c r="DG50">
        <v>14661.4615384615</v>
      </c>
      <c r="DH50">
        <v>15</v>
      </c>
      <c r="DI50">
        <v>1605218218</v>
      </c>
      <c r="DJ50" t="s">
        <v>436</v>
      </c>
      <c r="DK50">
        <v>1605218204.5</v>
      </c>
      <c r="DL50">
        <v>1605218218</v>
      </c>
      <c r="DM50">
        <v>10</v>
      </c>
      <c r="DN50">
        <v>0.073</v>
      </c>
      <c r="DO50">
        <v>-0.166</v>
      </c>
      <c r="DP50">
        <v>-0.073</v>
      </c>
      <c r="DQ50">
        <v>0.48</v>
      </c>
      <c r="DR50">
        <v>400</v>
      </c>
      <c r="DS50">
        <v>30</v>
      </c>
      <c r="DT50">
        <v>0.07</v>
      </c>
      <c r="DU50">
        <v>0.02</v>
      </c>
      <c r="DV50">
        <v>18.5154319961396</v>
      </c>
      <c r="DW50">
        <v>-1.50343563160974</v>
      </c>
      <c r="DX50">
        <v>0.113910664996912</v>
      </c>
      <c r="DY50">
        <v>0</v>
      </c>
      <c r="DZ50">
        <v>-25.5023533333333</v>
      </c>
      <c r="EA50">
        <v>1.65093837597328</v>
      </c>
      <c r="EB50">
        <v>0.121600262426617</v>
      </c>
      <c r="EC50">
        <v>0</v>
      </c>
      <c r="ED50">
        <v>8.49230433333333</v>
      </c>
      <c r="EE50">
        <v>0.394005517241415</v>
      </c>
      <c r="EF50">
        <v>0.0291633307063664</v>
      </c>
      <c r="EG50">
        <v>0</v>
      </c>
      <c r="EH50">
        <v>0</v>
      </c>
      <c r="EI50">
        <v>3</v>
      </c>
      <c r="EJ50" t="s">
        <v>361</v>
      </c>
      <c r="EK50">
        <v>100</v>
      </c>
      <c r="EL50">
        <v>100</v>
      </c>
      <c r="EM50">
        <v>-0.054</v>
      </c>
      <c r="EN50">
        <v>1.0881</v>
      </c>
      <c r="EO50">
        <v>0.0947305794396373</v>
      </c>
      <c r="EP50">
        <v>-1.60436505785889e-05</v>
      </c>
      <c r="EQ50">
        <v>-1.15305589960158e-06</v>
      </c>
      <c r="ER50">
        <v>3.65813499827708e-10</v>
      </c>
      <c r="ES50">
        <v>0.480171428571438</v>
      </c>
      <c r="ET50">
        <v>0</v>
      </c>
      <c r="EU50">
        <v>0</v>
      </c>
      <c r="EV50">
        <v>0</v>
      </c>
      <c r="EW50">
        <v>18</v>
      </c>
      <c r="EX50">
        <v>2225</v>
      </c>
      <c r="EY50">
        <v>1</v>
      </c>
      <c r="EZ50">
        <v>25</v>
      </c>
      <c r="FA50">
        <v>21.9</v>
      </c>
      <c r="FB50">
        <v>21.6</v>
      </c>
      <c r="FC50">
        <v>2</v>
      </c>
      <c r="FD50">
        <v>517.695</v>
      </c>
      <c r="FE50">
        <v>495.108</v>
      </c>
      <c r="FF50">
        <v>37.761</v>
      </c>
      <c r="FG50">
        <v>36.5996</v>
      </c>
      <c r="FH50">
        <v>30</v>
      </c>
      <c r="FI50">
        <v>36.2687</v>
      </c>
      <c r="FJ50">
        <v>36.2725</v>
      </c>
      <c r="FK50">
        <v>19.5006</v>
      </c>
      <c r="FL50">
        <v>0</v>
      </c>
      <c r="FM50">
        <v>100</v>
      </c>
      <c r="FN50">
        <v>-999.9</v>
      </c>
      <c r="FO50">
        <v>400</v>
      </c>
      <c r="FP50">
        <v>37.8106</v>
      </c>
      <c r="FQ50">
        <v>97.3538</v>
      </c>
      <c r="FR50">
        <v>101.837</v>
      </c>
    </row>
    <row r="51" spans="1:174">
      <c r="A51">
        <v>35</v>
      </c>
      <c r="B51">
        <v>1605219771.1</v>
      </c>
      <c r="C51">
        <v>9082.59999990463</v>
      </c>
      <c r="D51" t="s">
        <v>462</v>
      </c>
      <c r="E51" t="s">
        <v>463</v>
      </c>
      <c r="F51" t="s">
        <v>464</v>
      </c>
      <c r="G51" t="s">
        <v>357</v>
      </c>
      <c r="H51">
        <v>1605219763.35</v>
      </c>
      <c r="I51">
        <f>(J51)/1000</f>
        <v>0</v>
      </c>
      <c r="J51">
        <f>1000*CA51*AH51*(BW51-BX51)/(100*BP51*(1000-AH51*BW51))</f>
        <v>0</v>
      </c>
      <c r="K51">
        <f>CA51*AH51*(BV51-BU51*(1000-AH51*BX51)/(1000-AH51*BW51))/(100*BP51)</f>
        <v>0</v>
      </c>
      <c r="L51">
        <f>BU51 - IF(AH51&gt;1, K51*BP51*100.0/(AJ51*CI51), 0)</f>
        <v>0</v>
      </c>
      <c r="M51">
        <f>((S51-I51/2)*L51-K51)/(S51+I51/2)</f>
        <v>0</v>
      </c>
      <c r="N51">
        <f>M51*(CB51+CC51)/1000.0</f>
        <v>0</v>
      </c>
      <c r="O51">
        <f>(BU51 - IF(AH51&gt;1, K51*BP51*100.0/(AJ51*CI51), 0))*(CB51+CC51)/1000.0</f>
        <v>0</v>
      </c>
      <c r="P51">
        <f>2.0/((1/R51-1/Q51)+SIGN(R51)*SQRT((1/R51-1/Q51)*(1/R51-1/Q51) + 4*BQ51/((BQ51+1)*(BQ51+1))*(2*1/R51*1/Q51-1/Q51*1/Q51)))</f>
        <v>0</v>
      </c>
      <c r="Q51">
        <f>IF(LEFT(BR51,1)&lt;&gt;"0",IF(LEFT(BR51,1)="1",3.0,BS51),$D$5+$E$5*(CI51*CB51/($K$5*1000))+$F$5*(CI51*CB51/($K$5*1000))*MAX(MIN(BP51,$J$5),$I$5)*MAX(MIN(BP51,$J$5),$I$5)+$G$5*MAX(MIN(BP51,$J$5),$I$5)*(CI51*CB51/($K$5*1000))+$H$5*(CI51*CB51/($K$5*1000))*(CI51*CB51/($K$5*1000)))</f>
        <v>0</v>
      </c>
      <c r="R51">
        <f>I51*(1000-(1000*0.61365*exp(17.502*V51/(240.97+V51))/(CB51+CC51)+BW51)/2)/(1000*0.61365*exp(17.502*V51/(240.97+V51))/(CB51+CC51)-BW51)</f>
        <v>0</v>
      </c>
      <c r="S51">
        <f>1/((BQ51+1)/(P51/1.6)+1/(Q51/1.37)) + BQ51/((BQ51+1)/(P51/1.6) + BQ51/(Q51/1.37))</f>
        <v>0</v>
      </c>
      <c r="T51">
        <f>(BM51*BO51)</f>
        <v>0</v>
      </c>
      <c r="U51">
        <f>(CD51+(T51+2*0.95*5.67E-8*(((CD51+$B$7)+273)^4-(CD51+273)^4)-44100*I51)/(1.84*29.3*Q51+8*0.95*5.67E-8*(CD51+273)^3))</f>
        <v>0</v>
      </c>
      <c r="V51">
        <f>($C$7*CE51+$D$7*CF51+$E$7*U51)</f>
        <v>0</v>
      </c>
      <c r="W51">
        <f>0.61365*exp(17.502*V51/(240.97+V51))</f>
        <v>0</v>
      </c>
      <c r="X51">
        <f>(Y51/Z51*100)</f>
        <v>0</v>
      </c>
      <c r="Y51">
        <f>BW51*(CB51+CC51)/1000</f>
        <v>0</v>
      </c>
      <c r="Z51">
        <f>0.61365*exp(17.502*CD51/(240.97+CD51))</f>
        <v>0</v>
      </c>
      <c r="AA51">
        <f>(W51-BW51*(CB51+CC51)/1000)</f>
        <v>0</v>
      </c>
      <c r="AB51">
        <f>(-I51*44100)</f>
        <v>0</v>
      </c>
      <c r="AC51">
        <f>2*29.3*Q51*0.92*(CD51-V51)</f>
        <v>0</v>
      </c>
      <c r="AD51">
        <f>2*0.95*5.67E-8*(((CD51+$B$7)+273)^4-(V51+273)^4)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MAX(0,($B$13+$C$13*CI51)/(1+$D$13*CI51)*CB51/(CD51+273)*$E$13)</f>
        <v>0</v>
      </c>
      <c r="AK51" t="s">
        <v>292</v>
      </c>
      <c r="AL51">
        <v>10143.9</v>
      </c>
      <c r="AM51">
        <v>715.476923076923</v>
      </c>
      <c r="AN51">
        <v>3262.08</v>
      </c>
      <c r="AO51">
        <f>1-AM51/AN51</f>
        <v>0</v>
      </c>
      <c r="AP51">
        <v>-0.577747479816223</v>
      </c>
      <c r="AQ51" t="s">
        <v>465</v>
      </c>
      <c r="AR51">
        <v>15439.8</v>
      </c>
      <c r="AS51">
        <v>703.044653846154</v>
      </c>
      <c r="AT51">
        <v>835.84</v>
      </c>
      <c r="AU51">
        <f>1-AS51/AT51</f>
        <v>0</v>
      </c>
      <c r="AV51">
        <v>0.5</v>
      </c>
      <c r="AW51">
        <f>BM51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 t="s">
        <v>466</v>
      </c>
      <c r="BC51">
        <v>703.044653846154</v>
      </c>
      <c r="BD51">
        <v>589.57</v>
      </c>
      <c r="BE51">
        <f>1-BD51/AT51</f>
        <v>0</v>
      </c>
      <c r="BF51">
        <f>(AT51-BC51)/(AT51-BD51)</f>
        <v>0</v>
      </c>
      <c r="BG51">
        <f>(AN51-AT51)/(AN51-BD51)</f>
        <v>0</v>
      </c>
      <c r="BH51">
        <f>(AT51-BC51)/(AT51-AM51)</f>
        <v>0</v>
      </c>
      <c r="BI51">
        <f>(AN51-AT51)/(AN51-AM51)</f>
        <v>0</v>
      </c>
      <c r="BJ51">
        <f>(BF51*BD51/BC51)</f>
        <v>0</v>
      </c>
      <c r="BK51">
        <f>(1-BJ51)</f>
        <v>0</v>
      </c>
      <c r="BL51">
        <f>$B$11*CJ51+$C$11*CK51+$F$11*CL51*(1-CO51)</f>
        <v>0</v>
      </c>
      <c r="BM51">
        <f>BL51*BN51</f>
        <v>0</v>
      </c>
      <c r="BN51">
        <f>($B$11*$D$9+$C$11*$D$9+$F$11*((CY51+CQ51)/MAX(CY51+CQ51+CZ51, 0.1)*$I$9+CZ51/MAX(CY51+CQ51+CZ51, 0.1)*$J$9))/($B$11+$C$11+$F$11)</f>
        <v>0</v>
      </c>
      <c r="BO51">
        <f>($B$11*$K$9+$C$11*$K$9+$F$11*((CY51+CQ51)/MAX(CY51+CQ51+CZ51, 0.1)*$P$9+CZ51/MAX(CY51+CQ51+CZ51, 0.1)*$Q$9))/($B$11+$C$11+$F$11)</f>
        <v>0</v>
      </c>
      <c r="BP51">
        <v>6</v>
      </c>
      <c r="BQ51">
        <v>0.5</v>
      </c>
      <c r="BR51" t="s">
        <v>295</v>
      </c>
      <c r="BS51">
        <v>2</v>
      </c>
      <c r="BT51">
        <v>1605219763.35</v>
      </c>
      <c r="BU51">
        <v>393.695766666667</v>
      </c>
      <c r="BV51">
        <v>399.980233333333</v>
      </c>
      <c r="BW51">
        <v>31.5598733333333</v>
      </c>
      <c r="BX51">
        <v>29.6683366666667</v>
      </c>
      <c r="BY51">
        <v>393.763766666667</v>
      </c>
      <c r="BZ51">
        <v>30.79606</v>
      </c>
      <c r="CA51">
        <v>500.0795</v>
      </c>
      <c r="CB51">
        <v>101.663966666667</v>
      </c>
      <c r="CC51">
        <v>0.09995676</v>
      </c>
      <c r="CD51">
        <v>38.935</v>
      </c>
      <c r="CE51">
        <v>39.0400733333333</v>
      </c>
      <c r="CF51">
        <v>999.9</v>
      </c>
      <c r="CG51">
        <v>0</v>
      </c>
      <c r="CH51">
        <v>0</v>
      </c>
      <c r="CI51">
        <v>10003.2916666667</v>
      </c>
      <c r="CJ51">
        <v>0</v>
      </c>
      <c r="CK51">
        <v>653.820266666666</v>
      </c>
      <c r="CL51">
        <v>1400.00566666667</v>
      </c>
      <c r="CM51">
        <v>0.900016</v>
      </c>
      <c r="CN51">
        <v>0.0999836</v>
      </c>
      <c r="CO51">
        <v>0</v>
      </c>
      <c r="CP51">
        <v>703.1174</v>
      </c>
      <c r="CQ51">
        <v>4.99948</v>
      </c>
      <c r="CR51">
        <v>11284.0833333333</v>
      </c>
      <c r="CS51">
        <v>11417.6766666667</v>
      </c>
      <c r="CT51">
        <v>48.375</v>
      </c>
      <c r="CU51">
        <v>49.937</v>
      </c>
      <c r="CV51">
        <v>49.1166</v>
      </c>
      <c r="CW51">
        <v>49.687</v>
      </c>
      <c r="CX51">
        <v>51.187</v>
      </c>
      <c r="CY51">
        <v>1255.52566666667</v>
      </c>
      <c r="CZ51">
        <v>139.48</v>
      </c>
      <c r="DA51">
        <v>0</v>
      </c>
      <c r="DB51">
        <v>254.600000143051</v>
      </c>
      <c r="DC51">
        <v>0</v>
      </c>
      <c r="DD51">
        <v>703.044653846154</v>
      </c>
      <c r="DE51">
        <v>-27.9520341909397</v>
      </c>
      <c r="DF51">
        <v>-218.010256490116</v>
      </c>
      <c r="DG51">
        <v>11284.2</v>
      </c>
      <c r="DH51">
        <v>15</v>
      </c>
      <c r="DI51">
        <v>1605218218</v>
      </c>
      <c r="DJ51" t="s">
        <v>436</v>
      </c>
      <c r="DK51">
        <v>1605218204.5</v>
      </c>
      <c r="DL51">
        <v>1605218218</v>
      </c>
      <c r="DM51">
        <v>10</v>
      </c>
      <c r="DN51">
        <v>0.073</v>
      </c>
      <c r="DO51">
        <v>-0.166</v>
      </c>
      <c r="DP51">
        <v>-0.073</v>
      </c>
      <c r="DQ51">
        <v>0.48</v>
      </c>
      <c r="DR51">
        <v>400</v>
      </c>
      <c r="DS51">
        <v>30</v>
      </c>
      <c r="DT51">
        <v>0.07</v>
      </c>
      <c r="DU51">
        <v>0.02</v>
      </c>
      <c r="DV51">
        <v>4.59684626842139</v>
      </c>
      <c r="DW51">
        <v>0.103272291464554</v>
      </c>
      <c r="DX51">
        <v>0.0265945581920833</v>
      </c>
      <c r="DY51">
        <v>1</v>
      </c>
      <c r="DZ51">
        <v>-6.285074</v>
      </c>
      <c r="EA51">
        <v>-0.117496952169096</v>
      </c>
      <c r="EB51">
        <v>0.0322702211127638</v>
      </c>
      <c r="EC51">
        <v>1</v>
      </c>
      <c r="ED51">
        <v>1.89135666666667</v>
      </c>
      <c r="EE51">
        <v>0.02498349276974</v>
      </c>
      <c r="EF51">
        <v>0.00201625946302109</v>
      </c>
      <c r="EG51">
        <v>1</v>
      </c>
      <c r="EH51">
        <v>3</v>
      </c>
      <c r="EI51">
        <v>3</v>
      </c>
      <c r="EJ51" t="s">
        <v>297</v>
      </c>
      <c r="EK51">
        <v>100</v>
      </c>
      <c r="EL51">
        <v>100</v>
      </c>
      <c r="EM51">
        <v>-0.068</v>
      </c>
      <c r="EN51">
        <v>0.7639</v>
      </c>
      <c r="EO51">
        <v>0.0947305794396373</v>
      </c>
      <c r="EP51">
        <v>-1.60436505785889e-05</v>
      </c>
      <c r="EQ51">
        <v>-1.15305589960158e-06</v>
      </c>
      <c r="ER51">
        <v>3.65813499827708e-10</v>
      </c>
      <c r="ES51">
        <v>0.480171428571438</v>
      </c>
      <c r="ET51">
        <v>0</v>
      </c>
      <c r="EU51">
        <v>0</v>
      </c>
      <c r="EV51">
        <v>0</v>
      </c>
      <c r="EW51">
        <v>18</v>
      </c>
      <c r="EX51">
        <v>2225</v>
      </c>
      <c r="EY51">
        <v>1</v>
      </c>
      <c r="EZ51">
        <v>25</v>
      </c>
      <c r="FA51">
        <v>26.1</v>
      </c>
      <c r="FB51">
        <v>25.9</v>
      </c>
      <c r="FC51">
        <v>2</v>
      </c>
      <c r="FD51">
        <v>512.042</v>
      </c>
      <c r="FE51">
        <v>495.807</v>
      </c>
      <c r="FF51">
        <v>37.7674</v>
      </c>
      <c r="FG51">
        <v>36.4709</v>
      </c>
      <c r="FH51">
        <v>30.0001</v>
      </c>
      <c r="FI51">
        <v>36.2005</v>
      </c>
      <c r="FJ51">
        <v>36.2213</v>
      </c>
      <c r="FK51">
        <v>19.504</v>
      </c>
      <c r="FL51">
        <v>0</v>
      </c>
      <c r="FM51">
        <v>100</v>
      </c>
      <c r="FN51">
        <v>-999.9</v>
      </c>
      <c r="FO51">
        <v>400</v>
      </c>
      <c r="FP51">
        <v>37.8227</v>
      </c>
      <c r="FQ51">
        <v>97.4046</v>
      </c>
      <c r="FR51">
        <v>101.874</v>
      </c>
    </row>
    <row r="52" spans="1:174">
      <c r="A52">
        <v>36</v>
      </c>
      <c r="B52">
        <v>1605220011.1</v>
      </c>
      <c r="C52">
        <v>9322.59999990463</v>
      </c>
      <c r="D52" t="s">
        <v>467</v>
      </c>
      <c r="E52" t="s">
        <v>468</v>
      </c>
      <c r="F52" t="s">
        <v>464</v>
      </c>
      <c r="G52" t="s">
        <v>357</v>
      </c>
      <c r="H52">
        <v>1605220003.1</v>
      </c>
      <c r="I52">
        <f>(J52)/1000</f>
        <v>0</v>
      </c>
      <c r="J52">
        <f>1000*CA52*AH52*(BW52-BX52)/(100*BP52*(1000-AH52*BW52))</f>
        <v>0</v>
      </c>
      <c r="K52">
        <f>CA52*AH52*(BV52-BU52*(1000-AH52*BX52)/(1000-AH52*BW52))/(100*BP52)</f>
        <v>0</v>
      </c>
      <c r="L52">
        <f>BU52 - IF(AH52&gt;1, K52*BP52*100.0/(AJ52*CI52), 0)</f>
        <v>0</v>
      </c>
      <c r="M52">
        <f>((S52-I52/2)*L52-K52)/(S52+I52/2)</f>
        <v>0</v>
      </c>
      <c r="N52">
        <f>M52*(CB52+CC52)/1000.0</f>
        <v>0</v>
      </c>
      <c r="O52">
        <f>(BU52 - IF(AH52&gt;1, K52*BP52*100.0/(AJ52*CI52), 0))*(CB52+CC52)/1000.0</f>
        <v>0</v>
      </c>
      <c r="P52">
        <f>2.0/((1/R52-1/Q52)+SIGN(R52)*SQRT((1/R52-1/Q52)*(1/R52-1/Q52) + 4*BQ52/((BQ52+1)*(BQ52+1))*(2*1/R52*1/Q52-1/Q52*1/Q52)))</f>
        <v>0</v>
      </c>
      <c r="Q52">
        <f>IF(LEFT(BR52,1)&lt;&gt;"0",IF(LEFT(BR52,1)="1",3.0,BS52),$D$5+$E$5*(CI52*CB52/($K$5*1000))+$F$5*(CI52*CB52/($K$5*1000))*MAX(MIN(BP52,$J$5),$I$5)*MAX(MIN(BP52,$J$5),$I$5)+$G$5*MAX(MIN(BP52,$J$5),$I$5)*(CI52*CB52/($K$5*1000))+$H$5*(CI52*CB52/($K$5*1000))*(CI52*CB52/($K$5*1000)))</f>
        <v>0</v>
      </c>
      <c r="R52">
        <f>I52*(1000-(1000*0.61365*exp(17.502*V52/(240.97+V52))/(CB52+CC52)+BW52)/2)/(1000*0.61365*exp(17.502*V52/(240.97+V52))/(CB52+CC52)-BW52)</f>
        <v>0</v>
      </c>
      <c r="S52">
        <f>1/((BQ52+1)/(P52/1.6)+1/(Q52/1.37)) + BQ52/((BQ52+1)/(P52/1.6) + BQ52/(Q52/1.37))</f>
        <v>0</v>
      </c>
      <c r="T52">
        <f>(BM52*BO52)</f>
        <v>0</v>
      </c>
      <c r="U52">
        <f>(CD52+(T52+2*0.95*5.67E-8*(((CD52+$B$7)+273)^4-(CD52+273)^4)-44100*I52)/(1.84*29.3*Q52+8*0.95*5.67E-8*(CD52+273)^3))</f>
        <v>0</v>
      </c>
      <c r="V52">
        <f>($C$7*CE52+$D$7*CF52+$E$7*U52)</f>
        <v>0</v>
      </c>
      <c r="W52">
        <f>0.61365*exp(17.502*V52/(240.97+V52))</f>
        <v>0</v>
      </c>
      <c r="X52">
        <f>(Y52/Z52*100)</f>
        <v>0</v>
      </c>
      <c r="Y52">
        <f>BW52*(CB52+CC52)/1000</f>
        <v>0</v>
      </c>
      <c r="Z52">
        <f>0.61365*exp(17.502*CD52/(240.97+CD52))</f>
        <v>0</v>
      </c>
      <c r="AA52">
        <f>(W52-BW52*(CB52+CC52)/1000)</f>
        <v>0</v>
      </c>
      <c r="AB52">
        <f>(-I52*44100)</f>
        <v>0</v>
      </c>
      <c r="AC52">
        <f>2*29.3*Q52*0.92*(CD52-V52)</f>
        <v>0</v>
      </c>
      <c r="AD52">
        <f>2*0.95*5.67E-8*(((CD52+$B$7)+273)^4-(V52+273)^4)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MAX(0,($B$13+$C$13*CI52)/(1+$D$13*CI52)*CB52/(CD52+273)*$E$13)</f>
        <v>0</v>
      </c>
      <c r="AK52" t="s">
        <v>292</v>
      </c>
      <c r="AL52">
        <v>10143.9</v>
      </c>
      <c r="AM52">
        <v>715.476923076923</v>
      </c>
      <c r="AN52">
        <v>3262.08</v>
      </c>
      <c r="AO52">
        <f>1-AM52/AN52</f>
        <v>0</v>
      </c>
      <c r="AP52">
        <v>-0.577747479816223</v>
      </c>
      <c r="AQ52" t="s">
        <v>469</v>
      </c>
      <c r="AR52">
        <v>15444.8</v>
      </c>
      <c r="AS52">
        <v>655.906346153846</v>
      </c>
      <c r="AT52">
        <v>785.76</v>
      </c>
      <c r="AU52">
        <f>1-AS52/AT52</f>
        <v>0</v>
      </c>
      <c r="AV52">
        <v>0.5</v>
      </c>
      <c r="AW52">
        <f>BM52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 t="s">
        <v>470</v>
      </c>
      <c r="BC52">
        <v>655.906346153846</v>
      </c>
      <c r="BD52">
        <v>563.81</v>
      </c>
      <c r="BE52">
        <f>1-BD52/AT52</f>
        <v>0</v>
      </c>
      <c r="BF52">
        <f>(AT52-BC52)/(AT52-BD52)</f>
        <v>0</v>
      </c>
      <c r="BG52">
        <f>(AN52-AT52)/(AN52-BD52)</f>
        <v>0</v>
      </c>
      <c r="BH52">
        <f>(AT52-BC52)/(AT52-AM52)</f>
        <v>0</v>
      </c>
      <c r="BI52">
        <f>(AN52-AT52)/(AN52-AM52)</f>
        <v>0</v>
      </c>
      <c r="BJ52">
        <f>(BF52*BD52/BC52)</f>
        <v>0</v>
      </c>
      <c r="BK52">
        <f>(1-BJ52)</f>
        <v>0</v>
      </c>
      <c r="BL52">
        <f>$B$11*CJ52+$C$11*CK52+$F$11*CL52*(1-CO52)</f>
        <v>0</v>
      </c>
      <c r="BM52">
        <f>BL52*BN52</f>
        <v>0</v>
      </c>
      <c r="BN52">
        <f>($B$11*$D$9+$C$11*$D$9+$F$11*((CY52+CQ52)/MAX(CY52+CQ52+CZ52, 0.1)*$I$9+CZ52/MAX(CY52+CQ52+CZ52, 0.1)*$J$9))/($B$11+$C$11+$F$11)</f>
        <v>0</v>
      </c>
      <c r="BO52">
        <f>($B$11*$K$9+$C$11*$K$9+$F$11*((CY52+CQ52)/MAX(CY52+CQ52+CZ52, 0.1)*$P$9+CZ52/MAX(CY52+CQ52+CZ52, 0.1)*$Q$9))/($B$11+$C$11+$F$11)</f>
        <v>0</v>
      </c>
      <c r="BP52">
        <v>6</v>
      </c>
      <c r="BQ52">
        <v>0.5</v>
      </c>
      <c r="BR52" t="s">
        <v>295</v>
      </c>
      <c r="BS52">
        <v>2</v>
      </c>
      <c r="BT52">
        <v>1605220003.1</v>
      </c>
      <c r="BU52">
        <v>392.959774193548</v>
      </c>
      <c r="BV52">
        <v>399.998935483871</v>
      </c>
      <c r="BW52">
        <v>31.9382290322581</v>
      </c>
      <c r="BX52">
        <v>29.5855096774194</v>
      </c>
      <c r="BY52">
        <v>393.027258064516</v>
      </c>
      <c r="BZ52">
        <v>31.1561322580645</v>
      </c>
      <c r="CA52">
        <v>500.089387096774</v>
      </c>
      <c r="CB52">
        <v>101.667064516129</v>
      </c>
      <c r="CC52">
        <v>0.099983664516129</v>
      </c>
      <c r="CD52">
        <v>39.7088</v>
      </c>
      <c r="CE52">
        <v>40.0136741935484</v>
      </c>
      <c r="CF52">
        <v>999.9</v>
      </c>
      <c r="CG52">
        <v>0</v>
      </c>
      <c r="CH52">
        <v>0</v>
      </c>
      <c r="CI52">
        <v>10003.4241935484</v>
      </c>
      <c r="CJ52">
        <v>0</v>
      </c>
      <c r="CK52">
        <v>496.461516129032</v>
      </c>
      <c r="CL52">
        <v>1399.94935483871</v>
      </c>
      <c r="CM52">
        <v>0.90000264516129</v>
      </c>
      <c r="CN52">
        <v>0.0999972032258064</v>
      </c>
      <c r="CO52">
        <v>0</v>
      </c>
      <c r="CP52">
        <v>655.913322580645</v>
      </c>
      <c r="CQ52">
        <v>4.99948</v>
      </c>
      <c r="CR52">
        <v>13215.4967741935</v>
      </c>
      <c r="CS52">
        <v>11417.1806451613</v>
      </c>
      <c r="CT52">
        <v>48.6065806451613</v>
      </c>
      <c r="CU52">
        <v>50.191064516129</v>
      </c>
      <c r="CV52">
        <v>49.3526451612903</v>
      </c>
      <c r="CW52">
        <v>49.907</v>
      </c>
      <c r="CX52">
        <v>51.4473870967742</v>
      </c>
      <c r="CY52">
        <v>1255.46064516129</v>
      </c>
      <c r="CZ52">
        <v>139.488709677419</v>
      </c>
      <c r="DA52">
        <v>0</v>
      </c>
      <c r="DB52">
        <v>239.099999904633</v>
      </c>
      <c r="DC52">
        <v>0</v>
      </c>
      <c r="DD52">
        <v>655.906346153846</v>
      </c>
      <c r="DE52">
        <v>-2.49302563516885</v>
      </c>
      <c r="DF52">
        <v>78.273503998363</v>
      </c>
      <c r="DG52">
        <v>13215.8192307692</v>
      </c>
      <c r="DH52">
        <v>15</v>
      </c>
      <c r="DI52">
        <v>1605218218</v>
      </c>
      <c r="DJ52" t="s">
        <v>436</v>
      </c>
      <c r="DK52">
        <v>1605218204.5</v>
      </c>
      <c r="DL52">
        <v>1605218218</v>
      </c>
      <c r="DM52">
        <v>10</v>
      </c>
      <c r="DN52">
        <v>0.073</v>
      </c>
      <c r="DO52">
        <v>-0.166</v>
      </c>
      <c r="DP52">
        <v>-0.073</v>
      </c>
      <c r="DQ52">
        <v>0.48</v>
      </c>
      <c r="DR52">
        <v>400</v>
      </c>
      <c r="DS52">
        <v>30</v>
      </c>
      <c r="DT52">
        <v>0.07</v>
      </c>
      <c r="DU52">
        <v>0.02</v>
      </c>
      <c r="DV52">
        <v>5.07444278072784</v>
      </c>
      <c r="DW52">
        <v>-0.284140265143624</v>
      </c>
      <c r="DX52">
        <v>0.0241116417438121</v>
      </c>
      <c r="DY52">
        <v>1</v>
      </c>
      <c r="DZ52">
        <v>-7.040744</v>
      </c>
      <c r="EA52">
        <v>0.411004938820913</v>
      </c>
      <c r="EB52">
        <v>0.0318659569237559</v>
      </c>
      <c r="EC52">
        <v>0</v>
      </c>
      <c r="ED52">
        <v>2.35298</v>
      </c>
      <c r="EE52">
        <v>-0.054772324805337</v>
      </c>
      <c r="EF52">
        <v>0.00400714694847424</v>
      </c>
      <c r="EG52">
        <v>1</v>
      </c>
      <c r="EH52">
        <v>2</v>
      </c>
      <c r="EI52">
        <v>3</v>
      </c>
      <c r="EJ52" t="s">
        <v>319</v>
      </c>
      <c r="EK52">
        <v>100</v>
      </c>
      <c r="EL52">
        <v>100</v>
      </c>
      <c r="EM52">
        <v>-0.067</v>
      </c>
      <c r="EN52">
        <v>0.7812</v>
      </c>
      <c r="EO52">
        <v>0.0947305794396373</v>
      </c>
      <c r="EP52">
        <v>-1.60436505785889e-05</v>
      </c>
      <c r="EQ52">
        <v>-1.15305589960158e-06</v>
      </c>
      <c r="ER52">
        <v>3.65813499827708e-10</v>
      </c>
      <c r="ES52">
        <v>0.480171428571438</v>
      </c>
      <c r="ET52">
        <v>0</v>
      </c>
      <c r="EU52">
        <v>0</v>
      </c>
      <c r="EV52">
        <v>0</v>
      </c>
      <c r="EW52">
        <v>18</v>
      </c>
      <c r="EX52">
        <v>2225</v>
      </c>
      <c r="EY52">
        <v>1</v>
      </c>
      <c r="EZ52">
        <v>25</v>
      </c>
      <c r="FA52">
        <v>30.1</v>
      </c>
      <c r="FB52">
        <v>29.9</v>
      </c>
      <c r="FC52">
        <v>2</v>
      </c>
      <c r="FD52">
        <v>513.405</v>
      </c>
      <c r="FE52">
        <v>494.654</v>
      </c>
      <c r="FF52">
        <v>38.2478</v>
      </c>
      <c r="FG52">
        <v>36.58</v>
      </c>
      <c r="FH52">
        <v>29.9999</v>
      </c>
      <c r="FI52">
        <v>36.2619</v>
      </c>
      <c r="FJ52">
        <v>36.2759</v>
      </c>
      <c r="FK52">
        <v>19.5076</v>
      </c>
      <c r="FL52">
        <v>0</v>
      </c>
      <c r="FM52">
        <v>100</v>
      </c>
      <c r="FN52">
        <v>-999.9</v>
      </c>
      <c r="FO52">
        <v>400</v>
      </c>
      <c r="FP52">
        <v>31.4976</v>
      </c>
      <c r="FQ52">
        <v>97.386</v>
      </c>
      <c r="FR52">
        <v>101.849</v>
      </c>
    </row>
    <row r="53" spans="1:174">
      <c r="A53">
        <v>37</v>
      </c>
      <c r="B53">
        <v>1605220228.6</v>
      </c>
      <c r="C53">
        <v>9540.09999990463</v>
      </c>
      <c r="D53" t="s">
        <v>471</v>
      </c>
      <c r="E53" t="s">
        <v>472</v>
      </c>
      <c r="F53" t="s">
        <v>473</v>
      </c>
      <c r="G53" t="s">
        <v>357</v>
      </c>
      <c r="H53">
        <v>1605220220.85</v>
      </c>
      <c r="I53">
        <f>(J53)/1000</f>
        <v>0</v>
      </c>
      <c r="J53">
        <f>1000*CA53*AH53*(BW53-BX53)/(100*BP53*(1000-AH53*BW53))</f>
        <v>0</v>
      </c>
      <c r="K53">
        <f>CA53*AH53*(BV53-BU53*(1000-AH53*BX53)/(1000-AH53*BW53))/(100*BP53)</f>
        <v>0</v>
      </c>
      <c r="L53">
        <f>BU53 - IF(AH53&gt;1, K53*BP53*100.0/(AJ53*CI53), 0)</f>
        <v>0</v>
      </c>
      <c r="M53">
        <f>((S53-I53/2)*L53-K53)/(S53+I53/2)</f>
        <v>0</v>
      </c>
      <c r="N53">
        <f>M53*(CB53+CC53)/1000.0</f>
        <v>0</v>
      </c>
      <c r="O53">
        <f>(BU53 - IF(AH53&gt;1, K53*BP53*100.0/(AJ53*CI53), 0))*(CB53+CC53)/1000.0</f>
        <v>0</v>
      </c>
      <c r="P53">
        <f>2.0/((1/R53-1/Q53)+SIGN(R53)*SQRT((1/R53-1/Q53)*(1/R53-1/Q53) + 4*BQ53/((BQ53+1)*(BQ53+1))*(2*1/R53*1/Q53-1/Q53*1/Q53)))</f>
        <v>0</v>
      </c>
      <c r="Q53">
        <f>IF(LEFT(BR53,1)&lt;&gt;"0",IF(LEFT(BR53,1)="1",3.0,BS53),$D$5+$E$5*(CI53*CB53/($K$5*1000))+$F$5*(CI53*CB53/($K$5*1000))*MAX(MIN(BP53,$J$5),$I$5)*MAX(MIN(BP53,$J$5),$I$5)+$G$5*MAX(MIN(BP53,$J$5),$I$5)*(CI53*CB53/($K$5*1000))+$H$5*(CI53*CB53/($K$5*1000))*(CI53*CB53/($K$5*1000)))</f>
        <v>0</v>
      </c>
      <c r="R53">
        <f>I53*(1000-(1000*0.61365*exp(17.502*V53/(240.97+V53))/(CB53+CC53)+BW53)/2)/(1000*0.61365*exp(17.502*V53/(240.97+V53))/(CB53+CC53)-BW53)</f>
        <v>0</v>
      </c>
      <c r="S53">
        <f>1/((BQ53+1)/(P53/1.6)+1/(Q53/1.37)) + BQ53/((BQ53+1)/(P53/1.6) + BQ53/(Q53/1.37))</f>
        <v>0</v>
      </c>
      <c r="T53">
        <f>(BM53*BO53)</f>
        <v>0</v>
      </c>
      <c r="U53">
        <f>(CD53+(T53+2*0.95*5.67E-8*(((CD53+$B$7)+273)^4-(CD53+273)^4)-44100*I53)/(1.84*29.3*Q53+8*0.95*5.67E-8*(CD53+273)^3))</f>
        <v>0</v>
      </c>
      <c r="V53">
        <f>($C$7*CE53+$D$7*CF53+$E$7*U53)</f>
        <v>0</v>
      </c>
      <c r="W53">
        <f>0.61365*exp(17.502*V53/(240.97+V53))</f>
        <v>0</v>
      </c>
      <c r="X53">
        <f>(Y53/Z53*100)</f>
        <v>0</v>
      </c>
      <c r="Y53">
        <f>BW53*(CB53+CC53)/1000</f>
        <v>0</v>
      </c>
      <c r="Z53">
        <f>0.61365*exp(17.502*CD53/(240.97+CD53))</f>
        <v>0</v>
      </c>
      <c r="AA53">
        <f>(W53-BW53*(CB53+CC53)/1000)</f>
        <v>0</v>
      </c>
      <c r="AB53">
        <f>(-I53*44100)</f>
        <v>0</v>
      </c>
      <c r="AC53">
        <f>2*29.3*Q53*0.92*(CD53-V53)</f>
        <v>0</v>
      </c>
      <c r="AD53">
        <f>2*0.95*5.67E-8*(((CD53+$B$7)+273)^4-(V53+273)^4)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MAX(0,($B$13+$C$13*CI53)/(1+$D$13*CI53)*CB53/(CD53+273)*$E$13)</f>
        <v>0</v>
      </c>
      <c r="AK53" t="s">
        <v>292</v>
      </c>
      <c r="AL53">
        <v>10143.9</v>
      </c>
      <c r="AM53">
        <v>715.476923076923</v>
      </c>
      <c r="AN53">
        <v>3262.08</v>
      </c>
      <c r="AO53">
        <f>1-AM53/AN53</f>
        <v>0</v>
      </c>
      <c r="AP53">
        <v>-0.577747479816223</v>
      </c>
      <c r="AQ53" t="s">
        <v>474</v>
      </c>
      <c r="AR53">
        <v>15394.9</v>
      </c>
      <c r="AS53">
        <v>765.735307692308</v>
      </c>
      <c r="AT53">
        <v>953.13</v>
      </c>
      <c r="AU53">
        <f>1-AS53/AT53</f>
        <v>0</v>
      </c>
      <c r="AV53">
        <v>0.5</v>
      </c>
      <c r="AW53">
        <f>BM53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 t="s">
        <v>475</v>
      </c>
      <c r="BC53">
        <v>765.735307692308</v>
      </c>
      <c r="BD53">
        <v>596.84</v>
      </c>
      <c r="BE53">
        <f>1-BD53/AT53</f>
        <v>0</v>
      </c>
      <c r="BF53">
        <f>(AT53-BC53)/(AT53-BD53)</f>
        <v>0</v>
      </c>
      <c r="BG53">
        <f>(AN53-AT53)/(AN53-BD53)</f>
        <v>0</v>
      </c>
      <c r="BH53">
        <f>(AT53-BC53)/(AT53-AM53)</f>
        <v>0</v>
      </c>
      <c r="BI53">
        <f>(AN53-AT53)/(AN53-AM53)</f>
        <v>0</v>
      </c>
      <c r="BJ53">
        <f>(BF53*BD53/BC53)</f>
        <v>0</v>
      </c>
      <c r="BK53">
        <f>(1-BJ53)</f>
        <v>0</v>
      </c>
      <c r="BL53">
        <f>$B$11*CJ53+$C$11*CK53+$F$11*CL53*(1-CO53)</f>
        <v>0</v>
      </c>
      <c r="BM53">
        <f>BL53*BN53</f>
        <v>0</v>
      </c>
      <c r="BN53">
        <f>($B$11*$D$9+$C$11*$D$9+$F$11*((CY53+CQ53)/MAX(CY53+CQ53+CZ53, 0.1)*$I$9+CZ53/MAX(CY53+CQ53+CZ53, 0.1)*$J$9))/($B$11+$C$11+$F$11)</f>
        <v>0</v>
      </c>
      <c r="BO53">
        <f>($B$11*$K$9+$C$11*$K$9+$F$11*((CY53+CQ53)/MAX(CY53+CQ53+CZ53, 0.1)*$P$9+CZ53/MAX(CY53+CQ53+CZ53, 0.1)*$Q$9))/($B$11+$C$11+$F$11)</f>
        <v>0</v>
      </c>
      <c r="BP53">
        <v>6</v>
      </c>
      <c r="BQ53">
        <v>0.5</v>
      </c>
      <c r="BR53" t="s">
        <v>295</v>
      </c>
      <c r="BS53">
        <v>2</v>
      </c>
      <c r="BT53">
        <v>1605220220.85</v>
      </c>
      <c r="BU53">
        <v>392.475</v>
      </c>
      <c r="BV53">
        <v>399.975166666667</v>
      </c>
      <c r="BW53">
        <v>31.81863</v>
      </c>
      <c r="BX53">
        <v>29.4738333333333</v>
      </c>
      <c r="BY53">
        <v>392.542233333333</v>
      </c>
      <c r="BZ53">
        <v>31.0423166666667</v>
      </c>
      <c r="CA53">
        <v>500.0817</v>
      </c>
      <c r="CB53">
        <v>101.670366666667</v>
      </c>
      <c r="CC53">
        <v>0.0999699</v>
      </c>
      <c r="CD53">
        <v>39.5766133333333</v>
      </c>
      <c r="CE53">
        <v>39.6662866666667</v>
      </c>
      <c r="CF53">
        <v>999.9</v>
      </c>
      <c r="CG53">
        <v>0</v>
      </c>
      <c r="CH53">
        <v>0</v>
      </c>
      <c r="CI53">
        <v>10001.623</v>
      </c>
      <c r="CJ53">
        <v>0</v>
      </c>
      <c r="CK53">
        <v>1029.41833333333</v>
      </c>
      <c r="CL53">
        <v>1400.02733333333</v>
      </c>
      <c r="CM53">
        <v>0.899993133333333</v>
      </c>
      <c r="CN53">
        <v>0.100006946666667</v>
      </c>
      <c r="CO53">
        <v>0</v>
      </c>
      <c r="CP53">
        <v>765.967833333333</v>
      </c>
      <c r="CQ53">
        <v>4.99948</v>
      </c>
      <c r="CR53">
        <v>12077.8033333333</v>
      </c>
      <c r="CS53">
        <v>11417.7833333333</v>
      </c>
      <c r="CT53">
        <v>48.6746666666666</v>
      </c>
      <c r="CU53">
        <v>50.2872</v>
      </c>
      <c r="CV53">
        <v>49.3456</v>
      </c>
      <c r="CW53">
        <v>50.0620666666666</v>
      </c>
      <c r="CX53">
        <v>51.4706</v>
      </c>
      <c r="CY53">
        <v>1255.51433333333</v>
      </c>
      <c r="CZ53">
        <v>139.513</v>
      </c>
      <c r="DA53">
        <v>0</v>
      </c>
      <c r="DB53">
        <v>216.800000190735</v>
      </c>
      <c r="DC53">
        <v>0</v>
      </c>
      <c r="DD53">
        <v>765.735307692308</v>
      </c>
      <c r="DE53">
        <v>-29.3729914488067</v>
      </c>
      <c r="DF53">
        <v>-198.536752063347</v>
      </c>
      <c r="DG53">
        <v>12076.1461538462</v>
      </c>
      <c r="DH53">
        <v>15</v>
      </c>
      <c r="DI53">
        <v>1605218218</v>
      </c>
      <c r="DJ53" t="s">
        <v>436</v>
      </c>
      <c r="DK53">
        <v>1605218204.5</v>
      </c>
      <c r="DL53">
        <v>1605218218</v>
      </c>
      <c r="DM53">
        <v>10</v>
      </c>
      <c r="DN53">
        <v>0.073</v>
      </c>
      <c r="DO53">
        <v>-0.166</v>
      </c>
      <c r="DP53">
        <v>-0.073</v>
      </c>
      <c r="DQ53">
        <v>0.48</v>
      </c>
      <c r="DR53">
        <v>400</v>
      </c>
      <c r="DS53">
        <v>30</v>
      </c>
      <c r="DT53">
        <v>0.07</v>
      </c>
      <c r="DU53">
        <v>0.02</v>
      </c>
      <c r="DV53">
        <v>5.47613652027402</v>
      </c>
      <c r="DW53">
        <v>-2.12336662372289</v>
      </c>
      <c r="DX53">
        <v>0.158555475842839</v>
      </c>
      <c r="DY53">
        <v>0</v>
      </c>
      <c r="DZ53">
        <v>-7.50010266666667</v>
      </c>
      <c r="EA53">
        <v>2.78301437152391</v>
      </c>
      <c r="EB53">
        <v>0.20675647520587</v>
      </c>
      <c r="EC53">
        <v>0</v>
      </c>
      <c r="ED53">
        <v>2.34480066666667</v>
      </c>
      <c r="EE53">
        <v>-0.778823759733035</v>
      </c>
      <c r="EF53">
        <v>0.0561835577924914</v>
      </c>
      <c r="EG53">
        <v>0</v>
      </c>
      <c r="EH53">
        <v>0</v>
      </c>
      <c r="EI53">
        <v>3</v>
      </c>
      <c r="EJ53" t="s">
        <v>361</v>
      </c>
      <c r="EK53">
        <v>100</v>
      </c>
      <c r="EL53">
        <v>100</v>
      </c>
      <c r="EM53">
        <v>-0.067</v>
      </c>
      <c r="EN53">
        <v>0.7715</v>
      </c>
      <c r="EO53">
        <v>0.0947305794396373</v>
      </c>
      <c r="EP53">
        <v>-1.60436505785889e-05</v>
      </c>
      <c r="EQ53">
        <v>-1.15305589960158e-06</v>
      </c>
      <c r="ER53">
        <v>3.65813499827708e-10</v>
      </c>
      <c r="ES53">
        <v>0.480171428571438</v>
      </c>
      <c r="ET53">
        <v>0</v>
      </c>
      <c r="EU53">
        <v>0</v>
      </c>
      <c r="EV53">
        <v>0</v>
      </c>
      <c r="EW53">
        <v>18</v>
      </c>
      <c r="EX53">
        <v>2225</v>
      </c>
      <c r="EY53">
        <v>1</v>
      </c>
      <c r="EZ53">
        <v>25</v>
      </c>
      <c r="FA53">
        <v>33.7</v>
      </c>
      <c r="FB53">
        <v>33.5</v>
      </c>
      <c r="FC53">
        <v>2</v>
      </c>
      <c r="FD53">
        <v>511.749</v>
      </c>
      <c r="FE53">
        <v>496.086</v>
      </c>
      <c r="FF53">
        <v>38.3489</v>
      </c>
      <c r="FG53">
        <v>36.4787</v>
      </c>
      <c r="FH53">
        <v>30.0001</v>
      </c>
      <c r="FI53">
        <v>36.1811</v>
      </c>
      <c r="FJ53">
        <v>36.1978</v>
      </c>
      <c r="FK53">
        <v>19.5198</v>
      </c>
      <c r="FL53">
        <v>0</v>
      </c>
      <c r="FM53">
        <v>100</v>
      </c>
      <c r="FN53">
        <v>-999.9</v>
      </c>
      <c r="FO53">
        <v>400</v>
      </c>
      <c r="FP53">
        <v>31.8739</v>
      </c>
      <c r="FQ53">
        <v>97.4165</v>
      </c>
      <c r="FR53">
        <v>101.868</v>
      </c>
    </row>
    <row r="54" spans="1:174">
      <c r="A54">
        <v>38</v>
      </c>
      <c r="B54">
        <v>1605220640</v>
      </c>
      <c r="C54">
        <v>9951.5</v>
      </c>
      <c r="D54" t="s">
        <v>476</v>
      </c>
      <c r="E54" t="s">
        <v>477</v>
      </c>
      <c r="F54" t="s">
        <v>473</v>
      </c>
      <c r="G54" t="s">
        <v>357</v>
      </c>
      <c r="H54">
        <v>1605220632</v>
      </c>
      <c r="I54">
        <f>(J54)/1000</f>
        <v>0</v>
      </c>
      <c r="J54">
        <f>1000*CA54*AH54*(BW54-BX54)/(100*BP54*(1000-AH54*BW54))</f>
        <v>0</v>
      </c>
      <c r="K54">
        <f>CA54*AH54*(BV54-BU54*(1000-AH54*BX54)/(1000-AH54*BW54))/(100*BP54)</f>
        <v>0</v>
      </c>
      <c r="L54">
        <f>BU54 - IF(AH54&gt;1, K54*BP54*100.0/(AJ54*CI54), 0)</f>
        <v>0</v>
      </c>
      <c r="M54">
        <f>((S54-I54/2)*L54-K54)/(S54+I54/2)</f>
        <v>0</v>
      </c>
      <c r="N54">
        <f>M54*(CB54+CC54)/1000.0</f>
        <v>0</v>
      </c>
      <c r="O54">
        <f>(BU54 - IF(AH54&gt;1, K54*BP54*100.0/(AJ54*CI54), 0))*(CB54+CC54)/1000.0</f>
        <v>0</v>
      </c>
      <c r="P54">
        <f>2.0/((1/R54-1/Q54)+SIGN(R54)*SQRT((1/R54-1/Q54)*(1/R54-1/Q54) + 4*BQ54/((BQ54+1)*(BQ54+1))*(2*1/R54*1/Q54-1/Q54*1/Q54)))</f>
        <v>0</v>
      </c>
      <c r="Q54">
        <f>IF(LEFT(BR54,1)&lt;&gt;"0",IF(LEFT(BR54,1)="1",3.0,BS54),$D$5+$E$5*(CI54*CB54/($K$5*1000))+$F$5*(CI54*CB54/($K$5*1000))*MAX(MIN(BP54,$J$5),$I$5)*MAX(MIN(BP54,$J$5),$I$5)+$G$5*MAX(MIN(BP54,$J$5),$I$5)*(CI54*CB54/($K$5*1000))+$H$5*(CI54*CB54/($K$5*1000))*(CI54*CB54/($K$5*1000)))</f>
        <v>0</v>
      </c>
      <c r="R54">
        <f>I54*(1000-(1000*0.61365*exp(17.502*V54/(240.97+V54))/(CB54+CC54)+BW54)/2)/(1000*0.61365*exp(17.502*V54/(240.97+V54))/(CB54+CC54)-BW54)</f>
        <v>0</v>
      </c>
      <c r="S54">
        <f>1/((BQ54+1)/(P54/1.6)+1/(Q54/1.37)) + BQ54/((BQ54+1)/(P54/1.6) + BQ54/(Q54/1.37))</f>
        <v>0</v>
      </c>
      <c r="T54">
        <f>(BM54*BO54)</f>
        <v>0</v>
      </c>
      <c r="U54">
        <f>(CD54+(T54+2*0.95*5.67E-8*(((CD54+$B$7)+273)^4-(CD54+273)^4)-44100*I54)/(1.84*29.3*Q54+8*0.95*5.67E-8*(CD54+273)^3))</f>
        <v>0</v>
      </c>
      <c r="V54">
        <f>($C$7*CE54+$D$7*CF54+$E$7*U54)</f>
        <v>0</v>
      </c>
      <c r="W54">
        <f>0.61365*exp(17.502*V54/(240.97+V54))</f>
        <v>0</v>
      </c>
      <c r="X54">
        <f>(Y54/Z54*100)</f>
        <v>0</v>
      </c>
      <c r="Y54">
        <f>BW54*(CB54+CC54)/1000</f>
        <v>0</v>
      </c>
      <c r="Z54">
        <f>0.61365*exp(17.502*CD54/(240.97+CD54))</f>
        <v>0</v>
      </c>
      <c r="AA54">
        <f>(W54-BW54*(CB54+CC54)/1000)</f>
        <v>0</v>
      </c>
      <c r="AB54">
        <f>(-I54*44100)</f>
        <v>0</v>
      </c>
      <c r="AC54">
        <f>2*29.3*Q54*0.92*(CD54-V54)</f>
        <v>0</v>
      </c>
      <c r="AD54">
        <f>2*0.95*5.67E-8*(((CD54+$B$7)+273)^4-(V54+273)^4)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MAX(0,($B$13+$C$13*CI54)/(1+$D$13*CI54)*CB54/(CD54+273)*$E$13)</f>
        <v>0</v>
      </c>
      <c r="AK54" t="s">
        <v>292</v>
      </c>
      <c r="AL54">
        <v>10143.9</v>
      </c>
      <c r="AM54">
        <v>715.476923076923</v>
      </c>
      <c r="AN54">
        <v>3262.08</v>
      </c>
      <c r="AO54">
        <f>1-AM54/AN54</f>
        <v>0</v>
      </c>
      <c r="AP54">
        <v>-0.577747479816223</v>
      </c>
      <c r="AQ54" t="s">
        <v>478</v>
      </c>
      <c r="AR54">
        <v>15409.7</v>
      </c>
      <c r="AS54">
        <v>662.34824</v>
      </c>
      <c r="AT54">
        <v>803.98</v>
      </c>
      <c r="AU54">
        <f>1-AS54/AT54</f>
        <v>0</v>
      </c>
      <c r="AV54">
        <v>0.5</v>
      </c>
      <c r="AW54">
        <f>BM54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 t="s">
        <v>479</v>
      </c>
      <c r="BC54">
        <v>662.34824</v>
      </c>
      <c r="BD54">
        <v>544.73</v>
      </c>
      <c r="BE54">
        <f>1-BD54/AT54</f>
        <v>0</v>
      </c>
      <c r="BF54">
        <f>(AT54-BC54)/(AT54-BD54)</f>
        <v>0</v>
      </c>
      <c r="BG54">
        <f>(AN54-AT54)/(AN54-BD54)</f>
        <v>0</v>
      </c>
      <c r="BH54">
        <f>(AT54-BC54)/(AT54-AM54)</f>
        <v>0</v>
      </c>
      <c r="BI54">
        <f>(AN54-AT54)/(AN54-AM54)</f>
        <v>0</v>
      </c>
      <c r="BJ54">
        <f>(BF54*BD54/BC54)</f>
        <v>0</v>
      </c>
      <c r="BK54">
        <f>(1-BJ54)</f>
        <v>0</v>
      </c>
      <c r="BL54">
        <f>$B$11*CJ54+$C$11*CK54+$F$11*CL54*(1-CO54)</f>
        <v>0</v>
      </c>
      <c r="BM54">
        <f>BL54*BN54</f>
        <v>0</v>
      </c>
      <c r="BN54">
        <f>($B$11*$D$9+$C$11*$D$9+$F$11*((CY54+CQ54)/MAX(CY54+CQ54+CZ54, 0.1)*$I$9+CZ54/MAX(CY54+CQ54+CZ54, 0.1)*$J$9))/($B$11+$C$11+$F$11)</f>
        <v>0</v>
      </c>
      <c r="BO54">
        <f>($B$11*$K$9+$C$11*$K$9+$F$11*((CY54+CQ54)/MAX(CY54+CQ54+CZ54, 0.1)*$P$9+CZ54/MAX(CY54+CQ54+CZ54, 0.1)*$Q$9))/($B$11+$C$11+$F$11)</f>
        <v>0</v>
      </c>
      <c r="BP54">
        <v>6</v>
      </c>
      <c r="BQ54">
        <v>0.5</v>
      </c>
      <c r="BR54" t="s">
        <v>295</v>
      </c>
      <c r="BS54">
        <v>2</v>
      </c>
      <c r="BT54">
        <v>1605220632</v>
      </c>
      <c r="BU54">
        <v>397.926548387097</v>
      </c>
      <c r="BV54">
        <v>399.992419354839</v>
      </c>
      <c r="BW54">
        <v>30.1462258064516</v>
      </c>
      <c r="BX54">
        <v>29.3506806451613</v>
      </c>
      <c r="BY54">
        <v>397.946290322581</v>
      </c>
      <c r="BZ54">
        <v>29.4806483870968</v>
      </c>
      <c r="CA54">
        <v>500.085612903226</v>
      </c>
      <c r="CB54">
        <v>101.65535483871</v>
      </c>
      <c r="CC54">
        <v>0.0999939967741935</v>
      </c>
      <c r="CD54">
        <v>39.6690193548387</v>
      </c>
      <c r="CE54">
        <v>39.8165161290323</v>
      </c>
      <c r="CF54">
        <v>999.9</v>
      </c>
      <c r="CG54">
        <v>0</v>
      </c>
      <c r="CH54">
        <v>0</v>
      </c>
      <c r="CI54">
        <v>10000.4903225806</v>
      </c>
      <c r="CJ54">
        <v>0</v>
      </c>
      <c r="CK54">
        <v>302.211258064516</v>
      </c>
      <c r="CL54">
        <v>1400</v>
      </c>
      <c r="CM54">
        <v>0.900012</v>
      </c>
      <c r="CN54">
        <v>0.0999875</v>
      </c>
      <c r="CO54">
        <v>0</v>
      </c>
      <c r="CP54">
        <v>662.582935483871</v>
      </c>
      <c r="CQ54">
        <v>4.99948</v>
      </c>
      <c r="CR54">
        <v>12360.6451612903</v>
      </c>
      <c r="CS54">
        <v>11417.6129032258</v>
      </c>
      <c r="CT54">
        <v>48.75</v>
      </c>
      <c r="CU54">
        <v>50.3302903225806</v>
      </c>
      <c r="CV54">
        <v>49.437</v>
      </c>
      <c r="CW54">
        <v>50.25</v>
      </c>
      <c r="CX54">
        <v>51.625</v>
      </c>
      <c r="CY54">
        <v>1255.52</v>
      </c>
      <c r="CZ54">
        <v>139.48</v>
      </c>
      <c r="DA54">
        <v>0</v>
      </c>
      <c r="DB54">
        <v>410.600000143051</v>
      </c>
      <c r="DC54">
        <v>0</v>
      </c>
      <c r="DD54">
        <v>662.34824</v>
      </c>
      <c r="DE54">
        <v>-16.8441538538067</v>
      </c>
      <c r="DF54">
        <v>-444.02307733818</v>
      </c>
      <c r="DG54">
        <v>12354.06</v>
      </c>
      <c r="DH54">
        <v>15</v>
      </c>
      <c r="DI54">
        <v>1605220298.6</v>
      </c>
      <c r="DJ54" t="s">
        <v>480</v>
      </c>
      <c r="DK54">
        <v>1605220297.6</v>
      </c>
      <c r="DL54">
        <v>1605220298.6</v>
      </c>
      <c r="DM54">
        <v>11</v>
      </c>
      <c r="DN54">
        <v>0.052</v>
      </c>
      <c r="DO54">
        <v>-0.225</v>
      </c>
      <c r="DP54">
        <v>-0.021</v>
      </c>
      <c r="DQ54">
        <v>0.449</v>
      </c>
      <c r="DR54">
        <v>400</v>
      </c>
      <c r="DS54">
        <v>29</v>
      </c>
      <c r="DT54">
        <v>0.37</v>
      </c>
      <c r="DU54">
        <v>0.06</v>
      </c>
      <c r="DV54">
        <v>1.45401453779245</v>
      </c>
      <c r="DW54">
        <v>-0.683995214504463</v>
      </c>
      <c r="DX54">
        <v>0.0516183962317333</v>
      </c>
      <c r="DY54">
        <v>0</v>
      </c>
      <c r="DZ54">
        <v>-2.06593774193548</v>
      </c>
      <c r="EA54">
        <v>0.942108870967749</v>
      </c>
      <c r="EB54">
        <v>0.073050140257739</v>
      </c>
      <c r="EC54">
        <v>0</v>
      </c>
      <c r="ED54">
        <v>0.795550612903226</v>
      </c>
      <c r="EE54">
        <v>-0.208758580645164</v>
      </c>
      <c r="EF54">
        <v>0.0155791716883574</v>
      </c>
      <c r="EG54">
        <v>0</v>
      </c>
      <c r="EH54">
        <v>0</v>
      </c>
      <c r="EI54">
        <v>3</v>
      </c>
      <c r="EJ54" t="s">
        <v>361</v>
      </c>
      <c r="EK54">
        <v>100</v>
      </c>
      <c r="EL54">
        <v>100</v>
      </c>
      <c r="EM54">
        <v>-0.02</v>
      </c>
      <c r="EN54">
        <v>0.6639</v>
      </c>
      <c r="EO54">
        <v>0.146211963501021</v>
      </c>
      <c r="EP54">
        <v>-1.60436505785889e-05</v>
      </c>
      <c r="EQ54">
        <v>-1.15305589960158e-06</v>
      </c>
      <c r="ER54">
        <v>3.65813499827708e-10</v>
      </c>
      <c r="ES54">
        <v>0.448514999999997</v>
      </c>
      <c r="ET54">
        <v>0</v>
      </c>
      <c r="EU54">
        <v>0</v>
      </c>
      <c r="EV54">
        <v>0</v>
      </c>
      <c r="EW54">
        <v>18</v>
      </c>
      <c r="EX54">
        <v>2225</v>
      </c>
      <c r="EY54">
        <v>1</v>
      </c>
      <c r="EZ54">
        <v>25</v>
      </c>
      <c r="FA54">
        <v>5.7</v>
      </c>
      <c r="FB54">
        <v>5.7</v>
      </c>
      <c r="FC54">
        <v>2</v>
      </c>
      <c r="FD54">
        <v>511.529</v>
      </c>
      <c r="FE54">
        <v>495.833</v>
      </c>
      <c r="FF54">
        <v>38.3358</v>
      </c>
      <c r="FG54">
        <v>36.539</v>
      </c>
      <c r="FH54">
        <v>29.9999</v>
      </c>
      <c r="FI54">
        <v>36.2417</v>
      </c>
      <c r="FJ54">
        <v>36.2617</v>
      </c>
      <c r="FK54">
        <v>19.5267</v>
      </c>
      <c r="FL54">
        <v>0</v>
      </c>
      <c r="FM54">
        <v>100</v>
      </c>
      <c r="FN54">
        <v>-999.9</v>
      </c>
      <c r="FO54">
        <v>400</v>
      </c>
      <c r="FP54">
        <v>31.6425</v>
      </c>
      <c r="FQ54">
        <v>97.4087</v>
      </c>
      <c r="FR54">
        <v>101.848</v>
      </c>
    </row>
    <row r="55" spans="1:174">
      <c r="A55">
        <v>39</v>
      </c>
      <c r="B55">
        <v>1605220844</v>
      </c>
      <c r="C55">
        <v>10155.5</v>
      </c>
      <c r="D55" t="s">
        <v>481</v>
      </c>
      <c r="E55" t="s">
        <v>482</v>
      </c>
      <c r="F55" t="s">
        <v>483</v>
      </c>
      <c r="G55" t="s">
        <v>417</v>
      </c>
      <c r="H55">
        <v>1605220836</v>
      </c>
      <c r="I55">
        <f>(J55)/1000</f>
        <v>0</v>
      </c>
      <c r="J55">
        <f>1000*CA55*AH55*(BW55-BX55)/(100*BP55*(1000-AH55*BW55))</f>
        <v>0</v>
      </c>
      <c r="K55">
        <f>CA55*AH55*(BV55-BU55*(1000-AH55*BX55)/(1000-AH55*BW55))/(100*BP55)</f>
        <v>0</v>
      </c>
      <c r="L55">
        <f>BU55 - IF(AH55&gt;1, K55*BP55*100.0/(AJ55*CI55), 0)</f>
        <v>0</v>
      </c>
      <c r="M55">
        <f>((S55-I55/2)*L55-K55)/(S55+I55/2)</f>
        <v>0</v>
      </c>
      <c r="N55">
        <f>M55*(CB55+CC55)/1000.0</f>
        <v>0</v>
      </c>
      <c r="O55">
        <f>(BU55 - IF(AH55&gt;1, K55*BP55*100.0/(AJ55*CI55), 0))*(CB55+CC55)/1000.0</f>
        <v>0</v>
      </c>
      <c r="P55">
        <f>2.0/((1/R55-1/Q55)+SIGN(R55)*SQRT((1/R55-1/Q55)*(1/R55-1/Q55) + 4*BQ55/((BQ55+1)*(BQ55+1))*(2*1/R55*1/Q55-1/Q55*1/Q55)))</f>
        <v>0</v>
      </c>
      <c r="Q55">
        <f>IF(LEFT(BR55,1)&lt;&gt;"0",IF(LEFT(BR55,1)="1",3.0,BS55),$D$5+$E$5*(CI55*CB55/($K$5*1000))+$F$5*(CI55*CB55/($K$5*1000))*MAX(MIN(BP55,$J$5),$I$5)*MAX(MIN(BP55,$J$5),$I$5)+$G$5*MAX(MIN(BP55,$J$5),$I$5)*(CI55*CB55/($K$5*1000))+$H$5*(CI55*CB55/($K$5*1000))*(CI55*CB55/($K$5*1000)))</f>
        <v>0</v>
      </c>
      <c r="R55">
        <f>I55*(1000-(1000*0.61365*exp(17.502*V55/(240.97+V55))/(CB55+CC55)+BW55)/2)/(1000*0.61365*exp(17.502*V55/(240.97+V55))/(CB55+CC55)-BW55)</f>
        <v>0</v>
      </c>
      <c r="S55">
        <f>1/((BQ55+1)/(P55/1.6)+1/(Q55/1.37)) + BQ55/((BQ55+1)/(P55/1.6) + BQ55/(Q55/1.37))</f>
        <v>0</v>
      </c>
      <c r="T55">
        <f>(BM55*BO55)</f>
        <v>0</v>
      </c>
      <c r="U55">
        <f>(CD55+(T55+2*0.95*5.67E-8*(((CD55+$B$7)+273)^4-(CD55+273)^4)-44100*I55)/(1.84*29.3*Q55+8*0.95*5.67E-8*(CD55+273)^3))</f>
        <v>0</v>
      </c>
      <c r="V55">
        <f>($C$7*CE55+$D$7*CF55+$E$7*U55)</f>
        <v>0</v>
      </c>
      <c r="W55">
        <f>0.61365*exp(17.502*V55/(240.97+V55))</f>
        <v>0</v>
      </c>
      <c r="X55">
        <f>(Y55/Z55*100)</f>
        <v>0</v>
      </c>
      <c r="Y55">
        <f>BW55*(CB55+CC55)/1000</f>
        <v>0</v>
      </c>
      <c r="Z55">
        <f>0.61365*exp(17.502*CD55/(240.97+CD55))</f>
        <v>0</v>
      </c>
      <c r="AA55">
        <f>(W55-BW55*(CB55+CC55)/1000)</f>
        <v>0</v>
      </c>
      <c r="AB55">
        <f>(-I55*44100)</f>
        <v>0</v>
      </c>
      <c r="AC55">
        <f>2*29.3*Q55*0.92*(CD55-V55)</f>
        <v>0</v>
      </c>
      <c r="AD55">
        <f>2*0.95*5.67E-8*(((CD55+$B$7)+273)^4-(V55+273)^4)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MAX(0,($B$13+$C$13*CI55)/(1+$D$13*CI55)*CB55/(CD55+273)*$E$13)</f>
        <v>0</v>
      </c>
      <c r="AK55" t="s">
        <v>292</v>
      </c>
      <c r="AL55">
        <v>10143.9</v>
      </c>
      <c r="AM55">
        <v>715.476923076923</v>
      </c>
      <c r="AN55">
        <v>3262.08</v>
      </c>
      <c r="AO55">
        <f>1-AM55/AN55</f>
        <v>0</v>
      </c>
      <c r="AP55">
        <v>-0.577747479816223</v>
      </c>
      <c r="AQ55" t="s">
        <v>484</v>
      </c>
      <c r="AR55">
        <v>15447.3</v>
      </c>
      <c r="AS55">
        <v>852.55992</v>
      </c>
      <c r="AT55">
        <v>1017.65</v>
      </c>
      <c r="AU55">
        <f>1-AS55/AT55</f>
        <v>0</v>
      </c>
      <c r="AV55">
        <v>0.5</v>
      </c>
      <c r="AW55">
        <f>BM55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 t="s">
        <v>485</v>
      </c>
      <c r="BC55">
        <v>852.55992</v>
      </c>
      <c r="BD55">
        <v>726.64</v>
      </c>
      <c r="BE55">
        <f>1-BD55/AT55</f>
        <v>0</v>
      </c>
      <c r="BF55">
        <f>(AT55-BC55)/(AT55-BD55)</f>
        <v>0</v>
      </c>
      <c r="BG55">
        <f>(AN55-AT55)/(AN55-BD55)</f>
        <v>0</v>
      </c>
      <c r="BH55">
        <f>(AT55-BC55)/(AT55-AM55)</f>
        <v>0</v>
      </c>
      <c r="BI55">
        <f>(AN55-AT55)/(AN55-AM55)</f>
        <v>0</v>
      </c>
      <c r="BJ55">
        <f>(BF55*BD55/BC55)</f>
        <v>0</v>
      </c>
      <c r="BK55">
        <f>(1-BJ55)</f>
        <v>0</v>
      </c>
      <c r="BL55">
        <f>$B$11*CJ55+$C$11*CK55+$F$11*CL55*(1-CO55)</f>
        <v>0</v>
      </c>
      <c r="BM55">
        <f>BL55*BN55</f>
        <v>0</v>
      </c>
      <c r="BN55">
        <f>($B$11*$D$9+$C$11*$D$9+$F$11*((CY55+CQ55)/MAX(CY55+CQ55+CZ55, 0.1)*$I$9+CZ55/MAX(CY55+CQ55+CZ55, 0.1)*$J$9))/($B$11+$C$11+$F$11)</f>
        <v>0</v>
      </c>
      <c r="BO55">
        <f>($B$11*$K$9+$C$11*$K$9+$F$11*((CY55+CQ55)/MAX(CY55+CQ55+CZ55, 0.1)*$P$9+CZ55/MAX(CY55+CQ55+CZ55, 0.1)*$Q$9))/($B$11+$C$11+$F$11)</f>
        <v>0</v>
      </c>
      <c r="BP55">
        <v>6</v>
      </c>
      <c r="BQ55">
        <v>0.5</v>
      </c>
      <c r="BR55" t="s">
        <v>295</v>
      </c>
      <c r="BS55">
        <v>2</v>
      </c>
      <c r="BT55">
        <v>1605220836</v>
      </c>
      <c r="BU55">
        <v>386.67435483871</v>
      </c>
      <c r="BV55">
        <v>399.979032258065</v>
      </c>
      <c r="BW55">
        <v>36.7325548387097</v>
      </c>
      <c r="BX55">
        <v>29.3658</v>
      </c>
      <c r="BY55">
        <v>386.68564516129</v>
      </c>
      <c r="BZ55">
        <v>35.7499419354839</v>
      </c>
      <c r="CA55">
        <v>500.069935483871</v>
      </c>
      <c r="CB55">
        <v>101.655806451613</v>
      </c>
      <c r="CC55">
        <v>0.100005622580645</v>
      </c>
      <c r="CD55">
        <v>39.4471225806452</v>
      </c>
      <c r="CE55">
        <v>38.5951193548387</v>
      </c>
      <c r="CF55">
        <v>999.9</v>
      </c>
      <c r="CG55">
        <v>0</v>
      </c>
      <c r="CH55">
        <v>0</v>
      </c>
      <c r="CI55">
        <v>9996.48838709678</v>
      </c>
      <c r="CJ55">
        <v>0</v>
      </c>
      <c r="CK55">
        <v>298.234548387097</v>
      </c>
      <c r="CL55">
        <v>1400.00290322581</v>
      </c>
      <c r="CM55">
        <v>0.900004677419355</v>
      </c>
      <c r="CN55">
        <v>0.0999951677419355</v>
      </c>
      <c r="CO55">
        <v>0</v>
      </c>
      <c r="CP55">
        <v>852.725129032258</v>
      </c>
      <c r="CQ55">
        <v>4.99948</v>
      </c>
      <c r="CR55">
        <v>14418.7</v>
      </c>
      <c r="CS55">
        <v>11417.6161290323</v>
      </c>
      <c r="CT55">
        <v>48.895</v>
      </c>
      <c r="CU55">
        <v>50.296</v>
      </c>
      <c r="CV55">
        <v>49.508</v>
      </c>
      <c r="CW55">
        <v>50.312064516129</v>
      </c>
      <c r="CX55">
        <v>51.691129032258</v>
      </c>
      <c r="CY55">
        <v>1255.51129032258</v>
      </c>
      <c r="CZ55">
        <v>139.493548387097</v>
      </c>
      <c r="DA55">
        <v>0</v>
      </c>
      <c r="DB55">
        <v>203</v>
      </c>
      <c r="DC55">
        <v>0</v>
      </c>
      <c r="DD55">
        <v>852.55992</v>
      </c>
      <c r="DE55">
        <v>-16.0111538595988</v>
      </c>
      <c r="DF55">
        <v>-1676.92308072042</v>
      </c>
      <c r="DG55">
        <v>14408.136</v>
      </c>
      <c r="DH55">
        <v>15</v>
      </c>
      <c r="DI55">
        <v>1605220298.6</v>
      </c>
      <c r="DJ55" t="s">
        <v>480</v>
      </c>
      <c r="DK55">
        <v>1605220297.6</v>
      </c>
      <c r="DL55">
        <v>1605220298.6</v>
      </c>
      <c r="DM55">
        <v>11</v>
      </c>
      <c r="DN55">
        <v>0.052</v>
      </c>
      <c r="DO55">
        <v>-0.225</v>
      </c>
      <c r="DP55">
        <v>-0.021</v>
      </c>
      <c r="DQ55">
        <v>0.449</v>
      </c>
      <c r="DR55">
        <v>400</v>
      </c>
      <c r="DS55">
        <v>29</v>
      </c>
      <c r="DT55">
        <v>0.37</v>
      </c>
      <c r="DU55">
        <v>0.06</v>
      </c>
      <c r="DV55">
        <v>8.61889040617434</v>
      </c>
      <c r="DW55">
        <v>0.741406861357961</v>
      </c>
      <c r="DX55">
        <v>0.0592390433395422</v>
      </c>
      <c r="DY55">
        <v>0</v>
      </c>
      <c r="DZ55">
        <v>-13.3046483870968</v>
      </c>
      <c r="EA55">
        <v>-0.893627419354785</v>
      </c>
      <c r="EB55">
        <v>0.0706813881190147</v>
      </c>
      <c r="EC55">
        <v>0</v>
      </c>
      <c r="ED55">
        <v>7.3667535483871</v>
      </c>
      <c r="EE55">
        <v>-0.10448274193551</v>
      </c>
      <c r="EF55">
        <v>0.00781758792450302</v>
      </c>
      <c r="EG55">
        <v>1</v>
      </c>
      <c r="EH55">
        <v>1</v>
      </c>
      <c r="EI55">
        <v>3</v>
      </c>
      <c r="EJ55" t="s">
        <v>302</v>
      </c>
      <c r="EK55">
        <v>100</v>
      </c>
      <c r="EL55">
        <v>100</v>
      </c>
      <c r="EM55">
        <v>-0.011</v>
      </c>
      <c r="EN55">
        <v>0.982</v>
      </c>
      <c r="EO55">
        <v>0.146211963501021</v>
      </c>
      <c r="EP55">
        <v>-1.60436505785889e-05</v>
      </c>
      <c r="EQ55">
        <v>-1.15305589960158e-06</v>
      </c>
      <c r="ER55">
        <v>3.65813499827708e-10</v>
      </c>
      <c r="ES55">
        <v>0.448514999999997</v>
      </c>
      <c r="ET55">
        <v>0</v>
      </c>
      <c r="EU55">
        <v>0</v>
      </c>
      <c r="EV55">
        <v>0</v>
      </c>
      <c r="EW55">
        <v>18</v>
      </c>
      <c r="EX55">
        <v>2225</v>
      </c>
      <c r="EY55">
        <v>1</v>
      </c>
      <c r="EZ55">
        <v>25</v>
      </c>
      <c r="FA55">
        <v>9.1</v>
      </c>
      <c r="FB55">
        <v>9.1</v>
      </c>
      <c r="FC55">
        <v>2</v>
      </c>
      <c r="FD55">
        <v>516.065</v>
      </c>
      <c r="FE55">
        <v>495.582</v>
      </c>
      <c r="FF55">
        <v>38.2825</v>
      </c>
      <c r="FG55">
        <v>36.6136</v>
      </c>
      <c r="FH55">
        <v>30.0006</v>
      </c>
      <c r="FI55">
        <v>36.3187</v>
      </c>
      <c r="FJ55">
        <v>36.3333</v>
      </c>
      <c r="FK55">
        <v>19.5285</v>
      </c>
      <c r="FL55">
        <v>0</v>
      </c>
      <c r="FM55">
        <v>100</v>
      </c>
      <c r="FN55">
        <v>-999.9</v>
      </c>
      <c r="FO55">
        <v>400</v>
      </c>
      <c r="FP55">
        <v>30.0977</v>
      </c>
      <c r="FQ55">
        <v>97.3791</v>
      </c>
      <c r="FR55">
        <v>101.816</v>
      </c>
    </row>
    <row r="56" spans="1:174">
      <c r="A56">
        <v>40</v>
      </c>
      <c r="B56">
        <v>1605220996.5</v>
      </c>
      <c r="C56">
        <v>10308</v>
      </c>
      <c r="D56" t="s">
        <v>486</v>
      </c>
      <c r="E56" t="s">
        <v>487</v>
      </c>
      <c r="F56" t="s">
        <v>483</v>
      </c>
      <c r="G56" t="s">
        <v>417</v>
      </c>
      <c r="H56">
        <v>1605220988.75</v>
      </c>
      <c r="I56">
        <f>(J56)/1000</f>
        <v>0</v>
      </c>
      <c r="J56">
        <f>1000*CA56*AH56*(BW56-BX56)/(100*BP56*(1000-AH56*BW56))</f>
        <v>0</v>
      </c>
      <c r="K56">
        <f>CA56*AH56*(BV56-BU56*(1000-AH56*BX56)/(1000-AH56*BW56))/(100*BP56)</f>
        <v>0</v>
      </c>
      <c r="L56">
        <f>BU56 - IF(AH56&gt;1, K56*BP56*100.0/(AJ56*CI56), 0)</f>
        <v>0</v>
      </c>
      <c r="M56">
        <f>((S56-I56/2)*L56-K56)/(S56+I56/2)</f>
        <v>0</v>
      </c>
      <c r="N56">
        <f>M56*(CB56+CC56)/1000.0</f>
        <v>0</v>
      </c>
      <c r="O56">
        <f>(BU56 - IF(AH56&gt;1, K56*BP56*100.0/(AJ56*CI56), 0))*(CB56+CC56)/1000.0</f>
        <v>0</v>
      </c>
      <c r="P56">
        <f>2.0/((1/R56-1/Q56)+SIGN(R56)*SQRT((1/R56-1/Q56)*(1/R56-1/Q56) + 4*BQ56/((BQ56+1)*(BQ56+1))*(2*1/R56*1/Q56-1/Q56*1/Q56)))</f>
        <v>0</v>
      </c>
      <c r="Q56">
        <f>IF(LEFT(BR56,1)&lt;&gt;"0",IF(LEFT(BR56,1)="1",3.0,BS56),$D$5+$E$5*(CI56*CB56/($K$5*1000))+$F$5*(CI56*CB56/($K$5*1000))*MAX(MIN(BP56,$J$5),$I$5)*MAX(MIN(BP56,$J$5),$I$5)+$G$5*MAX(MIN(BP56,$J$5),$I$5)*(CI56*CB56/($K$5*1000))+$H$5*(CI56*CB56/($K$5*1000))*(CI56*CB56/($K$5*1000)))</f>
        <v>0</v>
      </c>
      <c r="R56">
        <f>I56*(1000-(1000*0.61365*exp(17.502*V56/(240.97+V56))/(CB56+CC56)+BW56)/2)/(1000*0.61365*exp(17.502*V56/(240.97+V56))/(CB56+CC56)-BW56)</f>
        <v>0</v>
      </c>
      <c r="S56">
        <f>1/((BQ56+1)/(P56/1.6)+1/(Q56/1.37)) + BQ56/((BQ56+1)/(P56/1.6) + BQ56/(Q56/1.37))</f>
        <v>0</v>
      </c>
      <c r="T56">
        <f>(BM56*BO56)</f>
        <v>0</v>
      </c>
      <c r="U56">
        <f>(CD56+(T56+2*0.95*5.67E-8*(((CD56+$B$7)+273)^4-(CD56+273)^4)-44100*I56)/(1.84*29.3*Q56+8*0.95*5.67E-8*(CD56+273)^3))</f>
        <v>0</v>
      </c>
      <c r="V56">
        <f>($C$7*CE56+$D$7*CF56+$E$7*U56)</f>
        <v>0</v>
      </c>
      <c r="W56">
        <f>0.61365*exp(17.502*V56/(240.97+V56))</f>
        <v>0</v>
      </c>
      <c r="X56">
        <f>(Y56/Z56*100)</f>
        <v>0</v>
      </c>
      <c r="Y56">
        <f>BW56*(CB56+CC56)/1000</f>
        <v>0</v>
      </c>
      <c r="Z56">
        <f>0.61365*exp(17.502*CD56/(240.97+CD56))</f>
        <v>0</v>
      </c>
      <c r="AA56">
        <f>(W56-BW56*(CB56+CC56)/1000)</f>
        <v>0</v>
      </c>
      <c r="AB56">
        <f>(-I56*44100)</f>
        <v>0</v>
      </c>
      <c r="AC56">
        <f>2*29.3*Q56*0.92*(CD56-V56)</f>
        <v>0</v>
      </c>
      <c r="AD56">
        <f>2*0.95*5.67E-8*(((CD56+$B$7)+273)^4-(V56+273)^4)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MAX(0,($B$13+$C$13*CI56)/(1+$D$13*CI56)*CB56/(CD56+273)*$E$13)</f>
        <v>0</v>
      </c>
      <c r="AK56" t="s">
        <v>292</v>
      </c>
      <c r="AL56">
        <v>10143.9</v>
      </c>
      <c r="AM56">
        <v>715.476923076923</v>
      </c>
      <c r="AN56">
        <v>3262.08</v>
      </c>
      <c r="AO56">
        <f>1-AM56/AN56</f>
        <v>0</v>
      </c>
      <c r="AP56">
        <v>-0.577747479816223</v>
      </c>
      <c r="AQ56" t="s">
        <v>488</v>
      </c>
      <c r="AR56">
        <v>15410.9</v>
      </c>
      <c r="AS56">
        <v>940.33904</v>
      </c>
      <c r="AT56">
        <v>1332.66</v>
      </c>
      <c r="AU56">
        <f>1-AS56/AT56</f>
        <v>0</v>
      </c>
      <c r="AV56">
        <v>0.5</v>
      </c>
      <c r="AW56">
        <f>BM56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 t="s">
        <v>489</v>
      </c>
      <c r="BC56">
        <v>940.33904</v>
      </c>
      <c r="BD56">
        <v>751.53</v>
      </c>
      <c r="BE56">
        <f>1-BD56/AT56</f>
        <v>0</v>
      </c>
      <c r="BF56">
        <f>(AT56-BC56)/(AT56-BD56)</f>
        <v>0</v>
      </c>
      <c r="BG56">
        <f>(AN56-AT56)/(AN56-BD56)</f>
        <v>0</v>
      </c>
      <c r="BH56">
        <f>(AT56-BC56)/(AT56-AM56)</f>
        <v>0</v>
      </c>
      <c r="BI56">
        <f>(AN56-AT56)/(AN56-AM56)</f>
        <v>0</v>
      </c>
      <c r="BJ56">
        <f>(BF56*BD56/BC56)</f>
        <v>0</v>
      </c>
      <c r="BK56">
        <f>(1-BJ56)</f>
        <v>0</v>
      </c>
      <c r="BL56">
        <f>$B$11*CJ56+$C$11*CK56+$F$11*CL56*(1-CO56)</f>
        <v>0</v>
      </c>
      <c r="BM56">
        <f>BL56*BN56</f>
        <v>0</v>
      </c>
      <c r="BN56">
        <f>($B$11*$D$9+$C$11*$D$9+$F$11*((CY56+CQ56)/MAX(CY56+CQ56+CZ56, 0.1)*$I$9+CZ56/MAX(CY56+CQ56+CZ56, 0.1)*$J$9))/($B$11+$C$11+$F$11)</f>
        <v>0</v>
      </c>
      <c r="BO56">
        <f>($B$11*$K$9+$C$11*$K$9+$F$11*((CY56+CQ56)/MAX(CY56+CQ56+CZ56, 0.1)*$P$9+CZ56/MAX(CY56+CQ56+CZ56, 0.1)*$Q$9))/($B$11+$C$11+$F$11)</f>
        <v>0</v>
      </c>
      <c r="BP56">
        <v>6</v>
      </c>
      <c r="BQ56">
        <v>0.5</v>
      </c>
      <c r="BR56" t="s">
        <v>295</v>
      </c>
      <c r="BS56">
        <v>2</v>
      </c>
      <c r="BT56">
        <v>1605220988.75</v>
      </c>
      <c r="BU56">
        <v>378.693833333333</v>
      </c>
      <c r="BV56">
        <v>399.995533333333</v>
      </c>
      <c r="BW56">
        <v>37.16552</v>
      </c>
      <c r="BX56">
        <v>29.3873766666667</v>
      </c>
      <c r="BY56">
        <v>378.699066666667</v>
      </c>
      <c r="BZ56">
        <v>36.1623966666667</v>
      </c>
      <c r="CA56">
        <v>500.095133333333</v>
      </c>
      <c r="CB56">
        <v>101.661566666667</v>
      </c>
      <c r="CC56">
        <v>0.100028783333333</v>
      </c>
      <c r="CD56">
        <v>39.16765</v>
      </c>
      <c r="CE56">
        <v>37.9530366666667</v>
      </c>
      <c r="CF56">
        <v>999.9</v>
      </c>
      <c r="CG56">
        <v>0</v>
      </c>
      <c r="CH56">
        <v>0</v>
      </c>
      <c r="CI56">
        <v>9999.792</v>
      </c>
      <c r="CJ56">
        <v>0</v>
      </c>
      <c r="CK56">
        <v>642.136066666667</v>
      </c>
      <c r="CL56">
        <v>1399.99666666667</v>
      </c>
      <c r="CM56">
        <v>0.899990533333334</v>
      </c>
      <c r="CN56">
        <v>0.10000854</v>
      </c>
      <c r="CO56">
        <v>0</v>
      </c>
      <c r="CP56">
        <v>940.6389</v>
      </c>
      <c r="CQ56">
        <v>4.99948</v>
      </c>
      <c r="CR56">
        <v>15304.31</v>
      </c>
      <c r="CS56">
        <v>11417.5266666667</v>
      </c>
      <c r="CT56">
        <v>48.8915333333333</v>
      </c>
      <c r="CU56">
        <v>50.4916</v>
      </c>
      <c r="CV56">
        <v>49.6312</v>
      </c>
      <c r="CW56">
        <v>50.2624</v>
      </c>
      <c r="CX56">
        <v>51.7395</v>
      </c>
      <c r="CY56">
        <v>1255.48566666667</v>
      </c>
      <c r="CZ56">
        <v>139.511</v>
      </c>
      <c r="DA56">
        <v>0</v>
      </c>
      <c r="DB56">
        <v>151.300000190735</v>
      </c>
      <c r="DC56">
        <v>0</v>
      </c>
      <c r="DD56">
        <v>940.33904</v>
      </c>
      <c r="DE56">
        <v>-62.2505383474619</v>
      </c>
      <c r="DF56">
        <v>-1120.79999828946</v>
      </c>
      <c r="DG56">
        <v>15299.644</v>
      </c>
      <c r="DH56">
        <v>15</v>
      </c>
      <c r="DI56">
        <v>1605220298.6</v>
      </c>
      <c r="DJ56" t="s">
        <v>480</v>
      </c>
      <c r="DK56">
        <v>1605220297.6</v>
      </c>
      <c r="DL56">
        <v>1605220298.6</v>
      </c>
      <c r="DM56">
        <v>11</v>
      </c>
      <c r="DN56">
        <v>0.052</v>
      </c>
      <c r="DO56">
        <v>-0.225</v>
      </c>
      <c r="DP56">
        <v>-0.021</v>
      </c>
      <c r="DQ56">
        <v>0.449</v>
      </c>
      <c r="DR56">
        <v>400</v>
      </c>
      <c r="DS56">
        <v>29</v>
      </c>
      <c r="DT56">
        <v>0.37</v>
      </c>
      <c r="DU56">
        <v>0.06</v>
      </c>
      <c r="DV56">
        <v>15.2107666058275</v>
      </c>
      <c r="DW56">
        <v>-0.590406569115609</v>
      </c>
      <c r="DX56">
        <v>0.0500527481430058</v>
      </c>
      <c r="DY56">
        <v>0</v>
      </c>
      <c r="DZ56">
        <v>-21.3081548387097</v>
      </c>
      <c r="EA56">
        <v>0.777387096774239</v>
      </c>
      <c r="EB56">
        <v>0.0664037058755478</v>
      </c>
      <c r="EC56">
        <v>0</v>
      </c>
      <c r="ED56">
        <v>7.78134290322581</v>
      </c>
      <c r="EE56">
        <v>-0.265468064516141</v>
      </c>
      <c r="EF56">
        <v>0.019945089652561</v>
      </c>
      <c r="EG56">
        <v>0</v>
      </c>
      <c r="EH56">
        <v>0</v>
      </c>
      <c r="EI56">
        <v>3</v>
      </c>
      <c r="EJ56" t="s">
        <v>361</v>
      </c>
      <c r="EK56">
        <v>100</v>
      </c>
      <c r="EL56">
        <v>100</v>
      </c>
      <c r="EM56">
        <v>-0.005</v>
      </c>
      <c r="EN56">
        <v>1.0012</v>
      </c>
      <c r="EO56">
        <v>0.146211963501021</v>
      </c>
      <c r="EP56">
        <v>-1.60436505785889e-05</v>
      </c>
      <c r="EQ56">
        <v>-1.15305589960158e-06</v>
      </c>
      <c r="ER56">
        <v>3.65813499827708e-10</v>
      </c>
      <c r="ES56">
        <v>0.448514999999997</v>
      </c>
      <c r="ET56">
        <v>0</v>
      </c>
      <c r="EU56">
        <v>0</v>
      </c>
      <c r="EV56">
        <v>0</v>
      </c>
      <c r="EW56">
        <v>18</v>
      </c>
      <c r="EX56">
        <v>2225</v>
      </c>
      <c r="EY56">
        <v>1</v>
      </c>
      <c r="EZ56">
        <v>25</v>
      </c>
      <c r="FA56">
        <v>11.6</v>
      </c>
      <c r="FB56">
        <v>11.6</v>
      </c>
      <c r="FC56">
        <v>2</v>
      </c>
      <c r="FD56">
        <v>516.255</v>
      </c>
      <c r="FE56">
        <v>495.122</v>
      </c>
      <c r="FF56">
        <v>38.2049</v>
      </c>
      <c r="FG56">
        <v>36.7703</v>
      </c>
      <c r="FH56">
        <v>30.0003</v>
      </c>
      <c r="FI56">
        <v>36.4564</v>
      </c>
      <c r="FJ56">
        <v>36.4674</v>
      </c>
      <c r="FK56">
        <v>19.5282</v>
      </c>
      <c r="FL56">
        <v>0</v>
      </c>
      <c r="FM56">
        <v>100</v>
      </c>
      <c r="FN56">
        <v>-999.9</v>
      </c>
      <c r="FO56">
        <v>400</v>
      </c>
      <c r="FP56">
        <v>36.3334</v>
      </c>
      <c r="FQ56">
        <v>97.338</v>
      </c>
      <c r="FR56">
        <v>101.77</v>
      </c>
    </row>
    <row r="57" spans="1:174">
      <c r="A57">
        <v>41</v>
      </c>
      <c r="B57">
        <v>1605221159</v>
      </c>
      <c r="C57">
        <v>10470.5</v>
      </c>
      <c r="D57" t="s">
        <v>490</v>
      </c>
      <c r="E57" t="s">
        <v>491</v>
      </c>
      <c r="F57" t="s">
        <v>473</v>
      </c>
      <c r="G57" t="s">
        <v>417</v>
      </c>
      <c r="H57">
        <v>1605221151.25</v>
      </c>
      <c r="I57">
        <f>(J57)/1000</f>
        <v>0</v>
      </c>
      <c r="J57">
        <f>1000*CA57*AH57*(BW57-BX57)/(100*BP57*(1000-AH57*BW57))</f>
        <v>0</v>
      </c>
      <c r="K57">
        <f>CA57*AH57*(BV57-BU57*(1000-AH57*BX57)/(1000-AH57*BW57))/(100*BP57)</f>
        <v>0</v>
      </c>
      <c r="L57">
        <f>BU57 - IF(AH57&gt;1, K57*BP57*100.0/(AJ57*CI57), 0)</f>
        <v>0</v>
      </c>
      <c r="M57">
        <f>((S57-I57/2)*L57-K57)/(S57+I57/2)</f>
        <v>0</v>
      </c>
      <c r="N57">
        <f>M57*(CB57+CC57)/1000.0</f>
        <v>0</v>
      </c>
      <c r="O57">
        <f>(BU57 - IF(AH57&gt;1, K57*BP57*100.0/(AJ57*CI57), 0))*(CB57+CC57)/1000.0</f>
        <v>0</v>
      </c>
      <c r="P57">
        <f>2.0/((1/R57-1/Q57)+SIGN(R57)*SQRT((1/R57-1/Q57)*(1/R57-1/Q57) + 4*BQ57/((BQ57+1)*(BQ57+1))*(2*1/R57*1/Q57-1/Q57*1/Q57)))</f>
        <v>0</v>
      </c>
      <c r="Q57">
        <f>IF(LEFT(BR57,1)&lt;&gt;"0",IF(LEFT(BR57,1)="1",3.0,BS57),$D$5+$E$5*(CI57*CB57/($K$5*1000))+$F$5*(CI57*CB57/($K$5*1000))*MAX(MIN(BP57,$J$5),$I$5)*MAX(MIN(BP57,$J$5),$I$5)+$G$5*MAX(MIN(BP57,$J$5),$I$5)*(CI57*CB57/($K$5*1000))+$H$5*(CI57*CB57/($K$5*1000))*(CI57*CB57/($K$5*1000)))</f>
        <v>0</v>
      </c>
      <c r="R57">
        <f>I57*(1000-(1000*0.61365*exp(17.502*V57/(240.97+V57))/(CB57+CC57)+BW57)/2)/(1000*0.61365*exp(17.502*V57/(240.97+V57))/(CB57+CC57)-BW57)</f>
        <v>0</v>
      </c>
      <c r="S57">
        <f>1/((BQ57+1)/(P57/1.6)+1/(Q57/1.37)) + BQ57/((BQ57+1)/(P57/1.6) + BQ57/(Q57/1.37))</f>
        <v>0</v>
      </c>
      <c r="T57">
        <f>(BM57*BO57)</f>
        <v>0</v>
      </c>
      <c r="U57">
        <f>(CD57+(T57+2*0.95*5.67E-8*(((CD57+$B$7)+273)^4-(CD57+273)^4)-44100*I57)/(1.84*29.3*Q57+8*0.95*5.67E-8*(CD57+273)^3))</f>
        <v>0</v>
      </c>
      <c r="V57">
        <f>($C$7*CE57+$D$7*CF57+$E$7*U57)</f>
        <v>0</v>
      </c>
      <c r="W57">
        <f>0.61365*exp(17.502*V57/(240.97+V57))</f>
        <v>0</v>
      </c>
      <c r="X57">
        <f>(Y57/Z57*100)</f>
        <v>0</v>
      </c>
      <c r="Y57">
        <f>BW57*(CB57+CC57)/1000</f>
        <v>0</v>
      </c>
      <c r="Z57">
        <f>0.61365*exp(17.502*CD57/(240.97+CD57))</f>
        <v>0</v>
      </c>
      <c r="AA57">
        <f>(W57-BW57*(CB57+CC57)/1000)</f>
        <v>0</v>
      </c>
      <c r="AB57">
        <f>(-I57*44100)</f>
        <v>0</v>
      </c>
      <c r="AC57">
        <f>2*29.3*Q57*0.92*(CD57-V57)</f>
        <v>0</v>
      </c>
      <c r="AD57">
        <f>2*0.95*5.67E-8*(((CD57+$B$7)+273)^4-(V57+273)^4)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MAX(0,($B$13+$C$13*CI57)/(1+$D$13*CI57)*CB57/(CD57+273)*$E$13)</f>
        <v>0</v>
      </c>
      <c r="AK57" t="s">
        <v>292</v>
      </c>
      <c r="AL57">
        <v>10143.9</v>
      </c>
      <c r="AM57">
        <v>715.476923076923</v>
      </c>
      <c r="AN57">
        <v>3262.08</v>
      </c>
      <c r="AO57">
        <f>1-AM57/AN57</f>
        <v>0</v>
      </c>
      <c r="AP57">
        <v>-0.577747479816223</v>
      </c>
      <c r="AQ57" t="s">
        <v>492</v>
      </c>
      <c r="AR57">
        <v>15405</v>
      </c>
      <c r="AS57">
        <v>806.970615384615</v>
      </c>
      <c r="AT57">
        <v>1132.93</v>
      </c>
      <c r="AU57">
        <f>1-AS57/AT57</f>
        <v>0</v>
      </c>
      <c r="AV57">
        <v>0.5</v>
      </c>
      <c r="AW57">
        <f>BM57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 t="s">
        <v>493</v>
      </c>
      <c r="BC57">
        <v>806.970615384615</v>
      </c>
      <c r="BD57">
        <v>635.8</v>
      </c>
      <c r="BE57">
        <f>1-BD57/AT57</f>
        <v>0</v>
      </c>
      <c r="BF57">
        <f>(AT57-BC57)/(AT57-BD57)</f>
        <v>0</v>
      </c>
      <c r="BG57">
        <f>(AN57-AT57)/(AN57-BD57)</f>
        <v>0</v>
      </c>
      <c r="BH57">
        <f>(AT57-BC57)/(AT57-AM57)</f>
        <v>0</v>
      </c>
      <c r="BI57">
        <f>(AN57-AT57)/(AN57-AM57)</f>
        <v>0</v>
      </c>
      <c r="BJ57">
        <f>(BF57*BD57/BC57)</f>
        <v>0</v>
      </c>
      <c r="BK57">
        <f>(1-BJ57)</f>
        <v>0</v>
      </c>
      <c r="BL57">
        <f>$B$11*CJ57+$C$11*CK57+$F$11*CL57*(1-CO57)</f>
        <v>0</v>
      </c>
      <c r="BM57">
        <f>BL57*BN57</f>
        <v>0</v>
      </c>
      <c r="BN57">
        <f>($B$11*$D$9+$C$11*$D$9+$F$11*((CY57+CQ57)/MAX(CY57+CQ57+CZ57, 0.1)*$I$9+CZ57/MAX(CY57+CQ57+CZ57, 0.1)*$J$9))/($B$11+$C$11+$F$11)</f>
        <v>0</v>
      </c>
      <c r="BO57">
        <f>($B$11*$K$9+$C$11*$K$9+$F$11*((CY57+CQ57)/MAX(CY57+CQ57+CZ57, 0.1)*$P$9+CZ57/MAX(CY57+CQ57+CZ57, 0.1)*$Q$9))/($B$11+$C$11+$F$11)</f>
        <v>0</v>
      </c>
      <c r="BP57">
        <v>6</v>
      </c>
      <c r="BQ57">
        <v>0.5</v>
      </c>
      <c r="BR57" t="s">
        <v>295</v>
      </c>
      <c r="BS57">
        <v>2</v>
      </c>
      <c r="BT57">
        <v>1605221151.25</v>
      </c>
      <c r="BU57">
        <v>381.7333</v>
      </c>
      <c r="BV57">
        <v>400.0014</v>
      </c>
      <c r="BW57">
        <v>35.7119733333333</v>
      </c>
      <c r="BX57">
        <v>29.33429</v>
      </c>
      <c r="BY57">
        <v>381.740766666667</v>
      </c>
      <c r="BZ57">
        <v>34.77802</v>
      </c>
      <c r="CA57">
        <v>500.097633333333</v>
      </c>
      <c r="CB57">
        <v>101.665366666667</v>
      </c>
      <c r="CC57">
        <v>0.100034816666667</v>
      </c>
      <c r="CD57">
        <v>38.93268</v>
      </c>
      <c r="CE57">
        <v>38.1432133333333</v>
      </c>
      <c r="CF57">
        <v>999.9</v>
      </c>
      <c r="CG57">
        <v>0</v>
      </c>
      <c r="CH57">
        <v>0</v>
      </c>
      <c r="CI57">
        <v>10001.4356666667</v>
      </c>
      <c r="CJ57">
        <v>0</v>
      </c>
      <c r="CK57">
        <v>598.539033333333</v>
      </c>
      <c r="CL57">
        <v>1399.99066666667</v>
      </c>
      <c r="CM57">
        <v>0.900003666666667</v>
      </c>
      <c r="CN57">
        <v>0.0999960666666667</v>
      </c>
      <c r="CO57">
        <v>0</v>
      </c>
      <c r="CP57">
        <v>807.636566666667</v>
      </c>
      <c r="CQ57">
        <v>4.99948</v>
      </c>
      <c r="CR57">
        <v>13233.08</v>
      </c>
      <c r="CS57">
        <v>11417.53</v>
      </c>
      <c r="CT57">
        <v>48.7038</v>
      </c>
      <c r="CU57">
        <v>50.3998</v>
      </c>
      <c r="CV57">
        <v>49.4705333333333</v>
      </c>
      <c r="CW57">
        <v>50.0788</v>
      </c>
      <c r="CX57">
        <v>51.5122666666667</v>
      </c>
      <c r="CY57">
        <v>1255.49766666667</v>
      </c>
      <c r="CZ57">
        <v>139.493333333333</v>
      </c>
      <c r="DA57">
        <v>0</v>
      </c>
      <c r="DB57">
        <v>162</v>
      </c>
      <c r="DC57">
        <v>0</v>
      </c>
      <c r="DD57">
        <v>806.970615384615</v>
      </c>
      <c r="DE57">
        <v>-81.6272135659872</v>
      </c>
      <c r="DF57">
        <v>-1826.83418551918</v>
      </c>
      <c r="DG57">
        <v>13219.05</v>
      </c>
      <c r="DH57">
        <v>15</v>
      </c>
      <c r="DI57">
        <v>1605220298.6</v>
      </c>
      <c r="DJ57" t="s">
        <v>480</v>
      </c>
      <c r="DK57">
        <v>1605220297.6</v>
      </c>
      <c r="DL57">
        <v>1605220298.6</v>
      </c>
      <c r="DM57">
        <v>11</v>
      </c>
      <c r="DN57">
        <v>0.052</v>
      </c>
      <c r="DO57">
        <v>-0.225</v>
      </c>
      <c r="DP57">
        <v>-0.021</v>
      </c>
      <c r="DQ57">
        <v>0.449</v>
      </c>
      <c r="DR57">
        <v>400</v>
      </c>
      <c r="DS57">
        <v>29</v>
      </c>
      <c r="DT57">
        <v>0.37</v>
      </c>
      <c r="DU57">
        <v>0.06</v>
      </c>
      <c r="DV57">
        <v>13.1240050685301</v>
      </c>
      <c r="DW57">
        <v>-0.100926019761768</v>
      </c>
      <c r="DX57">
        <v>0.033648328727368</v>
      </c>
      <c r="DY57">
        <v>1</v>
      </c>
      <c r="DZ57">
        <v>-18.2707612903226</v>
      </c>
      <c r="EA57">
        <v>0.0967403225807121</v>
      </c>
      <c r="EB57">
        <v>0.0396752761026175</v>
      </c>
      <c r="EC57">
        <v>1</v>
      </c>
      <c r="ED57">
        <v>6.3774264516129</v>
      </c>
      <c r="EE57">
        <v>0.0249633870967621</v>
      </c>
      <c r="EF57">
        <v>0.00323752449076515</v>
      </c>
      <c r="EG57">
        <v>1</v>
      </c>
      <c r="EH57">
        <v>3</v>
      </c>
      <c r="EI57">
        <v>3</v>
      </c>
      <c r="EJ57" t="s">
        <v>297</v>
      </c>
      <c r="EK57">
        <v>100</v>
      </c>
      <c r="EL57">
        <v>100</v>
      </c>
      <c r="EM57">
        <v>-0.008</v>
      </c>
      <c r="EN57">
        <v>0.9341</v>
      </c>
      <c r="EO57">
        <v>0.146211963501021</v>
      </c>
      <c r="EP57">
        <v>-1.60436505785889e-05</v>
      </c>
      <c r="EQ57">
        <v>-1.15305589960158e-06</v>
      </c>
      <c r="ER57">
        <v>3.65813499827708e-10</v>
      </c>
      <c r="ES57">
        <v>0.448514999999997</v>
      </c>
      <c r="ET57">
        <v>0</v>
      </c>
      <c r="EU57">
        <v>0</v>
      </c>
      <c r="EV57">
        <v>0</v>
      </c>
      <c r="EW57">
        <v>18</v>
      </c>
      <c r="EX57">
        <v>2225</v>
      </c>
      <c r="EY57">
        <v>1</v>
      </c>
      <c r="EZ57">
        <v>25</v>
      </c>
      <c r="FA57">
        <v>14.4</v>
      </c>
      <c r="FB57">
        <v>14.3</v>
      </c>
      <c r="FC57">
        <v>2</v>
      </c>
      <c r="FD57">
        <v>516.106</v>
      </c>
      <c r="FE57">
        <v>495.37</v>
      </c>
      <c r="FF57">
        <v>37.9973</v>
      </c>
      <c r="FG57">
        <v>36.7964</v>
      </c>
      <c r="FH57">
        <v>29.9999</v>
      </c>
      <c r="FI57">
        <v>36.5129</v>
      </c>
      <c r="FJ57">
        <v>36.529</v>
      </c>
      <c r="FK57">
        <v>19.5272</v>
      </c>
      <c r="FL57">
        <v>0</v>
      </c>
      <c r="FM57">
        <v>100</v>
      </c>
      <c r="FN57">
        <v>-999.9</v>
      </c>
      <c r="FO57">
        <v>400</v>
      </c>
      <c r="FP57">
        <v>36.7634</v>
      </c>
      <c r="FQ57">
        <v>97.3454</v>
      </c>
      <c r="FR57">
        <v>101.77</v>
      </c>
    </row>
    <row r="58" spans="1:174">
      <c r="A58">
        <v>42</v>
      </c>
      <c r="B58">
        <v>1605221356.5</v>
      </c>
      <c r="C58">
        <v>10668</v>
      </c>
      <c r="D58" t="s">
        <v>494</v>
      </c>
      <c r="E58" t="s">
        <v>495</v>
      </c>
      <c r="F58" t="s">
        <v>473</v>
      </c>
      <c r="G58" t="s">
        <v>417</v>
      </c>
      <c r="H58">
        <v>1605221348.75</v>
      </c>
      <c r="I58">
        <f>(J58)/1000</f>
        <v>0</v>
      </c>
      <c r="J58">
        <f>1000*CA58*AH58*(BW58-BX58)/(100*BP58*(1000-AH58*BW58))</f>
        <v>0</v>
      </c>
      <c r="K58">
        <f>CA58*AH58*(BV58-BU58*(1000-AH58*BX58)/(1000-AH58*BW58))/(100*BP58)</f>
        <v>0</v>
      </c>
      <c r="L58">
        <f>BU58 - IF(AH58&gt;1, K58*BP58*100.0/(AJ58*CI58), 0)</f>
        <v>0</v>
      </c>
      <c r="M58">
        <f>((S58-I58/2)*L58-K58)/(S58+I58/2)</f>
        <v>0</v>
      </c>
      <c r="N58">
        <f>M58*(CB58+CC58)/1000.0</f>
        <v>0</v>
      </c>
      <c r="O58">
        <f>(BU58 - IF(AH58&gt;1, K58*BP58*100.0/(AJ58*CI58), 0))*(CB58+CC58)/1000.0</f>
        <v>0</v>
      </c>
      <c r="P58">
        <f>2.0/((1/R58-1/Q58)+SIGN(R58)*SQRT((1/R58-1/Q58)*(1/R58-1/Q58) + 4*BQ58/((BQ58+1)*(BQ58+1))*(2*1/R58*1/Q58-1/Q58*1/Q58)))</f>
        <v>0</v>
      </c>
      <c r="Q58">
        <f>IF(LEFT(BR58,1)&lt;&gt;"0",IF(LEFT(BR58,1)="1",3.0,BS58),$D$5+$E$5*(CI58*CB58/($K$5*1000))+$F$5*(CI58*CB58/($K$5*1000))*MAX(MIN(BP58,$J$5),$I$5)*MAX(MIN(BP58,$J$5),$I$5)+$G$5*MAX(MIN(BP58,$J$5),$I$5)*(CI58*CB58/($K$5*1000))+$H$5*(CI58*CB58/($K$5*1000))*(CI58*CB58/($K$5*1000)))</f>
        <v>0</v>
      </c>
      <c r="R58">
        <f>I58*(1000-(1000*0.61365*exp(17.502*V58/(240.97+V58))/(CB58+CC58)+BW58)/2)/(1000*0.61365*exp(17.502*V58/(240.97+V58))/(CB58+CC58)-BW58)</f>
        <v>0</v>
      </c>
      <c r="S58">
        <f>1/((BQ58+1)/(P58/1.6)+1/(Q58/1.37)) + BQ58/((BQ58+1)/(P58/1.6) + BQ58/(Q58/1.37))</f>
        <v>0</v>
      </c>
      <c r="T58">
        <f>(BM58*BO58)</f>
        <v>0</v>
      </c>
      <c r="U58">
        <f>(CD58+(T58+2*0.95*5.67E-8*(((CD58+$B$7)+273)^4-(CD58+273)^4)-44100*I58)/(1.84*29.3*Q58+8*0.95*5.67E-8*(CD58+273)^3))</f>
        <v>0</v>
      </c>
      <c r="V58">
        <f>($C$7*CE58+$D$7*CF58+$E$7*U58)</f>
        <v>0</v>
      </c>
      <c r="W58">
        <f>0.61365*exp(17.502*V58/(240.97+V58))</f>
        <v>0</v>
      </c>
      <c r="X58">
        <f>(Y58/Z58*100)</f>
        <v>0</v>
      </c>
      <c r="Y58">
        <f>BW58*(CB58+CC58)/1000</f>
        <v>0</v>
      </c>
      <c r="Z58">
        <f>0.61365*exp(17.502*CD58/(240.97+CD58))</f>
        <v>0</v>
      </c>
      <c r="AA58">
        <f>(W58-BW58*(CB58+CC58)/1000)</f>
        <v>0</v>
      </c>
      <c r="AB58">
        <f>(-I58*44100)</f>
        <v>0</v>
      </c>
      <c r="AC58">
        <f>2*29.3*Q58*0.92*(CD58-V58)</f>
        <v>0</v>
      </c>
      <c r="AD58">
        <f>2*0.95*5.67E-8*(((CD58+$B$7)+273)^4-(V58+273)^4)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MAX(0,($B$13+$C$13*CI58)/(1+$D$13*CI58)*CB58/(CD58+273)*$E$13)</f>
        <v>0</v>
      </c>
      <c r="AK58" t="s">
        <v>292</v>
      </c>
      <c r="AL58">
        <v>10143.9</v>
      </c>
      <c r="AM58">
        <v>715.476923076923</v>
      </c>
      <c r="AN58">
        <v>3262.08</v>
      </c>
      <c r="AO58">
        <f>1-AM58/AN58</f>
        <v>0</v>
      </c>
      <c r="AP58">
        <v>-0.577747479816223</v>
      </c>
      <c r="AQ58" t="s">
        <v>496</v>
      </c>
      <c r="AR58">
        <v>15386.4</v>
      </c>
      <c r="AS58">
        <v>891.11968</v>
      </c>
      <c r="AT58">
        <v>1223.62</v>
      </c>
      <c r="AU58">
        <f>1-AS58/AT58</f>
        <v>0</v>
      </c>
      <c r="AV58">
        <v>0.5</v>
      </c>
      <c r="AW58">
        <f>BM58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 t="s">
        <v>497</v>
      </c>
      <c r="BC58">
        <v>891.11968</v>
      </c>
      <c r="BD58">
        <v>650.93</v>
      </c>
      <c r="BE58">
        <f>1-BD58/AT58</f>
        <v>0</v>
      </c>
      <c r="BF58">
        <f>(AT58-BC58)/(AT58-BD58)</f>
        <v>0</v>
      </c>
      <c r="BG58">
        <f>(AN58-AT58)/(AN58-BD58)</f>
        <v>0</v>
      </c>
      <c r="BH58">
        <f>(AT58-BC58)/(AT58-AM58)</f>
        <v>0</v>
      </c>
      <c r="BI58">
        <f>(AN58-AT58)/(AN58-AM58)</f>
        <v>0</v>
      </c>
      <c r="BJ58">
        <f>(BF58*BD58/BC58)</f>
        <v>0</v>
      </c>
      <c r="BK58">
        <f>(1-BJ58)</f>
        <v>0</v>
      </c>
      <c r="BL58">
        <f>$B$11*CJ58+$C$11*CK58+$F$11*CL58*(1-CO58)</f>
        <v>0</v>
      </c>
      <c r="BM58">
        <f>BL58*BN58</f>
        <v>0</v>
      </c>
      <c r="BN58">
        <f>($B$11*$D$9+$C$11*$D$9+$F$11*((CY58+CQ58)/MAX(CY58+CQ58+CZ58, 0.1)*$I$9+CZ58/MAX(CY58+CQ58+CZ58, 0.1)*$J$9))/($B$11+$C$11+$F$11)</f>
        <v>0</v>
      </c>
      <c r="BO58">
        <f>($B$11*$K$9+$C$11*$K$9+$F$11*((CY58+CQ58)/MAX(CY58+CQ58+CZ58, 0.1)*$P$9+CZ58/MAX(CY58+CQ58+CZ58, 0.1)*$Q$9))/($B$11+$C$11+$F$11)</f>
        <v>0</v>
      </c>
      <c r="BP58">
        <v>6</v>
      </c>
      <c r="BQ58">
        <v>0.5</v>
      </c>
      <c r="BR58" t="s">
        <v>295</v>
      </c>
      <c r="BS58">
        <v>2</v>
      </c>
      <c r="BT58">
        <v>1605221348.75</v>
      </c>
      <c r="BU58">
        <v>378.294966666667</v>
      </c>
      <c r="BV58">
        <v>399.9718</v>
      </c>
      <c r="BW58">
        <v>37.6586166666667</v>
      </c>
      <c r="BX58">
        <v>29.3513166666667</v>
      </c>
      <c r="BY58">
        <v>378.300033333333</v>
      </c>
      <c r="BZ58">
        <v>36.6322366666667</v>
      </c>
      <c r="CA58">
        <v>500.078166666667</v>
      </c>
      <c r="CB58">
        <v>101.668066666667</v>
      </c>
      <c r="CC58">
        <v>0.0999943333333333</v>
      </c>
      <c r="CD58">
        <v>38.9332933333333</v>
      </c>
      <c r="CE58">
        <v>38.1331833333333</v>
      </c>
      <c r="CF58">
        <v>999.9</v>
      </c>
      <c r="CG58">
        <v>0</v>
      </c>
      <c r="CH58">
        <v>0</v>
      </c>
      <c r="CI58">
        <v>10004.123</v>
      </c>
      <c r="CJ58">
        <v>0</v>
      </c>
      <c r="CK58">
        <v>304.535233333333</v>
      </c>
      <c r="CL58">
        <v>1399.99966666667</v>
      </c>
      <c r="CM58">
        <v>0.899993666666666</v>
      </c>
      <c r="CN58">
        <v>0.100006466666667</v>
      </c>
      <c r="CO58">
        <v>0</v>
      </c>
      <c r="CP58">
        <v>892.0112</v>
      </c>
      <c r="CQ58">
        <v>4.99948</v>
      </c>
      <c r="CR58">
        <v>15235.4</v>
      </c>
      <c r="CS58">
        <v>11417.56</v>
      </c>
      <c r="CT58">
        <v>48.75</v>
      </c>
      <c r="CU58">
        <v>50.3414</v>
      </c>
      <c r="CV58">
        <v>49.4579333333333</v>
      </c>
      <c r="CW58">
        <v>50.2038</v>
      </c>
      <c r="CX58">
        <v>51.5371333333333</v>
      </c>
      <c r="CY58">
        <v>1255.49133333333</v>
      </c>
      <c r="CZ58">
        <v>139.511</v>
      </c>
      <c r="DA58">
        <v>0</v>
      </c>
      <c r="DB58">
        <v>196.900000095367</v>
      </c>
      <c r="DC58">
        <v>0</v>
      </c>
      <c r="DD58">
        <v>891.11968</v>
      </c>
      <c r="DE58">
        <v>-64.6777691473955</v>
      </c>
      <c r="DF58">
        <v>-276.261538715722</v>
      </c>
      <c r="DG58">
        <v>15229.68</v>
      </c>
      <c r="DH58">
        <v>15</v>
      </c>
      <c r="DI58">
        <v>1605220298.6</v>
      </c>
      <c r="DJ58" t="s">
        <v>480</v>
      </c>
      <c r="DK58">
        <v>1605220297.6</v>
      </c>
      <c r="DL58">
        <v>1605220298.6</v>
      </c>
      <c r="DM58">
        <v>11</v>
      </c>
      <c r="DN58">
        <v>0.052</v>
      </c>
      <c r="DO58">
        <v>-0.225</v>
      </c>
      <c r="DP58">
        <v>-0.021</v>
      </c>
      <c r="DQ58">
        <v>0.449</v>
      </c>
      <c r="DR58">
        <v>400</v>
      </c>
      <c r="DS58">
        <v>29</v>
      </c>
      <c r="DT58">
        <v>0.37</v>
      </c>
      <c r="DU58">
        <v>0.06</v>
      </c>
      <c r="DV58">
        <v>15.3452442900853</v>
      </c>
      <c r="DW58">
        <v>-0.0691134699906594</v>
      </c>
      <c r="DX58">
        <v>0.021602878584437</v>
      </c>
      <c r="DY58">
        <v>1</v>
      </c>
      <c r="DZ58">
        <v>-21.677964516129</v>
      </c>
      <c r="EA58">
        <v>0.0111048387096655</v>
      </c>
      <c r="EB58">
        <v>0.0258226275915836</v>
      </c>
      <c r="EC58">
        <v>1</v>
      </c>
      <c r="ED58">
        <v>8.30586935483871</v>
      </c>
      <c r="EE58">
        <v>0.081524032258057</v>
      </c>
      <c r="EF58">
        <v>0.00666242905208685</v>
      </c>
      <c r="EG58">
        <v>1</v>
      </c>
      <c r="EH58">
        <v>3</v>
      </c>
      <c r="EI58">
        <v>3</v>
      </c>
      <c r="EJ58" t="s">
        <v>297</v>
      </c>
      <c r="EK58">
        <v>100</v>
      </c>
      <c r="EL58">
        <v>100</v>
      </c>
      <c r="EM58">
        <v>-0.005</v>
      </c>
      <c r="EN58">
        <v>1.0273</v>
      </c>
      <c r="EO58">
        <v>0.146211963501021</v>
      </c>
      <c r="EP58">
        <v>-1.60436505785889e-05</v>
      </c>
      <c r="EQ58">
        <v>-1.15305589960158e-06</v>
      </c>
      <c r="ER58">
        <v>3.65813499827708e-10</v>
      </c>
      <c r="ES58">
        <v>0.448514999999997</v>
      </c>
      <c r="ET58">
        <v>0</v>
      </c>
      <c r="EU58">
        <v>0</v>
      </c>
      <c r="EV58">
        <v>0</v>
      </c>
      <c r="EW58">
        <v>18</v>
      </c>
      <c r="EX58">
        <v>2225</v>
      </c>
      <c r="EY58">
        <v>1</v>
      </c>
      <c r="EZ58">
        <v>25</v>
      </c>
      <c r="FA58">
        <v>17.6</v>
      </c>
      <c r="FB58">
        <v>17.6</v>
      </c>
      <c r="FC58">
        <v>2</v>
      </c>
      <c r="FD58">
        <v>518.202</v>
      </c>
      <c r="FE58">
        <v>495.941</v>
      </c>
      <c r="FF58">
        <v>37.9302</v>
      </c>
      <c r="FG58">
        <v>36.8143</v>
      </c>
      <c r="FH58">
        <v>30.0004</v>
      </c>
      <c r="FI58">
        <v>36.5612</v>
      </c>
      <c r="FJ58">
        <v>36.5801</v>
      </c>
      <c r="FK58">
        <v>19.5282</v>
      </c>
      <c r="FL58">
        <v>0</v>
      </c>
      <c r="FM58">
        <v>100</v>
      </c>
      <c r="FN58">
        <v>-999.9</v>
      </c>
      <c r="FO58">
        <v>400</v>
      </c>
      <c r="FP58">
        <v>35.3391</v>
      </c>
      <c r="FQ58">
        <v>97.3337</v>
      </c>
      <c r="FR58">
        <v>101.755</v>
      </c>
    </row>
    <row r="59" spans="1:174">
      <c r="A59">
        <v>43</v>
      </c>
      <c r="B59">
        <v>1605221553</v>
      </c>
      <c r="C59">
        <v>10864.5</v>
      </c>
      <c r="D59" t="s">
        <v>498</v>
      </c>
      <c r="E59" t="s">
        <v>499</v>
      </c>
      <c r="F59" t="s">
        <v>305</v>
      </c>
      <c r="G59" t="s">
        <v>500</v>
      </c>
      <c r="H59">
        <v>1605221545.25</v>
      </c>
      <c r="I59">
        <f>(J59)/1000</f>
        <v>0</v>
      </c>
      <c r="J59">
        <f>1000*CA59*AH59*(BW59-BX59)/(100*BP59*(1000-AH59*BW59))</f>
        <v>0</v>
      </c>
      <c r="K59">
        <f>CA59*AH59*(BV59-BU59*(1000-AH59*BX59)/(1000-AH59*BW59))/(100*BP59)</f>
        <v>0</v>
      </c>
      <c r="L59">
        <f>BU59 - IF(AH59&gt;1, K59*BP59*100.0/(AJ59*CI59), 0)</f>
        <v>0</v>
      </c>
      <c r="M59">
        <f>((S59-I59/2)*L59-K59)/(S59+I59/2)</f>
        <v>0</v>
      </c>
      <c r="N59">
        <f>M59*(CB59+CC59)/1000.0</f>
        <v>0</v>
      </c>
      <c r="O59">
        <f>(BU59 - IF(AH59&gt;1, K59*BP59*100.0/(AJ59*CI59), 0))*(CB59+CC59)/1000.0</f>
        <v>0</v>
      </c>
      <c r="P59">
        <f>2.0/((1/R59-1/Q59)+SIGN(R59)*SQRT((1/R59-1/Q59)*(1/R59-1/Q59) + 4*BQ59/((BQ59+1)*(BQ59+1))*(2*1/R59*1/Q59-1/Q59*1/Q59)))</f>
        <v>0</v>
      </c>
      <c r="Q59">
        <f>IF(LEFT(BR59,1)&lt;&gt;"0",IF(LEFT(BR59,1)="1",3.0,BS59),$D$5+$E$5*(CI59*CB59/($K$5*1000))+$F$5*(CI59*CB59/($K$5*1000))*MAX(MIN(BP59,$J$5),$I$5)*MAX(MIN(BP59,$J$5),$I$5)+$G$5*MAX(MIN(BP59,$J$5),$I$5)*(CI59*CB59/($K$5*1000))+$H$5*(CI59*CB59/($K$5*1000))*(CI59*CB59/($K$5*1000)))</f>
        <v>0</v>
      </c>
      <c r="R59">
        <f>I59*(1000-(1000*0.61365*exp(17.502*V59/(240.97+V59))/(CB59+CC59)+BW59)/2)/(1000*0.61365*exp(17.502*V59/(240.97+V59))/(CB59+CC59)-BW59)</f>
        <v>0</v>
      </c>
      <c r="S59">
        <f>1/((BQ59+1)/(P59/1.6)+1/(Q59/1.37)) + BQ59/((BQ59+1)/(P59/1.6) + BQ59/(Q59/1.37))</f>
        <v>0</v>
      </c>
      <c r="T59">
        <f>(BM59*BO59)</f>
        <v>0</v>
      </c>
      <c r="U59">
        <f>(CD59+(T59+2*0.95*5.67E-8*(((CD59+$B$7)+273)^4-(CD59+273)^4)-44100*I59)/(1.84*29.3*Q59+8*0.95*5.67E-8*(CD59+273)^3))</f>
        <v>0</v>
      </c>
      <c r="V59">
        <f>($C$7*CE59+$D$7*CF59+$E$7*U59)</f>
        <v>0</v>
      </c>
      <c r="W59">
        <f>0.61365*exp(17.502*V59/(240.97+V59))</f>
        <v>0</v>
      </c>
      <c r="X59">
        <f>(Y59/Z59*100)</f>
        <v>0</v>
      </c>
      <c r="Y59">
        <f>BW59*(CB59+CC59)/1000</f>
        <v>0</v>
      </c>
      <c r="Z59">
        <f>0.61365*exp(17.502*CD59/(240.97+CD59))</f>
        <v>0</v>
      </c>
      <c r="AA59">
        <f>(W59-BW59*(CB59+CC59)/1000)</f>
        <v>0</v>
      </c>
      <c r="AB59">
        <f>(-I59*44100)</f>
        <v>0</v>
      </c>
      <c r="AC59">
        <f>2*29.3*Q59*0.92*(CD59-V59)</f>
        <v>0</v>
      </c>
      <c r="AD59">
        <f>2*0.95*5.67E-8*(((CD59+$B$7)+273)^4-(V59+273)^4)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MAX(0,($B$13+$C$13*CI59)/(1+$D$13*CI59)*CB59/(CD59+273)*$E$13)</f>
        <v>0</v>
      </c>
      <c r="AK59" t="s">
        <v>292</v>
      </c>
      <c r="AL59">
        <v>10143.9</v>
      </c>
      <c r="AM59">
        <v>715.476923076923</v>
      </c>
      <c r="AN59">
        <v>3262.08</v>
      </c>
      <c r="AO59">
        <f>1-AM59/AN59</f>
        <v>0</v>
      </c>
      <c r="AP59">
        <v>-0.577747479816223</v>
      </c>
      <c r="AQ59" t="s">
        <v>501</v>
      </c>
      <c r="AR59">
        <v>15518</v>
      </c>
      <c r="AS59">
        <v>566.278269230769</v>
      </c>
      <c r="AT59">
        <v>663.55</v>
      </c>
      <c r="AU59">
        <f>1-AS59/AT59</f>
        <v>0</v>
      </c>
      <c r="AV59">
        <v>0.5</v>
      </c>
      <c r="AW59">
        <f>BM59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 t="s">
        <v>502</v>
      </c>
      <c r="BC59">
        <v>566.278269230769</v>
      </c>
      <c r="BD59">
        <v>472.94</v>
      </c>
      <c r="BE59">
        <f>1-BD59/AT59</f>
        <v>0</v>
      </c>
      <c r="BF59">
        <f>(AT59-BC59)/(AT59-BD59)</f>
        <v>0</v>
      </c>
      <c r="BG59">
        <f>(AN59-AT59)/(AN59-BD59)</f>
        <v>0</v>
      </c>
      <c r="BH59">
        <f>(AT59-BC59)/(AT59-AM59)</f>
        <v>0</v>
      </c>
      <c r="BI59">
        <f>(AN59-AT59)/(AN59-AM59)</f>
        <v>0</v>
      </c>
      <c r="BJ59">
        <f>(BF59*BD59/BC59)</f>
        <v>0</v>
      </c>
      <c r="BK59">
        <f>(1-BJ59)</f>
        <v>0</v>
      </c>
      <c r="BL59">
        <f>$B$11*CJ59+$C$11*CK59+$F$11*CL59*(1-CO59)</f>
        <v>0</v>
      </c>
      <c r="BM59">
        <f>BL59*BN59</f>
        <v>0</v>
      </c>
      <c r="BN59">
        <f>($B$11*$D$9+$C$11*$D$9+$F$11*((CY59+CQ59)/MAX(CY59+CQ59+CZ59, 0.1)*$I$9+CZ59/MAX(CY59+CQ59+CZ59, 0.1)*$J$9))/($B$11+$C$11+$F$11)</f>
        <v>0</v>
      </c>
      <c r="BO59">
        <f>($B$11*$K$9+$C$11*$K$9+$F$11*((CY59+CQ59)/MAX(CY59+CQ59+CZ59, 0.1)*$P$9+CZ59/MAX(CY59+CQ59+CZ59, 0.1)*$Q$9))/($B$11+$C$11+$F$11)</f>
        <v>0</v>
      </c>
      <c r="BP59">
        <v>6</v>
      </c>
      <c r="BQ59">
        <v>0.5</v>
      </c>
      <c r="BR59" t="s">
        <v>295</v>
      </c>
      <c r="BS59">
        <v>2</v>
      </c>
      <c r="BT59">
        <v>1605221545.25</v>
      </c>
      <c r="BU59">
        <v>396.7731</v>
      </c>
      <c r="BV59">
        <v>400.0031</v>
      </c>
      <c r="BW59">
        <v>30.4445533333333</v>
      </c>
      <c r="BX59">
        <v>29.4777066666667</v>
      </c>
      <c r="BY59">
        <v>396.7094</v>
      </c>
      <c r="BZ59">
        <v>29.77381</v>
      </c>
      <c r="CA59">
        <v>500.085433333333</v>
      </c>
      <c r="CB59">
        <v>101.662966666667</v>
      </c>
      <c r="CC59">
        <v>0.100030863333333</v>
      </c>
      <c r="CD59">
        <v>39.2458233333333</v>
      </c>
      <c r="CE59">
        <v>39.4805933333333</v>
      </c>
      <c r="CF59">
        <v>999.9</v>
      </c>
      <c r="CG59">
        <v>0</v>
      </c>
      <c r="CH59">
        <v>0</v>
      </c>
      <c r="CI59">
        <v>9997.93133333333</v>
      </c>
      <c r="CJ59">
        <v>0</v>
      </c>
      <c r="CK59">
        <v>236.521933333333</v>
      </c>
      <c r="CL59">
        <v>1399.98433333333</v>
      </c>
      <c r="CM59">
        <v>0.899991766666667</v>
      </c>
      <c r="CN59">
        <v>0.100008163333333</v>
      </c>
      <c r="CO59">
        <v>0</v>
      </c>
      <c r="CP59">
        <v>566.400933333333</v>
      </c>
      <c r="CQ59">
        <v>4.99948</v>
      </c>
      <c r="CR59">
        <v>10032.46</v>
      </c>
      <c r="CS59">
        <v>11417.4266666667</v>
      </c>
      <c r="CT59">
        <v>48.7851333333333</v>
      </c>
      <c r="CU59">
        <v>50.3183</v>
      </c>
      <c r="CV59">
        <v>49.5413333333333</v>
      </c>
      <c r="CW59">
        <v>50.2080666666667</v>
      </c>
      <c r="CX59">
        <v>51.6476</v>
      </c>
      <c r="CY59">
        <v>1255.47466666667</v>
      </c>
      <c r="CZ59">
        <v>139.510333333333</v>
      </c>
      <c r="DA59">
        <v>0</v>
      </c>
      <c r="DB59">
        <v>195.800000190735</v>
      </c>
      <c r="DC59">
        <v>0</v>
      </c>
      <c r="DD59">
        <v>566.278269230769</v>
      </c>
      <c r="DE59">
        <v>-20.0082393119219</v>
      </c>
      <c r="DF59">
        <v>-51.2478633216262</v>
      </c>
      <c r="DG59">
        <v>10031.9384615385</v>
      </c>
      <c r="DH59">
        <v>15</v>
      </c>
      <c r="DI59">
        <v>1605221409</v>
      </c>
      <c r="DJ59" t="s">
        <v>503</v>
      </c>
      <c r="DK59">
        <v>1605221396.5</v>
      </c>
      <c r="DL59">
        <v>1605221409</v>
      </c>
      <c r="DM59">
        <v>12</v>
      </c>
      <c r="DN59">
        <v>0.083</v>
      </c>
      <c r="DO59">
        <v>-0.204</v>
      </c>
      <c r="DP59">
        <v>0.061</v>
      </c>
      <c r="DQ59">
        <v>0.439</v>
      </c>
      <c r="DR59">
        <v>400</v>
      </c>
      <c r="DS59">
        <v>29</v>
      </c>
      <c r="DT59">
        <v>0.05</v>
      </c>
      <c r="DU59">
        <v>0.01</v>
      </c>
      <c r="DV59">
        <v>2.3636865574428</v>
      </c>
      <c r="DW59">
        <v>-0.0811421151446135</v>
      </c>
      <c r="DX59">
        <v>0.0249725692094924</v>
      </c>
      <c r="DY59">
        <v>1</v>
      </c>
      <c r="DZ59">
        <v>-3.2288435483871</v>
      </c>
      <c r="EA59">
        <v>0.0351783870967826</v>
      </c>
      <c r="EB59">
        <v>0.0312905186658305</v>
      </c>
      <c r="EC59">
        <v>1</v>
      </c>
      <c r="ED59">
        <v>0.965528290322581</v>
      </c>
      <c r="EE59">
        <v>0.252363725806453</v>
      </c>
      <c r="EF59">
        <v>0.0190745841660903</v>
      </c>
      <c r="EG59">
        <v>0</v>
      </c>
      <c r="EH59">
        <v>2</v>
      </c>
      <c r="EI59">
        <v>3</v>
      </c>
      <c r="EJ59" t="s">
        <v>319</v>
      </c>
      <c r="EK59">
        <v>100</v>
      </c>
      <c r="EL59">
        <v>100</v>
      </c>
      <c r="EM59">
        <v>0.064</v>
      </c>
      <c r="EN59">
        <v>0.6718</v>
      </c>
      <c r="EO59">
        <v>0.228651854792158</v>
      </c>
      <c r="EP59">
        <v>-1.60436505785889e-05</v>
      </c>
      <c r="EQ59">
        <v>-1.15305589960158e-06</v>
      </c>
      <c r="ER59">
        <v>3.65813499827708e-10</v>
      </c>
      <c r="ES59">
        <v>0.438890476190476</v>
      </c>
      <c r="ET59">
        <v>0</v>
      </c>
      <c r="EU59">
        <v>0</v>
      </c>
      <c r="EV59">
        <v>0</v>
      </c>
      <c r="EW59">
        <v>18</v>
      </c>
      <c r="EX59">
        <v>2225</v>
      </c>
      <c r="EY59">
        <v>1</v>
      </c>
      <c r="EZ59">
        <v>25</v>
      </c>
      <c r="FA59">
        <v>2.6</v>
      </c>
      <c r="FB59">
        <v>2.4</v>
      </c>
      <c r="FC59">
        <v>2</v>
      </c>
      <c r="FD59">
        <v>512.039</v>
      </c>
      <c r="FE59">
        <v>495.165</v>
      </c>
      <c r="FF59">
        <v>38.016</v>
      </c>
      <c r="FG59">
        <v>36.9347</v>
      </c>
      <c r="FH59">
        <v>30</v>
      </c>
      <c r="FI59">
        <v>36.6632</v>
      </c>
      <c r="FJ59">
        <v>36.6792</v>
      </c>
      <c r="FK59">
        <v>19.5171</v>
      </c>
      <c r="FL59">
        <v>0</v>
      </c>
      <c r="FM59">
        <v>100</v>
      </c>
      <c r="FN59">
        <v>-999.9</v>
      </c>
      <c r="FO59">
        <v>400</v>
      </c>
      <c r="FP59">
        <v>37.1811</v>
      </c>
      <c r="FQ59">
        <v>97.3117</v>
      </c>
      <c r="FR59">
        <v>101.725</v>
      </c>
    </row>
    <row r="60" spans="1:174">
      <c r="A60">
        <v>44</v>
      </c>
      <c r="B60">
        <v>1605221741</v>
      </c>
      <c r="C60">
        <v>11052.5</v>
      </c>
      <c r="D60" t="s">
        <v>504</v>
      </c>
      <c r="E60" t="s">
        <v>505</v>
      </c>
      <c r="F60" t="s">
        <v>305</v>
      </c>
      <c r="G60" t="s">
        <v>500</v>
      </c>
      <c r="H60">
        <v>1605221733</v>
      </c>
      <c r="I60">
        <f>(J60)/1000</f>
        <v>0</v>
      </c>
      <c r="J60">
        <f>1000*CA60*AH60*(BW60-BX60)/(100*BP60*(1000-AH60*BW60))</f>
        <v>0</v>
      </c>
      <c r="K60">
        <f>CA60*AH60*(BV60-BU60*(1000-AH60*BX60)/(1000-AH60*BW60))/(100*BP60)</f>
        <v>0</v>
      </c>
      <c r="L60">
        <f>BU60 - IF(AH60&gt;1, K60*BP60*100.0/(AJ60*CI60), 0)</f>
        <v>0</v>
      </c>
      <c r="M60">
        <f>((S60-I60/2)*L60-K60)/(S60+I60/2)</f>
        <v>0</v>
      </c>
      <c r="N60">
        <f>M60*(CB60+CC60)/1000.0</f>
        <v>0</v>
      </c>
      <c r="O60">
        <f>(BU60 - IF(AH60&gt;1, K60*BP60*100.0/(AJ60*CI60), 0))*(CB60+CC60)/1000.0</f>
        <v>0</v>
      </c>
      <c r="P60">
        <f>2.0/((1/R60-1/Q60)+SIGN(R60)*SQRT((1/R60-1/Q60)*(1/R60-1/Q60) + 4*BQ60/((BQ60+1)*(BQ60+1))*(2*1/R60*1/Q60-1/Q60*1/Q60)))</f>
        <v>0</v>
      </c>
      <c r="Q60">
        <f>IF(LEFT(BR60,1)&lt;&gt;"0",IF(LEFT(BR60,1)="1",3.0,BS60),$D$5+$E$5*(CI60*CB60/($K$5*1000))+$F$5*(CI60*CB60/($K$5*1000))*MAX(MIN(BP60,$J$5),$I$5)*MAX(MIN(BP60,$J$5),$I$5)+$G$5*MAX(MIN(BP60,$J$5),$I$5)*(CI60*CB60/($K$5*1000))+$H$5*(CI60*CB60/($K$5*1000))*(CI60*CB60/($K$5*1000)))</f>
        <v>0</v>
      </c>
      <c r="R60">
        <f>I60*(1000-(1000*0.61365*exp(17.502*V60/(240.97+V60))/(CB60+CC60)+BW60)/2)/(1000*0.61365*exp(17.502*V60/(240.97+V60))/(CB60+CC60)-BW60)</f>
        <v>0</v>
      </c>
      <c r="S60">
        <f>1/((BQ60+1)/(P60/1.6)+1/(Q60/1.37)) + BQ60/((BQ60+1)/(P60/1.6) + BQ60/(Q60/1.37))</f>
        <v>0</v>
      </c>
      <c r="T60">
        <f>(BM60*BO60)</f>
        <v>0</v>
      </c>
      <c r="U60">
        <f>(CD60+(T60+2*0.95*5.67E-8*(((CD60+$B$7)+273)^4-(CD60+273)^4)-44100*I60)/(1.84*29.3*Q60+8*0.95*5.67E-8*(CD60+273)^3))</f>
        <v>0</v>
      </c>
      <c r="V60">
        <f>($C$7*CE60+$D$7*CF60+$E$7*U60)</f>
        <v>0</v>
      </c>
      <c r="W60">
        <f>0.61365*exp(17.502*V60/(240.97+V60))</f>
        <v>0</v>
      </c>
      <c r="X60">
        <f>(Y60/Z60*100)</f>
        <v>0</v>
      </c>
      <c r="Y60">
        <f>BW60*(CB60+CC60)/1000</f>
        <v>0</v>
      </c>
      <c r="Z60">
        <f>0.61365*exp(17.502*CD60/(240.97+CD60))</f>
        <v>0</v>
      </c>
      <c r="AA60">
        <f>(W60-BW60*(CB60+CC60)/1000)</f>
        <v>0</v>
      </c>
      <c r="AB60">
        <f>(-I60*44100)</f>
        <v>0</v>
      </c>
      <c r="AC60">
        <f>2*29.3*Q60*0.92*(CD60-V60)</f>
        <v>0</v>
      </c>
      <c r="AD60">
        <f>2*0.95*5.67E-8*(((CD60+$B$7)+273)^4-(V60+273)^4)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MAX(0,($B$13+$C$13*CI60)/(1+$D$13*CI60)*CB60/(CD60+273)*$E$13)</f>
        <v>0</v>
      </c>
      <c r="AK60" t="s">
        <v>292</v>
      </c>
      <c r="AL60">
        <v>10143.9</v>
      </c>
      <c r="AM60">
        <v>715.476923076923</v>
      </c>
      <c r="AN60">
        <v>3262.08</v>
      </c>
      <c r="AO60">
        <f>1-AM60/AN60</f>
        <v>0</v>
      </c>
      <c r="AP60">
        <v>-0.577747479816223</v>
      </c>
      <c r="AQ60" t="s">
        <v>506</v>
      </c>
      <c r="AR60">
        <v>15490.1</v>
      </c>
      <c r="AS60">
        <v>529.374269230769</v>
      </c>
      <c r="AT60">
        <v>615.04</v>
      </c>
      <c r="AU60">
        <f>1-AS60/AT60</f>
        <v>0</v>
      </c>
      <c r="AV60">
        <v>0.5</v>
      </c>
      <c r="AW60">
        <f>BM60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 t="s">
        <v>507</v>
      </c>
      <c r="BC60">
        <v>529.374269230769</v>
      </c>
      <c r="BD60">
        <v>457.58</v>
      </c>
      <c r="BE60">
        <f>1-BD60/AT60</f>
        <v>0</v>
      </c>
      <c r="BF60">
        <f>(AT60-BC60)/(AT60-BD60)</f>
        <v>0</v>
      </c>
      <c r="BG60">
        <f>(AN60-AT60)/(AN60-BD60)</f>
        <v>0</v>
      </c>
      <c r="BH60">
        <f>(AT60-BC60)/(AT60-AM60)</f>
        <v>0</v>
      </c>
      <c r="BI60">
        <f>(AN60-AT60)/(AN60-AM60)</f>
        <v>0</v>
      </c>
      <c r="BJ60">
        <f>(BF60*BD60/BC60)</f>
        <v>0</v>
      </c>
      <c r="BK60">
        <f>(1-BJ60)</f>
        <v>0</v>
      </c>
      <c r="BL60">
        <f>$B$11*CJ60+$C$11*CK60+$F$11*CL60*(1-CO60)</f>
        <v>0</v>
      </c>
      <c r="BM60">
        <f>BL60*BN60</f>
        <v>0</v>
      </c>
      <c r="BN60">
        <f>($B$11*$D$9+$C$11*$D$9+$F$11*((CY60+CQ60)/MAX(CY60+CQ60+CZ60, 0.1)*$I$9+CZ60/MAX(CY60+CQ60+CZ60, 0.1)*$J$9))/($B$11+$C$11+$F$11)</f>
        <v>0</v>
      </c>
      <c r="BO60">
        <f>($B$11*$K$9+$C$11*$K$9+$F$11*((CY60+CQ60)/MAX(CY60+CQ60+CZ60, 0.1)*$P$9+CZ60/MAX(CY60+CQ60+CZ60, 0.1)*$Q$9))/($B$11+$C$11+$F$11)</f>
        <v>0</v>
      </c>
      <c r="BP60">
        <v>6</v>
      </c>
      <c r="BQ60">
        <v>0.5</v>
      </c>
      <c r="BR60" t="s">
        <v>295</v>
      </c>
      <c r="BS60">
        <v>2</v>
      </c>
      <c r="BT60">
        <v>1605221733</v>
      </c>
      <c r="BU60">
        <v>397.449451612903</v>
      </c>
      <c r="BV60">
        <v>400.003967741936</v>
      </c>
      <c r="BW60">
        <v>30.0503064516129</v>
      </c>
      <c r="BX60">
        <v>29.3876129032258</v>
      </c>
      <c r="BY60">
        <v>397.386258064516</v>
      </c>
      <c r="BZ60">
        <v>29.3985032258064</v>
      </c>
      <c r="CA60">
        <v>500.084935483871</v>
      </c>
      <c r="CB60">
        <v>101.654483870968</v>
      </c>
      <c r="CC60">
        <v>0.100008070967742</v>
      </c>
      <c r="CD60">
        <v>38.9641387096774</v>
      </c>
      <c r="CE60">
        <v>38.5815677419355</v>
      </c>
      <c r="CF60">
        <v>999.9</v>
      </c>
      <c r="CG60">
        <v>0</v>
      </c>
      <c r="CH60">
        <v>0</v>
      </c>
      <c r="CI60">
        <v>10002.4564516129</v>
      </c>
      <c r="CJ60">
        <v>0</v>
      </c>
      <c r="CK60">
        <v>241.345709677419</v>
      </c>
      <c r="CL60">
        <v>1399.99387096774</v>
      </c>
      <c r="CM60">
        <v>0.900001</v>
      </c>
      <c r="CN60">
        <v>0.0999995</v>
      </c>
      <c r="CO60">
        <v>0</v>
      </c>
      <c r="CP60">
        <v>529.40735483871</v>
      </c>
      <c r="CQ60">
        <v>4.99948</v>
      </c>
      <c r="CR60">
        <v>8573.37612903226</v>
      </c>
      <c r="CS60">
        <v>11417.5387096774</v>
      </c>
      <c r="CT60">
        <v>48.5782580645161</v>
      </c>
      <c r="CU60">
        <v>50.058</v>
      </c>
      <c r="CV60">
        <v>49.274</v>
      </c>
      <c r="CW60">
        <v>49.891</v>
      </c>
      <c r="CX60">
        <v>51.3363870967742</v>
      </c>
      <c r="CY60">
        <v>1255.49387096774</v>
      </c>
      <c r="CZ60">
        <v>139.5</v>
      </c>
      <c r="DA60">
        <v>0</v>
      </c>
      <c r="DB60">
        <v>187.200000047684</v>
      </c>
      <c r="DC60">
        <v>0</v>
      </c>
      <c r="DD60">
        <v>529.374269230769</v>
      </c>
      <c r="DE60">
        <v>-6.29521366801881</v>
      </c>
      <c r="DF60">
        <v>-70.3456413258895</v>
      </c>
      <c r="DG60">
        <v>8572.83884615385</v>
      </c>
      <c r="DH60">
        <v>15</v>
      </c>
      <c r="DI60">
        <v>1605221409</v>
      </c>
      <c r="DJ60" t="s">
        <v>503</v>
      </c>
      <c r="DK60">
        <v>1605221396.5</v>
      </c>
      <c r="DL60">
        <v>1605221409</v>
      </c>
      <c r="DM60">
        <v>12</v>
      </c>
      <c r="DN60">
        <v>0.083</v>
      </c>
      <c r="DO60">
        <v>-0.204</v>
      </c>
      <c r="DP60">
        <v>0.061</v>
      </c>
      <c r="DQ60">
        <v>0.439</v>
      </c>
      <c r="DR60">
        <v>400</v>
      </c>
      <c r="DS60">
        <v>29</v>
      </c>
      <c r="DT60">
        <v>0.05</v>
      </c>
      <c r="DU60">
        <v>0.01</v>
      </c>
      <c r="DV60">
        <v>1.90298438189988</v>
      </c>
      <c r="DW60">
        <v>-0.0446330793253068</v>
      </c>
      <c r="DX60">
        <v>0.0252606760910863</v>
      </c>
      <c r="DY60">
        <v>1</v>
      </c>
      <c r="DZ60">
        <v>-2.5545064516129</v>
      </c>
      <c r="EA60">
        <v>0.0228193548387153</v>
      </c>
      <c r="EB60">
        <v>0.0296570318646667</v>
      </c>
      <c r="EC60">
        <v>1</v>
      </c>
      <c r="ED60">
        <v>0.662697516129032</v>
      </c>
      <c r="EE60">
        <v>0.0745379032258041</v>
      </c>
      <c r="EF60">
        <v>0.00567905368577097</v>
      </c>
      <c r="EG60">
        <v>1</v>
      </c>
      <c r="EH60">
        <v>3</v>
      </c>
      <c r="EI60">
        <v>3</v>
      </c>
      <c r="EJ60" t="s">
        <v>297</v>
      </c>
      <c r="EK60">
        <v>100</v>
      </c>
      <c r="EL60">
        <v>100</v>
      </c>
      <c r="EM60">
        <v>0.063</v>
      </c>
      <c r="EN60">
        <v>0.6521</v>
      </c>
      <c r="EO60">
        <v>0.228651854792158</v>
      </c>
      <c r="EP60">
        <v>-1.60436505785889e-05</v>
      </c>
      <c r="EQ60">
        <v>-1.15305589960158e-06</v>
      </c>
      <c r="ER60">
        <v>3.65813499827708e-10</v>
      </c>
      <c r="ES60">
        <v>0.438890476190476</v>
      </c>
      <c r="ET60">
        <v>0</v>
      </c>
      <c r="EU60">
        <v>0</v>
      </c>
      <c r="EV60">
        <v>0</v>
      </c>
      <c r="EW60">
        <v>18</v>
      </c>
      <c r="EX60">
        <v>2225</v>
      </c>
      <c r="EY60">
        <v>1</v>
      </c>
      <c r="EZ60">
        <v>25</v>
      </c>
      <c r="FA60">
        <v>5.7</v>
      </c>
      <c r="FB60">
        <v>5.5</v>
      </c>
      <c r="FC60">
        <v>2</v>
      </c>
      <c r="FD60">
        <v>510.943</v>
      </c>
      <c r="FE60">
        <v>496.042</v>
      </c>
      <c r="FF60">
        <v>37.861</v>
      </c>
      <c r="FG60">
        <v>36.7772</v>
      </c>
      <c r="FH60">
        <v>29.9996</v>
      </c>
      <c r="FI60">
        <v>36.5443</v>
      </c>
      <c r="FJ60">
        <v>36.5657</v>
      </c>
      <c r="FK60">
        <v>19.5146</v>
      </c>
      <c r="FL60">
        <v>0</v>
      </c>
      <c r="FM60">
        <v>100</v>
      </c>
      <c r="FN60">
        <v>-999.9</v>
      </c>
      <c r="FO60">
        <v>400</v>
      </c>
      <c r="FP60">
        <v>30.452</v>
      </c>
      <c r="FQ60">
        <v>97.3666</v>
      </c>
      <c r="FR60">
        <v>101.773</v>
      </c>
    </row>
    <row r="61" spans="1:174">
      <c r="A61">
        <v>45</v>
      </c>
      <c r="B61">
        <v>1605221896.5</v>
      </c>
      <c r="C61">
        <v>11208</v>
      </c>
      <c r="D61" t="s">
        <v>508</v>
      </c>
      <c r="E61" t="s">
        <v>509</v>
      </c>
      <c r="F61" t="s">
        <v>510</v>
      </c>
      <c r="G61" t="s">
        <v>500</v>
      </c>
      <c r="H61">
        <v>1605221888.75</v>
      </c>
      <c r="I61">
        <f>(J61)/1000</f>
        <v>0</v>
      </c>
      <c r="J61">
        <f>1000*CA61*AH61*(BW61-BX61)/(100*BP61*(1000-AH61*BW61))</f>
        <v>0</v>
      </c>
      <c r="K61">
        <f>CA61*AH61*(BV61-BU61*(1000-AH61*BX61)/(1000-AH61*BW61))/(100*BP61)</f>
        <v>0</v>
      </c>
      <c r="L61">
        <f>BU61 - IF(AH61&gt;1, K61*BP61*100.0/(AJ61*CI61), 0)</f>
        <v>0</v>
      </c>
      <c r="M61">
        <f>((S61-I61/2)*L61-K61)/(S61+I61/2)</f>
        <v>0</v>
      </c>
      <c r="N61">
        <f>M61*(CB61+CC61)/1000.0</f>
        <v>0</v>
      </c>
      <c r="O61">
        <f>(BU61 - IF(AH61&gt;1, K61*BP61*100.0/(AJ61*CI61), 0))*(CB61+CC61)/1000.0</f>
        <v>0</v>
      </c>
      <c r="P61">
        <f>2.0/((1/R61-1/Q61)+SIGN(R61)*SQRT((1/R61-1/Q61)*(1/R61-1/Q61) + 4*BQ61/((BQ61+1)*(BQ61+1))*(2*1/R61*1/Q61-1/Q61*1/Q61)))</f>
        <v>0</v>
      </c>
      <c r="Q61">
        <f>IF(LEFT(BR61,1)&lt;&gt;"0",IF(LEFT(BR61,1)="1",3.0,BS61),$D$5+$E$5*(CI61*CB61/($K$5*1000))+$F$5*(CI61*CB61/($K$5*1000))*MAX(MIN(BP61,$J$5),$I$5)*MAX(MIN(BP61,$J$5),$I$5)+$G$5*MAX(MIN(BP61,$J$5),$I$5)*(CI61*CB61/($K$5*1000))+$H$5*(CI61*CB61/($K$5*1000))*(CI61*CB61/($K$5*1000)))</f>
        <v>0</v>
      </c>
      <c r="R61">
        <f>I61*(1000-(1000*0.61365*exp(17.502*V61/(240.97+V61))/(CB61+CC61)+BW61)/2)/(1000*0.61365*exp(17.502*V61/(240.97+V61))/(CB61+CC61)-BW61)</f>
        <v>0</v>
      </c>
      <c r="S61">
        <f>1/((BQ61+1)/(P61/1.6)+1/(Q61/1.37)) + BQ61/((BQ61+1)/(P61/1.6) + BQ61/(Q61/1.37))</f>
        <v>0</v>
      </c>
      <c r="T61">
        <f>(BM61*BO61)</f>
        <v>0</v>
      </c>
      <c r="U61">
        <f>(CD61+(T61+2*0.95*5.67E-8*(((CD61+$B$7)+273)^4-(CD61+273)^4)-44100*I61)/(1.84*29.3*Q61+8*0.95*5.67E-8*(CD61+273)^3))</f>
        <v>0</v>
      </c>
      <c r="V61">
        <f>($C$7*CE61+$D$7*CF61+$E$7*U61)</f>
        <v>0</v>
      </c>
      <c r="W61">
        <f>0.61365*exp(17.502*V61/(240.97+V61))</f>
        <v>0</v>
      </c>
      <c r="X61">
        <f>(Y61/Z61*100)</f>
        <v>0</v>
      </c>
      <c r="Y61">
        <f>BW61*(CB61+CC61)/1000</f>
        <v>0</v>
      </c>
      <c r="Z61">
        <f>0.61365*exp(17.502*CD61/(240.97+CD61))</f>
        <v>0</v>
      </c>
      <c r="AA61">
        <f>(W61-BW61*(CB61+CC61)/1000)</f>
        <v>0</v>
      </c>
      <c r="AB61">
        <f>(-I61*44100)</f>
        <v>0</v>
      </c>
      <c r="AC61">
        <f>2*29.3*Q61*0.92*(CD61-V61)</f>
        <v>0</v>
      </c>
      <c r="AD61">
        <f>2*0.95*5.67E-8*(((CD61+$B$7)+273)^4-(V61+273)^4)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MAX(0,($B$13+$C$13*CI61)/(1+$D$13*CI61)*CB61/(CD61+273)*$E$13)</f>
        <v>0</v>
      </c>
      <c r="AK61" t="s">
        <v>292</v>
      </c>
      <c r="AL61">
        <v>10143.9</v>
      </c>
      <c r="AM61">
        <v>715.476923076923</v>
      </c>
      <c r="AN61">
        <v>3262.08</v>
      </c>
      <c r="AO61">
        <f>1-AM61/AN61</f>
        <v>0</v>
      </c>
      <c r="AP61">
        <v>-0.577747479816223</v>
      </c>
      <c r="AQ61" t="s">
        <v>511</v>
      </c>
      <c r="AR61">
        <v>15452.6</v>
      </c>
      <c r="AS61">
        <v>2145.72461538462</v>
      </c>
      <c r="AT61">
        <v>2189.82</v>
      </c>
      <c r="AU61">
        <f>1-AS61/AT61</f>
        <v>0</v>
      </c>
      <c r="AV61">
        <v>0.5</v>
      </c>
      <c r="AW61">
        <f>BM61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 t="s">
        <v>512</v>
      </c>
      <c r="BC61">
        <v>2145.72461538462</v>
      </c>
      <c r="BD61">
        <v>1052.75</v>
      </c>
      <c r="BE61">
        <f>1-BD61/AT61</f>
        <v>0</v>
      </c>
      <c r="BF61">
        <f>(AT61-BC61)/(AT61-BD61)</f>
        <v>0</v>
      </c>
      <c r="BG61">
        <f>(AN61-AT61)/(AN61-BD61)</f>
        <v>0</v>
      </c>
      <c r="BH61">
        <f>(AT61-BC61)/(AT61-AM61)</f>
        <v>0</v>
      </c>
      <c r="BI61">
        <f>(AN61-AT61)/(AN61-AM61)</f>
        <v>0</v>
      </c>
      <c r="BJ61">
        <f>(BF61*BD61/BC61)</f>
        <v>0</v>
      </c>
      <c r="BK61">
        <f>(1-BJ61)</f>
        <v>0</v>
      </c>
      <c r="BL61">
        <f>$B$11*CJ61+$C$11*CK61+$F$11*CL61*(1-CO61)</f>
        <v>0</v>
      </c>
      <c r="BM61">
        <f>BL61*BN61</f>
        <v>0</v>
      </c>
      <c r="BN61">
        <f>($B$11*$D$9+$C$11*$D$9+$F$11*((CY61+CQ61)/MAX(CY61+CQ61+CZ61, 0.1)*$I$9+CZ61/MAX(CY61+CQ61+CZ61, 0.1)*$J$9))/($B$11+$C$11+$F$11)</f>
        <v>0</v>
      </c>
      <c r="BO61">
        <f>($B$11*$K$9+$C$11*$K$9+$F$11*((CY61+CQ61)/MAX(CY61+CQ61+CZ61, 0.1)*$P$9+CZ61/MAX(CY61+CQ61+CZ61, 0.1)*$Q$9))/($B$11+$C$11+$F$11)</f>
        <v>0</v>
      </c>
      <c r="BP61">
        <v>6</v>
      </c>
      <c r="BQ61">
        <v>0.5</v>
      </c>
      <c r="BR61" t="s">
        <v>295</v>
      </c>
      <c r="BS61">
        <v>2</v>
      </c>
      <c r="BT61">
        <v>1605221888.75</v>
      </c>
      <c r="BU61">
        <v>396.6358</v>
      </c>
      <c r="BV61">
        <v>400.011633333333</v>
      </c>
      <c r="BW61">
        <v>30.9717466666667</v>
      </c>
      <c r="BX61">
        <v>29.39138</v>
      </c>
      <c r="BY61">
        <v>396.5721</v>
      </c>
      <c r="BZ61">
        <v>30.2756166666667</v>
      </c>
      <c r="CA61">
        <v>500.0943</v>
      </c>
      <c r="CB61">
        <v>101.650633333333</v>
      </c>
      <c r="CC61">
        <v>0.09998605</v>
      </c>
      <c r="CD61">
        <v>38.9582566666667</v>
      </c>
      <c r="CE61">
        <v>39.0082933333333</v>
      </c>
      <c r="CF61">
        <v>999.9</v>
      </c>
      <c r="CG61">
        <v>0</v>
      </c>
      <c r="CH61">
        <v>0</v>
      </c>
      <c r="CI61">
        <v>10004.3403333333</v>
      </c>
      <c r="CJ61">
        <v>0</v>
      </c>
      <c r="CK61">
        <v>260.4947</v>
      </c>
      <c r="CL61">
        <v>1399.999</v>
      </c>
      <c r="CM61">
        <v>0.899997033333333</v>
      </c>
      <c r="CN61">
        <v>0.100002933333333</v>
      </c>
      <c r="CO61">
        <v>0</v>
      </c>
      <c r="CP61">
        <v>2147.75033333333</v>
      </c>
      <c r="CQ61">
        <v>4.99948</v>
      </c>
      <c r="CR61">
        <v>30865.9866666667</v>
      </c>
      <c r="CS61">
        <v>11417.56</v>
      </c>
      <c r="CT61">
        <v>48.6414</v>
      </c>
      <c r="CU61">
        <v>50.0704</v>
      </c>
      <c r="CV61">
        <v>49.3079333333333</v>
      </c>
      <c r="CW61">
        <v>49.9664</v>
      </c>
      <c r="CX61">
        <v>51.4081333333333</v>
      </c>
      <c r="CY61">
        <v>1255.495</v>
      </c>
      <c r="CZ61">
        <v>139.504</v>
      </c>
      <c r="DA61">
        <v>0</v>
      </c>
      <c r="DB61">
        <v>154.700000047684</v>
      </c>
      <c r="DC61">
        <v>0</v>
      </c>
      <c r="DD61">
        <v>2145.72461538462</v>
      </c>
      <c r="DE61">
        <v>-338.341196811991</v>
      </c>
      <c r="DF61">
        <v>-4871.8906015249</v>
      </c>
      <c r="DG61">
        <v>30837.2</v>
      </c>
      <c r="DH61">
        <v>15</v>
      </c>
      <c r="DI61">
        <v>1605221409</v>
      </c>
      <c r="DJ61" t="s">
        <v>503</v>
      </c>
      <c r="DK61">
        <v>1605221396.5</v>
      </c>
      <c r="DL61">
        <v>1605221409</v>
      </c>
      <c r="DM61">
        <v>12</v>
      </c>
      <c r="DN61">
        <v>0.083</v>
      </c>
      <c r="DO61">
        <v>-0.204</v>
      </c>
      <c r="DP61">
        <v>0.061</v>
      </c>
      <c r="DQ61">
        <v>0.439</v>
      </c>
      <c r="DR61">
        <v>400</v>
      </c>
      <c r="DS61">
        <v>29</v>
      </c>
      <c r="DT61">
        <v>0.05</v>
      </c>
      <c r="DU61">
        <v>0.01</v>
      </c>
      <c r="DV61">
        <v>2.28181017136167</v>
      </c>
      <c r="DW61">
        <v>-0.275823159892177</v>
      </c>
      <c r="DX61">
        <v>0.0332277087557014</v>
      </c>
      <c r="DY61">
        <v>1</v>
      </c>
      <c r="DZ61">
        <v>-3.38081032258065</v>
      </c>
      <c r="EA61">
        <v>0.34656725806452</v>
      </c>
      <c r="EB61">
        <v>0.0408020512991506</v>
      </c>
      <c r="EC61">
        <v>0</v>
      </c>
      <c r="ED61">
        <v>1.58053</v>
      </c>
      <c r="EE61">
        <v>-0.0106829032258056</v>
      </c>
      <c r="EF61">
        <v>0.00127277446498178</v>
      </c>
      <c r="EG61">
        <v>1</v>
      </c>
      <c r="EH61">
        <v>2</v>
      </c>
      <c r="EI61">
        <v>3</v>
      </c>
      <c r="EJ61" t="s">
        <v>319</v>
      </c>
      <c r="EK61">
        <v>100</v>
      </c>
      <c r="EL61">
        <v>100</v>
      </c>
      <c r="EM61">
        <v>0.064</v>
      </c>
      <c r="EN61">
        <v>0.6959</v>
      </c>
      <c r="EO61">
        <v>0.228651854792158</v>
      </c>
      <c r="EP61">
        <v>-1.60436505785889e-05</v>
      </c>
      <c r="EQ61">
        <v>-1.15305589960158e-06</v>
      </c>
      <c r="ER61">
        <v>3.65813499827708e-10</v>
      </c>
      <c r="ES61">
        <v>0.438890476190476</v>
      </c>
      <c r="ET61">
        <v>0</v>
      </c>
      <c r="EU61">
        <v>0</v>
      </c>
      <c r="EV61">
        <v>0</v>
      </c>
      <c r="EW61">
        <v>18</v>
      </c>
      <c r="EX61">
        <v>2225</v>
      </c>
      <c r="EY61">
        <v>1</v>
      </c>
      <c r="EZ61">
        <v>25</v>
      </c>
      <c r="FA61">
        <v>8.3</v>
      </c>
      <c r="FB61">
        <v>8.1</v>
      </c>
      <c r="FC61">
        <v>2</v>
      </c>
      <c r="FD61">
        <v>506.526</v>
      </c>
      <c r="FE61">
        <v>496.665</v>
      </c>
      <c r="FF61">
        <v>37.8063</v>
      </c>
      <c r="FG61">
        <v>36.6656</v>
      </c>
      <c r="FH61">
        <v>30.0001</v>
      </c>
      <c r="FI61">
        <v>36.4515</v>
      </c>
      <c r="FJ61">
        <v>36.4746</v>
      </c>
      <c r="FK61">
        <v>19.5085</v>
      </c>
      <c r="FL61">
        <v>0</v>
      </c>
      <c r="FM61">
        <v>100</v>
      </c>
      <c r="FN61">
        <v>-999.9</v>
      </c>
      <c r="FO61">
        <v>400</v>
      </c>
      <c r="FP61">
        <v>30.0507</v>
      </c>
      <c r="FQ61">
        <v>97.3781</v>
      </c>
      <c r="FR61">
        <v>101.78</v>
      </c>
    </row>
    <row r="62" spans="1:174">
      <c r="A62">
        <v>46</v>
      </c>
      <c r="B62">
        <v>1605222020.5</v>
      </c>
      <c r="C62">
        <v>11332</v>
      </c>
      <c r="D62" t="s">
        <v>513</v>
      </c>
      <c r="E62" t="s">
        <v>514</v>
      </c>
      <c r="F62" t="s">
        <v>510</v>
      </c>
      <c r="G62" t="s">
        <v>500</v>
      </c>
      <c r="H62">
        <v>1605222012.5</v>
      </c>
      <c r="I62">
        <f>(J62)/1000</f>
        <v>0</v>
      </c>
      <c r="J62">
        <f>1000*CA62*AH62*(BW62-BX62)/(100*BP62*(1000-AH62*BW62))</f>
        <v>0</v>
      </c>
      <c r="K62">
        <f>CA62*AH62*(BV62-BU62*(1000-AH62*BX62)/(1000-AH62*BW62))/(100*BP62)</f>
        <v>0</v>
      </c>
      <c r="L62">
        <f>BU62 - IF(AH62&gt;1, K62*BP62*100.0/(AJ62*CI62), 0)</f>
        <v>0</v>
      </c>
      <c r="M62">
        <f>((S62-I62/2)*L62-K62)/(S62+I62/2)</f>
        <v>0</v>
      </c>
      <c r="N62">
        <f>M62*(CB62+CC62)/1000.0</f>
        <v>0</v>
      </c>
      <c r="O62">
        <f>(BU62 - IF(AH62&gt;1, K62*BP62*100.0/(AJ62*CI62), 0))*(CB62+CC62)/1000.0</f>
        <v>0</v>
      </c>
      <c r="P62">
        <f>2.0/((1/R62-1/Q62)+SIGN(R62)*SQRT((1/R62-1/Q62)*(1/R62-1/Q62) + 4*BQ62/((BQ62+1)*(BQ62+1))*(2*1/R62*1/Q62-1/Q62*1/Q62)))</f>
        <v>0</v>
      </c>
      <c r="Q62">
        <f>IF(LEFT(BR62,1)&lt;&gt;"0",IF(LEFT(BR62,1)="1",3.0,BS62),$D$5+$E$5*(CI62*CB62/($K$5*1000))+$F$5*(CI62*CB62/($K$5*1000))*MAX(MIN(BP62,$J$5),$I$5)*MAX(MIN(BP62,$J$5),$I$5)+$G$5*MAX(MIN(BP62,$J$5),$I$5)*(CI62*CB62/($K$5*1000))+$H$5*(CI62*CB62/($K$5*1000))*(CI62*CB62/($K$5*1000)))</f>
        <v>0</v>
      </c>
      <c r="R62">
        <f>I62*(1000-(1000*0.61365*exp(17.502*V62/(240.97+V62))/(CB62+CC62)+BW62)/2)/(1000*0.61365*exp(17.502*V62/(240.97+V62))/(CB62+CC62)-BW62)</f>
        <v>0</v>
      </c>
      <c r="S62">
        <f>1/((BQ62+1)/(P62/1.6)+1/(Q62/1.37)) + BQ62/((BQ62+1)/(P62/1.6) + BQ62/(Q62/1.37))</f>
        <v>0</v>
      </c>
      <c r="T62">
        <f>(BM62*BO62)</f>
        <v>0</v>
      </c>
      <c r="U62">
        <f>(CD62+(T62+2*0.95*5.67E-8*(((CD62+$B$7)+273)^4-(CD62+273)^4)-44100*I62)/(1.84*29.3*Q62+8*0.95*5.67E-8*(CD62+273)^3))</f>
        <v>0</v>
      </c>
      <c r="V62">
        <f>($C$7*CE62+$D$7*CF62+$E$7*U62)</f>
        <v>0</v>
      </c>
      <c r="W62">
        <f>0.61365*exp(17.502*V62/(240.97+V62))</f>
        <v>0</v>
      </c>
      <c r="X62">
        <f>(Y62/Z62*100)</f>
        <v>0</v>
      </c>
      <c r="Y62">
        <f>BW62*(CB62+CC62)/1000</f>
        <v>0</v>
      </c>
      <c r="Z62">
        <f>0.61365*exp(17.502*CD62/(240.97+CD62))</f>
        <v>0</v>
      </c>
      <c r="AA62">
        <f>(W62-BW62*(CB62+CC62)/1000)</f>
        <v>0</v>
      </c>
      <c r="AB62">
        <f>(-I62*44100)</f>
        <v>0</v>
      </c>
      <c r="AC62">
        <f>2*29.3*Q62*0.92*(CD62-V62)</f>
        <v>0</v>
      </c>
      <c r="AD62">
        <f>2*0.95*5.67E-8*(((CD62+$B$7)+273)^4-(V62+273)^4)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MAX(0,($B$13+$C$13*CI62)/(1+$D$13*CI62)*CB62/(CD62+273)*$E$13)</f>
        <v>0</v>
      </c>
      <c r="AK62" t="s">
        <v>292</v>
      </c>
      <c r="AL62">
        <v>10143.9</v>
      </c>
      <c r="AM62">
        <v>715.476923076923</v>
      </c>
      <c r="AN62">
        <v>3262.08</v>
      </c>
      <c r="AO62">
        <f>1-AM62/AN62</f>
        <v>0</v>
      </c>
      <c r="AP62">
        <v>-0.577747479816223</v>
      </c>
      <c r="AQ62" t="s">
        <v>515</v>
      </c>
      <c r="AR62">
        <v>15438.8</v>
      </c>
      <c r="AS62">
        <v>1949.22538461538</v>
      </c>
      <c r="AT62">
        <v>2004.14</v>
      </c>
      <c r="AU62">
        <f>1-AS62/AT62</f>
        <v>0</v>
      </c>
      <c r="AV62">
        <v>0.5</v>
      </c>
      <c r="AW62">
        <f>BM62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 t="s">
        <v>516</v>
      </c>
      <c r="BC62">
        <v>1949.22538461538</v>
      </c>
      <c r="BD62">
        <v>1038.27</v>
      </c>
      <c r="BE62">
        <f>1-BD62/AT62</f>
        <v>0</v>
      </c>
      <c r="BF62">
        <f>(AT62-BC62)/(AT62-BD62)</f>
        <v>0</v>
      </c>
      <c r="BG62">
        <f>(AN62-AT62)/(AN62-BD62)</f>
        <v>0</v>
      </c>
      <c r="BH62">
        <f>(AT62-BC62)/(AT62-AM62)</f>
        <v>0</v>
      </c>
      <c r="BI62">
        <f>(AN62-AT62)/(AN62-AM62)</f>
        <v>0</v>
      </c>
      <c r="BJ62">
        <f>(BF62*BD62/BC62)</f>
        <v>0</v>
      </c>
      <c r="BK62">
        <f>(1-BJ62)</f>
        <v>0</v>
      </c>
      <c r="BL62">
        <f>$B$11*CJ62+$C$11*CK62+$F$11*CL62*(1-CO62)</f>
        <v>0</v>
      </c>
      <c r="BM62">
        <f>BL62*BN62</f>
        <v>0</v>
      </c>
      <c r="BN62">
        <f>($B$11*$D$9+$C$11*$D$9+$F$11*((CY62+CQ62)/MAX(CY62+CQ62+CZ62, 0.1)*$I$9+CZ62/MAX(CY62+CQ62+CZ62, 0.1)*$J$9))/($B$11+$C$11+$F$11)</f>
        <v>0</v>
      </c>
      <c r="BO62">
        <f>($B$11*$K$9+$C$11*$K$9+$F$11*((CY62+CQ62)/MAX(CY62+CQ62+CZ62, 0.1)*$P$9+CZ62/MAX(CY62+CQ62+CZ62, 0.1)*$Q$9))/($B$11+$C$11+$F$11)</f>
        <v>0</v>
      </c>
      <c r="BP62">
        <v>6</v>
      </c>
      <c r="BQ62">
        <v>0.5</v>
      </c>
      <c r="BR62" t="s">
        <v>295</v>
      </c>
      <c r="BS62">
        <v>2</v>
      </c>
      <c r="BT62">
        <v>1605222012.5</v>
      </c>
      <c r="BU62">
        <v>398.39564516129</v>
      </c>
      <c r="BV62">
        <v>400.023</v>
      </c>
      <c r="BW62">
        <v>30.1274580645161</v>
      </c>
      <c r="BX62">
        <v>29.4206903225807</v>
      </c>
      <c r="BY62">
        <v>398.333258064516</v>
      </c>
      <c r="BZ62">
        <v>29.4719419354839</v>
      </c>
      <c r="CA62">
        <v>500.089870967742</v>
      </c>
      <c r="CB62">
        <v>101.650129032258</v>
      </c>
      <c r="CC62">
        <v>0.100029777419355</v>
      </c>
      <c r="CD62">
        <v>39.0475096774193</v>
      </c>
      <c r="CE62">
        <v>38.9960580645161</v>
      </c>
      <c r="CF62">
        <v>999.9</v>
      </c>
      <c r="CG62">
        <v>0</v>
      </c>
      <c r="CH62">
        <v>0</v>
      </c>
      <c r="CI62">
        <v>9996.65806451613</v>
      </c>
      <c r="CJ62">
        <v>0</v>
      </c>
      <c r="CK62">
        <v>259.152387096774</v>
      </c>
      <c r="CL62">
        <v>1399.96870967742</v>
      </c>
      <c r="CM62">
        <v>0.899994516129032</v>
      </c>
      <c r="CN62">
        <v>0.100005496774194</v>
      </c>
      <c r="CO62">
        <v>0</v>
      </c>
      <c r="CP62">
        <v>1951.72741935484</v>
      </c>
      <c r="CQ62">
        <v>4.99948</v>
      </c>
      <c r="CR62">
        <v>27777.1225806452</v>
      </c>
      <c r="CS62">
        <v>11417.3032258065</v>
      </c>
      <c r="CT62">
        <v>48.7154516129032</v>
      </c>
      <c r="CU62">
        <v>50.137</v>
      </c>
      <c r="CV62">
        <v>49.3668709677419</v>
      </c>
      <c r="CW62">
        <v>50.062129032258</v>
      </c>
      <c r="CX62">
        <v>51.4918709677419</v>
      </c>
      <c r="CY62">
        <v>1255.46516129032</v>
      </c>
      <c r="CZ62">
        <v>139.503548387097</v>
      </c>
      <c r="DA62">
        <v>0</v>
      </c>
      <c r="DB62">
        <v>123.200000047684</v>
      </c>
      <c r="DC62">
        <v>0</v>
      </c>
      <c r="DD62">
        <v>1949.22538461538</v>
      </c>
      <c r="DE62">
        <v>-262.843760861543</v>
      </c>
      <c r="DF62">
        <v>-3669.45983142431</v>
      </c>
      <c r="DG62">
        <v>27742.4576923077</v>
      </c>
      <c r="DH62">
        <v>15</v>
      </c>
      <c r="DI62">
        <v>1605221409</v>
      </c>
      <c r="DJ62" t="s">
        <v>503</v>
      </c>
      <c r="DK62">
        <v>1605221396.5</v>
      </c>
      <c r="DL62">
        <v>1605221409</v>
      </c>
      <c r="DM62">
        <v>12</v>
      </c>
      <c r="DN62">
        <v>0.083</v>
      </c>
      <c r="DO62">
        <v>-0.204</v>
      </c>
      <c r="DP62">
        <v>0.061</v>
      </c>
      <c r="DQ62">
        <v>0.439</v>
      </c>
      <c r="DR62">
        <v>400</v>
      </c>
      <c r="DS62">
        <v>29</v>
      </c>
      <c r="DT62">
        <v>0.05</v>
      </c>
      <c r="DU62">
        <v>0.01</v>
      </c>
      <c r="DV62">
        <v>1.11972328294699</v>
      </c>
      <c r="DW62">
        <v>-0.376004037749875</v>
      </c>
      <c r="DX62">
        <v>0.0307612683408769</v>
      </c>
      <c r="DY62">
        <v>1</v>
      </c>
      <c r="DZ62">
        <v>-1.62978032258065</v>
      </c>
      <c r="EA62">
        <v>0.415712419354842</v>
      </c>
      <c r="EB62">
        <v>0.0343445948683361</v>
      </c>
      <c r="EC62">
        <v>0</v>
      </c>
      <c r="ED62">
        <v>0.705718548387097</v>
      </c>
      <c r="EE62">
        <v>0.121621499999999</v>
      </c>
      <c r="EF62">
        <v>0.00907677346339124</v>
      </c>
      <c r="EG62">
        <v>1</v>
      </c>
      <c r="EH62">
        <v>2</v>
      </c>
      <c r="EI62">
        <v>3</v>
      </c>
      <c r="EJ62" t="s">
        <v>319</v>
      </c>
      <c r="EK62">
        <v>100</v>
      </c>
      <c r="EL62">
        <v>100</v>
      </c>
      <c r="EM62">
        <v>0.063</v>
      </c>
      <c r="EN62">
        <v>0.6563</v>
      </c>
      <c r="EO62">
        <v>0.228651854792158</v>
      </c>
      <c r="EP62">
        <v>-1.60436505785889e-05</v>
      </c>
      <c r="EQ62">
        <v>-1.15305589960158e-06</v>
      </c>
      <c r="ER62">
        <v>3.65813499827708e-10</v>
      </c>
      <c r="ES62">
        <v>0.438890476190476</v>
      </c>
      <c r="ET62">
        <v>0</v>
      </c>
      <c r="EU62">
        <v>0</v>
      </c>
      <c r="EV62">
        <v>0</v>
      </c>
      <c r="EW62">
        <v>18</v>
      </c>
      <c r="EX62">
        <v>2225</v>
      </c>
      <c r="EY62">
        <v>1</v>
      </c>
      <c r="EZ62">
        <v>25</v>
      </c>
      <c r="FA62">
        <v>10.4</v>
      </c>
      <c r="FB62">
        <v>10.2</v>
      </c>
      <c r="FC62">
        <v>2</v>
      </c>
      <c r="FD62">
        <v>502.843</v>
      </c>
      <c r="FE62">
        <v>495.84</v>
      </c>
      <c r="FF62">
        <v>37.8123</v>
      </c>
      <c r="FG62">
        <v>36.676</v>
      </c>
      <c r="FH62">
        <v>30.0003</v>
      </c>
      <c r="FI62">
        <v>36.4481</v>
      </c>
      <c r="FJ62">
        <v>36.4678</v>
      </c>
      <c r="FK62">
        <v>19.503</v>
      </c>
      <c r="FL62">
        <v>0</v>
      </c>
      <c r="FM62">
        <v>100</v>
      </c>
      <c r="FN62">
        <v>-999.9</v>
      </c>
      <c r="FO62">
        <v>400</v>
      </c>
      <c r="FP62">
        <v>30.9075</v>
      </c>
      <c r="FQ62">
        <v>97.3657</v>
      </c>
      <c r="FR62">
        <v>101.766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  <row r="15" spans="1:2">
      <c r="A15" t="s">
        <v>425</v>
      </c>
      <c r="B15" t="s">
        <v>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2020-11-12T17:03:11Z</dcterms:created>
  <dcterms:modified xsi:type="dcterms:W3CDTF">2020-11-12T17:03:11Z</dcterms:modified>
</cp:coreProperties>
</file>