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6800\Loaner\"/>
    </mc:Choice>
  </mc:AlternateContent>
  <xr:revisionPtr revIDLastSave="0" documentId="13_ncr:1_{023673D0-5953-44F8-A34F-0CB9FF341D8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44" i="1" l="1"/>
  <c r="BN44" i="1"/>
  <c r="BL44" i="1"/>
  <c r="BM44" i="1" s="1"/>
  <c r="BI44" i="1"/>
  <c r="BH44" i="1"/>
  <c r="BG44" i="1"/>
  <c r="BF44" i="1"/>
  <c r="BJ44" i="1" s="1"/>
  <c r="BK44" i="1" s="1"/>
  <c r="BE44" i="1"/>
  <c r="BA44" i="1"/>
  <c r="AU44" i="1"/>
  <c r="AO44" i="1"/>
  <c r="AJ44" i="1"/>
  <c r="AH44" i="1" s="1"/>
  <c r="K44" i="1" s="1"/>
  <c r="AX44" i="1" s="1"/>
  <c r="Z44" i="1"/>
  <c r="Y44" i="1"/>
  <c r="X44" i="1" s="1"/>
  <c r="Q44" i="1"/>
  <c r="J44" i="1"/>
  <c r="I44" i="1"/>
  <c r="BO43" i="1"/>
  <c r="BN43" i="1"/>
  <c r="BM43" i="1"/>
  <c r="T43" i="1" s="1"/>
  <c r="BL43" i="1"/>
  <c r="BJ43" i="1"/>
  <c r="BK43" i="1" s="1"/>
  <c r="BI43" i="1"/>
  <c r="BH43" i="1"/>
  <c r="BG43" i="1"/>
  <c r="BF43" i="1"/>
  <c r="BE43" i="1"/>
  <c r="BA43" i="1"/>
  <c r="AY43" i="1"/>
  <c r="AW43" i="1"/>
  <c r="AU43" i="1"/>
  <c r="AO43" i="1"/>
  <c r="AJ43" i="1"/>
  <c r="AH43" i="1" s="1"/>
  <c r="Z43" i="1"/>
  <c r="Y43" i="1"/>
  <c r="Q43" i="1"/>
  <c r="O43" i="1"/>
  <c r="J43" i="1"/>
  <c r="I43" i="1"/>
  <c r="BO42" i="1"/>
  <c r="BN42" i="1"/>
  <c r="BL42" i="1"/>
  <c r="BM42" i="1" s="1"/>
  <c r="BI42" i="1"/>
  <c r="BH42" i="1"/>
  <c r="BG42" i="1"/>
  <c r="BF42" i="1"/>
  <c r="BJ42" i="1" s="1"/>
  <c r="BK42" i="1" s="1"/>
  <c r="BE42" i="1"/>
  <c r="BA42" i="1"/>
  <c r="AU42" i="1"/>
  <c r="AO42" i="1"/>
  <c r="AJ42" i="1"/>
  <c r="AH42" i="1" s="1"/>
  <c r="AI42" i="1"/>
  <c r="Z42" i="1"/>
  <c r="Y42" i="1"/>
  <c r="Q42" i="1"/>
  <c r="BO41" i="1"/>
  <c r="BN41" i="1"/>
  <c r="BM41" i="1"/>
  <c r="T41" i="1" s="1"/>
  <c r="BL41" i="1"/>
  <c r="BJ41" i="1"/>
  <c r="BK41" i="1" s="1"/>
  <c r="BI41" i="1"/>
  <c r="BH41" i="1"/>
  <c r="BG41" i="1"/>
  <c r="BF41" i="1"/>
  <c r="BE41" i="1"/>
  <c r="BA41" i="1"/>
  <c r="AW41" i="1"/>
  <c r="AY41" i="1" s="1"/>
  <c r="AU41" i="1"/>
  <c r="AO41" i="1"/>
  <c r="AJ41" i="1"/>
  <c r="AH41" i="1" s="1"/>
  <c r="Z41" i="1"/>
  <c r="Y41" i="1"/>
  <c r="Q41" i="1"/>
  <c r="BO40" i="1"/>
  <c r="BN40" i="1"/>
  <c r="BL40" i="1"/>
  <c r="BM40" i="1" s="1"/>
  <c r="BI40" i="1"/>
  <c r="BH40" i="1"/>
  <c r="BG40" i="1"/>
  <c r="BF40" i="1"/>
  <c r="BJ40" i="1" s="1"/>
  <c r="BK40" i="1" s="1"/>
  <c r="BE40" i="1"/>
  <c r="BA40" i="1"/>
  <c r="AU40" i="1"/>
  <c r="AO40" i="1"/>
  <c r="AJ40" i="1"/>
  <c r="AH40" i="1" s="1"/>
  <c r="AI40" i="1"/>
  <c r="Z40" i="1"/>
  <c r="Y40" i="1"/>
  <c r="Q40" i="1"/>
  <c r="BO39" i="1"/>
  <c r="BN39" i="1"/>
  <c r="BL39" i="1"/>
  <c r="BM39" i="1" s="1"/>
  <c r="BJ39" i="1"/>
  <c r="BK39" i="1" s="1"/>
  <c r="BI39" i="1"/>
  <c r="BH39" i="1"/>
  <c r="BG39" i="1"/>
  <c r="BF39" i="1"/>
  <c r="BE39" i="1"/>
  <c r="BA39" i="1"/>
  <c r="AU39" i="1"/>
  <c r="AO39" i="1"/>
  <c r="AJ39" i="1"/>
  <c r="AH39" i="1" s="1"/>
  <c r="Z39" i="1"/>
  <c r="Y39" i="1"/>
  <c r="Q39" i="1"/>
  <c r="BO38" i="1"/>
  <c r="BN38" i="1"/>
  <c r="BL38" i="1"/>
  <c r="BM38" i="1" s="1"/>
  <c r="BI38" i="1"/>
  <c r="BH38" i="1"/>
  <c r="BG38" i="1"/>
  <c r="BF38" i="1"/>
  <c r="BJ38" i="1" s="1"/>
  <c r="BK38" i="1" s="1"/>
  <c r="BE38" i="1"/>
  <c r="BA38" i="1"/>
  <c r="AU38" i="1"/>
  <c r="AO38" i="1"/>
  <c r="AJ38" i="1"/>
  <c r="AH38" i="1" s="1"/>
  <c r="AI38" i="1"/>
  <c r="Z38" i="1"/>
  <c r="Y38" i="1"/>
  <c r="Q38" i="1"/>
  <c r="BO37" i="1"/>
  <c r="BN37" i="1"/>
  <c r="BM37" i="1"/>
  <c r="T37" i="1" s="1"/>
  <c r="BL37" i="1"/>
  <c r="BJ37" i="1"/>
  <c r="BK37" i="1" s="1"/>
  <c r="BI37" i="1"/>
  <c r="BH37" i="1"/>
  <c r="BG37" i="1"/>
  <c r="BF37" i="1"/>
  <c r="BE37" i="1"/>
  <c r="BA37" i="1"/>
  <c r="AU37" i="1"/>
  <c r="AO37" i="1"/>
  <c r="AJ37" i="1"/>
  <c r="AH37" i="1" s="1"/>
  <c r="Z37" i="1"/>
  <c r="Y37" i="1"/>
  <c r="Q37" i="1"/>
  <c r="BO36" i="1"/>
  <c r="BN36" i="1"/>
  <c r="BL36" i="1"/>
  <c r="BM36" i="1" s="1"/>
  <c r="BI36" i="1"/>
  <c r="BH36" i="1"/>
  <c r="BG36" i="1"/>
  <c r="BF36" i="1"/>
  <c r="BJ36" i="1" s="1"/>
  <c r="BK36" i="1" s="1"/>
  <c r="BE36" i="1"/>
  <c r="BA36" i="1"/>
  <c r="AU36" i="1"/>
  <c r="AO36" i="1"/>
  <c r="AJ36" i="1"/>
  <c r="AH36" i="1" s="1"/>
  <c r="AI36" i="1"/>
  <c r="Z36" i="1"/>
  <c r="Y36" i="1"/>
  <c r="Q36" i="1"/>
  <c r="BO35" i="1"/>
  <c r="BN35" i="1"/>
  <c r="BM35" i="1"/>
  <c r="T35" i="1" s="1"/>
  <c r="BL35" i="1"/>
  <c r="BJ35" i="1"/>
  <c r="BK35" i="1" s="1"/>
  <c r="BI35" i="1"/>
  <c r="BH35" i="1"/>
  <c r="BG35" i="1"/>
  <c r="BF35" i="1"/>
  <c r="BE35" i="1"/>
  <c r="BA35" i="1"/>
  <c r="AU35" i="1"/>
  <c r="AO35" i="1"/>
  <c r="AJ35" i="1"/>
  <c r="AH35" i="1" s="1"/>
  <c r="Z35" i="1"/>
  <c r="Y35" i="1"/>
  <c r="Q35" i="1"/>
  <c r="BO34" i="1"/>
  <c r="BN34" i="1"/>
  <c r="BM34" i="1" s="1"/>
  <c r="BL34" i="1"/>
  <c r="BI34" i="1"/>
  <c r="BH34" i="1"/>
  <c r="BG34" i="1"/>
  <c r="BF34" i="1"/>
  <c r="BJ34" i="1" s="1"/>
  <c r="BK34" i="1" s="1"/>
  <c r="BE34" i="1"/>
  <c r="BA34" i="1"/>
  <c r="AU34" i="1"/>
  <c r="AO34" i="1"/>
  <c r="AJ34" i="1"/>
  <c r="AH34" i="1" s="1"/>
  <c r="AI34" i="1"/>
  <c r="Z34" i="1"/>
  <c r="Y34" i="1"/>
  <c r="Q34" i="1"/>
  <c r="BO33" i="1"/>
  <c r="BN33" i="1"/>
  <c r="BM33" i="1"/>
  <c r="T33" i="1" s="1"/>
  <c r="BL33" i="1"/>
  <c r="BJ33" i="1"/>
  <c r="BK33" i="1" s="1"/>
  <c r="BI33" i="1"/>
  <c r="BH33" i="1"/>
  <c r="BG33" i="1"/>
  <c r="BF33" i="1"/>
  <c r="BE33" i="1"/>
  <c r="BA33" i="1"/>
  <c r="AU33" i="1"/>
  <c r="AO33" i="1"/>
  <c r="AJ33" i="1"/>
  <c r="AH33" i="1" s="1"/>
  <c r="Z33" i="1"/>
  <c r="Y33" i="1"/>
  <c r="Q33" i="1"/>
  <c r="BO32" i="1"/>
  <c r="BN32" i="1"/>
  <c r="BM32" i="1" s="1"/>
  <c r="BL32" i="1"/>
  <c r="BI32" i="1"/>
  <c r="BH32" i="1"/>
  <c r="BG32" i="1"/>
  <c r="BF32" i="1"/>
  <c r="BJ32" i="1" s="1"/>
  <c r="BK32" i="1" s="1"/>
  <c r="BE32" i="1"/>
  <c r="BA32" i="1"/>
  <c r="AU32" i="1"/>
  <c r="AO32" i="1"/>
  <c r="AJ32" i="1"/>
  <c r="AH32" i="1" s="1"/>
  <c r="Z32" i="1"/>
  <c r="X32" i="1" s="1"/>
  <c r="Y32" i="1"/>
  <c r="Q32" i="1"/>
  <c r="BO31" i="1"/>
  <c r="BN31" i="1"/>
  <c r="BM31" i="1"/>
  <c r="BL31" i="1"/>
  <c r="BJ31" i="1"/>
  <c r="BK31" i="1" s="1"/>
  <c r="BI31" i="1"/>
  <c r="BH31" i="1"/>
  <c r="BG31" i="1"/>
  <c r="BF31" i="1"/>
  <c r="BE31" i="1"/>
  <c r="BA31" i="1"/>
  <c r="AX31" i="1"/>
  <c r="AU31" i="1"/>
  <c r="AO31" i="1"/>
  <c r="AJ31" i="1"/>
  <c r="AH31" i="1" s="1"/>
  <c r="K31" i="1" s="1"/>
  <c r="AI31" i="1"/>
  <c r="Z31" i="1"/>
  <c r="Y31" i="1"/>
  <c r="Q31" i="1"/>
  <c r="O31" i="1"/>
  <c r="L31" i="1"/>
  <c r="J31" i="1"/>
  <c r="I31" i="1" s="1"/>
  <c r="BO30" i="1"/>
  <c r="BN30" i="1"/>
  <c r="BM30" i="1" s="1"/>
  <c r="BL30" i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Z30" i="1"/>
  <c r="X30" i="1" s="1"/>
  <c r="Y30" i="1"/>
  <c r="Q30" i="1"/>
  <c r="BO29" i="1"/>
  <c r="BN29" i="1"/>
  <c r="BM29" i="1"/>
  <c r="BL29" i="1"/>
  <c r="BJ29" i="1"/>
  <c r="BK29" i="1" s="1"/>
  <c r="BI29" i="1"/>
  <c r="BH29" i="1"/>
  <c r="BG29" i="1"/>
  <c r="BF29" i="1"/>
  <c r="BE29" i="1"/>
  <c r="BA29" i="1"/>
  <c r="AX29" i="1"/>
  <c r="AU29" i="1"/>
  <c r="AO29" i="1"/>
  <c r="AJ29" i="1"/>
  <c r="AH29" i="1" s="1"/>
  <c r="K29" i="1" s="1"/>
  <c r="AI29" i="1"/>
  <c r="Z29" i="1"/>
  <c r="Y29" i="1"/>
  <c r="Q29" i="1"/>
  <c r="O29" i="1"/>
  <c r="L29" i="1"/>
  <c r="J29" i="1"/>
  <c r="I29" i="1" s="1"/>
  <c r="BO28" i="1"/>
  <c r="BN28" i="1"/>
  <c r="BM28" i="1" s="1"/>
  <c r="BL28" i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Z28" i="1"/>
  <c r="X28" i="1" s="1"/>
  <c r="Y28" i="1"/>
  <c r="Q28" i="1"/>
  <c r="K28" i="1"/>
  <c r="AX28" i="1" s="1"/>
  <c r="BO27" i="1"/>
  <c r="BN27" i="1"/>
  <c r="BM27" i="1"/>
  <c r="T27" i="1" s="1"/>
  <c r="BL27" i="1"/>
  <c r="BJ27" i="1"/>
  <c r="BK27" i="1" s="1"/>
  <c r="BI27" i="1"/>
  <c r="BH27" i="1"/>
  <c r="BG27" i="1"/>
  <c r="BF27" i="1"/>
  <c r="BE27" i="1"/>
  <c r="BA27" i="1"/>
  <c r="AX27" i="1"/>
  <c r="AW27" i="1"/>
  <c r="AU27" i="1"/>
  <c r="AO27" i="1"/>
  <c r="AJ27" i="1"/>
  <c r="AH27" i="1" s="1"/>
  <c r="K27" i="1" s="1"/>
  <c r="AI27" i="1"/>
  <c r="Z27" i="1"/>
  <c r="Y27" i="1"/>
  <c r="Q27" i="1"/>
  <c r="O27" i="1"/>
  <c r="L27" i="1"/>
  <c r="J27" i="1"/>
  <c r="I27" i="1" s="1"/>
  <c r="AB27" i="1" s="1"/>
  <c r="BO26" i="1"/>
  <c r="BN26" i="1"/>
  <c r="BM26" i="1" s="1"/>
  <c r="BL26" i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 s="1"/>
  <c r="AI26" i="1"/>
  <c r="Z26" i="1"/>
  <c r="Y26" i="1"/>
  <c r="X26" i="1" s="1"/>
  <c r="Q26" i="1"/>
  <c r="BO25" i="1"/>
  <c r="BN25" i="1"/>
  <c r="BM25" i="1"/>
  <c r="BL25" i="1"/>
  <c r="BJ25" i="1"/>
  <c r="BK25" i="1" s="1"/>
  <c r="BI25" i="1"/>
  <c r="BH25" i="1"/>
  <c r="BG25" i="1"/>
  <c r="BF25" i="1"/>
  <c r="BE25" i="1"/>
  <c r="BA25" i="1"/>
  <c r="AW25" i="1"/>
  <c r="AY25" i="1" s="1"/>
  <c r="AU25" i="1"/>
  <c r="AO25" i="1"/>
  <c r="AJ25" i="1"/>
  <c r="AH25" i="1" s="1"/>
  <c r="Z25" i="1"/>
  <c r="Y25" i="1"/>
  <c r="X25" i="1" s="1"/>
  <c r="T25" i="1"/>
  <c r="Q25" i="1"/>
  <c r="BO24" i="1"/>
  <c r="BN24" i="1"/>
  <c r="BM24" i="1" s="1"/>
  <c r="T24" i="1" s="1"/>
  <c r="BL24" i="1"/>
  <c r="BI24" i="1"/>
  <c r="BH24" i="1"/>
  <c r="BG24" i="1"/>
  <c r="BF24" i="1"/>
  <c r="BJ24" i="1" s="1"/>
  <c r="BK24" i="1" s="1"/>
  <c r="BE24" i="1"/>
  <c r="BA24" i="1"/>
  <c r="AW24" i="1"/>
  <c r="AU24" i="1"/>
  <c r="AO24" i="1"/>
  <c r="AJ24" i="1"/>
  <c r="AH24" i="1" s="1"/>
  <c r="AI24" i="1"/>
  <c r="Z24" i="1"/>
  <c r="Y24" i="1"/>
  <c r="X24" i="1" s="1"/>
  <c r="Q24" i="1"/>
  <c r="BO23" i="1"/>
  <c r="BN23" i="1"/>
  <c r="BM23" i="1"/>
  <c r="T23" i="1" s="1"/>
  <c r="BL23" i="1"/>
  <c r="BI23" i="1"/>
  <c r="BH23" i="1"/>
  <c r="BG23" i="1"/>
  <c r="BF23" i="1"/>
  <c r="BJ23" i="1" s="1"/>
  <c r="BK23" i="1" s="1"/>
  <c r="BE23" i="1"/>
  <c r="BA23" i="1"/>
  <c r="AW23" i="1"/>
  <c r="AU23" i="1"/>
  <c r="AO23" i="1"/>
  <c r="AJ23" i="1"/>
  <c r="AH23" i="1" s="1"/>
  <c r="Z23" i="1"/>
  <c r="Y23" i="1"/>
  <c r="X23" i="1" s="1"/>
  <c r="Q23" i="1"/>
  <c r="K23" i="1"/>
  <c r="AX23" i="1" s="1"/>
  <c r="AZ23" i="1" s="1"/>
  <c r="J23" i="1"/>
  <c r="I23" i="1" s="1"/>
  <c r="AB23" i="1" s="1"/>
  <c r="BO22" i="1"/>
  <c r="BN22" i="1"/>
  <c r="BM22" i="1"/>
  <c r="T22" i="1" s="1"/>
  <c r="U22" i="1" s="1"/>
  <c r="V22" i="1" s="1"/>
  <c r="BL22" i="1"/>
  <c r="BJ22" i="1"/>
  <c r="BK22" i="1" s="1"/>
  <c r="BI22" i="1"/>
  <c r="BH22" i="1"/>
  <c r="BG22" i="1"/>
  <c r="BF22" i="1"/>
  <c r="BE22" i="1"/>
  <c r="BA22" i="1"/>
  <c r="AW22" i="1"/>
  <c r="AY22" i="1" s="1"/>
  <c r="AU22" i="1"/>
  <c r="AO22" i="1"/>
  <c r="AJ22" i="1"/>
  <c r="AH22" i="1" s="1"/>
  <c r="AI22" i="1" s="1"/>
  <c r="Z22" i="1"/>
  <c r="Y22" i="1"/>
  <c r="X22" i="1" s="1"/>
  <c r="Q22" i="1"/>
  <c r="O22" i="1"/>
  <c r="J22" i="1"/>
  <c r="I22" i="1" s="1"/>
  <c r="BO21" i="1"/>
  <c r="BN21" i="1"/>
  <c r="BM21" i="1"/>
  <c r="T21" i="1" s="1"/>
  <c r="BL21" i="1"/>
  <c r="BI21" i="1"/>
  <c r="BH21" i="1"/>
  <c r="BG21" i="1"/>
  <c r="BF21" i="1"/>
  <c r="BJ21" i="1" s="1"/>
  <c r="BK21" i="1" s="1"/>
  <c r="BE21" i="1"/>
  <c r="BA21" i="1"/>
  <c r="AX21" i="1"/>
  <c r="AU21" i="1"/>
  <c r="AO21" i="1"/>
  <c r="AJ21" i="1"/>
  <c r="AH21" i="1" s="1"/>
  <c r="Z21" i="1"/>
  <c r="Y21" i="1"/>
  <c r="X21" i="1" s="1"/>
  <c r="Q21" i="1"/>
  <c r="K21" i="1"/>
  <c r="J21" i="1"/>
  <c r="I21" i="1" s="1"/>
  <c r="BO20" i="1"/>
  <c r="BN20" i="1"/>
  <c r="BL20" i="1"/>
  <c r="BM20" i="1" s="1"/>
  <c r="BJ20" i="1"/>
  <c r="BK20" i="1" s="1"/>
  <c r="BI20" i="1"/>
  <c r="BH20" i="1"/>
  <c r="BG20" i="1"/>
  <c r="BF20" i="1"/>
  <c r="BE20" i="1"/>
  <c r="BA20" i="1"/>
  <c r="AU20" i="1"/>
  <c r="AO20" i="1"/>
  <c r="AJ20" i="1"/>
  <c r="AH20" i="1" s="1"/>
  <c r="AI20" i="1" s="1"/>
  <c r="Z20" i="1"/>
  <c r="Y20" i="1"/>
  <c r="X20" i="1" s="1"/>
  <c r="Q20" i="1"/>
  <c r="O20" i="1"/>
  <c r="J20" i="1"/>
  <c r="I20" i="1" s="1"/>
  <c r="BO19" i="1"/>
  <c r="BN19" i="1"/>
  <c r="BM19" i="1"/>
  <c r="T19" i="1" s="1"/>
  <c r="BL19" i="1"/>
  <c r="BI19" i="1"/>
  <c r="BH19" i="1"/>
  <c r="BG19" i="1"/>
  <c r="BF19" i="1"/>
  <c r="BJ19" i="1" s="1"/>
  <c r="BK19" i="1" s="1"/>
  <c r="BE19" i="1"/>
  <c r="BA19" i="1"/>
  <c r="AU19" i="1"/>
  <c r="AO19" i="1"/>
  <c r="AJ19" i="1"/>
  <c r="AH19" i="1" s="1"/>
  <c r="O19" i="1" s="1"/>
  <c r="Z19" i="1"/>
  <c r="Y19" i="1"/>
  <c r="X19" i="1" s="1"/>
  <c r="Q19" i="1"/>
  <c r="L19" i="1"/>
  <c r="K19" i="1"/>
  <c r="AX19" i="1" s="1"/>
  <c r="J19" i="1"/>
  <c r="I19" i="1" s="1"/>
  <c r="BO18" i="1"/>
  <c r="BN18" i="1"/>
  <c r="BM18" i="1"/>
  <c r="T18" i="1" s="1"/>
  <c r="BL18" i="1"/>
  <c r="BJ18" i="1"/>
  <c r="BK18" i="1" s="1"/>
  <c r="BI18" i="1"/>
  <c r="BH18" i="1"/>
  <c r="BG18" i="1"/>
  <c r="BF18" i="1"/>
  <c r="BE18" i="1"/>
  <c r="BA18" i="1"/>
  <c r="AU18" i="1"/>
  <c r="AO18" i="1"/>
  <c r="AJ18" i="1"/>
  <c r="AH18" i="1" s="1"/>
  <c r="Z18" i="1"/>
  <c r="Y18" i="1"/>
  <c r="X18" i="1"/>
  <c r="Q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BA17" i="1"/>
  <c r="AU17" i="1"/>
  <c r="AO17" i="1"/>
  <c r="AJ17" i="1"/>
  <c r="AH17" i="1" s="1"/>
  <c r="AI17" i="1" s="1"/>
  <c r="Z17" i="1"/>
  <c r="Y17" i="1"/>
  <c r="X17" i="1" s="1"/>
  <c r="Q17" i="1"/>
  <c r="O17" i="1"/>
  <c r="L17" i="1"/>
  <c r="K17" i="1"/>
  <c r="AX17" i="1" s="1"/>
  <c r="AB19" i="1" l="1"/>
  <c r="U19" i="1"/>
  <c r="V19" i="1" s="1"/>
  <c r="AB22" i="1"/>
  <c r="R22" i="1"/>
  <c r="P22" i="1" s="1"/>
  <c r="S22" i="1" s="1"/>
  <c r="L18" i="1"/>
  <c r="O18" i="1"/>
  <c r="AI18" i="1"/>
  <c r="K18" i="1"/>
  <c r="AX18" i="1" s="1"/>
  <c r="J18" i="1"/>
  <c r="I18" i="1" s="1"/>
  <c r="T20" i="1"/>
  <c r="AW20" i="1"/>
  <c r="AY20" i="1" s="1"/>
  <c r="AC22" i="1"/>
  <c r="AW17" i="1"/>
  <c r="AZ17" i="1" s="1"/>
  <c r="T17" i="1"/>
  <c r="AB20" i="1"/>
  <c r="AD22" i="1"/>
  <c r="W22" i="1"/>
  <c r="AA22" i="1" s="1"/>
  <c r="AY17" i="1"/>
  <c r="AB21" i="1"/>
  <c r="U21" i="1"/>
  <c r="V21" i="1" s="1"/>
  <c r="AC21" i="1"/>
  <c r="K25" i="1"/>
  <c r="AX25" i="1" s="1"/>
  <c r="AZ25" i="1" s="1"/>
  <c r="AI25" i="1"/>
  <c r="O25" i="1"/>
  <c r="T36" i="1"/>
  <c r="AW36" i="1"/>
  <c r="J17" i="1"/>
  <c r="I17" i="1" s="1"/>
  <c r="O21" i="1"/>
  <c r="L21" i="1"/>
  <c r="AY23" i="1"/>
  <c r="L25" i="1"/>
  <c r="L28" i="1"/>
  <c r="O28" i="1"/>
  <c r="J28" i="1"/>
  <c r="I28" i="1" s="1"/>
  <c r="L30" i="1"/>
  <c r="O30" i="1"/>
  <c r="AI30" i="1"/>
  <c r="K30" i="1"/>
  <c r="AX30" i="1" s="1"/>
  <c r="J30" i="1"/>
  <c r="I30" i="1" s="1"/>
  <c r="L32" i="1"/>
  <c r="O32" i="1"/>
  <c r="AI32" i="1"/>
  <c r="K32" i="1"/>
  <c r="AX32" i="1" s="1"/>
  <c r="AZ32" i="1" s="1"/>
  <c r="J32" i="1"/>
  <c r="I32" i="1" s="1"/>
  <c r="U35" i="1"/>
  <c r="V35" i="1" s="1"/>
  <c r="T40" i="1"/>
  <c r="AW40" i="1"/>
  <c r="L41" i="1"/>
  <c r="K41" i="1"/>
  <c r="AX41" i="1" s="1"/>
  <c r="AZ41" i="1" s="1"/>
  <c r="O41" i="1"/>
  <c r="J41" i="1"/>
  <c r="I41" i="1" s="1"/>
  <c r="AI41" i="1"/>
  <c r="AB43" i="1"/>
  <c r="R43" i="1"/>
  <c r="P43" i="1" s="1"/>
  <c r="S43" i="1" s="1"/>
  <c r="U43" i="1"/>
  <c r="V43" i="1" s="1"/>
  <c r="AW29" i="1"/>
  <c r="T29" i="1"/>
  <c r="AW31" i="1"/>
  <c r="AZ31" i="1" s="1"/>
  <c r="T31" i="1"/>
  <c r="L37" i="1"/>
  <c r="K37" i="1"/>
  <c r="AX37" i="1" s="1"/>
  <c r="O37" i="1"/>
  <c r="J37" i="1"/>
  <c r="I37" i="1" s="1"/>
  <c r="AI37" i="1"/>
  <c r="AY21" i="1"/>
  <c r="O24" i="1"/>
  <c r="L24" i="1"/>
  <c r="K24" i="1"/>
  <c r="AX24" i="1" s="1"/>
  <c r="AZ24" i="1" s="1"/>
  <c r="T28" i="1"/>
  <c r="AW28" i="1"/>
  <c r="AZ28" i="1" s="1"/>
  <c r="T30" i="1"/>
  <c r="AW30" i="1"/>
  <c r="AY30" i="1" s="1"/>
  <c r="AY32" i="1"/>
  <c r="T32" i="1"/>
  <c r="AW32" i="1"/>
  <c r="K33" i="1"/>
  <c r="AX33" i="1" s="1"/>
  <c r="O33" i="1"/>
  <c r="L33" i="1"/>
  <c r="AI33" i="1"/>
  <c r="AY19" i="1"/>
  <c r="AW19" i="1"/>
  <c r="AZ19" i="1" s="1"/>
  <c r="AW21" i="1"/>
  <c r="O26" i="1"/>
  <c r="L26" i="1"/>
  <c r="K26" i="1"/>
  <c r="AX26" i="1" s="1"/>
  <c r="J26" i="1"/>
  <c r="I26" i="1" s="1"/>
  <c r="U27" i="1"/>
  <c r="V27" i="1" s="1"/>
  <c r="AY27" i="1"/>
  <c r="AZ21" i="1"/>
  <c r="AY24" i="1"/>
  <c r="AB29" i="1"/>
  <c r="AB31" i="1"/>
  <c r="J33" i="1"/>
  <c r="I33" i="1" s="1"/>
  <c r="U33" i="1"/>
  <c r="V33" i="1" s="1"/>
  <c r="U37" i="1"/>
  <c r="V37" i="1" s="1"/>
  <c r="U41" i="1"/>
  <c r="V41" i="1" s="1"/>
  <c r="AY26" i="1"/>
  <c r="T26" i="1"/>
  <c r="AW26" i="1"/>
  <c r="L35" i="1"/>
  <c r="K35" i="1"/>
  <c r="AX35" i="1" s="1"/>
  <c r="O35" i="1"/>
  <c r="J35" i="1"/>
  <c r="I35" i="1" s="1"/>
  <c r="AI35" i="1"/>
  <c r="AC37" i="1"/>
  <c r="T38" i="1"/>
  <c r="AW38" i="1"/>
  <c r="L39" i="1"/>
  <c r="K39" i="1"/>
  <c r="AX39" i="1" s="1"/>
  <c r="AZ39" i="1" s="1"/>
  <c r="O39" i="1"/>
  <c r="J39" i="1"/>
  <c r="I39" i="1" s="1"/>
  <c r="AI39" i="1"/>
  <c r="T42" i="1"/>
  <c r="AW42" i="1"/>
  <c r="AY42" i="1" s="1"/>
  <c r="AI23" i="1"/>
  <c r="O23" i="1"/>
  <c r="L23" i="1"/>
  <c r="J24" i="1"/>
  <c r="I24" i="1" s="1"/>
  <c r="T34" i="1"/>
  <c r="AW34" i="1"/>
  <c r="AY34" i="1" s="1"/>
  <c r="AW18" i="1"/>
  <c r="AY18" i="1" s="1"/>
  <c r="AI19" i="1"/>
  <c r="L20" i="1"/>
  <c r="K20" i="1"/>
  <c r="AX20" i="1" s="1"/>
  <c r="AZ20" i="1" s="1"/>
  <c r="AI21" i="1"/>
  <c r="L22" i="1"/>
  <c r="K22" i="1"/>
  <c r="AX22" i="1" s="1"/>
  <c r="AZ22" i="1" s="1"/>
  <c r="U23" i="1"/>
  <c r="V23" i="1" s="1"/>
  <c r="J25" i="1"/>
  <c r="I25" i="1" s="1"/>
  <c r="AI28" i="1"/>
  <c r="AY29" i="1"/>
  <c r="AY31" i="1"/>
  <c r="T39" i="1"/>
  <c r="AW39" i="1"/>
  <c r="AY39" i="1" s="1"/>
  <c r="AB44" i="1"/>
  <c r="L43" i="1"/>
  <c r="K43" i="1"/>
  <c r="AX43" i="1" s="1"/>
  <c r="AZ43" i="1" s="1"/>
  <c r="AI43" i="1"/>
  <c r="L34" i="1"/>
  <c r="O34" i="1"/>
  <c r="L36" i="1"/>
  <c r="O36" i="1"/>
  <c r="L38" i="1"/>
  <c r="O38" i="1"/>
  <c r="L40" i="1"/>
  <c r="O40" i="1"/>
  <c r="L42" i="1"/>
  <c r="O42" i="1"/>
  <c r="X33" i="1"/>
  <c r="J34" i="1"/>
  <c r="I34" i="1" s="1"/>
  <c r="X35" i="1"/>
  <c r="J36" i="1"/>
  <c r="I36" i="1" s="1"/>
  <c r="X37" i="1"/>
  <c r="J38" i="1"/>
  <c r="I38" i="1" s="1"/>
  <c r="X39" i="1"/>
  <c r="J40" i="1"/>
  <c r="I40" i="1" s="1"/>
  <c r="X41" i="1"/>
  <c r="J42" i="1"/>
  <c r="I42" i="1" s="1"/>
  <c r="X43" i="1"/>
  <c r="X27" i="1"/>
  <c r="X29" i="1"/>
  <c r="X31" i="1"/>
  <c r="AW33" i="1"/>
  <c r="AY33" i="1" s="1"/>
  <c r="K34" i="1"/>
  <c r="AX34" i="1" s="1"/>
  <c r="X34" i="1"/>
  <c r="AW35" i="1"/>
  <c r="AY35" i="1" s="1"/>
  <c r="K36" i="1"/>
  <c r="AX36" i="1" s="1"/>
  <c r="AZ36" i="1" s="1"/>
  <c r="X36" i="1"/>
  <c r="AY36" i="1"/>
  <c r="AW37" i="1"/>
  <c r="AY37" i="1" s="1"/>
  <c r="K38" i="1"/>
  <c r="AX38" i="1" s="1"/>
  <c r="AZ38" i="1" s="1"/>
  <c r="X38" i="1"/>
  <c r="AY38" i="1"/>
  <c r="K40" i="1"/>
  <c r="AX40" i="1" s="1"/>
  <c r="AZ40" i="1" s="1"/>
  <c r="X40" i="1"/>
  <c r="AY40" i="1"/>
  <c r="K42" i="1"/>
  <c r="AX42" i="1" s="1"/>
  <c r="AZ42" i="1" s="1"/>
  <c r="X42" i="1"/>
  <c r="L44" i="1"/>
  <c r="AI44" i="1"/>
  <c r="O44" i="1"/>
  <c r="T44" i="1"/>
  <c r="AW44" i="1"/>
  <c r="AY44" i="1" s="1"/>
  <c r="AZ27" i="1"/>
  <c r="AZ29" i="1"/>
  <c r="U39" i="1" l="1"/>
  <c r="V39" i="1" s="1"/>
  <c r="AB25" i="1"/>
  <c r="U25" i="1"/>
  <c r="V25" i="1" s="1"/>
  <c r="U38" i="1"/>
  <c r="V38" i="1" s="1"/>
  <c r="R38" i="1" s="1"/>
  <c r="P38" i="1" s="1"/>
  <c r="S38" i="1" s="1"/>
  <c r="M38" i="1" s="1"/>
  <c r="N38" i="1" s="1"/>
  <c r="W27" i="1"/>
  <c r="AA27" i="1" s="1"/>
  <c r="AD27" i="1"/>
  <c r="AZ37" i="1"/>
  <c r="M43" i="1"/>
  <c r="N43" i="1" s="1"/>
  <c r="U40" i="1"/>
  <c r="V40" i="1" s="1"/>
  <c r="AZ30" i="1"/>
  <c r="U17" i="1"/>
  <c r="V17" i="1" s="1"/>
  <c r="U42" i="1"/>
  <c r="V42" i="1" s="1"/>
  <c r="U44" i="1"/>
  <c r="V44" i="1" s="1"/>
  <c r="U34" i="1"/>
  <c r="V34" i="1" s="1"/>
  <c r="AD37" i="1"/>
  <c r="AE37" i="1" s="1"/>
  <c r="W37" i="1"/>
  <c r="AA37" i="1" s="1"/>
  <c r="AZ26" i="1"/>
  <c r="U30" i="1"/>
  <c r="V30" i="1" s="1"/>
  <c r="U31" i="1"/>
  <c r="V31" i="1" s="1"/>
  <c r="AB32" i="1"/>
  <c r="W23" i="1"/>
  <c r="AA23" i="1" s="1"/>
  <c r="AD23" i="1"/>
  <c r="R23" i="1"/>
  <c r="P23" i="1" s="1"/>
  <c r="S23" i="1" s="1"/>
  <c r="M23" i="1" s="1"/>
  <c r="N23" i="1" s="1"/>
  <c r="AC23" i="1"/>
  <c r="AB26" i="1"/>
  <c r="AB36" i="1"/>
  <c r="R36" i="1"/>
  <c r="P36" i="1" s="1"/>
  <c r="S36" i="1" s="1"/>
  <c r="M36" i="1" s="1"/>
  <c r="N36" i="1" s="1"/>
  <c r="AB35" i="1"/>
  <c r="R35" i="1"/>
  <c r="P35" i="1" s="1"/>
  <c r="S35" i="1" s="1"/>
  <c r="M35" i="1" s="1"/>
  <c r="N35" i="1" s="1"/>
  <c r="AB41" i="1"/>
  <c r="R41" i="1"/>
  <c r="P41" i="1" s="1"/>
  <c r="S41" i="1" s="1"/>
  <c r="M41" i="1" s="1"/>
  <c r="N41" i="1" s="1"/>
  <c r="AB17" i="1"/>
  <c r="R17" i="1"/>
  <c r="P17" i="1" s="1"/>
  <c r="S17" i="1" s="1"/>
  <c r="M17" i="1" s="1"/>
  <c r="N17" i="1" s="1"/>
  <c r="M22" i="1"/>
  <c r="N22" i="1" s="1"/>
  <c r="R24" i="1"/>
  <c r="P24" i="1" s="1"/>
  <c r="S24" i="1" s="1"/>
  <c r="M24" i="1" s="1"/>
  <c r="N24" i="1" s="1"/>
  <c r="AB24" i="1"/>
  <c r="U26" i="1"/>
  <c r="V26" i="1" s="1"/>
  <c r="R26" i="1" s="1"/>
  <c r="P26" i="1" s="1"/>
  <c r="S26" i="1" s="1"/>
  <c r="M26" i="1" s="1"/>
  <c r="N26" i="1" s="1"/>
  <c r="AB33" i="1"/>
  <c r="R33" i="1"/>
  <c r="P33" i="1" s="1"/>
  <c r="S33" i="1" s="1"/>
  <c r="M33" i="1" s="1"/>
  <c r="N33" i="1" s="1"/>
  <c r="AZ33" i="1"/>
  <c r="U29" i="1"/>
  <c r="V29" i="1" s="1"/>
  <c r="AB28" i="1"/>
  <c r="W21" i="1"/>
  <c r="AA21" i="1" s="1"/>
  <c r="AD21" i="1"/>
  <c r="AE21" i="1" s="1"/>
  <c r="AE22" i="1"/>
  <c r="U20" i="1"/>
  <c r="V20" i="1" s="1"/>
  <c r="AB38" i="1"/>
  <c r="AD35" i="1"/>
  <c r="W35" i="1"/>
  <c r="AA35" i="1" s="1"/>
  <c r="AB39" i="1"/>
  <c r="R39" i="1"/>
  <c r="P39" i="1" s="1"/>
  <c r="S39" i="1" s="1"/>
  <c r="M39" i="1" s="1"/>
  <c r="N39" i="1" s="1"/>
  <c r="AB42" i="1"/>
  <c r="R42" i="1"/>
  <c r="P42" i="1" s="1"/>
  <c r="S42" i="1" s="1"/>
  <c r="M42" i="1" s="1"/>
  <c r="N42" i="1" s="1"/>
  <c r="AZ35" i="1"/>
  <c r="U24" i="1"/>
  <c r="V24" i="1" s="1"/>
  <c r="U28" i="1"/>
  <c r="V28" i="1" s="1"/>
  <c r="U36" i="1"/>
  <c r="V36" i="1" s="1"/>
  <c r="R21" i="1"/>
  <c r="P21" i="1" s="1"/>
  <c r="S21" i="1" s="1"/>
  <c r="M21" i="1" s="1"/>
  <c r="N21" i="1" s="1"/>
  <c r="AB18" i="1"/>
  <c r="U18" i="1"/>
  <c r="V18" i="1" s="1"/>
  <c r="W19" i="1"/>
  <c r="AA19" i="1" s="1"/>
  <c r="AD19" i="1"/>
  <c r="AD33" i="1"/>
  <c r="W33" i="1"/>
  <c r="AA33" i="1" s="1"/>
  <c r="AB34" i="1"/>
  <c r="R34" i="1"/>
  <c r="P34" i="1" s="1"/>
  <c r="S34" i="1" s="1"/>
  <c r="M34" i="1" s="1"/>
  <c r="N34" i="1" s="1"/>
  <c r="AY28" i="1"/>
  <c r="AB37" i="1"/>
  <c r="R37" i="1"/>
  <c r="P37" i="1" s="1"/>
  <c r="S37" i="1" s="1"/>
  <c r="M37" i="1" s="1"/>
  <c r="N37" i="1" s="1"/>
  <c r="AZ18" i="1"/>
  <c r="R19" i="1"/>
  <c r="P19" i="1" s="1"/>
  <c r="S19" i="1" s="1"/>
  <c r="M19" i="1" s="1"/>
  <c r="N19" i="1" s="1"/>
  <c r="AD41" i="1"/>
  <c r="AC41" i="1"/>
  <c r="W41" i="1"/>
  <c r="AA41" i="1" s="1"/>
  <c r="AZ34" i="1"/>
  <c r="AB40" i="1"/>
  <c r="R40" i="1"/>
  <c r="P40" i="1" s="1"/>
  <c r="S40" i="1" s="1"/>
  <c r="M40" i="1" s="1"/>
  <c r="N40" i="1" s="1"/>
  <c r="R27" i="1"/>
  <c r="P27" i="1" s="1"/>
  <c r="S27" i="1" s="1"/>
  <c r="M27" i="1" s="1"/>
  <c r="N27" i="1" s="1"/>
  <c r="AC35" i="1"/>
  <c r="AC33" i="1"/>
  <c r="AZ44" i="1"/>
  <c r="U32" i="1"/>
  <c r="V32" i="1" s="1"/>
  <c r="AC27" i="1"/>
  <c r="AD43" i="1"/>
  <c r="AC43" i="1"/>
  <c r="W43" i="1"/>
  <c r="AA43" i="1" s="1"/>
  <c r="AB30" i="1"/>
  <c r="R30" i="1"/>
  <c r="P30" i="1" s="1"/>
  <c r="S30" i="1" s="1"/>
  <c r="M30" i="1" s="1"/>
  <c r="N30" i="1" s="1"/>
  <c r="AC19" i="1"/>
  <c r="W18" i="1" l="1"/>
  <c r="AA18" i="1" s="1"/>
  <c r="AD18" i="1"/>
  <c r="AC18" i="1"/>
  <c r="AE41" i="1"/>
  <c r="R18" i="1"/>
  <c r="P18" i="1" s="1"/>
  <c r="S18" i="1" s="1"/>
  <c r="M18" i="1" s="1"/>
  <c r="N18" i="1" s="1"/>
  <c r="W24" i="1"/>
  <c r="AA24" i="1" s="1"/>
  <c r="AD24" i="1"/>
  <c r="AC24" i="1"/>
  <c r="W17" i="1"/>
  <c r="AA17" i="1" s="1"/>
  <c r="AD17" i="1"/>
  <c r="AE17" i="1" s="1"/>
  <c r="AC17" i="1"/>
  <c r="W32" i="1"/>
  <c r="AA32" i="1" s="1"/>
  <c r="AD32" i="1"/>
  <c r="AE32" i="1" s="1"/>
  <c r="AC32" i="1"/>
  <c r="W38" i="1"/>
  <c r="AA38" i="1" s="1"/>
  <c r="AD38" i="1"/>
  <c r="AE38" i="1" s="1"/>
  <c r="AC38" i="1"/>
  <c r="W34" i="1"/>
  <c r="AA34" i="1" s="1"/>
  <c r="AD34" i="1"/>
  <c r="AC34" i="1"/>
  <c r="W29" i="1"/>
  <c r="AA29" i="1" s="1"/>
  <c r="AD29" i="1"/>
  <c r="AC29" i="1"/>
  <c r="R29" i="1"/>
  <c r="P29" i="1" s="1"/>
  <c r="S29" i="1" s="1"/>
  <c r="M29" i="1" s="1"/>
  <c r="N29" i="1" s="1"/>
  <c r="R32" i="1"/>
  <c r="P32" i="1" s="1"/>
  <c r="S32" i="1" s="1"/>
  <c r="M32" i="1" s="1"/>
  <c r="N32" i="1" s="1"/>
  <c r="AD20" i="1"/>
  <c r="AE20" i="1" s="1"/>
  <c r="W20" i="1"/>
  <c r="AA20" i="1" s="1"/>
  <c r="AC20" i="1"/>
  <c r="R20" i="1"/>
  <c r="P20" i="1" s="1"/>
  <c r="S20" i="1" s="1"/>
  <c r="M20" i="1" s="1"/>
  <c r="N20" i="1" s="1"/>
  <c r="AC31" i="1"/>
  <c r="W31" i="1"/>
  <c r="AA31" i="1" s="1"/>
  <c r="AD31" i="1"/>
  <c r="AE31" i="1" s="1"/>
  <c r="R31" i="1"/>
  <c r="P31" i="1" s="1"/>
  <c r="S31" i="1" s="1"/>
  <c r="M31" i="1" s="1"/>
  <c r="N31" i="1" s="1"/>
  <c r="W40" i="1"/>
  <c r="AA40" i="1" s="1"/>
  <c r="AD40" i="1"/>
  <c r="AE40" i="1" s="1"/>
  <c r="AC40" i="1"/>
  <c r="W25" i="1"/>
  <c r="AA25" i="1" s="1"/>
  <c r="AD25" i="1"/>
  <c r="AC25" i="1"/>
  <c r="W36" i="1"/>
  <c r="AA36" i="1" s="1"/>
  <c r="AD36" i="1"/>
  <c r="AE36" i="1" s="1"/>
  <c r="AC36" i="1"/>
  <c r="W44" i="1"/>
  <c r="AA44" i="1" s="1"/>
  <c r="AD44" i="1"/>
  <c r="AC44" i="1"/>
  <c r="R44" i="1"/>
  <c r="P44" i="1" s="1"/>
  <c r="S44" i="1" s="1"/>
  <c r="M44" i="1" s="1"/>
  <c r="N44" i="1" s="1"/>
  <c r="R25" i="1"/>
  <c r="P25" i="1" s="1"/>
  <c r="S25" i="1" s="1"/>
  <c r="M25" i="1" s="1"/>
  <c r="N25" i="1" s="1"/>
  <c r="AE33" i="1"/>
  <c r="W30" i="1"/>
  <c r="AA30" i="1" s="1"/>
  <c r="AD30" i="1"/>
  <c r="AC30" i="1"/>
  <c r="AE19" i="1"/>
  <c r="W28" i="1"/>
  <c r="AA28" i="1" s="1"/>
  <c r="AD28" i="1"/>
  <c r="AC28" i="1"/>
  <c r="W26" i="1"/>
  <c r="AA26" i="1" s="1"/>
  <c r="AD26" i="1"/>
  <c r="AE26" i="1" s="1"/>
  <c r="AC26" i="1"/>
  <c r="W42" i="1"/>
  <c r="AA42" i="1" s="1"/>
  <c r="AD42" i="1"/>
  <c r="AC42" i="1"/>
  <c r="AD39" i="1"/>
  <c r="AC39" i="1"/>
  <c r="W39" i="1"/>
  <c r="AA39" i="1" s="1"/>
  <c r="AE43" i="1"/>
  <c r="AE35" i="1"/>
  <c r="R28" i="1"/>
  <c r="P28" i="1" s="1"/>
  <c r="S28" i="1" s="1"/>
  <c r="M28" i="1" s="1"/>
  <c r="N28" i="1" s="1"/>
  <c r="AE23" i="1"/>
  <c r="AE27" i="1"/>
  <c r="AE24" i="1" l="1"/>
  <c r="AE25" i="1"/>
  <c r="AE29" i="1"/>
  <c r="AE28" i="1"/>
  <c r="AE39" i="1"/>
  <c r="AE42" i="1"/>
  <c r="AE44" i="1"/>
  <c r="AE34" i="1"/>
  <c r="AE30" i="1"/>
  <c r="AE18" i="1"/>
</calcChain>
</file>

<file path=xl/sharedStrings.xml><?xml version="1.0" encoding="utf-8"?>
<sst xmlns="http://schemas.openxmlformats.org/spreadsheetml/2006/main" count="834" uniqueCount="435">
  <si>
    <t>File opened</t>
  </si>
  <si>
    <t>2020-11-13 13:41:37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</si>
  <si>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</si>
  <si>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</si>
  <si>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</si>
  <si>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</si>
  <si>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</si>
  <si>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</si>
  <si>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</si>
  <si>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</si>
  <si>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</si>
  <si>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</si>
  <si>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</si>
  <si>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{"oxygen": "21", "tazero": "0.00104713", "h2oaspan2": "0", "h2obspan2a": "0.0678114", "co2aspan2": "0", "chamberpressurezero": "2.57375", "h2obspan1": "0.998939", "h2oaspan1": "1.00398", "h2oazero": "1.16161", "co2aspan1": "1.00054", "ssb_ref": "34919.1", "flowazero": "0.317", "co2bspan2a": "0.0873229", "h2oaspanconc2": "0", "h2obspanconc2": "0", "co2bspan2b": "0.087286", "h2oaspan2b": "0.0671222", "tbzero": "0.0513058", "h2obspanconc1": "12.17", "co2aspan2a": "0.0865215", "h2oaspan2a": "0.0668561", "co2bzero": "0.898612", "flowbzero": "0.26", "h2obzero": "1.16501", "co2azero": "0.892502", "co2bspanconc2": "0", "ssa_ref": "37127.4", "co2aspanconc1": "400", "co2bspan2": "0", "co2aspan2b": "0.086568", "h2obspan2b": "0.0677395", "co2bspan1": "0.999577", "h2obspan2": "0", "co2bspanconc1": "400", "h2oaspanconc1": "12.17", "co2aspanconc2": "0", "flowmeterzero": "0.990581"}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</si>
  <si>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</si>
  <si>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</si>
  <si>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</si>
  <si>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</si>
  <si>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</si>
  <si>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</si>
  <si>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</si>
  <si>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</si>
  <si>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</si>
  <si>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</si>
  <si>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13:41:37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</si>
  <si>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</si>
  <si>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</si>
  <si>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</si>
  <si>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</si>
  <si>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</si>
  <si>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</si>
  <si>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</si>
  <si>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</si>
  <si>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</si>
  <si>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</si>
  <si>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</si>
  <si>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</si>
  <si>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</si>
  <si>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</si>
  <si>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</si>
  <si>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</si>
  <si>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</si>
  <si>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</si>
  <si>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</si>
  <si>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</si>
  <si>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</si>
  <si>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</si>
  <si>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</si>
  <si>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</si>
  <si>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</si>
  <si>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</si>
  <si>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</si>
  <si>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</si>
  <si>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</si>
  <si>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</si>
  <si>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</si>
  <si>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</si>
  <si>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</si>
  <si>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</si>
  <si>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</si>
  <si>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</si>
  <si>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</si>
  <si>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</si>
  <si>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</si>
  <si>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</si>
  <si>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</si>
  <si>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</si>
  <si>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</si>
  <si>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</si>
  <si>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</si>
  <si>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</si>
  <si>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</si>
  <si>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</si>
  <si>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</si>
  <si>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</si>
  <si>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</si>
  <si>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</si>
  <si>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</si>
  <si>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3.63263 91.1309 381.501 608.444 847.268 1044.02 1227.82 1374.36</t>
  </si>
  <si>
    <t>Fs_true</t>
  </si>
  <si>
    <t>0.581689 102.577 403.728 601.164 804.672 1001.06 1202.94 1400.34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</si>
  <si>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</si>
  <si>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</si>
  <si>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</si>
  <si>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</si>
  <si>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</si>
  <si>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</si>
  <si>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</si>
  <si>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</si>
  <si>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</si>
  <si>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</si>
  <si>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</si>
  <si>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</si>
  <si>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</si>
  <si>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</si>
  <si>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</si>
  <si>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</si>
  <si>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</si>
  <si>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</si>
  <si>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</si>
  <si>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</si>
  <si>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</si>
  <si>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</si>
  <si>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</si>
  <si>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</si>
  <si>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</si>
  <si>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</si>
  <si>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</si>
  <si>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</si>
  <si>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</si>
  <si>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</si>
  <si>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</si>
  <si>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</si>
  <si>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</si>
  <si>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</si>
  <si>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</si>
  <si>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</si>
  <si>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</si>
  <si>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</si>
  <si>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</si>
  <si>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</si>
  <si>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</si>
  <si>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</si>
  <si>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</si>
  <si>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</si>
  <si>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</si>
  <si>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</si>
  <si>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</si>
  <si>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</si>
  <si>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</si>
  <si>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</si>
  <si>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</si>
  <si>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</si>
  <si>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</si>
  <si>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</si>
  <si>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</si>
  <si>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</si>
  <si>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</si>
  <si>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</si>
  <si>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</si>
  <si>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</si>
  <si>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</si>
  <si>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</si>
  <si>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</si>
  <si>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</si>
  <si>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</si>
  <si>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</si>
  <si>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</si>
  <si>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</si>
  <si>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</si>
  <si>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</si>
  <si>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</si>
  <si>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</si>
  <si>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</si>
  <si>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</si>
  <si>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</si>
  <si>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</si>
  <si>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</si>
  <si>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</si>
  <si>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</si>
  <si>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</si>
  <si>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</si>
  <si>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</si>
  <si>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</si>
  <si>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</si>
  <si>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</si>
  <si>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</si>
  <si>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</si>
  <si>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</si>
  <si>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</si>
  <si>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</si>
  <si>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</si>
  <si>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</si>
  <si>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</si>
  <si>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</si>
  <si>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</si>
  <si>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</si>
  <si>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</si>
  <si>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</si>
  <si>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</si>
  <si>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</si>
  <si>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</si>
  <si>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</si>
  <si>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</si>
  <si>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</si>
  <si>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</si>
  <si>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</si>
  <si>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</si>
  <si>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</si>
  <si>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</si>
  <si>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</si>
  <si>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</si>
  <si>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</si>
  <si>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</si>
  <si>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</si>
  <si>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</si>
  <si>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</si>
  <si>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</si>
  <si>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</si>
  <si>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</si>
  <si>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</si>
  <si>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</si>
  <si>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</si>
  <si>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</si>
  <si>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</si>
  <si>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</si>
  <si>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</si>
  <si>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</si>
  <si>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</si>
  <si>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</si>
  <si>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</si>
  <si>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</si>
  <si>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</si>
  <si>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</si>
  <si>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</si>
  <si>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</si>
  <si>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</si>
  <si>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</si>
  <si>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</si>
  <si>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</si>
  <si>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</si>
  <si>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</si>
  <si>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</si>
  <si>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</si>
  <si>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</si>
  <si>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</si>
  <si>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</si>
  <si>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</si>
  <si>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</si>
  <si>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</si>
  <si>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</si>
  <si>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</si>
  <si>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</si>
  <si>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</si>
  <si>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</si>
  <si>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</si>
  <si>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</si>
  <si>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</si>
  <si>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</si>
  <si>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</si>
  <si>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</si>
  <si>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</si>
  <si>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</si>
  <si>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</si>
  <si>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</si>
  <si>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</si>
  <si>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</si>
  <si>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</si>
  <si>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</si>
  <si>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</si>
  <si>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</si>
  <si>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</si>
  <si>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</si>
  <si>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</si>
  <si>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</si>
  <si>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</si>
  <si>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</si>
  <si>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</si>
  <si>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</si>
  <si>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</si>
  <si>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</si>
  <si>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</si>
  <si>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</si>
  <si>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</si>
  <si>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</si>
  <si>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</si>
  <si>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</si>
  <si>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</si>
  <si>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</si>
  <si>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</si>
  <si>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</si>
  <si>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</si>
  <si>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</si>
  <si>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</si>
  <si>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</si>
  <si>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</si>
  <si>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</si>
  <si>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</si>
  <si>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</si>
  <si>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</si>
  <si>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</si>
  <si>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</si>
  <si>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</si>
  <si>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</si>
  <si>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</si>
  <si>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</si>
  <si>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</si>
  <si>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</si>
  <si>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</si>
  <si>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20201113 13:50:19</t>
  </si>
  <si>
    <t>13:50:19</t>
  </si>
  <si>
    <t>ANU65</t>
  </si>
  <si>
    <t>_3</t>
  </si>
  <si>
    <t>RECT-4143-20200907-06_33_50</t>
  </si>
  <si>
    <t>RECT-134-20201113-13_50_14</t>
  </si>
  <si>
    <t>DARK-135-20201113-13_50_22</t>
  </si>
  <si>
    <t>0: Broadleaf</t>
  </si>
  <si>
    <t>13:41:10</t>
  </si>
  <si>
    <t>3/3</t>
  </si>
  <si>
    <t>20201113 13:57:22</t>
  </si>
  <si>
    <t>13:57:22</t>
  </si>
  <si>
    <t>RECT-136-20201113-13_57_17</t>
  </si>
  <si>
    <t>DARK-137-20201113-13_57_24</t>
  </si>
  <si>
    <t>0/3</t>
  </si>
  <si>
    <t>20201113 14:01:02</t>
  </si>
  <si>
    <t>14:01:02</t>
  </si>
  <si>
    <t>9031</t>
  </si>
  <si>
    <t>_4</t>
  </si>
  <si>
    <t>RECT-138-20201113-14_00_57</t>
  </si>
  <si>
    <t>DARK-139-20201113-14_01_05</t>
  </si>
  <si>
    <t>13:59:14</t>
  </si>
  <si>
    <t>1/3</t>
  </si>
  <si>
    <t>20201113 14:03:36</t>
  </si>
  <si>
    <t>14:03:36</t>
  </si>
  <si>
    <t>RECT-140-20201113-14_03_31</t>
  </si>
  <si>
    <t>DARK-141-20201113-14_03_39</t>
  </si>
  <si>
    <t>20201113 14:07:19</t>
  </si>
  <si>
    <t>14:07:19</t>
  </si>
  <si>
    <t>T52</t>
  </si>
  <si>
    <t>_1</t>
  </si>
  <si>
    <t>RECT-142-20201113-14_07_14</t>
  </si>
  <si>
    <t>DARK-143-20201113-14_07_22</t>
  </si>
  <si>
    <t>20201113 14:11:09</t>
  </si>
  <si>
    <t>14:11:09</t>
  </si>
  <si>
    <t>RECT-144-20201113-14_11_04</t>
  </si>
  <si>
    <t>DARK-145-20201113-14_11_11</t>
  </si>
  <si>
    <t>2/3</t>
  </si>
  <si>
    <t>20201113 14:18:44</t>
  </si>
  <si>
    <t>14:18:44</t>
  </si>
  <si>
    <t>C56-94</t>
  </si>
  <si>
    <t>_6</t>
  </si>
  <si>
    <t>RECT-146-20201113-14_18_39</t>
  </si>
  <si>
    <t>DARK-147-20201113-14_18_47</t>
  </si>
  <si>
    <t>14:15:30</t>
  </si>
  <si>
    <t>20201113 14:21:13</t>
  </si>
  <si>
    <t>14:21:13</t>
  </si>
  <si>
    <t>RECT-148-20201113-14_21_08</t>
  </si>
  <si>
    <t>DARK-149-20201113-14_21_16</t>
  </si>
  <si>
    <t>20201113 14:24:33</t>
  </si>
  <si>
    <t>14:24:33</t>
  </si>
  <si>
    <t>9025</t>
  </si>
  <si>
    <t>_10</t>
  </si>
  <si>
    <t>RECT-150-20201113-14_24_28</t>
  </si>
  <si>
    <t>DARK-151-20201113-14_24_36</t>
  </si>
  <si>
    <t>20201113 14:27:49</t>
  </si>
  <si>
    <t>14:27:49</t>
  </si>
  <si>
    <t>RECT-152-20201113-14_27_45</t>
  </si>
  <si>
    <t>DARK-153-20201113-14_27_52</t>
  </si>
  <si>
    <t>20201113 14:30:35</t>
  </si>
  <si>
    <t>14:30:35</t>
  </si>
  <si>
    <t>9035</t>
  </si>
  <si>
    <t>_2</t>
  </si>
  <si>
    <t>RECT-154-20201113-14_30_30</t>
  </si>
  <si>
    <t>DARK-155-20201113-14_30_38</t>
  </si>
  <si>
    <t>20201113 14:32:44</t>
  </si>
  <si>
    <t>14:32:44</t>
  </si>
  <si>
    <t>RECT-156-20201113-14_32_39</t>
  </si>
  <si>
    <t>DARK-157-20201113-14_32_47</t>
  </si>
  <si>
    <t>20201113 14:36:52</t>
  </si>
  <si>
    <t>14:36:52</t>
  </si>
  <si>
    <t>TX6704</t>
  </si>
  <si>
    <t>RECT-158-20201113-14_36_48</t>
  </si>
  <si>
    <t>DARK-159-20201113-14_36_55</t>
  </si>
  <si>
    <t>20201113 14:40:46</t>
  </si>
  <si>
    <t>14:40:46</t>
  </si>
  <si>
    <t>RECT-160-20201113-14_40_42</t>
  </si>
  <si>
    <t>DARK-161-20201113-14_40_49</t>
  </si>
  <si>
    <t>14:37:54</t>
  </si>
  <si>
    <t>20201113 14:44:06</t>
  </si>
  <si>
    <t>14:44:06</t>
  </si>
  <si>
    <t>b40-14</t>
  </si>
  <si>
    <t>RECT-162-20201113-14_44_02</t>
  </si>
  <si>
    <t>DARK-163-20201113-14_44_09</t>
  </si>
  <si>
    <t>20201113 14:46:23</t>
  </si>
  <si>
    <t>14:46:23</t>
  </si>
  <si>
    <t>RECT-164-20201113-14_46_18</t>
  </si>
  <si>
    <t>DARK-165-20201113-14_46_26</t>
  </si>
  <si>
    <t>20201113 14:52:21</t>
  </si>
  <si>
    <t>14:52:21</t>
  </si>
  <si>
    <t>OCK1-SO2</t>
  </si>
  <si>
    <t>_8</t>
  </si>
  <si>
    <t>RECT-166-20201113-14_52_16</t>
  </si>
  <si>
    <t>DARK-167-20201113-14_52_24</t>
  </si>
  <si>
    <t>20201113 14:54:43</t>
  </si>
  <si>
    <t>14:54:43</t>
  </si>
  <si>
    <t>RECT-168-20201113-14_54_38</t>
  </si>
  <si>
    <t>DARK-169-20201113-14_54_46</t>
  </si>
  <si>
    <t>20201113 14:59:06</t>
  </si>
  <si>
    <t>14:59:06</t>
  </si>
  <si>
    <t>V60-96</t>
  </si>
  <si>
    <t>RECT-170-20201113-14_59_01</t>
  </si>
  <si>
    <t>DARK-171-20201113-14_59_09</t>
  </si>
  <si>
    <t>15:01:03</t>
  </si>
  <si>
    <t>position&lt;8 due tosmall plant</t>
  </si>
  <si>
    <t>20201113 15:02:32</t>
  </si>
  <si>
    <t>15:02:32</t>
  </si>
  <si>
    <t>RECT-172-20201113-15_02_28</t>
  </si>
  <si>
    <t>DARK-173-20201113-15_02_36</t>
  </si>
  <si>
    <t>20201113 15:06:03</t>
  </si>
  <si>
    <t>15:06:03</t>
  </si>
  <si>
    <t>Haines2</t>
  </si>
  <si>
    <t>_9</t>
  </si>
  <si>
    <t>RECT-174-20201113-15_05_58</t>
  </si>
  <si>
    <t>DARK-175-20201113-15_06_06</t>
  </si>
  <si>
    <t>15:04:10</t>
  </si>
  <si>
    <t>20201113 15:09:24</t>
  </si>
  <si>
    <t>15:09:24</t>
  </si>
  <si>
    <t>RECT-176-20201113-15_09_20</t>
  </si>
  <si>
    <t>DARK-177-20201113-15_09_28</t>
  </si>
  <si>
    <t>20201113 15:13:24</t>
  </si>
  <si>
    <t>15:13:24</t>
  </si>
  <si>
    <t>V57-96</t>
  </si>
  <si>
    <t>RECT-178-20201113-15_13_20</t>
  </si>
  <si>
    <t>DARK-179-20201113-15_13_28</t>
  </si>
  <si>
    <t>20201113 15:17:29</t>
  </si>
  <si>
    <t>15:17:29</t>
  </si>
  <si>
    <t>RECT-180-20201113-15_17_25</t>
  </si>
  <si>
    <t>DARK-181-20201113-15_17_33</t>
  </si>
  <si>
    <t>20201113 15:20:16</t>
  </si>
  <si>
    <t>15:20:16</t>
  </si>
  <si>
    <t>25189.01</t>
  </si>
  <si>
    <t>RECT-182-20201113-15_20_12</t>
  </si>
  <si>
    <t>DARK-183-20201113-15_20_19</t>
  </si>
  <si>
    <t>20201113 15:24:26</t>
  </si>
  <si>
    <t>15:24:26</t>
  </si>
  <si>
    <t>RECT-184-20201113-15_24_21</t>
  </si>
  <si>
    <t>DARK-185-20201113-15_24_29</t>
  </si>
  <si>
    <t>20201113 15:28:33</t>
  </si>
  <si>
    <t>15:28:33</t>
  </si>
  <si>
    <t>RECT-186-20201113-15_28_29</t>
  </si>
  <si>
    <t>DARK-187-20201113-15_28_36</t>
  </si>
  <si>
    <t>20201113 15:33:35</t>
  </si>
  <si>
    <t>15:33:35</t>
  </si>
  <si>
    <t>RECT-188-20201113-15_33_31</t>
  </si>
  <si>
    <t>DARK-189-20201113-15_33_38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</si>
</sst>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44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1605297019.0999999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1605297011.0999999</v>
      </c>
      <c r="I17">
        <f t="shared" ref="I17:I44" si="0">(J17)/1000</f>
        <v>2.1283543952541578E-3</v>
      </c>
      <c r="J17">
        <f t="shared" ref="J17:J44" si="1">1000*CA17*AH17*(BW17-BX17)/(100*BP17*(1000-AH17*BW17))</f>
        <v>2.1283543952541577</v>
      </c>
      <c r="K17">
        <f t="shared" ref="K17:K44" si="2">CA17*AH17*(BV17-BU17*(1000-AH17*BX17)/(1000-AH17*BW17))/(100*BP17)</f>
        <v>8.7540315363554502</v>
      </c>
      <c r="L17">
        <f t="shared" ref="L17:L44" si="3">BU17 - IF(AH17&gt;1, K17*BP17*100/(AJ17*CI17), 0)</f>
        <v>388.48835483870999</v>
      </c>
      <c r="M17">
        <f t="shared" ref="M17:M44" si="4">((S17-I17/2)*L17-K17)/(S17+I17/2)</f>
        <v>223.10359095102035</v>
      </c>
      <c r="N17">
        <f t="shared" ref="N17:N44" si="5">M17*(CB17+CC17)/1000</f>
        <v>22.727426895472902</v>
      </c>
      <c r="O17">
        <f t="shared" ref="O17:O44" si="6">(BU17 - IF(AH17&gt;1, K17*BP17*100/(AJ17*CI17), 0))*(CB17+CC17)/1000</f>
        <v>39.575072040313728</v>
      </c>
      <c r="P17">
        <f t="shared" ref="P17:P44" si="7">2/((1/R17-1/Q17)+SIGN(R17)*SQRT((1/R17-1/Q17)*(1/R17-1/Q17) + 4*BQ17/((BQ17+1)*(BQ17+1))*(2*1/R17*1/Q17-1/Q17*1/Q17)))</f>
        <v>9.233518084143616E-2</v>
      </c>
      <c r="Q17">
        <f t="shared" ref="Q17:Q44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2.9599689484143346</v>
      </c>
      <c r="R17">
        <f t="shared" ref="R17:R44" si="9">I17*(1000-(1000*0.61365*EXP(17.502*V17/(240.97+V17))/(CB17+CC17)+BW17)/2)/(1000*0.61365*EXP(17.502*V17/(240.97+V17))/(CB17+CC17)-BW17)</f>
        <v>9.0764353074680656E-2</v>
      </c>
      <c r="S17">
        <f t="shared" ref="S17:S44" si="10">1/((BQ17+1)/(P17/1.6)+1/(Q17/1.37)) + BQ17/((BQ17+1)/(P17/1.6) + BQ17/(Q17/1.37))</f>
        <v>5.6866627361780255E-2</v>
      </c>
      <c r="T17">
        <f t="shared" ref="T17:T44" si="11">(BM17*BO17)</f>
        <v>231.29416427688417</v>
      </c>
      <c r="U17">
        <f t="shared" ref="U17:U44" si="12">(CD17+(T17+2*0.95*0.0000000567*(((CD17+$B$7)+273)^4-(CD17+273)^4)-44100*I17)/(1.84*29.3*Q17+8*0.95*0.0000000567*(CD17+273)^3))</f>
        <v>35.033363005203896</v>
      </c>
      <c r="V17">
        <f t="shared" ref="V17:V44" si="13">($C$7*CE17+$D$7*CF17+$E$7*U17)</f>
        <v>33.690038709677403</v>
      </c>
      <c r="W17">
        <f t="shared" ref="W17:W44" si="14">0.61365*EXP(17.502*V17/(240.97+V17))</f>
        <v>5.2513225703219479</v>
      </c>
      <c r="X17">
        <f t="shared" ref="X17:X44" si="15">(Y17/Z17*100)</f>
        <v>54.657904527798742</v>
      </c>
      <c r="Y17">
        <f t="shared" ref="Y17:Y44" si="16">BW17*(CB17+CC17)/1000</f>
        <v>2.9588243877157452</v>
      </c>
      <c r="Z17">
        <f t="shared" ref="Z17:Z44" si="17">0.61365*EXP(17.502*CD17/(240.97+CD17))</f>
        <v>5.4133513044044745</v>
      </c>
      <c r="AA17">
        <f t="shared" ref="AA17:AA44" si="18">(W17-BW17*(CB17+CC17)/1000)</f>
        <v>2.2924981826062028</v>
      </c>
      <c r="AB17">
        <f t="shared" ref="AB17:AB44" si="19">(-I17*44100)</f>
        <v>-93.860428830708358</v>
      </c>
      <c r="AC17">
        <f t="shared" ref="AC17:AC44" si="20">2*29.3*Q17*0.92*(CD17-V17)</f>
        <v>86.912272109626002</v>
      </c>
      <c r="AD17">
        <f t="shared" ref="AD17:AD44" si="21">2*0.95*0.0000000567*(((CD17+$B$7)+273)^4-(V17+273)^4)</f>
        <v>6.7882974720577121</v>
      </c>
      <c r="AE17">
        <f t="shared" ref="AE17:AE44" si="22">T17+AD17+AB17+AC17</f>
        <v>231.13430502785954</v>
      </c>
      <c r="AF17">
        <v>0</v>
      </c>
      <c r="AG17">
        <v>0</v>
      </c>
      <c r="AH17">
        <f t="shared" ref="AH17:AH44" si="23">IF(AF17*$H$13&gt;=AJ17,1,(AJ17/(AJ17-AF17*$H$13)))</f>
        <v>1</v>
      </c>
      <c r="AI17">
        <f t="shared" ref="AI17:AI44" si="24">(AH17-1)*100</f>
        <v>0</v>
      </c>
      <c r="AJ17">
        <f t="shared" ref="AJ17:AJ44" si="25">MAX(0,($B$13+$C$13*CI17)/(1+$D$13*CI17)*CB17/(CD17+273)*$E$13)</f>
        <v>52533.236240842176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44" si="26">1-AM17/AN17</f>
        <v>0.78066849277855754</v>
      </c>
      <c r="AP17">
        <v>-0.57774747981622299</v>
      </c>
      <c r="AQ17" t="s">
        <v>294</v>
      </c>
      <c r="AR17">
        <v>15447.6</v>
      </c>
      <c r="AS17">
        <v>715.80665384615395</v>
      </c>
      <c r="AT17">
        <v>890.67</v>
      </c>
      <c r="AU17">
        <f t="shared" ref="AU17:AU44" si="27">1-AS17/AT17</f>
        <v>0.19632787244865779</v>
      </c>
      <c r="AV17">
        <v>0.5</v>
      </c>
      <c r="AW17">
        <f t="shared" ref="AW17:AW44" si="28">BM17</f>
        <v>1180.2042373713566</v>
      </c>
      <c r="AX17">
        <f t="shared" ref="AX17:AX44" si="29">K17</f>
        <v>8.7540315363554502</v>
      </c>
      <c r="AY17">
        <f t="shared" ref="AY17:AY44" si="30">AU17*AV17*AW17</f>
        <v>115.85349348900458</v>
      </c>
      <c r="AZ17">
        <f t="shared" ref="AZ17:AZ44" si="31">(AX17-AP17)/AW17</f>
        <v>7.9069187524323271E-3</v>
      </c>
      <c r="BA17">
        <f t="shared" ref="BA17:BA44" si="32">(AN17-AT17)/AT17</f>
        <v>2.6625012630940752</v>
      </c>
      <c r="BB17" t="s">
        <v>295</v>
      </c>
      <c r="BC17">
        <v>715.80665384615395</v>
      </c>
      <c r="BD17">
        <v>569.58000000000004</v>
      </c>
      <c r="BE17">
        <f t="shared" ref="BE17:BE44" si="33">1-BD17/AT17</f>
        <v>0.36050389032975172</v>
      </c>
      <c r="BF17">
        <f t="shared" ref="BF17:BF44" si="34">(AT17-BC17)/(AT17-BD17)</f>
        <v>0.54459293703897993</v>
      </c>
      <c r="BG17">
        <f t="shared" ref="BG17:BG44" si="35">(AN17-AT17)/(AN17-BD17)</f>
        <v>0.88074651810584947</v>
      </c>
      <c r="BH17">
        <f t="shared" ref="BH17:BH44" si="36">(AT17-BC17)/(AT17-AM17)</f>
        <v>0.99811790068978712</v>
      </c>
      <c r="BI17">
        <f t="shared" ref="BI17:BI44" si="37">(AN17-AT17)/(AN17-AM17)</f>
        <v>0.93120518917508199</v>
      </c>
      <c r="BJ17">
        <f t="shared" ref="BJ17:BJ44" si="38">(BF17*BD17/BC17)</f>
        <v>0.43334222085246249</v>
      </c>
      <c r="BK17">
        <f t="shared" ref="BK17:BK44" si="39">(1-BJ17)</f>
        <v>0.56665777914753757</v>
      </c>
      <c r="BL17">
        <f t="shared" ref="BL17:BL44" si="40">$B$11*CJ17+$C$11*CK17+$F$11*CL17*(1-CO17)</f>
        <v>1400.02322580645</v>
      </c>
      <c r="BM17">
        <f t="shared" ref="BM17:BM44" si="41">BL17*BN17</f>
        <v>1180.2042373713566</v>
      </c>
      <c r="BN17">
        <f t="shared" ref="BN17:BN44" si="42">($B$11*$D$9+$C$11*$D$9+$F$11*((CY17+CQ17)/MAX(CY17+CQ17+CZ17, 0.1)*$I$9+CZ17/MAX(CY17+CQ17+CZ17, 0.1)*$J$9))/($B$11+$C$11+$F$11)</f>
        <v>0.84298904162216892</v>
      </c>
      <c r="BO17">
        <f t="shared" ref="BO17:BO44" si="43">($B$11*$K$9+$C$11*$K$9+$F$11*((CY17+CQ17)/MAX(CY17+CQ17+CZ17, 0.1)*$P$9+CZ17/MAX(CY17+CQ17+CZ17, 0.1)*$Q$9))/($B$11+$C$11+$F$11)</f>
        <v>0.19597808324433799</v>
      </c>
      <c r="BP17">
        <v>6</v>
      </c>
      <c r="BQ17">
        <v>0.5</v>
      </c>
      <c r="BR17" t="s">
        <v>296</v>
      </c>
      <c r="BS17">
        <v>2</v>
      </c>
      <c r="BT17">
        <v>1605297011.0999999</v>
      </c>
      <c r="BU17">
        <v>388.48835483870999</v>
      </c>
      <c r="BV17">
        <v>399.98203225806498</v>
      </c>
      <c r="BW17">
        <v>29.045274193548401</v>
      </c>
      <c r="BX17">
        <v>26.566158064516099</v>
      </c>
      <c r="BY17">
        <v>388.68512903225798</v>
      </c>
      <c r="BZ17">
        <v>28.3449322580645</v>
      </c>
      <c r="CA17">
        <v>500.14658064516101</v>
      </c>
      <c r="CB17">
        <v>101.769419354839</v>
      </c>
      <c r="CC17">
        <v>9.9971445161290307E-2</v>
      </c>
      <c r="CD17">
        <v>34.234677419354803</v>
      </c>
      <c r="CE17">
        <v>33.690038709677403</v>
      </c>
      <c r="CF17">
        <v>999.9</v>
      </c>
      <c r="CG17">
        <v>0</v>
      </c>
      <c r="CH17">
        <v>0</v>
      </c>
      <c r="CI17">
        <v>9997.5425806451603</v>
      </c>
      <c r="CJ17">
        <v>0</v>
      </c>
      <c r="CK17">
        <v>90.114983870967706</v>
      </c>
      <c r="CL17">
        <v>1400.02322580645</v>
      </c>
      <c r="CM17">
        <v>0.90000812903225802</v>
      </c>
      <c r="CN17">
        <v>9.9991935483871003E-2</v>
      </c>
      <c r="CO17">
        <v>0</v>
      </c>
      <c r="CP17">
        <v>715.83435483871006</v>
      </c>
      <c r="CQ17">
        <v>4.9994800000000001</v>
      </c>
      <c r="CR17">
        <v>10385.864516129001</v>
      </c>
      <c r="CS17">
        <v>11417.8096774194</v>
      </c>
      <c r="CT17">
        <v>48.3343225806451</v>
      </c>
      <c r="CU17">
        <v>49.471548387096803</v>
      </c>
      <c r="CV17">
        <v>49.108677419354798</v>
      </c>
      <c r="CW17">
        <v>49.600548387096801</v>
      </c>
      <c r="CX17">
        <v>50.699387096774203</v>
      </c>
      <c r="CY17">
        <v>1255.53322580645</v>
      </c>
      <c r="CZ17">
        <v>139.49096774193501</v>
      </c>
      <c r="DA17">
        <v>0</v>
      </c>
      <c r="DB17">
        <v>1605297020</v>
      </c>
      <c r="DC17">
        <v>0</v>
      </c>
      <c r="DD17">
        <v>715.80665384615395</v>
      </c>
      <c r="DE17">
        <v>-4.9942905815768901</v>
      </c>
      <c r="DF17">
        <v>-63.0461537965529</v>
      </c>
      <c r="DG17">
        <v>10385.080769230801</v>
      </c>
      <c r="DH17">
        <v>15</v>
      </c>
      <c r="DI17">
        <v>1605296470.0999999</v>
      </c>
      <c r="DJ17" t="s">
        <v>297</v>
      </c>
      <c r="DK17">
        <v>1605296470.0999999</v>
      </c>
      <c r="DL17">
        <v>1605296453.0999999</v>
      </c>
      <c r="DM17">
        <v>1</v>
      </c>
      <c r="DN17">
        <v>-0.26600000000000001</v>
      </c>
      <c r="DO17">
        <v>0.10100000000000001</v>
      </c>
      <c r="DP17">
        <v>-0.2</v>
      </c>
      <c r="DQ17">
        <v>0.192</v>
      </c>
      <c r="DR17">
        <v>392</v>
      </c>
      <c r="DS17">
        <v>17</v>
      </c>
      <c r="DT17">
        <v>0.43</v>
      </c>
      <c r="DU17">
        <v>0.19</v>
      </c>
      <c r="DV17">
        <v>8.7539538866188202</v>
      </c>
      <c r="DW17">
        <v>-2.9052340661142401E-2</v>
      </c>
      <c r="DX17">
        <v>1.89472700275608E-2</v>
      </c>
      <c r="DY17">
        <v>1</v>
      </c>
      <c r="DZ17">
        <v>-11.493664516129</v>
      </c>
      <c r="EA17">
        <v>2.7875806451622701E-2</v>
      </c>
      <c r="EB17">
        <v>2.2294966137862901E-2</v>
      </c>
      <c r="EC17">
        <v>1</v>
      </c>
      <c r="ED17">
        <v>2.4791164516128998</v>
      </c>
      <c r="EE17">
        <v>-1.03446774193603E-2</v>
      </c>
      <c r="EF17">
        <v>1.01058446323703E-3</v>
      </c>
      <c r="EG17">
        <v>1</v>
      </c>
      <c r="EH17">
        <v>3</v>
      </c>
      <c r="EI17">
        <v>3</v>
      </c>
      <c r="EJ17" t="s">
        <v>298</v>
      </c>
      <c r="EK17">
        <v>100</v>
      </c>
      <c r="EL17">
        <v>100</v>
      </c>
      <c r="EM17">
        <v>-0.19600000000000001</v>
      </c>
      <c r="EN17">
        <v>0.70099999999999996</v>
      </c>
      <c r="EO17">
        <v>-3.7883192906614599E-2</v>
      </c>
      <c r="EP17">
        <v>-1.6043650578588901E-5</v>
      </c>
      <c r="EQ17">
        <v>-1.15305589960158E-6</v>
      </c>
      <c r="ER17">
        <v>3.6581349982770798E-10</v>
      </c>
      <c r="ES17">
        <v>0.54035542449732998</v>
      </c>
      <c r="ET17">
        <v>0</v>
      </c>
      <c r="EU17">
        <v>0</v>
      </c>
      <c r="EV17">
        <v>0</v>
      </c>
      <c r="EW17">
        <v>18</v>
      </c>
      <c r="EX17">
        <v>2225</v>
      </c>
      <c r="EY17">
        <v>1</v>
      </c>
      <c r="EZ17">
        <v>25</v>
      </c>
      <c r="FA17">
        <v>9.1999999999999993</v>
      </c>
      <c r="FB17">
        <v>9.4</v>
      </c>
      <c r="FC17">
        <v>2</v>
      </c>
      <c r="FD17">
        <v>508.76499999999999</v>
      </c>
      <c r="FE17">
        <v>530.11900000000003</v>
      </c>
      <c r="FF17">
        <v>32.781399999999998</v>
      </c>
      <c r="FG17">
        <v>33.193300000000001</v>
      </c>
      <c r="FH17">
        <v>30.000499999999999</v>
      </c>
      <c r="FI17">
        <v>32.972299999999997</v>
      </c>
      <c r="FJ17">
        <v>32.978299999999997</v>
      </c>
      <c r="FK17">
        <v>18.767700000000001</v>
      </c>
      <c r="FL17">
        <v>0</v>
      </c>
      <c r="FM17">
        <v>100</v>
      </c>
      <c r="FN17">
        <v>-999.9</v>
      </c>
      <c r="FO17">
        <v>400</v>
      </c>
      <c r="FP17">
        <v>30.660699999999999</v>
      </c>
      <c r="FQ17">
        <v>97.662800000000004</v>
      </c>
      <c r="FR17">
        <v>102.485</v>
      </c>
    </row>
    <row r="18" spans="1:174" x14ac:dyDescent="0.25">
      <c r="A18">
        <v>2</v>
      </c>
      <c r="B18">
        <v>1605297442</v>
      </c>
      <c r="C18">
        <v>422.90000009536698</v>
      </c>
      <c r="D18" t="s">
        <v>299</v>
      </c>
      <c r="E18" t="s">
        <v>300</v>
      </c>
      <c r="F18" t="s">
        <v>291</v>
      </c>
      <c r="G18" t="s">
        <v>292</v>
      </c>
      <c r="H18">
        <v>1605297434.25</v>
      </c>
      <c r="I18">
        <f t="shared" si="0"/>
        <v>2.8751269094230755E-3</v>
      </c>
      <c r="J18">
        <f t="shared" si="1"/>
        <v>2.8751269094230754</v>
      </c>
      <c r="K18">
        <f t="shared" si="2"/>
        <v>10.808462133830618</v>
      </c>
      <c r="L18">
        <f t="shared" si="3"/>
        <v>385.69876666666698</v>
      </c>
      <c r="M18">
        <f t="shared" si="4"/>
        <v>226.19663026575583</v>
      </c>
      <c r="N18">
        <f t="shared" si="5"/>
        <v>23.038393133067537</v>
      </c>
      <c r="O18">
        <f t="shared" si="6"/>
        <v>39.283873535012617</v>
      </c>
      <c r="P18">
        <f t="shared" si="7"/>
        <v>0.1194944947020922</v>
      </c>
      <c r="Q18">
        <f t="shared" si="8"/>
        <v>2.9593180425456422</v>
      </c>
      <c r="R18">
        <f t="shared" si="9"/>
        <v>0.11687723187825361</v>
      </c>
      <c r="S18">
        <f t="shared" si="10"/>
        <v>7.3278646031352521E-2</v>
      </c>
      <c r="T18">
        <f t="shared" si="11"/>
        <v>231.28842646218118</v>
      </c>
      <c r="U18">
        <f t="shared" si="12"/>
        <v>35.361006478512181</v>
      </c>
      <c r="V18">
        <f t="shared" si="13"/>
        <v>34.578760000000003</v>
      </c>
      <c r="W18">
        <f t="shared" si="14"/>
        <v>5.5179406187294369</v>
      </c>
      <c r="X18">
        <f t="shared" si="15"/>
        <v>55.97220730875717</v>
      </c>
      <c r="Y18">
        <f t="shared" si="16"/>
        <v>3.1186762641549759</v>
      </c>
      <c r="Z18">
        <f t="shared" si="17"/>
        <v>5.5718300458503469</v>
      </c>
      <c r="AA18">
        <f t="shared" si="18"/>
        <v>2.399264354574461</v>
      </c>
      <c r="AB18">
        <f t="shared" si="19"/>
        <v>-126.79309670555763</v>
      </c>
      <c r="AC18">
        <f t="shared" si="20"/>
        <v>27.932745424544958</v>
      </c>
      <c r="AD18">
        <f t="shared" si="21"/>
        <v>2.1972173032261049</v>
      </c>
      <c r="AE18">
        <f t="shared" si="22"/>
        <v>134.62529248439461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52425.668162242429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15440.6</v>
      </c>
      <c r="AS18">
        <v>760.83265384615402</v>
      </c>
      <c r="AT18">
        <v>969.05</v>
      </c>
      <c r="AU18">
        <f t="shared" si="27"/>
        <v>0.21486749512805936</v>
      </c>
      <c r="AV18">
        <v>0.5</v>
      </c>
      <c r="AW18">
        <f t="shared" si="28"/>
        <v>1180.1710615544673</v>
      </c>
      <c r="AX18">
        <f t="shared" si="29"/>
        <v>10.808462133830618</v>
      </c>
      <c r="AY18">
        <f t="shared" si="30"/>
        <v>126.79019990941558</v>
      </c>
      <c r="AZ18">
        <f t="shared" si="31"/>
        <v>9.6479315453214445E-3</v>
      </c>
      <c r="BA18">
        <f t="shared" si="32"/>
        <v>2.3662659305505391</v>
      </c>
      <c r="BB18" t="s">
        <v>302</v>
      </c>
      <c r="BC18">
        <v>760.83265384615402</v>
      </c>
      <c r="BD18">
        <v>602.85</v>
      </c>
      <c r="BE18">
        <f t="shared" si="33"/>
        <v>0.37789587740570652</v>
      </c>
      <c r="BF18">
        <f t="shared" si="34"/>
        <v>0.56858914842666841</v>
      </c>
      <c r="BG18">
        <f t="shared" si="35"/>
        <v>0.86229096392564752</v>
      </c>
      <c r="BH18">
        <f t="shared" si="36"/>
        <v>0.82113349208997444</v>
      </c>
      <c r="BI18">
        <f t="shared" si="37"/>
        <v>0.9004269337373707</v>
      </c>
      <c r="BJ18">
        <f t="shared" si="38"/>
        <v>0.45052478543899155</v>
      </c>
      <c r="BK18">
        <f t="shared" si="39"/>
        <v>0.54947521456100845</v>
      </c>
      <c r="BL18">
        <f t="shared" si="40"/>
        <v>1399.9833333333299</v>
      </c>
      <c r="BM18">
        <f t="shared" si="41"/>
        <v>1180.1710615544673</v>
      </c>
      <c r="BN18">
        <f t="shared" si="42"/>
        <v>0.84298936526944612</v>
      </c>
      <c r="BO18">
        <f t="shared" si="43"/>
        <v>0.19597873053889209</v>
      </c>
      <c r="BP18">
        <v>6</v>
      </c>
      <c r="BQ18">
        <v>0.5</v>
      </c>
      <c r="BR18" t="s">
        <v>296</v>
      </c>
      <c r="BS18">
        <v>2</v>
      </c>
      <c r="BT18">
        <v>1605297434.25</v>
      </c>
      <c r="BU18">
        <v>385.69876666666698</v>
      </c>
      <c r="BV18">
        <v>399.99459999999999</v>
      </c>
      <c r="BW18">
        <v>30.6199333333333</v>
      </c>
      <c r="BX18">
        <v>27.276603333333298</v>
      </c>
      <c r="BY18">
        <v>385.893666666667</v>
      </c>
      <c r="BZ18">
        <v>29.844163333333299</v>
      </c>
      <c r="CA18">
        <v>500.17630000000003</v>
      </c>
      <c r="CB18">
        <v>101.751166666667</v>
      </c>
      <c r="CC18">
        <v>0.10001080666666699</v>
      </c>
      <c r="CD18">
        <v>34.753839999999997</v>
      </c>
      <c r="CE18">
        <v>34.578760000000003</v>
      </c>
      <c r="CF18">
        <v>999.9</v>
      </c>
      <c r="CG18">
        <v>0</v>
      </c>
      <c r="CH18">
        <v>0</v>
      </c>
      <c r="CI18">
        <v>9995.6460000000006</v>
      </c>
      <c r="CJ18">
        <v>0</v>
      </c>
      <c r="CK18">
        <v>127.971833333333</v>
      </c>
      <c r="CL18">
        <v>1399.9833333333299</v>
      </c>
      <c r="CM18">
        <v>0.89999606666666698</v>
      </c>
      <c r="CN18">
        <v>0.10000396</v>
      </c>
      <c r="CO18">
        <v>0</v>
      </c>
      <c r="CP18">
        <v>760.86270000000002</v>
      </c>
      <c r="CQ18">
        <v>4.9994800000000001</v>
      </c>
      <c r="CR18">
        <v>11129.2733333333</v>
      </c>
      <c r="CS18">
        <v>11417.42</v>
      </c>
      <c r="CT18">
        <v>49.016466666666702</v>
      </c>
      <c r="CU18">
        <v>50.061999999999998</v>
      </c>
      <c r="CV18">
        <v>49.824599999999997</v>
      </c>
      <c r="CW18">
        <v>50.124933333333303</v>
      </c>
      <c r="CX18">
        <v>51.366466666666703</v>
      </c>
      <c r="CY18">
        <v>1255.48133333333</v>
      </c>
      <c r="CZ18">
        <v>139.50200000000001</v>
      </c>
      <c r="DA18">
        <v>0</v>
      </c>
      <c r="DB18">
        <v>422.10000014305098</v>
      </c>
      <c r="DC18">
        <v>0</v>
      </c>
      <c r="DD18">
        <v>760.83265384615402</v>
      </c>
      <c r="DE18">
        <v>-2.49658120050574</v>
      </c>
      <c r="DF18">
        <v>-6.6564101474699502</v>
      </c>
      <c r="DG18">
        <v>11129.3269230769</v>
      </c>
      <c r="DH18">
        <v>15</v>
      </c>
      <c r="DI18">
        <v>1605296470.0999999</v>
      </c>
      <c r="DJ18" t="s">
        <v>297</v>
      </c>
      <c r="DK18">
        <v>1605296470.0999999</v>
      </c>
      <c r="DL18">
        <v>1605296453.0999999</v>
      </c>
      <c r="DM18">
        <v>1</v>
      </c>
      <c r="DN18">
        <v>-0.26600000000000001</v>
      </c>
      <c r="DO18">
        <v>0.10100000000000001</v>
      </c>
      <c r="DP18">
        <v>-0.2</v>
      </c>
      <c r="DQ18">
        <v>0.192</v>
      </c>
      <c r="DR18">
        <v>392</v>
      </c>
      <c r="DS18">
        <v>17</v>
      </c>
      <c r="DT18">
        <v>0.43</v>
      </c>
      <c r="DU18">
        <v>0.19</v>
      </c>
      <c r="DV18">
        <v>10.801975190702001</v>
      </c>
      <c r="DW18">
        <v>0.546730255304123</v>
      </c>
      <c r="DX18">
        <v>4.4666100747470697E-2</v>
      </c>
      <c r="DY18">
        <v>0</v>
      </c>
      <c r="DZ18">
        <v>-14.288254838709699</v>
      </c>
      <c r="EA18">
        <v>-0.72842419354836496</v>
      </c>
      <c r="EB18">
        <v>6.0258035677274099E-2</v>
      </c>
      <c r="EC18">
        <v>0</v>
      </c>
      <c r="ED18">
        <v>3.3402641935483901</v>
      </c>
      <c r="EE18">
        <v>0.243383225806449</v>
      </c>
      <c r="EF18">
        <v>1.82218854189297E-2</v>
      </c>
      <c r="EG18">
        <v>0</v>
      </c>
      <c r="EH18">
        <v>0</v>
      </c>
      <c r="EI18">
        <v>3</v>
      </c>
      <c r="EJ18" t="s">
        <v>303</v>
      </c>
      <c r="EK18">
        <v>100</v>
      </c>
      <c r="EL18">
        <v>100</v>
      </c>
      <c r="EM18">
        <v>-0.19400000000000001</v>
      </c>
      <c r="EN18">
        <v>0.77780000000000005</v>
      </c>
      <c r="EO18">
        <v>-3.7883192906614599E-2</v>
      </c>
      <c r="EP18">
        <v>-1.6043650578588901E-5</v>
      </c>
      <c r="EQ18">
        <v>-1.15305589960158E-6</v>
      </c>
      <c r="ER18">
        <v>3.6581349982770798E-10</v>
      </c>
      <c r="ES18">
        <v>0.54035542449732998</v>
      </c>
      <c r="ET18">
        <v>0</v>
      </c>
      <c r="EU18">
        <v>0</v>
      </c>
      <c r="EV18">
        <v>0</v>
      </c>
      <c r="EW18">
        <v>18</v>
      </c>
      <c r="EX18">
        <v>2225</v>
      </c>
      <c r="EY18">
        <v>1</v>
      </c>
      <c r="EZ18">
        <v>25</v>
      </c>
      <c r="FA18">
        <v>16.2</v>
      </c>
      <c r="FB18">
        <v>16.5</v>
      </c>
      <c r="FC18">
        <v>2</v>
      </c>
      <c r="FD18">
        <v>511.05900000000003</v>
      </c>
      <c r="FE18">
        <v>525.04899999999998</v>
      </c>
      <c r="FF18">
        <v>33.337200000000003</v>
      </c>
      <c r="FG18">
        <v>33.474800000000002</v>
      </c>
      <c r="FH18">
        <v>30</v>
      </c>
      <c r="FI18">
        <v>33.318399999999997</v>
      </c>
      <c r="FJ18">
        <v>33.335900000000002</v>
      </c>
      <c r="FK18">
        <v>18.8474</v>
      </c>
      <c r="FL18">
        <v>0</v>
      </c>
      <c r="FM18">
        <v>100</v>
      </c>
      <c r="FN18">
        <v>-999.9</v>
      </c>
      <c r="FO18">
        <v>400</v>
      </c>
      <c r="FP18">
        <v>28.924399999999999</v>
      </c>
      <c r="FQ18">
        <v>97.662800000000004</v>
      </c>
      <c r="FR18">
        <v>102.422</v>
      </c>
    </row>
    <row r="19" spans="1:174" x14ac:dyDescent="0.25">
      <c r="A19">
        <v>3</v>
      </c>
      <c r="B19">
        <v>1605297662.5</v>
      </c>
      <c r="C19">
        <v>643.40000009536698</v>
      </c>
      <c r="D19" t="s">
        <v>304</v>
      </c>
      <c r="E19" t="s">
        <v>305</v>
      </c>
      <c r="F19" t="s">
        <v>306</v>
      </c>
      <c r="G19" t="s">
        <v>307</v>
      </c>
      <c r="H19">
        <v>1605297654.75</v>
      </c>
      <c r="I19">
        <f t="shared" si="0"/>
        <v>2.744269406559377E-3</v>
      </c>
      <c r="J19">
        <f t="shared" si="1"/>
        <v>2.7442694065593769</v>
      </c>
      <c r="K19">
        <f t="shared" si="2"/>
        <v>9.4807009500535191</v>
      </c>
      <c r="L19">
        <f t="shared" si="3"/>
        <v>387.335033333333</v>
      </c>
      <c r="M19">
        <f t="shared" si="4"/>
        <v>239.44104594802323</v>
      </c>
      <c r="N19">
        <f t="shared" si="5"/>
        <v>24.383157808509651</v>
      </c>
      <c r="O19">
        <f t="shared" si="6"/>
        <v>39.443743678688925</v>
      </c>
      <c r="P19">
        <f t="shared" si="7"/>
        <v>0.11391685390306922</v>
      </c>
      <c r="Q19">
        <f t="shared" si="8"/>
        <v>2.9599769422500231</v>
      </c>
      <c r="R19">
        <f t="shared" si="9"/>
        <v>0.11153611542424725</v>
      </c>
      <c r="S19">
        <f t="shared" si="10"/>
        <v>6.9919827995983772E-2</v>
      </c>
      <c r="T19">
        <f t="shared" si="11"/>
        <v>231.29051831232559</v>
      </c>
      <c r="U19">
        <f t="shared" si="12"/>
        <v>35.486655485095085</v>
      </c>
      <c r="V19">
        <f t="shared" si="13"/>
        <v>34.639533333333297</v>
      </c>
      <c r="W19">
        <f t="shared" si="14"/>
        <v>5.5365950113773419</v>
      </c>
      <c r="X19">
        <f t="shared" si="15"/>
        <v>56.027273254161656</v>
      </c>
      <c r="Y19">
        <f t="shared" si="16"/>
        <v>3.1377611571340407</v>
      </c>
      <c r="Z19">
        <f t="shared" si="17"/>
        <v>5.6004173947568834</v>
      </c>
      <c r="AA19">
        <f t="shared" si="18"/>
        <v>2.3988338542433012</v>
      </c>
      <c r="AB19">
        <f t="shared" si="19"/>
        <v>-121.02228082926852</v>
      </c>
      <c r="AC19">
        <f t="shared" si="20"/>
        <v>32.966744299373332</v>
      </c>
      <c r="AD19">
        <f t="shared" si="21"/>
        <v>2.5945545371633099</v>
      </c>
      <c r="AE19">
        <f t="shared" si="22"/>
        <v>145.8295363195937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52428.369534060759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308</v>
      </c>
      <c r="AR19">
        <v>15373.6</v>
      </c>
      <c r="AS19">
        <v>898.69604000000004</v>
      </c>
      <c r="AT19">
        <v>1074.54</v>
      </c>
      <c r="AU19">
        <f t="shared" si="27"/>
        <v>0.16364580192454437</v>
      </c>
      <c r="AV19">
        <v>0.5</v>
      </c>
      <c r="AW19">
        <f t="shared" si="28"/>
        <v>1180.1850115543257</v>
      </c>
      <c r="AX19">
        <f t="shared" si="29"/>
        <v>9.4807009500535191</v>
      </c>
      <c r="AY19">
        <f t="shared" si="30"/>
        <v>96.566161317567648</v>
      </c>
      <c r="AZ19">
        <f t="shared" si="31"/>
        <v>8.5227725580267946E-3</v>
      </c>
      <c r="BA19">
        <f t="shared" si="32"/>
        <v>2.035792059858172</v>
      </c>
      <c r="BB19" t="s">
        <v>309</v>
      </c>
      <c r="BC19">
        <v>898.69604000000004</v>
      </c>
      <c r="BD19">
        <v>665.21</v>
      </c>
      <c r="BE19">
        <f t="shared" si="33"/>
        <v>0.38093509780929513</v>
      </c>
      <c r="BF19">
        <f t="shared" si="34"/>
        <v>0.42958971978599164</v>
      </c>
      <c r="BG19">
        <f t="shared" si="35"/>
        <v>0.84237562912275166</v>
      </c>
      <c r="BH19">
        <f t="shared" si="36"/>
        <v>0.48972999815759788</v>
      </c>
      <c r="BI19">
        <f t="shared" si="37"/>
        <v>0.85900312452425309</v>
      </c>
      <c r="BJ19">
        <f t="shared" si="38"/>
        <v>0.31798001190573788</v>
      </c>
      <c r="BK19">
        <f t="shared" si="39"/>
        <v>0.68201998809426212</v>
      </c>
      <c r="BL19">
        <f t="shared" si="40"/>
        <v>1400.00033333333</v>
      </c>
      <c r="BM19">
        <f t="shared" si="41"/>
        <v>1180.1850115543257</v>
      </c>
      <c r="BN19">
        <f t="shared" si="42"/>
        <v>0.8429890932556886</v>
      </c>
      <c r="BO19">
        <f t="shared" si="43"/>
        <v>0.19597818651137727</v>
      </c>
      <c r="BP19">
        <v>6</v>
      </c>
      <c r="BQ19">
        <v>0.5</v>
      </c>
      <c r="BR19" t="s">
        <v>296</v>
      </c>
      <c r="BS19">
        <v>2</v>
      </c>
      <c r="BT19">
        <v>1605297654.75</v>
      </c>
      <c r="BU19">
        <v>387.335033333333</v>
      </c>
      <c r="BV19">
        <v>399.98250000000002</v>
      </c>
      <c r="BW19">
        <v>30.812613333333299</v>
      </c>
      <c r="BX19">
        <v>27.622199999999999</v>
      </c>
      <c r="BY19">
        <v>387.5462</v>
      </c>
      <c r="BZ19">
        <v>30.335570000000001</v>
      </c>
      <c r="CA19">
        <v>500.19436666666701</v>
      </c>
      <c r="CB19">
        <v>101.733633333333</v>
      </c>
      <c r="CC19">
        <v>0.100025603333333</v>
      </c>
      <c r="CD19">
        <v>34.846119999999999</v>
      </c>
      <c r="CE19">
        <v>34.639533333333297</v>
      </c>
      <c r="CF19">
        <v>999.9</v>
      </c>
      <c r="CG19">
        <v>0</v>
      </c>
      <c r="CH19">
        <v>0</v>
      </c>
      <c r="CI19">
        <v>10001.104666666701</v>
      </c>
      <c r="CJ19">
        <v>0</v>
      </c>
      <c r="CK19">
        <v>208.74736666666701</v>
      </c>
      <c r="CL19">
        <v>1400.00033333333</v>
      </c>
      <c r="CM19">
        <v>0.900005533333333</v>
      </c>
      <c r="CN19">
        <v>9.9994559999999996E-2</v>
      </c>
      <c r="CO19">
        <v>0</v>
      </c>
      <c r="CP19">
        <v>899.21206666666706</v>
      </c>
      <c r="CQ19">
        <v>4.9994800000000001</v>
      </c>
      <c r="CR19">
        <v>13110.8766666667</v>
      </c>
      <c r="CS19">
        <v>11417.6033333333</v>
      </c>
      <c r="CT19">
        <v>49.420499999999997</v>
      </c>
      <c r="CU19">
        <v>50.430799999999998</v>
      </c>
      <c r="CV19">
        <v>50.222700000000003</v>
      </c>
      <c r="CW19">
        <v>50.458033333333297</v>
      </c>
      <c r="CX19">
        <v>51.703800000000001</v>
      </c>
      <c r="CY19">
        <v>1255.50933333333</v>
      </c>
      <c r="CZ19">
        <v>139.49100000000001</v>
      </c>
      <c r="DA19">
        <v>0</v>
      </c>
      <c r="DB19">
        <v>219.799999952316</v>
      </c>
      <c r="DC19">
        <v>0</v>
      </c>
      <c r="DD19">
        <v>898.69604000000004</v>
      </c>
      <c r="DE19">
        <v>-42.253461472222298</v>
      </c>
      <c r="DF19">
        <v>-665.19999902925804</v>
      </c>
      <c r="DG19">
        <v>13103.18</v>
      </c>
      <c r="DH19">
        <v>15</v>
      </c>
      <c r="DI19">
        <v>1605297554.5</v>
      </c>
      <c r="DJ19" t="s">
        <v>310</v>
      </c>
      <c r="DK19">
        <v>1605297546</v>
      </c>
      <c r="DL19">
        <v>1605297554.5</v>
      </c>
      <c r="DM19">
        <v>2</v>
      </c>
      <c r="DN19">
        <v>-1.6E-2</v>
      </c>
      <c r="DO19">
        <v>-0.156</v>
      </c>
      <c r="DP19">
        <v>-0.221</v>
      </c>
      <c r="DQ19">
        <v>0.47699999999999998</v>
      </c>
      <c r="DR19">
        <v>400</v>
      </c>
      <c r="DS19">
        <v>27</v>
      </c>
      <c r="DT19">
        <v>0.2</v>
      </c>
      <c r="DU19">
        <v>0.03</v>
      </c>
      <c r="DV19">
        <v>9.4702315437740108</v>
      </c>
      <c r="DW19">
        <v>0.90786980209107204</v>
      </c>
      <c r="DX19">
        <v>8.3984258752890895E-2</v>
      </c>
      <c r="DY19">
        <v>0</v>
      </c>
      <c r="DZ19">
        <v>-12.6403709677419</v>
      </c>
      <c r="EA19">
        <v>-0.93520645161289595</v>
      </c>
      <c r="EB19">
        <v>9.4922226886688499E-2</v>
      </c>
      <c r="EC19">
        <v>0</v>
      </c>
      <c r="ED19">
        <v>3.1904964516129</v>
      </c>
      <c r="EE19">
        <v>-2.4200806451612301E-2</v>
      </c>
      <c r="EF19">
        <v>1.8986846862976299E-3</v>
      </c>
      <c r="EG19">
        <v>1</v>
      </c>
      <c r="EH19">
        <v>1</v>
      </c>
      <c r="EI19">
        <v>3</v>
      </c>
      <c r="EJ19" t="s">
        <v>311</v>
      </c>
      <c r="EK19">
        <v>100</v>
      </c>
      <c r="EL19">
        <v>100</v>
      </c>
      <c r="EM19">
        <v>-0.21099999999999999</v>
      </c>
      <c r="EN19">
        <v>0.47710000000000002</v>
      </c>
      <c r="EO19">
        <v>-5.3233899804612198E-2</v>
      </c>
      <c r="EP19">
        <v>-1.6043650578588901E-5</v>
      </c>
      <c r="EQ19">
        <v>-1.15305589960158E-6</v>
      </c>
      <c r="ER19">
        <v>3.6581349982770798E-10</v>
      </c>
      <c r="ES19">
        <v>0.47703999999999902</v>
      </c>
      <c r="ET19">
        <v>0</v>
      </c>
      <c r="EU19">
        <v>0</v>
      </c>
      <c r="EV19">
        <v>0</v>
      </c>
      <c r="EW19">
        <v>18</v>
      </c>
      <c r="EX19">
        <v>2225</v>
      </c>
      <c r="EY19">
        <v>1</v>
      </c>
      <c r="EZ19">
        <v>25</v>
      </c>
      <c r="FA19">
        <v>1.9</v>
      </c>
      <c r="FB19">
        <v>1.8</v>
      </c>
      <c r="FC19">
        <v>2</v>
      </c>
      <c r="FD19">
        <v>512.83699999999999</v>
      </c>
      <c r="FE19">
        <v>522.29899999999998</v>
      </c>
      <c r="FF19">
        <v>33.485500000000002</v>
      </c>
      <c r="FG19">
        <v>33.563800000000001</v>
      </c>
      <c r="FH19">
        <v>30.0002</v>
      </c>
      <c r="FI19">
        <v>33.414000000000001</v>
      </c>
      <c r="FJ19">
        <v>33.434399999999997</v>
      </c>
      <c r="FK19">
        <v>18.8886</v>
      </c>
      <c r="FL19">
        <v>0</v>
      </c>
      <c r="FM19">
        <v>100</v>
      </c>
      <c r="FN19">
        <v>-999.9</v>
      </c>
      <c r="FO19">
        <v>400</v>
      </c>
      <c r="FP19">
        <v>30.413399999999999</v>
      </c>
      <c r="FQ19">
        <v>97.658900000000003</v>
      </c>
      <c r="FR19">
        <v>102.393</v>
      </c>
    </row>
    <row r="20" spans="1:174" x14ac:dyDescent="0.25">
      <c r="A20">
        <v>4</v>
      </c>
      <c r="B20">
        <v>1605297816</v>
      </c>
      <c r="C20">
        <v>796.90000009536698</v>
      </c>
      <c r="D20" t="s">
        <v>312</v>
      </c>
      <c r="E20" t="s">
        <v>313</v>
      </c>
      <c r="F20" t="s">
        <v>306</v>
      </c>
      <c r="G20" t="s">
        <v>307</v>
      </c>
      <c r="H20">
        <v>1605297808</v>
      </c>
      <c r="I20">
        <f t="shared" si="0"/>
        <v>3.5257064708386333E-3</v>
      </c>
      <c r="J20">
        <f t="shared" si="1"/>
        <v>3.5257064708386334</v>
      </c>
      <c r="K20">
        <f t="shared" si="2"/>
        <v>12.194831832715511</v>
      </c>
      <c r="L20">
        <f t="shared" si="3"/>
        <v>383.72364516128999</v>
      </c>
      <c r="M20">
        <f t="shared" si="4"/>
        <v>244.5615070196676</v>
      </c>
      <c r="N20">
        <f t="shared" si="5"/>
        <v>24.902807604671853</v>
      </c>
      <c r="O20">
        <f t="shared" si="6"/>
        <v>39.073181324673882</v>
      </c>
      <c r="P20">
        <f t="shared" si="7"/>
        <v>0.15678882943776748</v>
      </c>
      <c r="Q20">
        <f t="shared" si="8"/>
        <v>2.9600785436671813</v>
      </c>
      <c r="R20">
        <f t="shared" si="9"/>
        <v>0.15231697493670313</v>
      </c>
      <c r="S20">
        <f t="shared" si="10"/>
        <v>9.5589263887754072E-2</v>
      </c>
      <c r="T20">
        <f t="shared" si="11"/>
        <v>231.29128676257611</v>
      </c>
      <c r="U20">
        <f t="shared" si="12"/>
        <v>35.406609336919338</v>
      </c>
      <c r="V20">
        <f t="shared" si="13"/>
        <v>34.553083870967697</v>
      </c>
      <c r="W20">
        <f t="shared" si="14"/>
        <v>5.5100757570693597</v>
      </c>
      <c r="X20">
        <f t="shared" si="15"/>
        <v>57.726396334147367</v>
      </c>
      <c r="Y20">
        <f t="shared" si="16"/>
        <v>3.2545218322773959</v>
      </c>
      <c r="Z20">
        <f t="shared" si="17"/>
        <v>5.6378399466315239</v>
      </c>
      <c r="AA20">
        <f t="shared" si="18"/>
        <v>2.2555539247919638</v>
      </c>
      <c r="AB20">
        <f t="shared" si="19"/>
        <v>-155.48365536398373</v>
      </c>
      <c r="AC20">
        <f t="shared" si="20"/>
        <v>65.94309605500635</v>
      </c>
      <c r="AD20">
        <f t="shared" si="21"/>
        <v>5.1905421818184942</v>
      </c>
      <c r="AE20">
        <f t="shared" si="22"/>
        <v>146.94126963541723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52410.65174830435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314</v>
      </c>
      <c r="AR20">
        <v>15364.5</v>
      </c>
      <c r="AS20">
        <v>879.99260000000004</v>
      </c>
      <c r="AT20">
        <v>1082.95</v>
      </c>
      <c r="AU20">
        <f t="shared" si="27"/>
        <v>0.18741160718408056</v>
      </c>
      <c r="AV20">
        <v>0.5</v>
      </c>
      <c r="AW20">
        <f t="shared" si="28"/>
        <v>1180.1834628448842</v>
      </c>
      <c r="AX20">
        <f t="shared" si="29"/>
        <v>12.194831832715511</v>
      </c>
      <c r="AY20">
        <f t="shared" si="30"/>
        <v>110.59003977191668</v>
      </c>
      <c r="AZ20">
        <f t="shared" si="31"/>
        <v>1.0822537100920623E-2</v>
      </c>
      <c r="BA20">
        <f t="shared" si="32"/>
        <v>2.0122166305000233</v>
      </c>
      <c r="BB20" t="s">
        <v>315</v>
      </c>
      <c r="BC20">
        <v>879.99260000000004</v>
      </c>
      <c r="BD20">
        <v>658.24</v>
      </c>
      <c r="BE20">
        <f t="shared" si="33"/>
        <v>0.39217877094972065</v>
      </c>
      <c r="BF20">
        <f t="shared" si="34"/>
        <v>0.47787290150926515</v>
      </c>
      <c r="BG20">
        <f t="shared" si="35"/>
        <v>0.83689089959444507</v>
      </c>
      <c r="BH20">
        <f t="shared" si="36"/>
        <v>0.5523054959547008</v>
      </c>
      <c r="BI20">
        <f t="shared" si="37"/>
        <v>0.85570068604210014</v>
      </c>
      <c r="BJ20">
        <f t="shared" si="38"/>
        <v>0.35745193617475723</v>
      </c>
      <c r="BK20">
        <f t="shared" si="39"/>
        <v>0.64254806382524277</v>
      </c>
      <c r="BL20">
        <f t="shared" si="40"/>
        <v>1399.99774193548</v>
      </c>
      <c r="BM20">
        <f t="shared" si="41"/>
        <v>1180.1834628448842</v>
      </c>
      <c r="BN20">
        <f t="shared" si="42"/>
        <v>0.84298954740690846</v>
      </c>
      <c r="BO20">
        <f t="shared" si="43"/>
        <v>0.19597909481381673</v>
      </c>
      <c r="BP20">
        <v>6</v>
      </c>
      <c r="BQ20">
        <v>0.5</v>
      </c>
      <c r="BR20" t="s">
        <v>296</v>
      </c>
      <c r="BS20">
        <v>2</v>
      </c>
      <c r="BT20">
        <v>1605297808</v>
      </c>
      <c r="BU20">
        <v>383.72364516128999</v>
      </c>
      <c r="BV20">
        <v>399.97500000000002</v>
      </c>
      <c r="BW20">
        <v>31.961487096774199</v>
      </c>
      <c r="BX20">
        <v>27.867354838709701</v>
      </c>
      <c r="BY20">
        <v>383.93225806451602</v>
      </c>
      <c r="BZ20">
        <v>31.484458064516101</v>
      </c>
      <c r="CA20">
        <v>500.18212903225799</v>
      </c>
      <c r="CB20">
        <v>101.72635483870999</v>
      </c>
      <c r="CC20">
        <v>0.100003316129032</v>
      </c>
      <c r="CD20">
        <v>34.966303225806499</v>
      </c>
      <c r="CE20">
        <v>34.553083870967697</v>
      </c>
      <c r="CF20">
        <v>999.9</v>
      </c>
      <c r="CG20">
        <v>0</v>
      </c>
      <c r="CH20">
        <v>0</v>
      </c>
      <c r="CI20">
        <v>10002.3964516129</v>
      </c>
      <c r="CJ20">
        <v>0</v>
      </c>
      <c r="CK20">
        <v>194.53667741935499</v>
      </c>
      <c r="CL20">
        <v>1399.99774193548</v>
      </c>
      <c r="CM20">
        <v>0.89999112903225797</v>
      </c>
      <c r="CN20">
        <v>0.100008925806452</v>
      </c>
      <c r="CO20">
        <v>0</v>
      </c>
      <c r="CP20">
        <v>881.25935483871001</v>
      </c>
      <c r="CQ20">
        <v>4.9994800000000001</v>
      </c>
      <c r="CR20">
        <v>12851.222580645201</v>
      </c>
      <c r="CS20">
        <v>11417.5225806452</v>
      </c>
      <c r="CT20">
        <v>49.697225806451598</v>
      </c>
      <c r="CU20">
        <v>50.753999999999998</v>
      </c>
      <c r="CV20">
        <v>50.499935483870999</v>
      </c>
      <c r="CW20">
        <v>50.727645161290297</v>
      </c>
      <c r="CX20">
        <v>51.975677419354803</v>
      </c>
      <c r="CY20">
        <v>1255.48580645161</v>
      </c>
      <c r="CZ20">
        <v>139.51193548387101</v>
      </c>
      <c r="DA20">
        <v>0</v>
      </c>
      <c r="DB20">
        <v>152.799999952316</v>
      </c>
      <c r="DC20">
        <v>0</v>
      </c>
      <c r="DD20">
        <v>879.99260000000004</v>
      </c>
      <c r="DE20">
        <v>-77.936538332683796</v>
      </c>
      <c r="DF20">
        <v>-1167.96153671821</v>
      </c>
      <c r="DG20">
        <v>12832.132</v>
      </c>
      <c r="DH20">
        <v>15</v>
      </c>
      <c r="DI20">
        <v>1605297554.5</v>
      </c>
      <c r="DJ20" t="s">
        <v>310</v>
      </c>
      <c r="DK20">
        <v>1605297546</v>
      </c>
      <c r="DL20">
        <v>1605297554.5</v>
      </c>
      <c r="DM20">
        <v>2</v>
      </c>
      <c r="DN20">
        <v>-1.6E-2</v>
      </c>
      <c r="DO20">
        <v>-0.156</v>
      </c>
      <c r="DP20">
        <v>-0.221</v>
      </c>
      <c r="DQ20">
        <v>0.47699999999999998</v>
      </c>
      <c r="DR20">
        <v>400</v>
      </c>
      <c r="DS20">
        <v>27</v>
      </c>
      <c r="DT20">
        <v>0.2</v>
      </c>
      <c r="DU20">
        <v>0.03</v>
      </c>
      <c r="DV20">
        <v>12.1796707448897</v>
      </c>
      <c r="DW20">
        <v>0.89066353606414805</v>
      </c>
      <c r="DX20">
        <v>6.80571665602379E-2</v>
      </c>
      <c r="DY20">
        <v>0</v>
      </c>
      <c r="DZ20">
        <v>-16.242525806451599</v>
      </c>
      <c r="EA20">
        <v>-1.0724903225806399</v>
      </c>
      <c r="EB20">
        <v>8.1763817882191905E-2</v>
      </c>
      <c r="EC20">
        <v>0</v>
      </c>
      <c r="ED20">
        <v>4.0934396774193598</v>
      </c>
      <c r="EE20">
        <v>8.2670806451604906E-2</v>
      </c>
      <c r="EF20">
        <v>6.2291176219071197E-3</v>
      </c>
      <c r="EG20">
        <v>1</v>
      </c>
      <c r="EH20">
        <v>1</v>
      </c>
      <c r="EI20">
        <v>3</v>
      </c>
      <c r="EJ20" t="s">
        <v>311</v>
      </c>
      <c r="EK20">
        <v>100</v>
      </c>
      <c r="EL20">
        <v>100</v>
      </c>
      <c r="EM20">
        <v>-0.20799999999999999</v>
      </c>
      <c r="EN20">
        <v>0.47699999999999998</v>
      </c>
      <c r="EO20">
        <v>-5.3233899804612198E-2</v>
      </c>
      <c r="EP20">
        <v>-1.6043650578588901E-5</v>
      </c>
      <c r="EQ20">
        <v>-1.15305589960158E-6</v>
      </c>
      <c r="ER20">
        <v>3.6581349982770798E-10</v>
      </c>
      <c r="ES20">
        <v>0.47703999999999902</v>
      </c>
      <c r="ET20">
        <v>0</v>
      </c>
      <c r="EU20">
        <v>0</v>
      </c>
      <c r="EV20">
        <v>0</v>
      </c>
      <c r="EW20">
        <v>18</v>
      </c>
      <c r="EX20">
        <v>2225</v>
      </c>
      <c r="EY20">
        <v>1</v>
      </c>
      <c r="EZ20">
        <v>25</v>
      </c>
      <c r="FA20">
        <v>4.5</v>
      </c>
      <c r="FB20">
        <v>4.4000000000000004</v>
      </c>
      <c r="FC20">
        <v>2</v>
      </c>
      <c r="FD20">
        <v>512.91999999999996</v>
      </c>
      <c r="FE20">
        <v>520.49</v>
      </c>
      <c r="FF20">
        <v>33.624499999999998</v>
      </c>
      <c r="FG20">
        <v>33.657699999999998</v>
      </c>
      <c r="FH20">
        <v>30.000399999999999</v>
      </c>
      <c r="FI20">
        <v>33.503599999999999</v>
      </c>
      <c r="FJ20">
        <v>33.522199999999998</v>
      </c>
      <c r="FK20">
        <v>18.916399999999999</v>
      </c>
      <c r="FL20">
        <v>0</v>
      </c>
      <c r="FM20">
        <v>100</v>
      </c>
      <c r="FN20">
        <v>-999.9</v>
      </c>
      <c r="FO20">
        <v>400</v>
      </c>
      <c r="FP20">
        <v>30.633099999999999</v>
      </c>
      <c r="FQ20">
        <v>97.653400000000005</v>
      </c>
      <c r="FR20">
        <v>102.367</v>
      </c>
    </row>
    <row r="21" spans="1:174" x14ac:dyDescent="0.25">
      <c r="A21">
        <v>5</v>
      </c>
      <c r="B21">
        <v>1605298039.5</v>
      </c>
      <c r="C21">
        <v>1020.40000009537</v>
      </c>
      <c r="D21" t="s">
        <v>316</v>
      </c>
      <c r="E21" t="s">
        <v>317</v>
      </c>
      <c r="F21" t="s">
        <v>318</v>
      </c>
      <c r="G21" t="s">
        <v>319</v>
      </c>
      <c r="H21">
        <v>1605298031.75</v>
      </c>
      <c r="I21">
        <f t="shared" si="0"/>
        <v>2.9683596976771542E-3</v>
      </c>
      <c r="J21">
        <f t="shared" si="1"/>
        <v>2.9683596976771542</v>
      </c>
      <c r="K21">
        <f t="shared" si="2"/>
        <v>11.44569217899253</v>
      </c>
      <c r="L21">
        <f t="shared" si="3"/>
        <v>384.90440000000001</v>
      </c>
      <c r="M21">
        <f t="shared" si="4"/>
        <v>224.28058899717598</v>
      </c>
      <c r="N21">
        <f t="shared" si="5"/>
        <v>22.836825507050236</v>
      </c>
      <c r="O21">
        <f t="shared" si="6"/>
        <v>39.191954412989993</v>
      </c>
      <c r="P21">
        <f t="shared" si="7"/>
        <v>0.12549577410762786</v>
      </c>
      <c r="Q21">
        <f t="shared" si="8"/>
        <v>2.9600449356087362</v>
      </c>
      <c r="R21">
        <f t="shared" si="9"/>
        <v>0.12261312807104406</v>
      </c>
      <c r="S21">
        <f t="shared" si="10"/>
        <v>7.6886684401106353E-2</v>
      </c>
      <c r="T21">
        <f t="shared" si="11"/>
        <v>231.28982701643415</v>
      </c>
      <c r="U21">
        <f t="shared" si="12"/>
        <v>35.764897300329345</v>
      </c>
      <c r="V21">
        <f t="shared" si="13"/>
        <v>34.783863333333301</v>
      </c>
      <c r="W21">
        <f t="shared" si="14"/>
        <v>5.5811169975170047</v>
      </c>
      <c r="X21">
        <f t="shared" si="15"/>
        <v>56.482885812809236</v>
      </c>
      <c r="Y21">
        <f t="shared" si="16"/>
        <v>3.2226449033805769</v>
      </c>
      <c r="Z21">
        <f t="shared" si="17"/>
        <v>5.7055245265987145</v>
      </c>
      <c r="AA21">
        <f t="shared" si="18"/>
        <v>2.3584720941364279</v>
      </c>
      <c r="AB21">
        <f t="shared" si="19"/>
        <v>-130.90466266756249</v>
      </c>
      <c r="AC21">
        <f t="shared" si="20"/>
        <v>63.52318805883246</v>
      </c>
      <c r="AD21">
        <f t="shared" si="21"/>
        <v>5.011008680813501</v>
      </c>
      <c r="AE21">
        <f t="shared" si="22"/>
        <v>168.9193610885176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52372.945524783325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320</v>
      </c>
      <c r="AR21">
        <v>15393</v>
      </c>
      <c r="AS21">
        <v>889.36983999999995</v>
      </c>
      <c r="AT21">
        <v>1103.08</v>
      </c>
      <c r="AU21">
        <f t="shared" si="27"/>
        <v>0.1937394930558074</v>
      </c>
      <c r="AV21">
        <v>0.5</v>
      </c>
      <c r="AW21">
        <f t="shared" si="28"/>
        <v>1180.1748265718697</v>
      </c>
      <c r="AX21">
        <f t="shared" si="29"/>
        <v>11.44569217899253</v>
      </c>
      <c r="AY21">
        <f t="shared" si="30"/>
        <v>114.32323630862973</v>
      </c>
      <c r="AZ21">
        <f t="shared" si="31"/>
        <v>1.0187846230997841E-2</v>
      </c>
      <c r="BA21">
        <f t="shared" si="32"/>
        <v>1.9572469811799689</v>
      </c>
      <c r="BB21" t="s">
        <v>321</v>
      </c>
      <c r="BC21">
        <v>889.36983999999995</v>
      </c>
      <c r="BD21">
        <v>646.30999999999995</v>
      </c>
      <c r="BE21">
        <f t="shared" si="33"/>
        <v>0.41408601370707476</v>
      </c>
      <c r="BF21">
        <f t="shared" si="34"/>
        <v>0.46787258357597911</v>
      </c>
      <c r="BG21">
        <f t="shared" si="35"/>
        <v>0.82537837806840819</v>
      </c>
      <c r="BH21">
        <f t="shared" si="36"/>
        <v>0.55136342491525814</v>
      </c>
      <c r="BI21">
        <f t="shared" si="37"/>
        <v>0.84779603840289208</v>
      </c>
      <c r="BJ21">
        <f t="shared" si="38"/>
        <v>0.34000560384529233</v>
      </c>
      <c r="BK21">
        <f t="shared" si="39"/>
        <v>0.65999439615470767</v>
      </c>
      <c r="BL21">
        <f t="shared" si="40"/>
        <v>1399.9873333333301</v>
      </c>
      <c r="BM21">
        <f t="shared" si="41"/>
        <v>1180.1748265718697</v>
      </c>
      <c r="BN21">
        <f t="shared" si="42"/>
        <v>0.84298964602908733</v>
      </c>
      <c r="BO21">
        <f t="shared" si="43"/>
        <v>0.19597929205817471</v>
      </c>
      <c r="BP21">
        <v>6</v>
      </c>
      <c r="BQ21">
        <v>0.5</v>
      </c>
      <c r="BR21" t="s">
        <v>296</v>
      </c>
      <c r="BS21">
        <v>2</v>
      </c>
      <c r="BT21">
        <v>1605298031.75</v>
      </c>
      <c r="BU21">
        <v>384.90440000000001</v>
      </c>
      <c r="BV21">
        <v>400.00450000000001</v>
      </c>
      <c r="BW21">
        <v>31.649613333333299</v>
      </c>
      <c r="BX21">
        <v>28.201636666666701</v>
      </c>
      <c r="BY21">
        <v>385.11399999999998</v>
      </c>
      <c r="BZ21">
        <v>31.1725733333333</v>
      </c>
      <c r="CA21">
        <v>500.19113333333303</v>
      </c>
      <c r="CB21">
        <v>101.72256666666701</v>
      </c>
      <c r="CC21">
        <v>0.100001256666667</v>
      </c>
      <c r="CD21">
        <v>35.181923333333302</v>
      </c>
      <c r="CE21">
        <v>34.783863333333301</v>
      </c>
      <c r="CF21">
        <v>999.9</v>
      </c>
      <c r="CG21">
        <v>0</v>
      </c>
      <c r="CH21">
        <v>0</v>
      </c>
      <c r="CI21">
        <v>10002.5783333333</v>
      </c>
      <c r="CJ21">
        <v>0</v>
      </c>
      <c r="CK21">
        <v>28.8605633333333</v>
      </c>
      <c r="CL21">
        <v>1399.9873333333301</v>
      </c>
      <c r="CM21">
        <v>0.89998999999999996</v>
      </c>
      <c r="CN21">
        <v>0.100010006666667</v>
      </c>
      <c r="CO21">
        <v>0</v>
      </c>
      <c r="CP21">
        <v>889.5127</v>
      </c>
      <c r="CQ21">
        <v>4.9994800000000001</v>
      </c>
      <c r="CR21">
        <v>12871.73</v>
      </c>
      <c r="CS21">
        <v>11417.446666666699</v>
      </c>
      <c r="CT21">
        <v>48.4538333333333</v>
      </c>
      <c r="CU21">
        <v>49.651866666666699</v>
      </c>
      <c r="CV21">
        <v>49.224800000000002</v>
      </c>
      <c r="CW21">
        <v>49.291433333333302</v>
      </c>
      <c r="CX21">
        <v>50.841433333333299</v>
      </c>
      <c r="CY21">
        <v>1255.4733333333299</v>
      </c>
      <c r="CZ21">
        <v>139.51566666666699</v>
      </c>
      <c r="DA21">
        <v>0</v>
      </c>
      <c r="DB21">
        <v>222.299999952316</v>
      </c>
      <c r="DC21">
        <v>0</v>
      </c>
      <c r="DD21">
        <v>889.36983999999995</v>
      </c>
      <c r="DE21">
        <v>-28.9361538073865</v>
      </c>
      <c r="DF21">
        <v>-470.06153773083599</v>
      </c>
      <c r="DG21">
        <v>12869.424000000001</v>
      </c>
      <c r="DH21">
        <v>15</v>
      </c>
      <c r="DI21">
        <v>1605297554.5</v>
      </c>
      <c r="DJ21" t="s">
        <v>310</v>
      </c>
      <c r="DK21">
        <v>1605297546</v>
      </c>
      <c r="DL21">
        <v>1605297554.5</v>
      </c>
      <c r="DM21">
        <v>2</v>
      </c>
      <c r="DN21">
        <v>-1.6E-2</v>
      </c>
      <c r="DO21">
        <v>-0.156</v>
      </c>
      <c r="DP21">
        <v>-0.221</v>
      </c>
      <c r="DQ21">
        <v>0.47699999999999998</v>
      </c>
      <c r="DR21">
        <v>400</v>
      </c>
      <c r="DS21">
        <v>27</v>
      </c>
      <c r="DT21">
        <v>0.2</v>
      </c>
      <c r="DU21">
        <v>0.03</v>
      </c>
      <c r="DV21">
        <v>11.444626976816901</v>
      </c>
      <c r="DW21">
        <v>2.9642141851249301E-2</v>
      </c>
      <c r="DX21">
        <v>1.90745020374289E-2</v>
      </c>
      <c r="DY21">
        <v>1</v>
      </c>
      <c r="DZ21">
        <v>-15.0997419354839</v>
      </c>
      <c r="EA21">
        <v>-4.2024193548349797E-2</v>
      </c>
      <c r="EB21">
        <v>2.2569759588148199E-2</v>
      </c>
      <c r="EC21">
        <v>1</v>
      </c>
      <c r="ED21">
        <v>3.4480948387096801</v>
      </c>
      <c r="EE21">
        <v>-3.5267419354842899E-2</v>
      </c>
      <c r="EF21">
        <v>2.7083370340698601E-3</v>
      </c>
      <c r="EG21">
        <v>1</v>
      </c>
      <c r="EH21">
        <v>3</v>
      </c>
      <c r="EI21">
        <v>3</v>
      </c>
      <c r="EJ21" t="s">
        <v>298</v>
      </c>
      <c r="EK21">
        <v>100</v>
      </c>
      <c r="EL21">
        <v>100</v>
      </c>
      <c r="EM21">
        <v>-0.20899999999999999</v>
      </c>
      <c r="EN21">
        <v>0.47699999999999998</v>
      </c>
      <c r="EO21">
        <v>-5.3233899804612198E-2</v>
      </c>
      <c r="EP21">
        <v>-1.6043650578588901E-5</v>
      </c>
      <c r="EQ21">
        <v>-1.15305589960158E-6</v>
      </c>
      <c r="ER21">
        <v>3.6581349982770798E-10</v>
      </c>
      <c r="ES21">
        <v>0.47703999999999902</v>
      </c>
      <c r="ET21">
        <v>0</v>
      </c>
      <c r="EU21">
        <v>0</v>
      </c>
      <c r="EV21">
        <v>0</v>
      </c>
      <c r="EW21">
        <v>18</v>
      </c>
      <c r="EX21">
        <v>2225</v>
      </c>
      <c r="EY21">
        <v>1</v>
      </c>
      <c r="EZ21">
        <v>25</v>
      </c>
      <c r="FA21">
        <v>8.1999999999999993</v>
      </c>
      <c r="FB21">
        <v>8.1</v>
      </c>
      <c r="FC21">
        <v>2</v>
      </c>
      <c r="FD21">
        <v>512.87800000000004</v>
      </c>
      <c r="FE21">
        <v>518.18899999999996</v>
      </c>
      <c r="FF21">
        <v>33.8063</v>
      </c>
      <c r="FG21">
        <v>33.811199999999999</v>
      </c>
      <c r="FH21">
        <v>30.000299999999999</v>
      </c>
      <c r="FI21">
        <v>33.644799999999996</v>
      </c>
      <c r="FJ21">
        <v>33.662599999999998</v>
      </c>
      <c r="FK21">
        <v>18.946200000000001</v>
      </c>
      <c r="FL21">
        <v>0</v>
      </c>
      <c r="FM21">
        <v>100</v>
      </c>
      <c r="FN21">
        <v>-999.9</v>
      </c>
      <c r="FO21">
        <v>400</v>
      </c>
      <c r="FP21">
        <v>31.702300000000001</v>
      </c>
      <c r="FQ21">
        <v>97.641099999999994</v>
      </c>
      <c r="FR21">
        <v>102.32899999999999</v>
      </c>
    </row>
    <row r="22" spans="1:174" x14ac:dyDescent="0.25">
      <c r="A22">
        <v>6</v>
      </c>
      <c r="B22">
        <v>1605298269</v>
      </c>
      <c r="C22">
        <v>1249.9000000953699</v>
      </c>
      <c r="D22" t="s">
        <v>322</v>
      </c>
      <c r="E22" t="s">
        <v>323</v>
      </c>
      <c r="F22" t="s">
        <v>318</v>
      </c>
      <c r="G22" t="s">
        <v>319</v>
      </c>
      <c r="H22">
        <v>1605298261</v>
      </c>
      <c r="I22">
        <f t="shared" si="0"/>
        <v>3.3162919797270962E-3</v>
      </c>
      <c r="J22">
        <f t="shared" si="1"/>
        <v>3.316291979727096</v>
      </c>
      <c r="K22">
        <f t="shared" si="2"/>
        <v>12.253471141203716</v>
      </c>
      <c r="L22">
        <f t="shared" si="3"/>
        <v>383.77148387096798</v>
      </c>
      <c r="M22">
        <f t="shared" si="4"/>
        <v>230.28591302616474</v>
      </c>
      <c r="N22">
        <f t="shared" si="5"/>
        <v>23.446456389183567</v>
      </c>
      <c r="O22">
        <f t="shared" si="6"/>
        <v>39.073520571666783</v>
      </c>
      <c r="P22">
        <f t="shared" si="7"/>
        <v>0.14149083803765716</v>
      </c>
      <c r="Q22">
        <f t="shared" si="8"/>
        <v>2.9590881487892982</v>
      </c>
      <c r="R22">
        <f t="shared" si="9"/>
        <v>0.13783692002766385</v>
      </c>
      <c r="S22">
        <f t="shared" si="10"/>
        <v>8.646850566060299E-2</v>
      </c>
      <c r="T22">
        <f t="shared" si="11"/>
        <v>231.28391711679933</v>
      </c>
      <c r="U22">
        <f t="shared" si="12"/>
        <v>35.793800116426745</v>
      </c>
      <c r="V22">
        <f t="shared" si="13"/>
        <v>34.966809677419398</v>
      </c>
      <c r="W22">
        <f t="shared" si="14"/>
        <v>5.6379981038321141</v>
      </c>
      <c r="X22">
        <f t="shared" si="15"/>
        <v>57.390725312350732</v>
      </c>
      <c r="Y22">
        <f t="shared" si="16"/>
        <v>3.2958597873364677</v>
      </c>
      <c r="Z22">
        <f t="shared" si="17"/>
        <v>5.7428439341002449</v>
      </c>
      <c r="AA22">
        <f t="shared" si="18"/>
        <v>2.3421383164956464</v>
      </c>
      <c r="AB22">
        <f t="shared" si="19"/>
        <v>-146.24847630596494</v>
      </c>
      <c r="AC22">
        <f t="shared" si="20"/>
        <v>53.131843797460277</v>
      </c>
      <c r="AD22">
        <f t="shared" si="21"/>
        <v>4.1987921305938611</v>
      </c>
      <c r="AE22">
        <f t="shared" si="22"/>
        <v>142.36607673888852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52325.50561782773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324</v>
      </c>
      <c r="AR22">
        <v>15395.9</v>
      </c>
      <c r="AS22">
        <v>848.13915384615404</v>
      </c>
      <c r="AT22">
        <v>1066.31</v>
      </c>
      <c r="AU22">
        <f t="shared" si="27"/>
        <v>0.20460358259215983</v>
      </c>
      <c r="AV22">
        <v>0.5</v>
      </c>
      <c r="AW22">
        <f t="shared" si="28"/>
        <v>1180.1478770451977</v>
      </c>
      <c r="AX22">
        <f t="shared" si="29"/>
        <v>12.253471141203716</v>
      </c>
      <c r="AY22">
        <f t="shared" si="30"/>
        <v>120.73124181598959</v>
      </c>
      <c r="AZ22">
        <f t="shared" si="31"/>
        <v>1.0872551542562767E-2</v>
      </c>
      <c r="BA22">
        <f t="shared" si="32"/>
        <v>2.0592229276664384</v>
      </c>
      <c r="BB22" t="s">
        <v>325</v>
      </c>
      <c r="BC22">
        <v>848.13915384615404</v>
      </c>
      <c r="BD22">
        <v>611.05999999999995</v>
      </c>
      <c r="BE22">
        <f t="shared" si="33"/>
        <v>0.42693963293976422</v>
      </c>
      <c r="BF22">
        <f t="shared" si="34"/>
        <v>0.47923305031047975</v>
      </c>
      <c r="BG22">
        <f t="shared" si="35"/>
        <v>0.82827364561564987</v>
      </c>
      <c r="BH22">
        <f t="shared" si="36"/>
        <v>0.62186509911573029</v>
      </c>
      <c r="BI22">
        <f t="shared" si="37"/>
        <v>0.86223488061320896</v>
      </c>
      <c r="BJ22">
        <f t="shared" si="38"/>
        <v>0.34527370466832696</v>
      </c>
      <c r="BK22">
        <f t="shared" si="39"/>
        <v>0.65472629533167304</v>
      </c>
      <c r="BL22">
        <f t="shared" si="40"/>
        <v>1399.95580645161</v>
      </c>
      <c r="BM22">
        <f t="shared" si="41"/>
        <v>1180.1478770451977</v>
      </c>
      <c r="BN22">
        <f t="shared" si="42"/>
        <v>0.84298937981224764</v>
      </c>
      <c r="BO22">
        <f t="shared" si="43"/>
        <v>0.19597875962449537</v>
      </c>
      <c r="BP22">
        <v>6</v>
      </c>
      <c r="BQ22">
        <v>0.5</v>
      </c>
      <c r="BR22" t="s">
        <v>296</v>
      </c>
      <c r="BS22">
        <v>2</v>
      </c>
      <c r="BT22">
        <v>1605298261</v>
      </c>
      <c r="BU22">
        <v>383.77148387096798</v>
      </c>
      <c r="BV22">
        <v>399.99625806451598</v>
      </c>
      <c r="BW22">
        <v>32.371206451612899</v>
      </c>
      <c r="BX22">
        <v>28.522051612903201</v>
      </c>
      <c r="BY22">
        <v>383.98009677419299</v>
      </c>
      <c r="BZ22">
        <v>31.8941709677419</v>
      </c>
      <c r="CA22">
        <v>500.20429032258102</v>
      </c>
      <c r="CB22">
        <v>101.71451612903201</v>
      </c>
      <c r="CC22">
        <v>0.10003292903225799</v>
      </c>
      <c r="CD22">
        <v>35.299861290322603</v>
      </c>
      <c r="CE22">
        <v>34.966809677419398</v>
      </c>
      <c r="CF22">
        <v>999.9</v>
      </c>
      <c r="CG22">
        <v>0</v>
      </c>
      <c r="CH22">
        <v>0</v>
      </c>
      <c r="CI22">
        <v>9997.9441935483901</v>
      </c>
      <c r="CJ22">
        <v>0</v>
      </c>
      <c r="CK22">
        <v>231.04780645161301</v>
      </c>
      <c r="CL22">
        <v>1399.95580645161</v>
      </c>
      <c r="CM22">
        <v>0.899998870967742</v>
      </c>
      <c r="CN22">
        <v>0.100001283870968</v>
      </c>
      <c r="CO22">
        <v>0</v>
      </c>
      <c r="CP22">
        <v>848.12416129032295</v>
      </c>
      <c r="CQ22">
        <v>4.9994800000000001</v>
      </c>
      <c r="CR22">
        <v>12264.9516129032</v>
      </c>
      <c r="CS22">
        <v>11417.222580645201</v>
      </c>
      <c r="CT22">
        <v>47.628903225806503</v>
      </c>
      <c r="CU22">
        <v>48.884999999999998</v>
      </c>
      <c r="CV22">
        <v>48.3343548387097</v>
      </c>
      <c r="CW22">
        <v>48.6650322580645</v>
      </c>
      <c r="CX22">
        <v>50.130806451612898</v>
      </c>
      <c r="CY22">
        <v>1255.4564516129001</v>
      </c>
      <c r="CZ22">
        <v>139.5</v>
      </c>
      <c r="DA22">
        <v>0</v>
      </c>
      <c r="DB22">
        <v>228.700000047684</v>
      </c>
      <c r="DC22">
        <v>0</v>
      </c>
      <c r="DD22">
        <v>848.13915384615404</v>
      </c>
      <c r="DE22">
        <v>0.64943590288096398</v>
      </c>
      <c r="DF22">
        <v>-79.982905969330901</v>
      </c>
      <c r="DG22">
        <v>12264.05</v>
      </c>
      <c r="DH22">
        <v>15</v>
      </c>
      <c r="DI22">
        <v>1605297554.5</v>
      </c>
      <c r="DJ22" t="s">
        <v>310</v>
      </c>
      <c r="DK22">
        <v>1605297546</v>
      </c>
      <c r="DL22">
        <v>1605297554.5</v>
      </c>
      <c r="DM22">
        <v>2</v>
      </c>
      <c r="DN22">
        <v>-1.6E-2</v>
      </c>
      <c r="DO22">
        <v>-0.156</v>
      </c>
      <c r="DP22">
        <v>-0.221</v>
      </c>
      <c r="DQ22">
        <v>0.47699999999999998</v>
      </c>
      <c r="DR22">
        <v>400</v>
      </c>
      <c r="DS22">
        <v>27</v>
      </c>
      <c r="DT22">
        <v>0.2</v>
      </c>
      <c r="DU22">
        <v>0.03</v>
      </c>
      <c r="DV22">
        <v>12.2473163858626</v>
      </c>
      <c r="DW22">
        <v>0.43744210196758099</v>
      </c>
      <c r="DX22">
        <v>3.4281169360358597E-2</v>
      </c>
      <c r="DY22">
        <v>1</v>
      </c>
      <c r="DZ22">
        <v>-16.2215225806452</v>
      </c>
      <c r="EA22">
        <v>-0.50348709677419801</v>
      </c>
      <c r="EB22">
        <v>3.9570310715414898E-2</v>
      </c>
      <c r="EC22">
        <v>0</v>
      </c>
      <c r="ED22">
        <v>3.84883516129032</v>
      </c>
      <c r="EE22">
        <v>3.3111774193542803E-2</v>
      </c>
      <c r="EF22">
        <v>2.5686168877278601E-3</v>
      </c>
      <c r="EG22">
        <v>1</v>
      </c>
      <c r="EH22">
        <v>2</v>
      </c>
      <c r="EI22">
        <v>3</v>
      </c>
      <c r="EJ22" t="s">
        <v>326</v>
      </c>
      <c r="EK22">
        <v>100</v>
      </c>
      <c r="EL22">
        <v>100</v>
      </c>
      <c r="EM22">
        <v>-0.20799999999999999</v>
      </c>
      <c r="EN22">
        <v>0.47699999999999998</v>
      </c>
      <c r="EO22">
        <v>-5.3233899804612198E-2</v>
      </c>
      <c r="EP22">
        <v>-1.6043650578588901E-5</v>
      </c>
      <c r="EQ22">
        <v>-1.15305589960158E-6</v>
      </c>
      <c r="ER22">
        <v>3.6581349982770798E-10</v>
      </c>
      <c r="ES22">
        <v>0.47703999999999902</v>
      </c>
      <c r="ET22">
        <v>0</v>
      </c>
      <c r="EU22">
        <v>0</v>
      </c>
      <c r="EV22">
        <v>0</v>
      </c>
      <c r="EW22">
        <v>18</v>
      </c>
      <c r="EX22">
        <v>2225</v>
      </c>
      <c r="EY22">
        <v>1</v>
      </c>
      <c r="EZ22">
        <v>25</v>
      </c>
      <c r="FA22">
        <v>12.1</v>
      </c>
      <c r="FB22">
        <v>11.9</v>
      </c>
      <c r="FC22">
        <v>2</v>
      </c>
      <c r="FD22">
        <v>508.87799999999999</v>
      </c>
      <c r="FE22">
        <v>516.221</v>
      </c>
      <c r="FF22">
        <v>34.003100000000003</v>
      </c>
      <c r="FG22">
        <v>33.939399999999999</v>
      </c>
      <c r="FH22">
        <v>30.000299999999999</v>
      </c>
      <c r="FI22">
        <v>33.7697</v>
      </c>
      <c r="FJ22">
        <v>33.786799999999999</v>
      </c>
      <c r="FK22">
        <v>18.980799999999999</v>
      </c>
      <c r="FL22">
        <v>0</v>
      </c>
      <c r="FM22">
        <v>100</v>
      </c>
      <c r="FN22">
        <v>-999.9</v>
      </c>
      <c r="FO22">
        <v>400</v>
      </c>
      <c r="FP22">
        <v>31.4039</v>
      </c>
      <c r="FQ22">
        <v>97.635599999999997</v>
      </c>
      <c r="FR22">
        <v>102.30200000000001</v>
      </c>
    </row>
    <row r="23" spans="1:174" x14ac:dyDescent="0.25">
      <c r="A23">
        <v>7</v>
      </c>
      <c r="B23">
        <v>1605298724.5</v>
      </c>
      <c r="C23">
        <v>1705.4000000953699</v>
      </c>
      <c r="D23" t="s">
        <v>327</v>
      </c>
      <c r="E23" t="s">
        <v>328</v>
      </c>
      <c r="F23" t="s">
        <v>329</v>
      </c>
      <c r="G23" t="s">
        <v>330</v>
      </c>
      <c r="H23">
        <v>1605298716.75</v>
      </c>
      <c r="I23">
        <f t="shared" si="0"/>
        <v>1.8227555343986212E-3</v>
      </c>
      <c r="J23">
        <f t="shared" si="1"/>
        <v>1.8227555343986213</v>
      </c>
      <c r="K23">
        <f t="shared" si="2"/>
        <v>8.6345070314929284</v>
      </c>
      <c r="L23">
        <f t="shared" si="3"/>
        <v>388.785866666667</v>
      </c>
      <c r="M23">
        <f t="shared" si="4"/>
        <v>177.2800627045707</v>
      </c>
      <c r="N23">
        <f t="shared" si="5"/>
        <v>18.04574070928771</v>
      </c>
      <c r="O23">
        <f t="shared" si="6"/>
        <v>39.575397448917364</v>
      </c>
      <c r="P23">
        <f t="shared" si="7"/>
        <v>6.9999371546503195E-2</v>
      </c>
      <c r="Q23">
        <f t="shared" si="8"/>
        <v>2.9587369354329809</v>
      </c>
      <c r="R23">
        <f t="shared" si="9"/>
        <v>6.9092194342499677E-2</v>
      </c>
      <c r="S23">
        <f t="shared" si="10"/>
        <v>4.326314816368218E-2</v>
      </c>
      <c r="T23">
        <f t="shared" si="11"/>
        <v>231.2955479344275</v>
      </c>
      <c r="U23">
        <f t="shared" si="12"/>
        <v>36.495027931589817</v>
      </c>
      <c r="V23">
        <f t="shared" si="13"/>
        <v>35.358910000000002</v>
      </c>
      <c r="W23">
        <f t="shared" si="14"/>
        <v>5.7616084258081042</v>
      </c>
      <c r="X23">
        <f t="shared" si="15"/>
        <v>54.652682493133916</v>
      </c>
      <c r="Y23">
        <f t="shared" si="16"/>
        <v>3.1943111147094543</v>
      </c>
      <c r="Z23">
        <f t="shared" si="17"/>
        <v>5.8447471724937916</v>
      </c>
      <c r="AA23">
        <f t="shared" si="18"/>
        <v>2.5672973110986499</v>
      </c>
      <c r="AB23">
        <f t="shared" si="19"/>
        <v>-80.38351906697919</v>
      </c>
      <c r="AC23">
        <f t="shared" si="20"/>
        <v>41.41395144490123</v>
      </c>
      <c r="AD23">
        <f t="shared" si="21"/>
        <v>3.2845016783185228</v>
      </c>
      <c r="AE23">
        <f t="shared" si="22"/>
        <v>195.61048199066806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52261.02164491907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331</v>
      </c>
      <c r="AR23">
        <v>15389.5</v>
      </c>
      <c r="AS23">
        <v>833.336461538462</v>
      </c>
      <c r="AT23">
        <v>1085.8599999999999</v>
      </c>
      <c r="AU23">
        <f t="shared" si="27"/>
        <v>0.23255625813782432</v>
      </c>
      <c r="AV23">
        <v>0.5</v>
      </c>
      <c r="AW23">
        <f t="shared" si="28"/>
        <v>1180.2090815544002</v>
      </c>
      <c r="AX23">
        <f t="shared" si="29"/>
        <v>8.6345070314929284</v>
      </c>
      <c r="AY23">
        <f t="shared" si="30"/>
        <v>137.23250391328483</v>
      </c>
      <c r="AZ23">
        <f t="shared" si="31"/>
        <v>7.8056122896259248E-3</v>
      </c>
      <c r="BA23">
        <f t="shared" si="32"/>
        <v>2.0041441806494396</v>
      </c>
      <c r="BB23" t="s">
        <v>332</v>
      </c>
      <c r="BC23">
        <v>833.336461538462</v>
      </c>
      <c r="BD23">
        <v>638.16999999999996</v>
      </c>
      <c r="BE23">
        <f t="shared" si="33"/>
        <v>0.41229071887720325</v>
      </c>
      <c r="BF23">
        <f t="shared" si="34"/>
        <v>0.56405892126591595</v>
      </c>
      <c r="BG23">
        <f t="shared" si="35"/>
        <v>0.82938058088882638</v>
      </c>
      <c r="BH23">
        <f t="shared" si="36"/>
        <v>0.68179016319901486</v>
      </c>
      <c r="BI23">
        <f t="shared" si="37"/>
        <v>0.85455798735208055</v>
      </c>
      <c r="BJ23">
        <f t="shared" si="38"/>
        <v>0.4319569566411629</v>
      </c>
      <c r="BK23">
        <f t="shared" si="39"/>
        <v>0.56804304335883704</v>
      </c>
      <c r="BL23">
        <f t="shared" si="40"/>
        <v>1400.02866666667</v>
      </c>
      <c r="BM23">
        <f t="shared" si="41"/>
        <v>1180.2090815544002</v>
      </c>
      <c r="BN23">
        <f t="shared" si="42"/>
        <v>0.84298922561661638</v>
      </c>
      <c r="BO23">
        <f t="shared" si="43"/>
        <v>0.19597845123323282</v>
      </c>
      <c r="BP23">
        <v>6</v>
      </c>
      <c r="BQ23">
        <v>0.5</v>
      </c>
      <c r="BR23" t="s">
        <v>296</v>
      </c>
      <c r="BS23">
        <v>2</v>
      </c>
      <c r="BT23">
        <v>1605298716.75</v>
      </c>
      <c r="BU23">
        <v>388.785866666667</v>
      </c>
      <c r="BV23">
        <v>399.99316666666698</v>
      </c>
      <c r="BW23">
        <v>31.380683333333302</v>
      </c>
      <c r="BX23">
        <v>29.262866666666699</v>
      </c>
      <c r="BY23">
        <v>388.8886</v>
      </c>
      <c r="BZ23">
        <v>30.8715233333333</v>
      </c>
      <c r="CA23">
        <v>500.20086666666703</v>
      </c>
      <c r="CB23">
        <v>101.69223333333299</v>
      </c>
      <c r="CC23">
        <v>0.10004062</v>
      </c>
      <c r="CD23">
        <v>35.618540000000003</v>
      </c>
      <c r="CE23">
        <v>35.358910000000002</v>
      </c>
      <c r="CF23">
        <v>999.9</v>
      </c>
      <c r="CG23">
        <v>0</v>
      </c>
      <c r="CH23">
        <v>0</v>
      </c>
      <c r="CI23">
        <v>9998.1433333333298</v>
      </c>
      <c r="CJ23">
        <v>0</v>
      </c>
      <c r="CK23">
        <v>190.92593333333301</v>
      </c>
      <c r="CL23">
        <v>1400.02866666667</v>
      </c>
      <c r="CM23">
        <v>0.900003633333333</v>
      </c>
      <c r="CN23">
        <v>9.99966733333333E-2</v>
      </c>
      <c r="CO23">
        <v>0</v>
      </c>
      <c r="CP23">
        <v>833.37233333333302</v>
      </c>
      <c r="CQ23">
        <v>4.9994800000000001</v>
      </c>
      <c r="CR23">
        <v>12167.9333333333</v>
      </c>
      <c r="CS23">
        <v>11417.8166666667</v>
      </c>
      <c r="CT23">
        <v>46.566333333333297</v>
      </c>
      <c r="CU23">
        <v>47.807866666666598</v>
      </c>
      <c r="CV23">
        <v>47.220599999999997</v>
      </c>
      <c r="CW23">
        <v>47.712200000000003</v>
      </c>
      <c r="CX23">
        <v>49.162133333333301</v>
      </c>
      <c r="CY23">
        <v>1255.52866666667</v>
      </c>
      <c r="CZ23">
        <v>139.5</v>
      </c>
      <c r="DA23">
        <v>0</v>
      </c>
      <c r="DB23">
        <v>454.80000019073498</v>
      </c>
      <c r="DC23">
        <v>0</v>
      </c>
      <c r="DD23">
        <v>833.336461538462</v>
      </c>
      <c r="DE23">
        <v>-6.3867350376281502</v>
      </c>
      <c r="DF23">
        <v>-133.10769229757901</v>
      </c>
      <c r="DG23">
        <v>12167.2692307692</v>
      </c>
      <c r="DH23">
        <v>15</v>
      </c>
      <c r="DI23">
        <v>1605298530.5</v>
      </c>
      <c r="DJ23" t="s">
        <v>333</v>
      </c>
      <c r="DK23">
        <v>1605298530.5</v>
      </c>
      <c r="DL23">
        <v>1605298529.5</v>
      </c>
      <c r="DM23">
        <v>3</v>
      </c>
      <c r="DN23">
        <v>0.11</v>
      </c>
      <c r="DO23">
        <v>-0.13200000000000001</v>
      </c>
      <c r="DP23">
        <v>-0.111</v>
      </c>
      <c r="DQ23">
        <v>0.50900000000000001</v>
      </c>
      <c r="DR23">
        <v>400</v>
      </c>
      <c r="DS23">
        <v>29</v>
      </c>
      <c r="DT23">
        <v>0.11</v>
      </c>
      <c r="DU23">
        <v>0.03</v>
      </c>
      <c r="DV23">
        <v>8.6269275846054292</v>
      </c>
      <c r="DW23">
        <v>0.80381259892800605</v>
      </c>
      <c r="DX23">
        <v>6.6783355191666199E-2</v>
      </c>
      <c r="DY23">
        <v>0</v>
      </c>
      <c r="DZ23">
        <v>-11.2042870967742</v>
      </c>
      <c r="EA23">
        <v>-1.0278677419354301</v>
      </c>
      <c r="EB23">
        <v>8.3957430618661899E-2</v>
      </c>
      <c r="EC23">
        <v>0</v>
      </c>
      <c r="ED23">
        <v>2.1172806451612902</v>
      </c>
      <c r="EE23">
        <v>0.14522274193548099</v>
      </c>
      <c r="EF23">
        <v>1.08672817432416E-2</v>
      </c>
      <c r="EG23">
        <v>1</v>
      </c>
      <c r="EH23">
        <v>1</v>
      </c>
      <c r="EI23">
        <v>3</v>
      </c>
      <c r="EJ23" t="s">
        <v>311</v>
      </c>
      <c r="EK23">
        <v>100</v>
      </c>
      <c r="EL23">
        <v>100</v>
      </c>
      <c r="EM23">
        <v>-0.10199999999999999</v>
      </c>
      <c r="EN23">
        <v>0.5091</v>
      </c>
      <c r="EO23">
        <v>5.6359077205466797E-2</v>
      </c>
      <c r="EP23">
        <v>-1.6043650578588901E-5</v>
      </c>
      <c r="EQ23">
        <v>-1.15305589960158E-6</v>
      </c>
      <c r="ER23">
        <v>3.6581349982770798E-10</v>
      </c>
      <c r="ES23">
        <v>0.50916000000000505</v>
      </c>
      <c r="ET23">
        <v>0</v>
      </c>
      <c r="EU23">
        <v>0</v>
      </c>
      <c r="EV23">
        <v>0</v>
      </c>
      <c r="EW23">
        <v>18</v>
      </c>
      <c r="EX23">
        <v>2225</v>
      </c>
      <c r="EY23">
        <v>1</v>
      </c>
      <c r="EZ23">
        <v>25</v>
      </c>
      <c r="FA23">
        <v>3.2</v>
      </c>
      <c r="FB23">
        <v>3.2</v>
      </c>
      <c r="FC23">
        <v>2</v>
      </c>
      <c r="FD23">
        <v>510.51499999999999</v>
      </c>
      <c r="FE23">
        <v>513.49800000000005</v>
      </c>
      <c r="FF23">
        <v>34.2988</v>
      </c>
      <c r="FG23">
        <v>34.119799999999998</v>
      </c>
      <c r="FH23">
        <v>30.000399999999999</v>
      </c>
      <c r="FI23">
        <v>33.949599999999997</v>
      </c>
      <c r="FJ23">
        <v>33.972200000000001</v>
      </c>
      <c r="FK23">
        <v>19.033000000000001</v>
      </c>
      <c r="FL23">
        <v>0</v>
      </c>
      <c r="FM23">
        <v>100</v>
      </c>
      <c r="FN23">
        <v>-999.9</v>
      </c>
      <c r="FO23">
        <v>400</v>
      </c>
      <c r="FP23">
        <v>32.093899999999998</v>
      </c>
      <c r="FQ23">
        <v>97.634500000000003</v>
      </c>
      <c r="FR23">
        <v>102.254</v>
      </c>
    </row>
    <row r="24" spans="1:174" x14ac:dyDescent="0.25">
      <c r="A24">
        <v>8</v>
      </c>
      <c r="B24">
        <v>1605298873.5999999</v>
      </c>
      <c r="C24">
        <v>1854.5</v>
      </c>
      <c r="D24" t="s">
        <v>334</v>
      </c>
      <c r="E24" t="s">
        <v>335</v>
      </c>
      <c r="F24" t="s">
        <v>329</v>
      </c>
      <c r="G24" t="s">
        <v>330</v>
      </c>
      <c r="H24">
        <v>1605298865.8499999</v>
      </c>
      <c r="I24">
        <f t="shared" si="0"/>
        <v>2.3785024490073441E-3</v>
      </c>
      <c r="J24">
        <f t="shared" si="1"/>
        <v>2.3785024490073443</v>
      </c>
      <c r="K24">
        <f t="shared" si="2"/>
        <v>10.637108832518948</v>
      </c>
      <c r="L24">
        <f t="shared" si="3"/>
        <v>386.1216</v>
      </c>
      <c r="M24">
        <f t="shared" si="4"/>
        <v>189.78547264151288</v>
      </c>
      <c r="N24">
        <f t="shared" si="5"/>
        <v>19.321379995023296</v>
      </c>
      <c r="O24">
        <f t="shared" si="6"/>
        <v>39.309658711224927</v>
      </c>
      <c r="P24">
        <f t="shared" si="7"/>
        <v>9.3653654424980776E-2</v>
      </c>
      <c r="Q24">
        <f t="shared" si="8"/>
        <v>2.959351600707719</v>
      </c>
      <c r="R24">
        <f t="shared" si="9"/>
        <v>9.2037738334167077E-2</v>
      </c>
      <c r="S24">
        <f t="shared" si="10"/>
        <v>5.7666447719962988E-2</v>
      </c>
      <c r="T24">
        <f t="shared" si="11"/>
        <v>231.2859064159565</v>
      </c>
      <c r="U24">
        <f t="shared" si="12"/>
        <v>36.361722297696979</v>
      </c>
      <c r="V24">
        <f t="shared" si="13"/>
        <v>35.477716666666701</v>
      </c>
      <c r="W24">
        <f t="shared" si="14"/>
        <v>5.7995242910603864</v>
      </c>
      <c r="X24">
        <f t="shared" si="15"/>
        <v>56.192271718511201</v>
      </c>
      <c r="Y24">
        <f t="shared" si="16"/>
        <v>3.2859695851702293</v>
      </c>
      <c r="Z24">
        <f t="shared" si="17"/>
        <v>5.8477251135724151</v>
      </c>
      <c r="AA24">
        <f t="shared" si="18"/>
        <v>2.5135547058901571</v>
      </c>
      <c r="AB24">
        <f t="shared" si="19"/>
        <v>-104.89195800122387</v>
      </c>
      <c r="AC24">
        <f t="shared" si="20"/>
        <v>23.941789013619349</v>
      </c>
      <c r="AD24">
        <f t="shared" si="21"/>
        <v>1.8995884631764819</v>
      </c>
      <c r="AE24">
        <f t="shared" si="22"/>
        <v>152.23532589152845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52277.230398100073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336</v>
      </c>
      <c r="AR24">
        <v>15387.1</v>
      </c>
      <c r="AS24">
        <v>1158.0976000000001</v>
      </c>
      <c r="AT24">
        <v>1432.62</v>
      </c>
      <c r="AU24">
        <f t="shared" si="27"/>
        <v>0.19162262149069531</v>
      </c>
      <c r="AV24">
        <v>0.5</v>
      </c>
      <c r="AW24">
        <f t="shared" si="28"/>
        <v>1180.1563805580458</v>
      </c>
      <c r="AX24">
        <f t="shared" si="29"/>
        <v>10.637108832518948</v>
      </c>
      <c r="AY24">
        <f t="shared" si="30"/>
        <v>113.0723297057517</v>
      </c>
      <c r="AZ24">
        <f t="shared" si="31"/>
        <v>9.5028561443968474E-3</v>
      </c>
      <c r="BA24">
        <f t="shared" si="32"/>
        <v>1.2770029735728945</v>
      </c>
      <c r="BB24" t="s">
        <v>337</v>
      </c>
      <c r="BC24">
        <v>1158.0976000000001</v>
      </c>
      <c r="BD24">
        <v>738.63</v>
      </c>
      <c r="BE24">
        <f t="shared" si="33"/>
        <v>0.48442015328558863</v>
      </c>
      <c r="BF24">
        <f t="shared" si="34"/>
        <v>0.39557111773944853</v>
      </c>
      <c r="BG24">
        <f t="shared" si="35"/>
        <v>0.7249836533317483</v>
      </c>
      <c r="BH24">
        <f t="shared" si="36"/>
        <v>0.38280004204718271</v>
      </c>
      <c r="BI24">
        <f t="shared" si="37"/>
        <v>0.71839228365750574</v>
      </c>
      <c r="BJ24">
        <f t="shared" si="38"/>
        <v>0.2522936708407727</v>
      </c>
      <c r="BK24">
        <f t="shared" si="39"/>
        <v>0.7477063291592273</v>
      </c>
      <c r="BL24">
        <f t="shared" si="40"/>
        <v>1399.9656666666699</v>
      </c>
      <c r="BM24">
        <f t="shared" si="41"/>
        <v>1180.1563805580458</v>
      </c>
      <c r="BN24">
        <f t="shared" si="42"/>
        <v>0.84298951657008003</v>
      </c>
      <c r="BO24">
        <f t="shared" si="43"/>
        <v>0.19597903314015996</v>
      </c>
      <c r="BP24">
        <v>6</v>
      </c>
      <c r="BQ24">
        <v>0.5</v>
      </c>
      <c r="BR24" t="s">
        <v>296</v>
      </c>
      <c r="BS24">
        <v>2</v>
      </c>
      <c r="BT24">
        <v>1605298865.8499999</v>
      </c>
      <c r="BU24">
        <v>386.1216</v>
      </c>
      <c r="BV24">
        <v>399.982666666667</v>
      </c>
      <c r="BW24">
        <v>32.276643333333297</v>
      </c>
      <c r="BX24">
        <v>29.5156666666667</v>
      </c>
      <c r="BY24">
        <v>386.222466666667</v>
      </c>
      <c r="BZ24">
        <v>31.767489999999999</v>
      </c>
      <c r="CA24">
        <v>500.19959999999998</v>
      </c>
      <c r="CB24">
        <v>101.706433333333</v>
      </c>
      <c r="CC24">
        <v>9.9989076666666704E-2</v>
      </c>
      <c r="CD24">
        <v>35.627780000000001</v>
      </c>
      <c r="CE24">
        <v>35.477716666666701</v>
      </c>
      <c r="CF24">
        <v>999.9</v>
      </c>
      <c r="CG24">
        <v>0</v>
      </c>
      <c r="CH24">
        <v>0</v>
      </c>
      <c r="CI24">
        <v>10000.2326666667</v>
      </c>
      <c r="CJ24">
        <v>0</v>
      </c>
      <c r="CK24">
        <v>200.576533333333</v>
      </c>
      <c r="CL24">
        <v>1399.9656666666699</v>
      </c>
      <c r="CM24">
        <v>0.89999193333333305</v>
      </c>
      <c r="CN24">
        <v>0.100008073333333</v>
      </c>
      <c r="CO24">
        <v>0</v>
      </c>
      <c r="CP24">
        <v>1161.269</v>
      </c>
      <c r="CQ24">
        <v>4.9994800000000001</v>
      </c>
      <c r="CR24">
        <v>16804.316666666698</v>
      </c>
      <c r="CS24">
        <v>11417.26</v>
      </c>
      <c r="CT24">
        <v>46.451833333333298</v>
      </c>
      <c r="CU24">
        <v>47.6291333333333</v>
      </c>
      <c r="CV24">
        <v>47.070399999999999</v>
      </c>
      <c r="CW24">
        <v>47.589300000000001</v>
      </c>
      <c r="CX24">
        <v>49.045499999999997</v>
      </c>
      <c r="CY24">
        <v>1255.4586666666701</v>
      </c>
      <c r="CZ24">
        <v>139.50733333333301</v>
      </c>
      <c r="DA24">
        <v>0</v>
      </c>
      <c r="DB24">
        <v>148.200000047684</v>
      </c>
      <c r="DC24">
        <v>0</v>
      </c>
      <c r="DD24">
        <v>1158.0976000000001</v>
      </c>
      <c r="DE24">
        <v>-474.25615457362198</v>
      </c>
      <c r="DF24">
        <v>-6654.1153948475503</v>
      </c>
      <c r="DG24">
        <v>16760.184000000001</v>
      </c>
      <c r="DH24">
        <v>15</v>
      </c>
      <c r="DI24">
        <v>1605298530.5</v>
      </c>
      <c r="DJ24" t="s">
        <v>333</v>
      </c>
      <c r="DK24">
        <v>1605298530.5</v>
      </c>
      <c r="DL24">
        <v>1605298529.5</v>
      </c>
      <c r="DM24">
        <v>3</v>
      </c>
      <c r="DN24">
        <v>0.11</v>
      </c>
      <c r="DO24">
        <v>-0.13200000000000001</v>
      </c>
      <c r="DP24">
        <v>-0.111</v>
      </c>
      <c r="DQ24">
        <v>0.50900000000000001</v>
      </c>
      <c r="DR24">
        <v>400</v>
      </c>
      <c r="DS24">
        <v>29</v>
      </c>
      <c r="DT24">
        <v>0.11</v>
      </c>
      <c r="DU24">
        <v>0.03</v>
      </c>
      <c r="DV24">
        <v>10.6400879585455</v>
      </c>
      <c r="DW24">
        <v>-0.63623304744082798</v>
      </c>
      <c r="DX24">
        <v>5.23429864477062E-2</v>
      </c>
      <c r="DY24">
        <v>0</v>
      </c>
      <c r="DZ24">
        <v>-13.861079999999999</v>
      </c>
      <c r="EA24">
        <v>0.79088943270297496</v>
      </c>
      <c r="EB24">
        <v>6.4444536360087706E-2</v>
      </c>
      <c r="EC24">
        <v>0</v>
      </c>
      <c r="ED24">
        <v>2.76097566666667</v>
      </c>
      <c r="EE24">
        <v>-8.1494549499442903E-2</v>
      </c>
      <c r="EF24">
        <v>5.9354571199042496E-3</v>
      </c>
      <c r="EG24">
        <v>1</v>
      </c>
      <c r="EH24">
        <v>1</v>
      </c>
      <c r="EI24">
        <v>3</v>
      </c>
      <c r="EJ24" t="s">
        <v>311</v>
      </c>
      <c r="EK24">
        <v>100</v>
      </c>
      <c r="EL24">
        <v>100</v>
      </c>
      <c r="EM24">
        <v>-0.10100000000000001</v>
      </c>
      <c r="EN24">
        <v>0.50919999999999999</v>
      </c>
      <c r="EO24">
        <v>5.6359077205466797E-2</v>
      </c>
      <c r="EP24">
        <v>-1.6043650578588901E-5</v>
      </c>
      <c r="EQ24">
        <v>-1.15305589960158E-6</v>
      </c>
      <c r="ER24">
        <v>3.6581349982770798E-10</v>
      </c>
      <c r="ES24">
        <v>0.50916000000000505</v>
      </c>
      <c r="ET24">
        <v>0</v>
      </c>
      <c r="EU24">
        <v>0</v>
      </c>
      <c r="EV24">
        <v>0</v>
      </c>
      <c r="EW24">
        <v>18</v>
      </c>
      <c r="EX24">
        <v>2225</v>
      </c>
      <c r="EY24">
        <v>1</v>
      </c>
      <c r="EZ24">
        <v>25</v>
      </c>
      <c r="FA24">
        <v>5.7</v>
      </c>
      <c r="FB24">
        <v>5.7</v>
      </c>
      <c r="FC24">
        <v>2</v>
      </c>
      <c r="FD24">
        <v>513.20000000000005</v>
      </c>
      <c r="FE24">
        <v>512.77700000000004</v>
      </c>
      <c r="FF24">
        <v>34.3964</v>
      </c>
      <c r="FG24">
        <v>34.183799999999998</v>
      </c>
      <c r="FH24">
        <v>30.0001</v>
      </c>
      <c r="FI24">
        <v>34.010899999999999</v>
      </c>
      <c r="FJ24">
        <v>34.030500000000004</v>
      </c>
      <c r="FK24">
        <v>19.05</v>
      </c>
      <c r="FL24">
        <v>0</v>
      </c>
      <c r="FM24">
        <v>100</v>
      </c>
      <c r="FN24">
        <v>-999.9</v>
      </c>
      <c r="FO24">
        <v>400</v>
      </c>
      <c r="FP24">
        <v>31.251200000000001</v>
      </c>
      <c r="FQ24">
        <v>97.627300000000005</v>
      </c>
      <c r="FR24">
        <v>102.233</v>
      </c>
    </row>
    <row r="25" spans="1:174" x14ac:dyDescent="0.25">
      <c r="A25">
        <v>9</v>
      </c>
      <c r="B25">
        <v>1605299073.0999999</v>
      </c>
      <c r="C25">
        <v>2054</v>
      </c>
      <c r="D25" t="s">
        <v>338</v>
      </c>
      <c r="E25" t="s">
        <v>339</v>
      </c>
      <c r="F25" t="s">
        <v>340</v>
      </c>
      <c r="G25" t="s">
        <v>341</v>
      </c>
      <c r="H25">
        <v>1605299065.3499999</v>
      </c>
      <c r="I25">
        <f t="shared" si="0"/>
        <v>5.5528061662339645E-3</v>
      </c>
      <c r="J25">
        <f t="shared" si="1"/>
        <v>5.5528061662339647</v>
      </c>
      <c r="K25">
        <f t="shared" si="2"/>
        <v>18.560969749452173</v>
      </c>
      <c r="L25">
        <f t="shared" si="3"/>
        <v>375.22070000000002</v>
      </c>
      <c r="M25">
        <f t="shared" si="4"/>
        <v>267.71393256935249</v>
      </c>
      <c r="N25">
        <f t="shared" si="5"/>
        <v>27.257529585513065</v>
      </c>
      <c r="O25">
        <f t="shared" si="6"/>
        <v>38.203425698426884</v>
      </c>
      <c r="P25">
        <f t="shared" si="7"/>
        <v>0.31823712854924646</v>
      </c>
      <c r="Q25">
        <f t="shared" si="8"/>
        <v>2.9587993071774772</v>
      </c>
      <c r="R25">
        <f t="shared" si="9"/>
        <v>0.30037082477776339</v>
      </c>
      <c r="S25">
        <f t="shared" si="10"/>
        <v>0.18925334592248433</v>
      </c>
      <c r="T25">
        <f t="shared" si="11"/>
        <v>231.29350067006388</v>
      </c>
      <c r="U25">
        <f t="shared" si="12"/>
        <v>35.382743708474081</v>
      </c>
      <c r="V25">
        <f t="shared" si="13"/>
        <v>34.486296666666703</v>
      </c>
      <c r="W25">
        <f t="shared" si="14"/>
        <v>5.4896637770888823</v>
      </c>
      <c r="X25">
        <f t="shared" si="15"/>
        <v>63.722300385931284</v>
      </c>
      <c r="Y25">
        <f t="shared" si="16"/>
        <v>3.692315549303899</v>
      </c>
      <c r="Z25">
        <f t="shared" si="17"/>
        <v>5.7943852104232798</v>
      </c>
      <c r="AA25">
        <f t="shared" si="18"/>
        <v>1.7973482277849833</v>
      </c>
      <c r="AB25">
        <f t="shared" si="19"/>
        <v>-244.87875193091784</v>
      </c>
      <c r="AC25">
        <f t="shared" si="20"/>
        <v>155.5838121501362</v>
      </c>
      <c r="AD25">
        <f t="shared" si="21"/>
        <v>12.277310862550861</v>
      </c>
      <c r="AE25">
        <f t="shared" si="22"/>
        <v>154.27587175183308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52289.873437360773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342</v>
      </c>
      <c r="AR25">
        <v>15376.9</v>
      </c>
      <c r="AS25">
        <v>1060.3034615384599</v>
      </c>
      <c r="AT25">
        <v>1466.83</v>
      </c>
      <c r="AU25">
        <f t="shared" si="27"/>
        <v>0.27714632129254246</v>
      </c>
      <c r="AV25">
        <v>0.5</v>
      </c>
      <c r="AW25">
        <f t="shared" si="28"/>
        <v>1180.1938965719035</v>
      </c>
      <c r="AX25">
        <f t="shared" si="29"/>
        <v>18.560969749452173</v>
      </c>
      <c r="AY25">
        <f t="shared" si="30"/>
        <v>163.5431984234072</v>
      </c>
      <c r="AZ25">
        <f t="shared" si="31"/>
        <v>1.621658719373183E-2</v>
      </c>
      <c r="BA25">
        <f t="shared" si="32"/>
        <v>1.2238977932003028</v>
      </c>
      <c r="BB25" t="s">
        <v>343</v>
      </c>
      <c r="BC25">
        <v>1060.3034615384599</v>
      </c>
      <c r="BD25">
        <v>730.43</v>
      </c>
      <c r="BE25">
        <f t="shared" si="33"/>
        <v>0.50203500064765516</v>
      </c>
      <c r="BF25">
        <f t="shared" si="34"/>
        <v>0.5520458154013308</v>
      </c>
      <c r="BG25">
        <f t="shared" si="35"/>
        <v>0.70912250903560914</v>
      </c>
      <c r="BH25">
        <f t="shared" si="36"/>
        <v>0.54105925822029999</v>
      </c>
      <c r="BI25">
        <f t="shared" si="37"/>
        <v>0.70495870215043632</v>
      </c>
      <c r="BJ25">
        <f t="shared" si="38"/>
        <v>0.3802975653390035</v>
      </c>
      <c r="BK25">
        <f t="shared" si="39"/>
        <v>0.6197024346609965</v>
      </c>
      <c r="BL25">
        <f t="shared" si="40"/>
        <v>1400.01</v>
      </c>
      <c r="BM25">
        <f t="shared" si="41"/>
        <v>1180.1938965719035</v>
      </c>
      <c r="BN25">
        <f t="shared" si="42"/>
        <v>0.84298961905408065</v>
      </c>
      <c r="BO25">
        <f t="shared" si="43"/>
        <v>0.1959792381081614</v>
      </c>
      <c r="BP25">
        <v>6</v>
      </c>
      <c r="BQ25">
        <v>0.5</v>
      </c>
      <c r="BR25" t="s">
        <v>296</v>
      </c>
      <c r="BS25">
        <v>2</v>
      </c>
      <c r="BT25">
        <v>1605299065.3499999</v>
      </c>
      <c r="BU25">
        <v>375.22070000000002</v>
      </c>
      <c r="BV25">
        <v>399.98503333333298</v>
      </c>
      <c r="BW25">
        <v>36.2646333333333</v>
      </c>
      <c r="BX25">
        <v>29.84526</v>
      </c>
      <c r="BY25">
        <v>375.31343333333302</v>
      </c>
      <c r="BZ25">
        <v>35.755463333333303</v>
      </c>
      <c r="CA25">
        <v>500.18299999999999</v>
      </c>
      <c r="CB25">
        <v>101.715933333333</v>
      </c>
      <c r="CC25">
        <v>9.9946489999999999E-2</v>
      </c>
      <c r="CD25">
        <v>35.461653333333302</v>
      </c>
      <c r="CE25">
        <v>34.486296666666703</v>
      </c>
      <c r="CF25">
        <v>999.9</v>
      </c>
      <c r="CG25">
        <v>0</v>
      </c>
      <c r="CH25">
        <v>0</v>
      </c>
      <c r="CI25">
        <v>9996.1673333333292</v>
      </c>
      <c r="CJ25">
        <v>0</v>
      </c>
      <c r="CK25">
        <v>216.204733333333</v>
      </c>
      <c r="CL25">
        <v>1400.01</v>
      </c>
      <c r="CM25">
        <v>0.89999010000000002</v>
      </c>
      <c r="CN25">
        <v>0.10000986000000001</v>
      </c>
      <c r="CO25">
        <v>0</v>
      </c>
      <c r="CP25">
        <v>1061.18333333333</v>
      </c>
      <c r="CQ25">
        <v>4.9994800000000001</v>
      </c>
      <c r="CR25">
        <v>15023.89</v>
      </c>
      <c r="CS25">
        <v>11417.6333333333</v>
      </c>
      <c r="CT25">
        <v>46.441299999999998</v>
      </c>
      <c r="CU25">
        <v>47.599800000000002</v>
      </c>
      <c r="CV25">
        <v>47.026866666666699</v>
      </c>
      <c r="CW25">
        <v>47.580833333333302</v>
      </c>
      <c r="CX25">
        <v>49.018533333333302</v>
      </c>
      <c r="CY25">
        <v>1255.4949999999999</v>
      </c>
      <c r="CZ25">
        <v>139.51666666666699</v>
      </c>
      <c r="DA25">
        <v>0</v>
      </c>
      <c r="DB25">
        <v>198.799999952316</v>
      </c>
      <c r="DC25">
        <v>0</v>
      </c>
      <c r="DD25">
        <v>1060.3034615384599</v>
      </c>
      <c r="DE25">
        <v>-136.01880343034099</v>
      </c>
      <c r="DF25">
        <v>-2048.2461539717701</v>
      </c>
      <c r="DG25">
        <v>15011.246153846199</v>
      </c>
      <c r="DH25">
        <v>15</v>
      </c>
      <c r="DI25">
        <v>1605298530.5</v>
      </c>
      <c r="DJ25" t="s">
        <v>333</v>
      </c>
      <c r="DK25">
        <v>1605298530.5</v>
      </c>
      <c r="DL25">
        <v>1605298529.5</v>
      </c>
      <c r="DM25">
        <v>3</v>
      </c>
      <c r="DN25">
        <v>0.11</v>
      </c>
      <c r="DO25">
        <v>-0.13200000000000001</v>
      </c>
      <c r="DP25">
        <v>-0.111</v>
      </c>
      <c r="DQ25">
        <v>0.50900000000000001</v>
      </c>
      <c r="DR25">
        <v>400</v>
      </c>
      <c r="DS25">
        <v>29</v>
      </c>
      <c r="DT25">
        <v>0.11</v>
      </c>
      <c r="DU25">
        <v>0.03</v>
      </c>
      <c r="DV25">
        <v>18.565747467655999</v>
      </c>
      <c r="DW25">
        <v>-0.27432320295764401</v>
      </c>
      <c r="DX25">
        <v>2.9235112545383499E-2</v>
      </c>
      <c r="DY25">
        <v>1</v>
      </c>
      <c r="DZ25">
        <v>-24.766929999999999</v>
      </c>
      <c r="EA25">
        <v>0.25917063403785501</v>
      </c>
      <c r="EB25">
        <v>3.2942274258668601E-2</v>
      </c>
      <c r="EC25">
        <v>0</v>
      </c>
      <c r="ED25">
        <v>6.4173609999999996</v>
      </c>
      <c r="EE25">
        <v>0.22447314794215301</v>
      </c>
      <c r="EF25">
        <v>1.6905778173946E-2</v>
      </c>
      <c r="EG25">
        <v>0</v>
      </c>
      <c r="EH25">
        <v>1</v>
      </c>
      <c r="EI25">
        <v>3</v>
      </c>
      <c r="EJ25" t="s">
        <v>311</v>
      </c>
      <c r="EK25">
        <v>100</v>
      </c>
      <c r="EL25">
        <v>100</v>
      </c>
      <c r="EM25">
        <v>-9.2999999999999999E-2</v>
      </c>
      <c r="EN25">
        <v>0.50919999999999999</v>
      </c>
      <c r="EO25">
        <v>5.6359077205466797E-2</v>
      </c>
      <c r="EP25">
        <v>-1.6043650578588901E-5</v>
      </c>
      <c r="EQ25">
        <v>-1.15305589960158E-6</v>
      </c>
      <c r="ER25">
        <v>3.6581349982770798E-10</v>
      </c>
      <c r="ES25">
        <v>0.50916000000000505</v>
      </c>
      <c r="ET25">
        <v>0</v>
      </c>
      <c r="EU25">
        <v>0</v>
      </c>
      <c r="EV25">
        <v>0</v>
      </c>
      <c r="EW25">
        <v>18</v>
      </c>
      <c r="EX25">
        <v>2225</v>
      </c>
      <c r="EY25">
        <v>1</v>
      </c>
      <c r="EZ25">
        <v>25</v>
      </c>
      <c r="FA25">
        <v>9</v>
      </c>
      <c r="FB25">
        <v>9.1</v>
      </c>
      <c r="FC25">
        <v>2</v>
      </c>
      <c r="FD25">
        <v>511.38499999999999</v>
      </c>
      <c r="FE25">
        <v>512.10599999999999</v>
      </c>
      <c r="FF25">
        <v>34.421599999999998</v>
      </c>
      <c r="FG25">
        <v>34.268999999999998</v>
      </c>
      <c r="FH25">
        <v>30.0002</v>
      </c>
      <c r="FI25">
        <v>34.093899999999998</v>
      </c>
      <c r="FJ25">
        <v>34.1113</v>
      </c>
      <c r="FK25">
        <v>19.0716</v>
      </c>
      <c r="FL25">
        <v>0</v>
      </c>
      <c r="FM25">
        <v>100</v>
      </c>
      <c r="FN25">
        <v>-999.9</v>
      </c>
      <c r="FO25">
        <v>400</v>
      </c>
      <c r="FP25">
        <v>32.115200000000002</v>
      </c>
      <c r="FQ25">
        <v>97.615300000000005</v>
      </c>
      <c r="FR25">
        <v>102.208</v>
      </c>
    </row>
    <row r="26" spans="1:174" x14ac:dyDescent="0.25">
      <c r="A26">
        <v>10</v>
      </c>
      <c r="B26">
        <v>1605299269.5999999</v>
      </c>
      <c r="C26">
        <v>2250.5</v>
      </c>
      <c r="D26" t="s">
        <v>344</v>
      </c>
      <c r="E26" t="s">
        <v>345</v>
      </c>
      <c r="F26" t="s">
        <v>340</v>
      </c>
      <c r="G26" t="s">
        <v>341</v>
      </c>
      <c r="H26">
        <v>1605299261.5999999</v>
      </c>
      <c r="I26">
        <f t="shared" si="0"/>
        <v>5.2680816433455444E-3</v>
      </c>
      <c r="J26">
        <f t="shared" si="1"/>
        <v>5.2680816433455444</v>
      </c>
      <c r="K26">
        <f t="shared" si="2"/>
        <v>16.551751917582614</v>
      </c>
      <c r="L26">
        <f t="shared" si="3"/>
        <v>377.745096774194</v>
      </c>
      <c r="M26">
        <f t="shared" si="4"/>
        <v>270.19726042886089</v>
      </c>
      <c r="N26">
        <f t="shared" si="5"/>
        <v>27.506956133283584</v>
      </c>
      <c r="O26">
        <f t="shared" si="6"/>
        <v>38.45567416204954</v>
      </c>
      <c r="P26">
        <f t="shared" si="7"/>
        <v>0.28398833789355787</v>
      </c>
      <c r="Q26">
        <f t="shared" si="8"/>
        <v>2.9595186598618684</v>
      </c>
      <c r="R26">
        <f t="shared" si="9"/>
        <v>0.26967103647595808</v>
      </c>
      <c r="S26">
        <f t="shared" si="10"/>
        <v>0.16977057983685451</v>
      </c>
      <c r="T26">
        <f t="shared" si="11"/>
        <v>231.28725553034215</v>
      </c>
      <c r="U26">
        <f t="shared" si="12"/>
        <v>35.572602143707428</v>
      </c>
      <c r="V26">
        <f t="shared" si="13"/>
        <v>34.8048096774193</v>
      </c>
      <c r="W26">
        <f t="shared" si="14"/>
        <v>5.5876041797200493</v>
      </c>
      <c r="X26">
        <f t="shared" si="15"/>
        <v>63.263678737757026</v>
      </c>
      <c r="Y26">
        <f t="shared" si="16"/>
        <v>3.689470868694428</v>
      </c>
      <c r="Z26">
        <f t="shared" si="17"/>
        <v>5.8318942911748159</v>
      </c>
      <c r="AA26">
        <f t="shared" si="18"/>
        <v>1.8981333110256213</v>
      </c>
      <c r="AB26">
        <f t="shared" si="19"/>
        <v>-232.32240047153851</v>
      </c>
      <c r="AC26">
        <f t="shared" si="20"/>
        <v>123.46306714757176</v>
      </c>
      <c r="AD26">
        <f t="shared" si="21"/>
        <v>9.7609195768793953</v>
      </c>
      <c r="AE26">
        <f t="shared" si="22"/>
        <v>132.18884178325479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52290.243347334042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346</v>
      </c>
      <c r="AR26">
        <v>15384.5</v>
      </c>
      <c r="AS26">
        <v>1124.0128</v>
      </c>
      <c r="AT26">
        <v>1503.87</v>
      </c>
      <c r="AU26">
        <f t="shared" si="27"/>
        <v>0.25258646026584741</v>
      </c>
      <c r="AV26">
        <v>0.5</v>
      </c>
      <c r="AW26">
        <f t="shared" si="28"/>
        <v>1180.1662167191689</v>
      </c>
      <c r="AX26">
        <f t="shared" si="29"/>
        <v>16.551751917582614</v>
      </c>
      <c r="AY26">
        <f t="shared" si="30"/>
        <v>149.0470036032159</v>
      </c>
      <c r="AZ26">
        <f t="shared" si="31"/>
        <v>1.4514480379737014E-2</v>
      </c>
      <c r="BA26">
        <f t="shared" si="32"/>
        <v>1.1691236609547369</v>
      </c>
      <c r="BB26" t="s">
        <v>347</v>
      </c>
      <c r="BC26">
        <v>1124.0128</v>
      </c>
      <c r="BD26">
        <v>740.45</v>
      </c>
      <c r="BE26">
        <f t="shared" si="33"/>
        <v>0.50763696330134911</v>
      </c>
      <c r="BF26">
        <f t="shared" si="34"/>
        <v>0.49757302664326319</v>
      </c>
      <c r="BG26">
        <f t="shared" si="35"/>
        <v>0.69725138105114548</v>
      </c>
      <c r="BH26">
        <f t="shared" si="36"/>
        <v>0.48181194269551197</v>
      </c>
      <c r="BI26">
        <f t="shared" si="37"/>
        <v>0.69041383635032372</v>
      </c>
      <c r="BJ26">
        <f t="shared" si="38"/>
        <v>0.3277791387945086</v>
      </c>
      <c r="BK26">
        <f t="shared" si="39"/>
        <v>0.6722208612054914</v>
      </c>
      <c r="BL26">
        <f t="shared" si="40"/>
        <v>1399.97774193548</v>
      </c>
      <c r="BM26">
        <f t="shared" si="41"/>
        <v>1180.1662167191689</v>
      </c>
      <c r="BN26">
        <f t="shared" si="42"/>
        <v>0.84298927144911606</v>
      </c>
      <c r="BO26">
        <f t="shared" si="43"/>
        <v>0.1959785428982323</v>
      </c>
      <c r="BP26">
        <v>6</v>
      </c>
      <c r="BQ26">
        <v>0.5</v>
      </c>
      <c r="BR26" t="s">
        <v>296</v>
      </c>
      <c r="BS26">
        <v>2</v>
      </c>
      <c r="BT26">
        <v>1605299261.5999999</v>
      </c>
      <c r="BU26">
        <v>377.745096774194</v>
      </c>
      <c r="BV26">
        <v>399.98667741935498</v>
      </c>
      <c r="BW26">
        <v>36.241193548387102</v>
      </c>
      <c r="BX26">
        <v>30.150932258064501</v>
      </c>
      <c r="BY26">
        <v>377.83958064516099</v>
      </c>
      <c r="BZ26">
        <v>35.732041935483899</v>
      </c>
      <c r="CA26">
        <v>500.19135483871003</v>
      </c>
      <c r="CB26">
        <v>101.703225806452</v>
      </c>
      <c r="CC26">
        <v>0.100012648387097</v>
      </c>
      <c r="CD26">
        <v>35.578612903225803</v>
      </c>
      <c r="CE26">
        <v>34.8048096774193</v>
      </c>
      <c r="CF26">
        <v>999.9</v>
      </c>
      <c r="CG26">
        <v>0</v>
      </c>
      <c r="CH26">
        <v>0</v>
      </c>
      <c r="CI26">
        <v>10001.495483871</v>
      </c>
      <c r="CJ26">
        <v>0</v>
      </c>
      <c r="CK26">
        <v>260.72125806451601</v>
      </c>
      <c r="CL26">
        <v>1399.97774193548</v>
      </c>
      <c r="CM26">
        <v>0.900000258064516</v>
      </c>
      <c r="CN26">
        <v>9.99995903225806E-2</v>
      </c>
      <c r="CO26">
        <v>0</v>
      </c>
      <c r="CP26">
        <v>1125.4735483871</v>
      </c>
      <c r="CQ26">
        <v>4.9994800000000001</v>
      </c>
      <c r="CR26">
        <v>15938.135483870999</v>
      </c>
      <c r="CS26">
        <v>11417.390322580601</v>
      </c>
      <c r="CT26">
        <v>46.412999999999997</v>
      </c>
      <c r="CU26">
        <v>47.667000000000002</v>
      </c>
      <c r="CV26">
        <v>47.043999999999997</v>
      </c>
      <c r="CW26">
        <v>47.625</v>
      </c>
      <c r="CX26">
        <v>49.012</v>
      </c>
      <c r="CY26">
        <v>1255.48096774194</v>
      </c>
      <c r="CZ26">
        <v>139.49709677419401</v>
      </c>
      <c r="DA26">
        <v>0</v>
      </c>
      <c r="DB26">
        <v>195.90000009536701</v>
      </c>
      <c r="DC26">
        <v>0</v>
      </c>
      <c r="DD26">
        <v>1124.0128</v>
      </c>
      <c r="DE26">
        <v>-84.606153851286393</v>
      </c>
      <c r="DF26">
        <v>-1267.31538467223</v>
      </c>
      <c r="DG26">
        <v>15916.512000000001</v>
      </c>
      <c r="DH26">
        <v>15</v>
      </c>
      <c r="DI26">
        <v>1605298530.5</v>
      </c>
      <c r="DJ26" t="s">
        <v>333</v>
      </c>
      <c r="DK26">
        <v>1605298530.5</v>
      </c>
      <c r="DL26">
        <v>1605298529.5</v>
      </c>
      <c r="DM26">
        <v>3</v>
      </c>
      <c r="DN26">
        <v>0.11</v>
      </c>
      <c r="DO26">
        <v>-0.13200000000000001</v>
      </c>
      <c r="DP26">
        <v>-0.111</v>
      </c>
      <c r="DQ26">
        <v>0.50900000000000001</v>
      </c>
      <c r="DR26">
        <v>400</v>
      </c>
      <c r="DS26">
        <v>29</v>
      </c>
      <c r="DT26">
        <v>0.11</v>
      </c>
      <c r="DU26">
        <v>0.03</v>
      </c>
      <c r="DV26">
        <v>16.5521393062306</v>
      </c>
      <c r="DW26">
        <v>0.33452117675979598</v>
      </c>
      <c r="DX26">
        <v>2.94202342261938E-2</v>
      </c>
      <c r="DY26">
        <v>1</v>
      </c>
      <c r="DZ26">
        <v>-22.2431533333333</v>
      </c>
      <c r="EA26">
        <v>-0.37783848720805902</v>
      </c>
      <c r="EB26">
        <v>3.62470204139443E-2</v>
      </c>
      <c r="EC26">
        <v>0</v>
      </c>
      <c r="ED26">
        <v>6.09060966666667</v>
      </c>
      <c r="EE26">
        <v>4.8386829810901699E-2</v>
      </c>
      <c r="EF26">
        <v>3.7655822775354E-3</v>
      </c>
      <c r="EG26">
        <v>1</v>
      </c>
      <c r="EH26">
        <v>2</v>
      </c>
      <c r="EI26">
        <v>3</v>
      </c>
      <c r="EJ26" t="s">
        <v>326</v>
      </c>
      <c r="EK26">
        <v>100</v>
      </c>
      <c r="EL26">
        <v>100</v>
      </c>
      <c r="EM26">
        <v>-9.4E-2</v>
      </c>
      <c r="EN26">
        <v>0.50919999999999999</v>
      </c>
      <c r="EO26">
        <v>5.6359077205466797E-2</v>
      </c>
      <c r="EP26">
        <v>-1.6043650578588901E-5</v>
      </c>
      <c r="EQ26">
        <v>-1.15305589960158E-6</v>
      </c>
      <c r="ER26">
        <v>3.6581349982770798E-10</v>
      </c>
      <c r="ES26">
        <v>0.50916000000000505</v>
      </c>
      <c r="ET26">
        <v>0</v>
      </c>
      <c r="EU26">
        <v>0</v>
      </c>
      <c r="EV26">
        <v>0</v>
      </c>
      <c r="EW26">
        <v>18</v>
      </c>
      <c r="EX26">
        <v>2225</v>
      </c>
      <c r="EY26">
        <v>1</v>
      </c>
      <c r="EZ26">
        <v>25</v>
      </c>
      <c r="FA26">
        <v>12.3</v>
      </c>
      <c r="FB26">
        <v>12.3</v>
      </c>
      <c r="FC26">
        <v>2</v>
      </c>
      <c r="FD26">
        <v>513.84400000000005</v>
      </c>
      <c r="FE26">
        <v>510.03100000000001</v>
      </c>
      <c r="FF26">
        <v>34.516100000000002</v>
      </c>
      <c r="FG26">
        <v>34.3825</v>
      </c>
      <c r="FH26">
        <v>30.0002</v>
      </c>
      <c r="FI26">
        <v>34.198</v>
      </c>
      <c r="FJ26">
        <v>34.215699999999998</v>
      </c>
      <c r="FK26">
        <v>19.0915</v>
      </c>
      <c r="FL26">
        <v>0</v>
      </c>
      <c r="FM26">
        <v>100</v>
      </c>
      <c r="FN26">
        <v>-999.9</v>
      </c>
      <c r="FO26">
        <v>400</v>
      </c>
      <c r="FP26">
        <v>35.748800000000003</v>
      </c>
      <c r="FQ26">
        <v>97.603999999999999</v>
      </c>
      <c r="FR26">
        <v>102.182</v>
      </c>
    </row>
    <row r="27" spans="1:174" x14ac:dyDescent="0.25">
      <c r="A27">
        <v>11</v>
      </c>
      <c r="B27">
        <v>1605299435.5999999</v>
      </c>
      <c r="C27">
        <v>2416.5</v>
      </c>
      <c r="D27" t="s">
        <v>348</v>
      </c>
      <c r="E27" t="s">
        <v>349</v>
      </c>
      <c r="F27" t="s">
        <v>350</v>
      </c>
      <c r="G27" t="s">
        <v>351</v>
      </c>
      <c r="H27">
        <v>1605299427.5999999</v>
      </c>
      <c r="I27">
        <f t="shared" si="0"/>
        <v>4.2781632804921622E-3</v>
      </c>
      <c r="J27">
        <f t="shared" si="1"/>
        <v>4.2781632804921621</v>
      </c>
      <c r="K27">
        <f t="shared" si="2"/>
        <v>14.855443067259218</v>
      </c>
      <c r="L27">
        <f t="shared" si="3"/>
        <v>380.21964516128998</v>
      </c>
      <c r="M27">
        <f t="shared" si="4"/>
        <v>251.34192755214144</v>
      </c>
      <c r="N27">
        <f t="shared" si="5"/>
        <v>25.584936681805008</v>
      </c>
      <c r="O27">
        <f t="shared" si="6"/>
        <v>38.703831236481221</v>
      </c>
      <c r="P27">
        <f t="shared" si="7"/>
        <v>0.2079058972355777</v>
      </c>
      <c r="Q27">
        <f t="shared" si="8"/>
        <v>2.9597855127891881</v>
      </c>
      <c r="R27">
        <f t="shared" si="9"/>
        <v>0.20012001547935052</v>
      </c>
      <c r="S27">
        <f t="shared" si="10"/>
        <v>0.12575024707750587</v>
      </c>
      <c r="T27">
        <f t="shared" si="11"/>
        <v>231.288481669704</v>
      </c>
      <c r="U27">
        <f t="shared" si="12"/>
        <v>35.928911891104548</v>
      </c>
      <c r="V27">
        <f t="shared" si="13"/>
        <v>35.085999999999999</v>
      </c>
      <c r="W27">
        <f t="shared" si="14"/>
        <v>5.6753268594768622</v>
      </c>
      <c r="X27">
        <f t="shared" si="15"/>
        <v>61.351813172815753</v>
      </c>
      <c r="Y27">
        <f t="shared" si="16"/>
        <v>3.5983157696171397</v>
      </c>
      <c r="Z27">
        <f t="shared" si="17"/>
        <v>5.8650520392631362</v>
      </c>
      <c r="AA27">
        <f t="shared" si="18"/>
        <v>2.0770110898597225</v>
      </c>
      <c r="AB27">
        <f t="shared" si="19"/>
        <v>-188.66700066970435</v>
      </c>
      <c r="AC27">
        <f t="shared" si="20"/>
        <v>95.016541310628256</v>
      </c>
      <c r="AD27">
        <f t="shared" si="21"/>
        <v>7.5253198590146342</v>
      </c>
      <c r="AE27">
        <f t="shared" si="22"/>
        <v>145.16334216964253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52280.200408997858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352</v>
      </c>
      <c r="AR27">
        <v>15429</v>
      </c>
      <c r="AS27">
        <v>1207.07923076923</v>
      </c>
      <c r="AT27">
        <v>1537.92</v>
      </c>
      <c r="AU27">
        <f t="shared" si="27"/>
        <v>0.2151222230225045</v>
      </c>
      <c r="AV27">
        <v>0.5</v>
      </c>
      <c r="AW27">
        <f t="shared" si="28"/>
        <v>1180.170766070627</v>
      </c>
      <c r="AX27">
        <f t="shared" si="29"/>
        <v>14.855443067259218</v>
      </c>
      <c r="AY27">
        <f t="shared" si="30"/>
        <v>126.94047937164271</v>
      </c>
      <c r="AZ27">
        <f t="shared" si="31"/>
        <v>1.3077082563619311E-2</v>
      </c>
      <c r="BA27">
        <f t="shared" si="32"/>
        <v>1.1210986267166041</v>
      </c>
      <c r="BB27" t="s">
        <v>353</v>
      </c>
      <c r="BC27">
        <v>1207.07923076923</v>
      </c>
      <c r="BD27">
        <v>735.55</v>
      </c>
      <c r="BE27">
        <f t="shared" si="33"/>
        <v>0.5217241468997087</v>
      </c>
      <c r="BF27">
        <f t="shared" si="34"/>
        <v>0.41232943558554042</v>
      </c>
      <c r="BG27">
        <f t="shared" si="35"/>
        <v>0.68242213628969373</v>
      </c>
      <c r="BH27">
        <f t="shared" si="36"/>
        <v>0.40226585707124085</v>
      </c>
      <c r="BI27">
        <f t="shared" si="37"/>
        <v>0.67704308363720711</v>
      </c>
      <c r="BJ27">
        <f t="shared" si="38"/>
        <v>0.25125849953666146</v>
      </c>
      <c r="BK27">
        <f t="shared" si="39"/>
        <v>0.74874150046333854</v>
      </c>
      <c r="BL27">
        <f t="shared" si="40"/>
        <v>1399.9829032258101</v>
      </c>
      <c r="BM27">
        <f t="shared" si="41"/>
        <v>1180.170766070627</v>
      </c>
      <c r="BN27">
        <f t="shared" si="42"/>
        <v>0.8429894131930491</v>
      </c>
      <c r="BO27">
        <f t="shared" si="43"/>
        <v>0.19597882638609826</v>
      </c>
      <c r="BP27">
        <v>6</v>
      </c>
      <c r="BQ27">
        <v>0.5</v>
      </c>
      <c r="BR27" t="s">
        <v>296</v>
      </c>
      <c r="BS27">
        <v>2</v>
      </c>
      <c r="BT27">
        <v>1605299427.5999999</v>
      </c>
      <c r="BU27">
        <v>380.21964516128998</v>
      </c>
      <c r="BV27">
        <v>399.99077419354802</v>
      </c>
      <c r="BW27">
        <v>35.349222580645197</v>
      </c>
      <c r="BX27">
        <v>30.398748387096798</v>
      </c>
      <c r="BY27">
        <v>380.315838709677</v>
      </c>
      <c r="BZ27">
        <v>34.840067741935499</v>
      </c>
      <c r="CA27">
        <v>500.186451612903</v>
      </c>
      <c r="CB27">
        <v>101.693387096774</v>
      </c>
      <c r="CC27">
        <v>9.9962429032258104E-2</v>
      </c>
      <c r="CD27">
        <v>35.681461290322602</v>
      </c>
      <c r="CE27">
        <v>35.085999999999999</v>
      </c>
      <c r="CF27">
        <v>999.9</v>
      </c>
      <c r="CG27">
        <v>0</v>
      </c>
      <c r="CH27">
        <v>0</v>
      </c>
      <c r="CI27">
        <v>10003.976774193499</v>
      </c>
      <c r="CJ27">
        <v>0</v>
      </c>
      <c r="CK27">
        <v>235.88009677419399</v>
      </c>
      <c r="CL27">
        <v>1399.9829032258101</v>
      </c>
      <c r="CM27">
        <v>0.899996193548387</v>
      </c>
      <c r="CN27">
        <v>0.1000038</v>
      </c>
      <c r="CO27">
        <v>0</v>
      </c>
      <c r="CP27">
        <v>1209.2661290322601</v>
      </c>
      <c r="CQ27">
        <v>4.9994800000000001</v>
      </c>
      <c r="CR27">
        <v>17215.1451612903</v>
      </c>
      <c r="CS27">
        <v>11417.4258064516</v>
      </c>
      <c r="CT27">
        <v>46.495741935483899</v>
      </c>
      <c r="CU27">
        <v>47.707322580645098</v>
      </c>
      <c r="CV27">
        <v>47.088419354838699</v>
      </c>
      <c r="CW27">
        <v>47.671129032258101</v>
      </c>
      <c r="CX27">
        <v>49.078193548387098</v>
      </c>
      <c r="CY27">
        <v>1255.4787096774201</v>
      </c>
      <c r="CZ27">
        <v>139.50419354838701</v>
      </c>
      <c r="DA27">
        <v>0</v>
      </c>
      <c r="DB27">
        <v>165.299999952316</v>
      </c>
      <c r="DC27">
        <v>0</v>
      </c>
      <c r="DD27">
        <v>1207.07923076923</v>
      </c>
      <c r="DE27">
        <v>-200.39111112399999</v>
      </c>
      <c r="DF27">
        <v>-2905.8427353317302</v>
      </c>
      <c r="DG27">
        <v>17183.711538461499</v>
      </c>
      <c r="DH27">
        <v>15</v>
      </c>
      <c r="DI27">
        <v>1605298530.5</v>
      </c>
      <c r="DJ27" t="s">
        <v>333</v>
      </c>
      <c r="DK27">
        <v>1605298530.5</v>
      </c>
      <c r="DL27">
        <v>1605298529.5</v>
      </c>
      <c r="DM27">
        <v>3</v>
      </c>
      <c r="DN27">
        <v>0.11</v>
      </c>
      <c r="DO27">
        <v>-0.13200000000000001</v>
      </c>
      <c r="DP27">
        <v>-0.111</v>
      </c>
      <c r="DQ27">
        <v>0.50900000000000001</v>
      </c>
      <c r="DR27">
        <v>400</v>
      </c>
      <c r="DS27">
        <v>29</v>
      </c>
      <c r="DT27">
        <v>0.11</v>
      </c>
      <c r="DU27">
        <v>0.03</v>
      </c>
      <c r="DV27">
        <v>14.852200282158</v>
      </c>
      <c r="DW27">
        <v>0.43183857207909299</v>
      </c>
      <c r="DX27">
        <v>3.7296161695900498E-2</v>
      </c>
      <c r="DY27">
        <v>1</v>
      </c>
      <c r="DZ27">
        <v>-19.774370000000001</v>
      </c>
      <c r="EA27">
        <v>-0.490424916574009</v>
      </c>
      <c r="EB27">
        <v>4.2913278053923101E-2</v>
      </c>
      <c r="EC27">
        <v>0</v>
      </c>
      <c r="ED27">
        <v>4.951206</v>
      </c>
      <c r="EE27">
        <v>0.15553708565072699</v>
      </c>
      <c r="EF27">
        <v>1.1447680289036701E-2</v>
      </c>
      <c r="EG27">
        <v>1</v>
      </c>
      <c r="EH27">
        <v>2</v>
      </c>
      <c r="EI27">
        <v>3</v>
      </c>
      <c r="EJ27" t="s">
        <v>326</v>
      </c>
      <c r="EK27">
        <v>100</v>
      </c>
      <c r="EL27">
        <v>100</v>
      </c>
      <c r="EM27">
        <v>-9.6000000000000002E-2</v>
      </c>
      <c r="EN27">
        <v>0.50919999999999999</v>
      </c>
      <c r="EO27">
        <v>5.6359077205466797E-2</v>
      </c>
      <c r="EP27">
        <v>-1.6043650578588901E-5</v>
      </c>
      <c r="EQ27">
        <v>-1.15305589960158E-6</v>
      </c>
      <c r="ER27">
        <v>3.6581349982770798E-10</v>
      </c>
      <c r="ES27">
        <v>0.50916000000000505</v>
      </c>
      <c r="ET27">
        <v>0</v>
      </c>
      <c r="EU27">
        <v>0</v>
      </c>
      <c r="EV27">
        <v>0</v>
      </c>
      <c r="EW27">
        <v>18</v>
      </c>
      <c r="EX27">
        <v>2225</v>
      </c>
      <c r="EY27">
        <v>1</v>
      </c>
      <c r="EZ27">
        <v>25</v>
      </c>
      <c r="FA27">
        <v>15.1</v>
      </c>
      <c r="FB27">
        <v>15.1</v>
      </c>
      <c r="FC27">
        <v>2</v>
      </c>
      <c r="FD27">
        <v>515.91499999999996</v>
      </c>
      <c r="FE27">
        <v>509.13499999999999</v>
      </c>
      <c r="FF27">
        <v>34.610799999999998</v>
      </c>
      <c r="FG27">
        <v>34.480899999999998</v>
      </c>
      <c r="FH27">
        <v>30.000399999999999</v>
      </c>
      <c r="FI27">
        <v>34.291800000000002</v>
      </c>
      <c r="FJ27">
        <v>34.3093</v>
      </c>
      <c r="FK27">
        <v>19.104399999999998</v>
      </c>
      <c r="FL27">
        <v>0</v>
      </c>
      <c r="FM27">
        <v>100</v>
      </c>
      <c r="FN27">
        <v>-999.9</v>
      </c>
      <c r="FO27">
        <v>400</v>
      </c>
      <c r="FP27">
        <v>35.818800000000003</v>
      </c>
      <c r="FQ27">
        <v>97.592600000000004</v>
      </c>
      <c r="FR27">
        <v>102.155</v>
      </c>
    </row>
    <row r="28" spans="1:174" x14ac:dyDescent="0.25">
      <c r="A28">
        <v>12</v>
      </c>
      <c r="B28">
        <v>1605299564.0999999</v>
      </c>
      <c r="C28">
        <v>2545</v>
      </c>
      <c r="D28" t="s">
        <v>354</v>
      </c>
      <c r="E28" t="s">
        <v>355</v>
      </c>
      <c r="F28" t="s">
        <v>350</v>
      </c>
      <c r="G28" t="s">
        <v>351</v>
      </c>
      <c r="H28">
        <v>1605299556.3499999</v>
      </c>
      <c r="I28">
        <f t="shared" si="0"/>
        <v>2.5880846119919025E-3</v>
      </c>
      <c r="J28">
        <f t="shared" si="1"/>
        <v>2.5880846119919023</v>
      </c>
      <c r="K28">
        <f t="shared" si="2"/>
        <v>10.670812945586187</v>
      </c>
      <c r="L28">
        <f t="shared" si="3"/>
        <v>385.98276666666698</v>
      </c>
      <c r="M28">
        <f t="shared" si="4"/>
        <v>219.72870992352318</v>
      </c>
      <c r="N28">
        <f t="shared" si="5"/>
        <v>22.36583693000301</v>
      </c>
      <c r="O28">
        <f t="shared" si="6"/>
        <v>39.288573714662682</v>
      </c>
      <c r="P28">
        <f t="shared" si="7"/>
        <v>0.11222183235591415</v>
      </c>
      <c r="Q28">
        <f t="shared" si="8"/>
        <v>2.9612101754942661</v>
      </c>
      <c r="R28">
        <f t="shared" si="9"/>
        <v>0.10991158169744636</v>
      </c>
      <c r="S28">
        <f t="shared" si="10"/>
        <v>6.8898344172245565E-2</v>
      </c>
      <c r="T28">
        <f t="shared" si="11"/>
        <v>231.28356475857336</v>
      </c>
      <c r="U28">
        <f t="shared" si="12"/>
        <v>36.507479656554708</v>
      </c>
      <c r="V28">
        <f t="shared" si="13"/>
        <v>35.182563333333299</v>
      </c>
      <c r="W28">
        <f t="shared" si="14"/>
        <v>5.7057264732901691</v>
      </c>
      <c r="X28">
        <f t="shared" si="15"/>
        <v>57.78139181018895</v>
      </c>
      <c r="Y28">
        <f t="shared" si="16"/>
        <v>3.4163160623080007</v>
      </c>
      <c r="Z28">
        <f t="shared" si="17"/>
        <v>5.9124848939785837</v>
      </c>
      <c r="AA28">
        <f t="shared" si="18"/>
        <v>2.2894104109821685</v>
      </c>
      <c r="AB28">
        <f t="shared" si="19"/>
        <v>-114.1345313888429</v>
      </c>
      <c r="AC28">
        <f t="shared" si="20"/>
        <v>102.99481883735159</v>
      </c>
      <c r="AD28">
        <f t="shared" si="21"/>
        <v>8.1629104689019805</v>
      </c>
      <c r="AE28">
        <f t="shared" si="22"/>
        <v>228.30676267598403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52295.828435546908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356</v>
      </c>
      <c r="AR28">
        <v>15430.8</v>
      </c>
      <c r="AS28">
        <v>1223.2664</v>
      </c>
      <c r="AT28">
        <v>1483.82</v>
      </c>
      <c r="AU28">
        <f t="shared" si="27"/>
        <v>0.1755965009232926</v>
      </c>
      <c r="AV28">
        <v>0.5</v>
      </c>
      <c r="AW28">
        <f t="shared" si="28"/>
        <v>1180.1463255757481</v>
      </c>
      <c r="AX28">
        <f t="shared" si="29"/>
        <v>10.670812945586187</v>
      </c>
      <c r="AY28">
        <f t="shared" si="30"/>
        <v>103.61478267429111</v>
      </c>
      <c r="AZ28">
        <f t="shared" si="31"/>
        <v>9.5314963760232598E-3</v>
      </c>
      <c r="BA28">
        <f t="shared" si="32"/>
        <v>1.1984337722904397</v>
      </c>
      <c r="BB28" t="s">
        <v>357</v>
      </c>
      <c r="BC28">
        <v>1223.2664</v>
      </c>
      <c r="BD28">
        <v>758.23</v>
      </c>
      <c r="BE28">
        <f t="shared" si="33"/>
        <v>0.48900136135110728</v>
      </c>
      <c r="BF28">
        <f t="shared" si="34"/>
        <v>0.35909204922890336</v>
      </c>
      <c r="BG28">
        <f t="shared" si="35"/>
        <v>0.71021027617469101</v>
      </c>
      <c r="BH28">
        <f t="shared" si="36"/>
        <v>0.33911101411028322</v>
      </c>
      <c r="BI28">
        <f t="shared" si="37"/>
        <v>0.69828706959255527</v>
      </c>
      <c r="BJ28">
        <f t="shared" si="38"/>
        <v>0.22257977860491501</v>
      </c>
      <c r="BK28">
        <f t="shared" si="39"/>
        <v>0.77742022139508493</v>
      </c>
      <c r="BL28">
        <f t="shared" si="40"/>
        <v>1399.954</v>
      </c>
      <c r="BM28">
        <f t="shared" si="41"/>
        <v>1180.1463255757481</v>
      </c>
      <c r="BN28">
        <f t="shared" si="42"/>
        <v>0.84298935934734154</v>
      </c>
      <c r="BO28">
        <f t="shared" si="43"/>
        <v>0.19597871869468306</v>
      </c>
      <c r="BP28">
        <v>6</v>
      </c>
      <c r="BQ28">
        <v>0.5</v>
      </c>
      <c r="BR28" t="s">
        <v>296</v>
      </c>
      <c r="BS28">
        <v>2</v>
      </c>
      <c r="BT28">
        <v>1605299556.3499999</v>
      </c>
      <c r="BU28">
        <v>385.98276666666698</v>
      </c>
      <c r="BV28">
        <v>399.981333333333</v>
      </c>
      <c r="BW28">
        <v>33.562916666666702</v>
      </c>
      <c r="BX28">
        <v>30.562556666666701</v>
      </c>
      <c r="BY28">
        <v>386.08333333333297</v>
      </c>
      <c r="BZ28">
        <v>33.05377</v>
      </c>
      <c r="CA28">
        <v>500.18416666666701</v>
      </c>
      <c r="CB28">
        <v>101.688466666667</v>
      </c>
      <c r="CC28">
        <v>9.9947499999999995E-2</v>
      </c>
      <c r="CD28">
        <v>35.8277133333333</v>
      </c>
      <c r="CE28">
        <v>35.182563333333299</v>
      </c>
      <c r="CF28">
        <v>999.9</v>
      </c>
      <c r="CG28">
        <v>0</v>
      </c>
      <c r="CH28">
        <v>0</v>
      </c>
      <c r="CI28">
        <v>10012.545</v>
      </c>
      <c r="CJ28">
        <v>0</v>
      </c>
      <c r="CK28">
        <v>224.69993333333301</v>
      </c>
      <c r="CL28">
        <v>1399.954</v>
      </c>
      <c r="CM28">
        <v>0.8999973</v>
      </c>
      <c r="CN28">
        <v>0.10000274333333301</v>
      </c>
      <c r="CO28">
        <v>0</v>
      </c>
      <c r="CP28">
        <v>1225.03966666667</v>
      </c>
      <c r="CQ28">
        <v>4.9994800000000001</v>
      </c>
      <c r="CR28">
        <v>17285.266666666699</v>
      </c>
      <c r="CS28">
        <v>11417.1933333333</v>
      </c>
      <c r="CT28">
        <v>46.574666666666701</v>
      </c>
      <c r="CU28">
        <v>47.811999999999998</v>
      </c>
      <c r="CV28">
        <v>47.178733333333298</v>
      </c>
      <c r="CW28">
        <v>47.787133333333301</v>
      </c>
      <c r="CX28">
        <v>49.170466666666698</v>
      </c>
      <c r="CY28">
        <v>1255.4570000000001</v>
      </c>
      <c r="CZ28">
        <v>139.499</v>
      </c>
      <c r="DA28">
        <v>0</v>
      </c>
      <c r="DB28">
        <v>127.40000009536701</v>
      </c>
      <c r="DC28">
        <v>0</v>
      </c>
      <c r="DD28">
        <v>1223.2664</v>
      </c>
      <c r="DE28">
        <v>-342.37538461806798</v>
      </c>
      <c r="DF28">
        <v>-4735.9384614106602</v>
      </c>
      <c r="DG28">
        <v>17261.268</v>
      </c>
      <c r="DH28">
        <v>15</v>
      </c>
      <c r="DI28">
        <v>1605298530.5</v>
      </c>
      <c r="DJ28" t="s">
        <v>333</v>
      </c>
      <c r="DK28">
        <v>1605298530.5</v>
      </c>
      <c r="DL28">
        <v>1605298529.5</v>
      </c>
      <c r="DM28">
        <v>3</v>
      </c>
      <c r="DN28">
        <v>0.11</v>
      </c>
      <c r="DO28">
        <v>-0.13200000000000001</v>
      </c>
      <c r="DP28">
        <v>-0.111</v>
      </c>
      <c r="DQ28">
        <v>0.50900000000000001</v>
      </c>
      <c r="DR28">
        <v>400</v>
      </c>
      <c r="DS28">
        <v>29</v>
      </c>
      <c r="DT28">
        <v>0.11</v>
      </c>
      <c r="DU28">
        <v>0.03</v>
      </c>
      <c r="DV28">
        <v>10.663455382149699</v>
      </c>
      <c r="DW28">
        <v>0.73531111623559098</v>
      </c>
      <c r="DX28">
        <v>6.3271087053404201E-2</v>
      </c>
      <c r="DY28">
        <v>0</v>
      </c>
      <c r="DZ28">
        <v>-13.99381</v>
      </c>
      <c r="EA28">
        <v>-0.97889833147941596</v>
      </c>
      <c r="EB28">
        <v>8.1305970875452896E-2</v>
      </c>
      <c r="EC28">
        <v>0</v>
      </c>
      <c r="ED28">
        <v>2.9988113333333302</v>
      </c>
      <c r="EE28">
        <v>0.187158887652946</v>
      </c>
      <c r="EF28">
        <v>1.35672617559902E-2</v>
      </c>
      <c r="EG28">
        <v>1</v>
      </c>
      <c r="EH28">
        <v>1</v>
      </c>
      <c r="EI28">
        <v>3</v>
      </c>
      <c r="EJ28" t="s">
        <v>311</v>
      </c>
      <c r="EK28">
        <v>100</v>
      </c>
      <c r="EL28">
        <v>100</v>
      </c>
      <c r="EM28">
        <v>-0.10100000000000001</v>
      </c>
      <c r="EN28">
        <v>0.5091</v>
      </c>
      <c r="EO28">
        <v>5.6359077205466797E-2</v>
      </c>
      <c r="EP28">
        <v>-1.6043650578588901E-5</v>
      </c>
      <c r="EQ28">
        <v>-1.15305589960158E-6</v>
      </c>
      <c r="ER28">
        <v>3.6581349982770798E-10</v>
      </c>
      <c r="ES28">
        <v>0.50916000000000505</v>
      </c>
      <c r="ET28">
        <v>0</v>
      </c>
      <c r="EU28">
        <v>0</v>
      </c>
      <c r="EV28">
        <v>0</v>
      </c>
      <c r="EW28">
        <v>18</v>
      </c>
      <c r="EX28">
        <v>2225</v>
      </c>
      <c r="EY28">
        <v>1</v>
      </c>
      <c r="EZ28">
        <v>25</v>
      </c>
      <c r="FA28">
        <v>17.2</v>
      </c>
      <c r="FB28">
        <v>17.2</v>
      </c>
      <c r="FC28">
        <v>2</v>
      </c>
      <c r="FD28">
        <v>515.16499999999996</v>
      </c>
      <c r="FE28">
        <v>507.44</v>
      </c>
      <c r="FF28">
        <v>34.693399999999997</v>
      </c>
      <c r="FG28">
        <v>34.562800000000003</v>
      </c>
      <c r="FH28">
        <v>30.000399999999999</v>
      </c>
      <c r="FI28">
        <v>34.368299999999998</v>
      </c>
      <c r="FJ28">
        <v>34.386600000000001</v>
      </c>
      <c r="FK28">
        <v>19.112300000000001</v>
      </c>
      <c r="FL28">
        <v>0</v>
      </c>
      <c r="FM28">
        <v>100</v>
      </c>
      <c r="FN28">
        <v>-999.9</v>
      </c>
      <c r="FO28">
        <v>400</v>
      </c>
      <c r="FP28">
        <v>34.9818</v>
      </c>
      <c r="FQ28">
        <v>97.584199999999996</v>
      </c>
      <c r="FR28">
        <v>102.139</v>
      </c>
    </row>
    <row r="29" spans="1:174" x14ac:dyDescent="0.25">
      <c r="A29">
        <v>13</v>
      </c>
      <c r="B29">
        <v>1605299812.5999999</v>
      </c>
      <c r="C29">
        <v>2793.5</v>
      </c>
      <c r="D29" t="s">
        <v>358</v>
      </c>
      <c r="E29" t="s">
        <v>359</v>
      </c>
      <c r="F29" t="s">
        <v>360</v>
      </c>
      <c r="G29" t="s">
        <v>292</v>
      </c>
      <c r="H29">
        <v>1605299804.8499999</v>
      </c>
      <c r="I29">
        <f t="shared" si="0"/>
        <v>1.9441243775359675E-3</v>
      </c>
      <c r="J29">
        <f t="shared" si="1"/>
        <v>1.9441243775359676</v>
      </c>
      <c r="K29">
        <f t="shared" si="2"/>
        <v>8.9145537964531503</v>
      </c>
      <c r="L29">
        <f t="shared" si="3"/>
        <v>388.374233333333</v>
      </c>
      <c r="M29">
        <f t="shared" si="4"/>
        <v>187.32801131037257</v>
      </c>
      <c r="N29">
        <f t="shared" si="5"/>
        <v>19.067245281538018</v>
      </c>
      <c r="O29">
        <f t="shared" si="6"/>
        <v>39.530803301630428</v>
      </c>
      <c r="P29">
        <f t="shared" si="7"/>
        <v>7.6323229741483131E-2</v>
      </c>
      <c r="Q29">
        <f t="shared" si="8"/>
        <v>2.958882565520482</v>
      </c>
      <c r="R29">
        <f t="shared" si="9"/>
        <v>7.5246148998623821E-2</v>
      </c>
      <c r="S29">
        <f t="shared" si="10"/>
        <v>4.7124348247529639E-2</v>
      </c>
      <c r="T29">
        <f t="shared" si="11"/>
        <v>231.29193865837243</v>
      </c>
      <c r="U29">
        <f t="shared" si="12"/>
        <v>36.796770681877454</v>
      </c>
      <c r="V29">
        <f t="shared" si="13"/>
        <v>35.734236666666703</v>
      </c>
      <c r="W29">
        <f t="shared" si="14"/>
        <v>5.8821300238365319</v>
      </c>
      <c r="X29">
        <f t="shared" si="15"/>
        <v>56.642037761196804</v>
      </c>
      <c r="Y29">
        <f t="shared" si="16"/>
        <v>3.3718633079600271</v>
      </c>
      <c r="Z29">
        <f t="shared" si="17"/>
        <v>5.9529343244602613</v>
      </c>
      <c r="AA29">
        <f t="shared" si="18"/>
        <v>2.5102667158765049</v>
      </c>
      <c r="AB29">
        <f t="shared" si="19"/>
        <v>-85.735885049336162</v>
      </c>
      <c r="AC29">
        <f t="shared" si="20"/>
        <v>34.678427330195355</v>
      </c>
      <c r="AD29">
        <f t="shared" si="21"/>
        <v>2.7596622488805185</v>
      </c>
      <c r="AE29">
        <f t="shared" si="22"/>
        <v>182.99414318811213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52208.669124819004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361</v>
      </c>
      <c r="AR29">
        <v>15425.7</v>
      </c>
      <c r="AS29">
        <v>795.55700000000002</v>
      </c>
      <c r="AT29">
        <v>1030.0899999999999</v>
      </c>
      <c r="AU29">
        <f t="shared" si="27"/>
        <v>0.22768204719975915</v>
      </c>
      <c r="AV29">
        <v>0.5</v>
      </c>
      <c r="AW29">
        <f t="shared" si="28"/>
        <v>1180.1892905580103</v>
      </c>
      <c r="AX29">
        <f t="shared" si="29"/>
        <v>8.9145537964531503</v>
      </c>
      <c r="AY29">
        <f t="shared" si="30"/>
        <v>134.35395687873958</v>
      </c>
      <c r="AZ29">
        <f t="shared" si="31"/>
        <v>8.0430328865137204E-3</v>
      </c>
      <c r="BA29">
        <f t="shared" si="32"/>
        <v>2.1667912512498906</v>
      </c>
      <c r="BB29" t="s">
        <v>362</v>
      </c>
      <c r="BC29">
        <v>795.55700000000002</v>
      </c>
      <c r="BD29">
        <v>620.04</v>
      </c>
      <c r="BE29">
        <f t="shared" si="33"/>
        <v>0.39807201312506668</v>
      </c>
      <c r="BF29">
        <f t="shared" si="34"/>
        <v>0.57196195585904142</v>
      </c>
      <c r="BG29">
        <f t="shared" si="35"/>
        <v>0.84479795915277578</v>
      </c>
      <c r="BH29">
        <f t="shared" si="36"/>
        <v>0.74546488116049714</v>
      </c>
      <c r="BI29">
        <f t="shared" si="37"/>
        <v>0.8764577488443126</v>
      </c>
      <c r="BJ29">
        <f t="shared" si="38"/>
        <v>0.44577483588333711</v>
      </c>
      <c r="BK29">
        <f t="shared" si="39"/>
        <v>0.55422516411666289</v>
      </c>
      <c r="BL29">
        <f t="shared" si="40"/>
        <v>1400.0050000000001</v>
      </c>
      <c r="BM29">
        <f t="shared" si="41"/>
        <v>1180.1892905580103</v>
      </c>
      <c r="BN29">
        <f t="shared" si="42"/>
        <v>0.84298933972236534</v>
      </c>
      <c r="BO29">
        <f t="shared" si="43"/>
        <v>0.19597867944473069</v>
      </c>
      <c r="BP29">
        <v>6</v>
      </c>
      <c r="BQ29">
        <v>0.5</v>
      </c>
      <c r="BR29" t="s">
        <v>296</v>
      </c>
      <c r="BS29">
        <v>2</v>
      </c>
      <c r="BT29">
        <v>1605299804.8499999</v>
      </c>
      <c r="BU29">
        <v>388.374233333333</v>
      </c>
      <c r="BV29">
        <v>399.97373333333297</v>
      </c>
      <c r="BW29">
        <v>33.127200000000002</v>
      </c>
      <c r="BX29">
        <v>30.872316666666698</v>
      </c>
      <c r="BY29">
        <v>388.47669999999999</v>
      </c>
      <c r="BZ29">
        <v>32.618040000000001</v>
      </c>
      <c r="CA29">
        <v>500.17336666666699</v>
      </c>
      <c r="CB29">
        <v>101.68536666666699</v>
      </c>
      <c r="CC29">
        <v>9.9973113333333294E-2</v>
      </c>
      <c r="CD29">
        <v>35.951630000000002</v>
      </c>
      <c r="CE29">
        <v>35.734236666666703</v>
      </c>
      <c r="CF29">
        <v>999.9</v>
      </c>
      <c r="CG29">
        <v>0</v>
      </c>
      <c r="CH29">
        <v>0</v>
      </c>
      <c r="CI29">
        <v>9999.64433333333</v>
      </c>
      <c r="CJ29">
        <v>0</v>
      </c>
      <c r="CK29">
        <v>268.97536666666701</v>
      </c>
      <c r="CL29">
        <v>1400.0050000000001</v>
      </c>
      <c r="CM29">
        <v>0.90000020000000003</v>
      </c>
      <c r="CN29">
        <v>9.9999959999999999E-2</v>
      </c>
      <c r="CO29">
        <v>0</v>
      </c>
      <c r="CP29">
        <v>795.87653333333299</v>
      </c>
      <c r="CQ29">
        <v>4.9994800000000001</v>
      </c>
      <c r="CR29">
        <v>11431.44</v>
      </c>
      <c r="CS29">
        <v>11417.62</v>
      </c>
      <c r="CT29">
        <v>46.574800000000003</v>
      </c>
      <c r="CU29">
        <v>47.811999999999998</v>
      </c>
      <c r="CV29">
        <v>47.162199999999999</v>
      </c>
      <c r="CW29">
        <v>47.824800000000003</v>
      </c>
      <c r="CX29">
        <v>49.191400000000002</v>
      </c>
      <c r="CY29">
        <v>1255.5023333333299</v>
      </c>
      <c r="CZ29">
        <v>139.50299999999999</v>
      </c>
      <c r="DA29">
        <v>0</v>
      </c>
      <c r="DB29">
        <v>247.89999985694899</v>
      </c>
      <c r="DC29">
        <v>0</v>
      </c>
      <c r="DD29">
        <v>795.55700000000002</v>
      </c>
      <c r="DE29">
        <v>-26.120923111501401</v>
      </c>
      <c r="DF29">
        <v>-383.33076963039701</v>
      </c>
      <c r="DG29">
        <v>11426.683999999999</v>
      </c>
      <c r="DH29">
        <v>15</v>
      </c>
      <c r="DI29">
        <v>1605298530.5</v>
      </c>
      <c r="DJ29" t="s">
        <v>333</v>
      </c>
      <c r="DK29">
        <v>1605298530.5</v>
      </c>
      <c r="DL29">
        <v>1605298529.5</v>
      </c>
      <c r="DM29">
        <v>3</v>
      </c>
      <c r="DN29">
        <v>0.11</v>
      </c>
      <c r="DO29">
        <v>-0.13200000000000001</v>
      </c>
      <c r="DP29">
        <v>-0.111</v>
      </c>
      <c r="DQ29">
        <v>0.50900000000000001</v>
      </c>
      <c r="DR29">
        <v>400</v>
      </c>
      <c r="DS29">
        <v>29</v>
      </c>
      <c r="DT29">
        <v>0.11</v>
      </c>
      <c r="DU29">
        <v>0.03</v>
      </c>
      <c r="DV29">
        <v>8.9184263463131295</v>
      </c>
      <c r="DW29">
        <v>-0.57078027688254596</v>
      </c>
      <c r="DX29">
        <v>4.4863160489967198E-2</v>
      </c>
      <c r="DY29">
        <v>0</v>
      </c>
      <c r="DZ29">
        <v>-11.5993733333333</v>
      </c>
      <c r="EA29">
        <v>0.73666918798667003</v>
      </c>
      <c r="EB29">
        <v>5.7031236665143301E-2</v>
      </c>
      <c r="EC29">
        <v>0</v>
      </c>
      <c r="ED29">
        <v>2.2548803333333298</v>
      </c>
      <c r="EE29">
        <v>-0.17943216907675399</v>
      </c>
      <c r="EF29">
        <v>1.2960918044473401E-2</v>
      </c>
      <c r="EG29">
        <v>1</v>
      </c>
      <c r="EH29">
        <v>1</v>
      </c>
      <c r="EI29">
        <v>3</v>
      </c>
      <c r="EJ29" t="s">
        <v>311</v>
      </c>
      <c r="EK29">
        <v>100</v>
      </c>
      <c r="EL29">
        <v>100</v>
      </c>
      <c r="EM29">
        <v>-0.10299999999999999</v>
      </c>
      <c r="EN29">
        <v>0.50919999999999999</v>
      </c>
      <c r="EO29">
        <v>5.6359077205466797E-2</v>
      </c>
      <c r="EP29">
        <v>-1.6043650578588901E-5</v>
      </c>
      <c r="EQ29">
        <v>-1.15305589960158E-6</v>
      </c>
      <c r="ER29">
        <v>3.6581349982770798E-10</v>
      </c>
      <c r="ES29">
        <v>0.50916000000000505</v>
      </c>
      <c r="ET29">
        <v>0</v>
      </c>
      <c r="EU29">
        <v>0</v>
      </c>
      <c r="EV29">
        <v>0</v>
      </c>
      <c r="EW29">
        <v>18</v>
      </c>
      <c r="EX29">
        <v>2225</v>
      </c>
      <c r="EY29">
        <v>1</v>
      </c>
      <c r="EZ29">
        <v>25</v>
      </c>
      <c r="FA29">
        <v>21.4</v>
      </c>
      <c r="FB29">
        <v>21.4</v>
      </c>
      <c r="FC29">
        <v>2</v>
      </c>
      <c r="FD29">
        <v>513.48199999999997</v>
      </c>
      <c r="FE29">
        <v>506.97800000000001</v>
      </c>
      <c r="FF29">
        <v>34.793300000000002</v>
      </c>
      <c r="FG29">
        <v>34.686799999999998</v>
      </c>
      <c r="FH29">
        <v>30.0002</v>
      </c>
      <c r="FI29">
        <v>34.497599999999998</v>
      </c>
      <c r="FJ29">
        <v>34.516500000000001</v>
      </c>
      <c r="FK29">
        <v>19.133400000000002</v>
      </c>
      <c r="FL29">
        <v>0</v>
      </c>
      <c r="FM29">
        <v>100</v>
      </c>
      <c r="FN29">
        <v>-999.9</v>
      </c>
      <c r="FO29">
        <v>400</v>
      </c>
      <c r="FP29">
        <v>33.343299999999999</v>
      </c>
      <c r="FQ29">
        <v>97.577399999999997</v>
      </c>
      <c r="FR29">
        <v>102.11</v>
      </c>
    </row>
    <row r="30" spans="1:174" x14ac:dyDescent="0.25">
      <c r="A30">
        <v>14</v>
      </c>
      <c r="B30">
        <v>1605300046.5999999</v>
      </c>
      <c r="C30">
        <v>3027.5</v>
      </c>
      <c r="D30" t="s">
        <v>363</v>
      </c>
      <c r="E30" t="s">
        <v>364</v>
      </c>
      <c r="F30" t="s">
        <v>360</v>
      </c>
      <c r="G30" t="s">
        <v>292</v>
      </c>
      <c r="H30">
        <v>1605300038.8499999</v>
      </c>
      <c r="I30">
        <f t="shared" si="0"/>
        <v>7.9844926272131379E-4</v>
      </c>
      <c r="J30">
        <f t="shared" si="1"/>
        <v>0.79844926272131378</v>
      </c>
      <c r="K30">
        <f t="shared" si="2"/>
        <v>3.8522289758752479</v>
      </c>
      <c r="L30">
        <f t="shared" si="3"/>
        <v>394.99573333333302</v>
      </c>
      <c r="M30">
        <f t="shared" si="4"/>
        <v>173.71749752797845</v>
      </c>
      <c r="N30">
        <f t="shared" si="5"/>
        <v>17.681792357621177</v>
      </c>
      <c r="O30">
        <f t="shared" si="6"/>
        <v>40.204542653059107</v>
      </c>
      <c r="P30">
        <f t="shared" si="7"/>
        <v>2.9636514638088314E-2</v>
      </c>
      <c r="Q30">
        <f t="shared" si="8"/>
        <v>2.9596110879584474</v>
      </c>
      <c r="R30">
        <f t="shared" si="9"/>
        <v>2.9472626940393112E-2</v>
      </c>
      <c r="S30">
        <f t="shared" si="10"/>
        <v>1.8435040802675599E-2</v>
      </c>
      <c r="T30">
        <f t="shared" si="11"/>
        <v>231.28935687859175</v>
      </c>
      <c r="U30">
        <f t="shared" si="12"/>
        <v>37.263456322971727</v>
      </c>
      <c r="V30">
        <f t="shared" si="13"/>
        <v>35.783256666666702</v>
      </c>
      <c r="W30">
        <f t="shared" si="14"/>
        <v>5.8980314618168297</v>
      </c>
      <c r="X30">
        <f t="shared" si="15"/>
        <v>54.32020720727062</v>
      </c>
      <c r="Y30">
        <f t="shared" si="16"/>
        <v>3.2646733053904233</v>
      </c>
      <c r="Z30">
        <f t="shared" si="17"/>
        <v>6.0100531151019894</v>
      </c>
      <c r="AA30">
        <f t="shared" si="18"/>
        <v>2.6333581564264064</v>
      </c>
      <c r="AB30">
        <f t="shared" si="19"/>
        <v>-35.21161248600994</v>
      </c>
      <c r="AC30">
        <f t="shared" si="20"/>
        <v>54.587640281616125</v>
      </c>
      <c r="AD30">
        <f t="shared" si="21"/>
        <v>4.3476423616843585</v>
      </c>
      <c r="AE30">
        <f t="shared" si="22"/>
        <v>255.01302703588232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52199.991085591704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365</v>
      </c>
      <c r="AR30">
        <v>15426.5</v>
      </c>
      <c r="AS30">
        <v>784.64567999999997</v>
      </c>
      <c r="AT30">
        <v>944.9</v>
      </c>
      <c r="AU30">
        <f t="shared" si="27"/>
        <v>0.16959923801460475</v>
      </c>
      <c r="AV30">
        <v>0.5</v>
      </c>
      <c r="AW30">
        <f t="shared" si="28"/>
        <v>1180.1738215545531</v>
      </c>
      <c r="AX30">
        <f t="shared" si="29"/>
        <v>3.8522289758752479</v>
      </c>
      <c r="AY30">
        <f t="shared" si="30"/>
        <v>100.07829043021816</v>
      </c>
      <c r="AZ30">
        <f t="shared" si="31"/>
        <v>3.753664396534572E-3</v>
      </c>
      <c r="BA30">
        <f t="shared" si="32"/>
        <v>2.4523018308815745</v>
      </c>
      <c r="BB30" t="s">
        <v>366</v>
      </c>
      <c r="BC30">
        <v>784.64567999999997</v>
      </c>
      <c r="BD30">
        <v>634.94000000000005</v>
      </c>
      <c r="BE30">
        <f t="shared" si="33"/>
        <v>0.3280347126680071</v>
      </c>
      <c r="BF30">
        <f t="shared" si="34"/>
        <v>0.51701613111369227</v>
      </c>
      <c r="BG30">
        <f t="shared" si="35"/>
        <v>0.88201618490069045</v>
      </c>
      <c r="BH30">
        <f t="shared" si="36"/>
        <v>0.69851002849958066</v>
      </c>
      <c r="BI30">
        <f t="shared" si="37"/>
        <v>0.90991015482464721</v>
      </c>
      <c r="BJ30">
        <f t="shared" si="38"/>
        <v>0.41837256057960809</v>
      </c>
      <c r="BK30">
        <f t="shared" si="39"/>
        <v>0.58162743942039197</v>
      </c>
      <c r="BL30">
        <f t="shared" si="40"/>
        <v>1399.9863333333301</v>
      </c>
      <c r="BM30">
        <f t="shared" si="41"/>
        <v>1180.1738215545531</v>
      </c>
      <c r="BN30">
        <f t="shared" si="42"/>
        <v>0.842989530293907</v>
      </c>
      <c r="BO30">
        <f t="shared" si="43"/>
        <v>0.195979060587814</v>
      </c>
      <c r="BP30">
        <v>6</v>
      </c>
      <c r="BQ30">
        <v>0.5</v>
      </c>
      <c r="BR30" t="s">
        <v>296</v>
      </c>
      <c r="BS30">
        <v>2</v>
      </c>
      <c r="BT30">
        <v>1605300038.8499999</v>
      </c>
      <c r="BU30">
        <v>394.99573333333302</v>
      </c>
      <c r="BV30">
        <v>399.99483333333302</v>
      </c>
      <c r="BW30">
        <v>32.074286666666701</v>
      </c>
      <c r="BX30">
        <v>31.147256666666699</v>
      </c>
      <c r="BY30">
        <v>395.10236666666702</v>
      </c>
      <c r="BZ30">
        <v>31.522870000000001</v>
      </c>
      <c r="CA30">
        <v>500.20359999999999</v>
      </c>
      <c r="CB30">
        <v>101.684733333333</v>
      </c>
      <c r="CC30">
        <v>0.10001839999999999</v>
      </c>
      <c r="CD30">
        <v>36.1253733333333</v>
      </c>
      <c r="CE30">
        <v>35.783256666666702</v>
      </c>
      <c r="CF30">
        <v>999.9</v>
      </c>
      <c r="CG30">
        <v>0</v>
      </c>
      <c r="CH30">
        <v>0</v>
      </c>
      <c r="CI30">
        <v>10003.838666666699</v>
      </c>
      <c r="CJ30">
        <v>0</v>
      </c>
      <c r="CK30">
        <v>306.17660000000001</v>
      </c>
      <c r="CL30">
        <v>1399.9863333333301</v>
      </c>
      <c r="CM30">
        <v>0.89999253333333296</v>
      </c>
      <c r="CN30">
        <v>0.100007493333333</v>
      </c>
      <c r="CO30">
        <v>0</v>
      </c>
      <c r="CP30">
        <v>785.02073333333306</v>
      </c>
      <c r="CQ30">
        <v>4.9994800000000001</v>
      </c>
      <c r="CR30">
        <v>11273.393333333301</v>
      </c>
      <c r="CS30">
        <v>11417.4433333333</v>
      </c>
      <c r="CT30">
        <v>46.535133333333299</v>
      </c>
      <c r="CU30">
        <v>47.7582666666666</v>
      </c>
      <c r="CV30">
        <v>47.1332666666667</v>
      </c>
      <c r="CW30">
        <v>47.758200000000002</v>
      </c>
      <c r="CX30">
        <v>49.168399999999998</v>
      </c>
      <c r="CY30">
        <v>1255.4763333333301</v>
      </c>
      <c r="CZ30">
        <v>139.51</v>
      </c>
      <c r="DA30">
        <v>0</v>
      </c>
      <c r="DB30">
        <v>233.39999985694899</v>
      </c>
      <c r="DC30">
        <v>0</v>
      </c>
      <c r="DD30">
        <v>784.64567999999997</v>
      </c>
      <c r="DE30">
        <v>-30.928076965932799</v>
      </c>
      <c r="DF30">
        <v>-437.44615451020502</v>
      </c>
      <c r="DG30">
        <v>11268.28</v>
      </c>
      <c r="DH30">
        <v>15</v>
      </c>
      <c r="DI30">
        <v>1605299874.5999999</v>
      </c>
      <c r="DJ30" t="s">
        <v>367</v>
      </c>
      <c r="DK30">
        <v>1605299874.5999999</v>
      </c>
      <c r="DL30">
        <v>1605299874.0999999</v>
      </c>
      <c r="DM30">
        <v>4</v>
      </c>
      <c r="DN30">
        <v>1E-3</v>
      </c>
      <c r="DO30">
        <v>4.2000000000000003E-2</v>
      </c>
      <c r="DP30">
        <v>-0.11</v>
      </c>
      <c r="DQ30">
        <v>0.55100000000000005</v>
      </c>
      <c r="DR30">
        <v>400</v>
      </c>
      <c r="DS30">
        <v>31</v>
      </c>
      <c r="DT30">
        <v>0.17</v>
      </c>
      <c r="DU30">
        <v>0.04</v>
      </c>
      <c r="DV30">
        <v>3.8598676749285001</v>
      </c>
      <c r="DW30">
        <v>-0.55989387712157701</v>
      </c>
      <c r="DX30">
        <v>4.8042566536130898E-2</v>
      </c>
      <c r="DY30">
        <v>0</v>
      </c>
      <c r="DZ30">
        <v>-4.9990453333333296</v>
      </c>
      <c r="EA30">
        <v>0.76115559510566999</v>
      </c>
      <c r="EB30">
        <v>6.2142423015378298E-2</v>
      </c>
      <c r="EC30">
        <v>0</v>
      </c>
      <c r="ED30">
        <v>0.92702796666666698</v>
      </c>
      <c r="EE30">
        <v>-0.16034859176863001</v>
      </c>
      <c r="EF30">
        <v>1.16284398222156E-2</v>
      </c>
      <c r="EG30">
        <v>1</v>
      </c>
      <c r="EH30">
        <v>1</v>
      </c>
      <c r="EI30">
        <v>3</v>
      </c>
      <c r="EJ30" t="s">
        <v>311</v>
      </c>
      <c r="EK30">
        <v>100</v>
      </c>
      <c r="EL30">
        <v>100</v>
      </c>
      <c r="EM30">
        <v>-0.107</v>
      </c>
      <c r="EN30">
        <v>0.5514</v>
      </c>
      <c r="EO30">
        <v>5.7124132430300102E-2</v>
      </c>
      <c r="EP30">
        <v>-1.6043650578588901E-5</v>
      </c>
      <c r="EQ30">
        <v>-1.15305589960158E-6</v>
      </c>
      <c r="ER30">
        <v>3.6581349982770798E-10</v>
      </c>
      <c r="ES30">
        <v>0.55141428571427298</v>
      </c>
      <c r="ET30">
        <v>0</v>
      </c>
      <c r="EU30">
        <v>0</v>
      </c>
      <c r="EV30">
        <v>0</v>
      </c>
      <c r="EW30">
        <v>18</v>
      </c>
      <c r="EX30">
        <v>2225</v>
      </c>
      <c r="EY30">
        <v>1</v>
      </c>
      <c r="EZ30">
        <v>25</v>
      </c>
      <c r="FA30">
        <v>2.9</v>
      </c>
      <c r="FB30">
        <v>2.9</v>
      </c>
      <c r="FC30">
        <v>2</v>
      </c>
      <c r="FD30">
        <v>512.88599999999997</v>
      </c>
      <c r="FE30">
        <v>505.61200000000002</v>
      </c>
      <c r="FF30">
        <v>34.933599999999998</v>
      </c>
      <c r="FG30">
        <v>34.761000000000003</v>
      </c>
      <c r="FH30">
        <v>30.0002</v>
      </c>
      <c r="FI30">
        <v>34.579099999999997</v>
      </c>
      <c r="FJ30">
        <v>34.600900000000003</v>
      </c>
      <c r="FK30">
        <v>19.150700000000001</v>
      </c>
      <c r="FL30">
        <v>0</v>
      </c>
      <c r="FM30">
        <v>100</v>
      </c>
      <c r="FN30">
        <v>-999.9</v>
      </c>
      <c r="FO30">
        <v>400</v>
      </c>
      <c r="FP30">
        <v>32.993400000000001</v>
      </c>
      <c r="FQ30">
        <v>97.575299999999999</v>
      </c>
      <c r="FR30">
        <v>102.09</v>
      </c>
    </row>
    <row r="31" spans="1:174" x14ac:dyDescent="0.25">
      <c r="A31">
        <v>15</v>
      </c>
      <c r="B31">
        <v>1605300246.5999999</v>
      </c>
      <c r="C31">
        <v>3227.5</v>
      </c>
      <c r="D31" t="s">
        <v>368</v>
      </c>
      <c r="E31" t="s">
        <v>369</v>
      </c>
      <c r="F31" t="s">
        <v>370</v>
      </c>
      <c r="G31" t="s">
        <v>351</v>
      </c>
      <c r="H31">
        <v>1605300238.5999999</v>
      </c>
      <c r="I31">
        <f t="shared" si="0"/>
        <v>1.6083174851031011E-4</v>
      </c>
      <c r="J31">
        <f t="shared" si="1"/>
        <v>0.1608317485103101</v>
      </c>
      <c r="K31">
        <f t="shared" si="2"/>
        <v>1.0896691138125212</v>
      </c>
      <c r="L31">
        <f t="shared" si="3"/>
        <v>398.60580645161298</v>
      </c>
      <c r="M31">
        <f t="shared" si="4"/>
        <v>49.406503189416526</v>
      </c>
      <c r="N31">
        <f t="shared" si="5"/>
        <v>5.0291971894604881</v>
      </c>
      <c r="O31">
        <f t="shared" si="6"/>
        <v>40.574966291856647</v>
      </c>
      <c r="P31">
        <f t="shared" si="7"/>
        <v>5.162120216093251E-3</v>
      </c>
      <c r="Q31">
        <f t="shared" si="8"/>
        <v>2.9591530721556984</v>
      </c>
      <c r="R31">
        <f t="shared" si="9"/>
        <v>5.1571226103942344E-3</v>
      </c>
      <c r="S31">
        <f t="shared" si="10"/>
        <v>3.223650233128175E-3</v>
      </c>
      <c r="T31">
        <f t="shared" si="11"/>
        <v>231.29642267932155</v>
      </c>
      <c r="U31">
        <f t="shared" si="12"/>
        <v>37.598507660939823</v>
      </c>
      <c r="V31">
        <f t="shared" si="13"/>
        <v>36.810874193548401</v>
      </c>
      <c r="W31">
        <f t="shared" si="14"/>
        <v>6.240084430490727</v>
      </c>
      <c r="X31">
        <f t="shared" si="15"/>
        <v>52.958061460650043</v>
      </c>
      <c r="Y31">
        <f t="shared" si="16"/>
        <v>3.2129614622257576</v>
      </c>
      <c r="Z31">
        <f t="shared" si="17"/>
        <v>6.0669922078116789</v>
      </c>
      <c r="AA31">
        <f t="shared" si="18"/>
        <v>3.0271229682649694</v>
      </c>
      <c r="AB31">
        <f t="shared" si="19"/>
        <v>-7.0926801093046761</v>
      </c>
      <c r="AC31">
        <f t="shared" si="20"/>
        <v>-81.956661103714168</v>
      </c>
      <c r="AD31">
        <f t="shared" si="21"/>
        <v>-6.5665558302376263</v>
      </c>
      <c r="AE31">
        <f t="shared" si="22"/>
        <v>135.68052563606508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52158.163902256179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371</v>
      </c>
      <c r="AR31">
        <v>15506.6</v>
      </c>
      <c r="AS31">
        <v>607.21091999999999</v>
      </c>
      <c r="AT31">
        <v>719.8</v>
      </c>
      <c r="AU31">
        <f t="shared" si="27"/>
        <v>0.15641717143651013</v>
      </c>
      <c r="AV31">
        <v>0.5</v>
      </c>
      <c r="AW31">
        <f t="shared" si="28"/>
        <v>1180.2100660706769</v>
      </c>
      <c r="AX31">
        <f t="shared" si="29"/>
        <v>1.0896691138125212</v>
      </c>
      <c r="AY31">
        <f t="shared" si="30"/>
        <v>92.302560117836009</v>
      </c>
      <c r="AZ31">
        <f t="shared" si="31"/>
        <v>1.4128133978556414E-3</v>
      </c>
      <c r="BA31">
        <f t="shared" si="32"/>
        <v>3.5319255348707972</v>
      </c>
      <c r="BB31" t="s">
        <v>372</v>
      </c>
      <c r="BC31">
        <v>607.21091999999999</v>
      </c>
      <c r="BD31">
        <v>464.59</v>
      </c>
      <c r="BE31">
        <f t="shared" si="33"/>
        <v>0.35455682133926092</v>
      </c>
      <c r="BF31">
        <f t="shared" si="34"/>
        <v>0.44116249363269455</v>
      </c>
      <c r="BG31">
        <f t="shared" si="35"/>
        <v>0.90877179185627111</v>
      </c>
      <c r="BH31">
        <f t="shared" si="36"/>
        <v>26.043737366547592</v>
      </c>
      <c r="BI31">
        <f t="shared" si="37"/>
        <v>0.9983024143172321</v>
      </c>
      <c r="BJ31">
        <f t="shared" si="38"/>
        <v>0.33754281447509799</v>
      </c>
      <c r="BK31">
        <f t="shared" si="39"/>
        <v>0.66245718552490196</v>
      </c>
      <c r="BL31">
        <f t="shared" si="40"/>
        <v>1400.0293548387101</v>
      </c>
      <c r="BM31">
        <f t="shared" si="41"/>
        <v>1180.2100660706769</v>
      </c>
      <c r="BN31">
        <f t="shared" si="42"/>
        <v>0.84298951446388959</v>
      </c>
      <c r="BO31">
        <f t="shared" si="43"/>
        <v>0.19597902892777933</v>
      </c>
      <c r="BP31">
        <v>6</v>
      </c>
      <c r="BQ31">
        <v>0.5</v>
      </c>
      <c r="BR31" t="s">
        <v>296</v>
      </c>
      <c r="BS31">
        <v>2</v>
      </c>
      <c r="BT31">
        <v>1605300238.5999999</v>
      </c>
      <c r="BU31">
        <v>398.60580645161298</v>
      </c>
      <c r="BV31">
        <v>399.98983870967697</v>
      </c>
      <c r="BW31">
        <v>31.563922580645201</v>
      </c>
      <c r="BX31">
        <v>31.377083870967699</v>
      </c>
      <c r="BY31">
        <v>398.71509677419402</v>
      </c>
      <c r="BZ31">
        <v>31.0125064516129</v>
      </c>
      <c r="CA31">
        <v>500.180935483871</v>
      </c>
      <c r="CB31">
        <v>101.692225806452</v>
      </c>
      <c r="CC31">
        <v>9.9985032258064502E-2</v>
      </c>
      <c r="CD31">
        <v>36.297148387096797</v>
      </c>
      <c r="CE31">
        <v>36.810874193548401</v>
      </c>
      <c r="CF31">
        <v>999.9</v>
      </c>
      <c r="CG31">
        <v>0</v>
      </c>
      <c r="CH31">
        <v>0</v>
      </c>
      <c r="CI31">
        <v>10000.503870967699</v>
      </c>
      <c r="CJ31">
        <v>0</v>
      </c>
      <c r="CK31">
        <v>252.765548387097</v>
      </c>
      <c r="CL31">
        <v>1400.0293548387101</v>
      </c>
      <c r="CM31">
        <v>0.89999422580645205</v>
      </c>
      <c r="CN31">
        <v>0.100005658064516</v>
      </c>
      <c r="CO31">
        <v>0</v>
      </c>
      <c r="CP31">
        <v>607.34358064516096</v>
      </c>
      <c r="CQ31">
        <v>4.9994800000000001</v>
      </c>
      <c r="CR31">
        <v>8825.3445161290292</v>
      </c>
      <c r="CS31">
        <v>11417.793548387101</v>
      </c>
      <c r="CT31">
        <v>46.628935483870997</v>
      </c>
      <c r="CU31">
        <v>47.875</v>
      </c>
      <c r="CV31">
        <v>47.2296774193548</v>
      </c>
      <c r="CW31">
        <v>47.8546774193548</v>
      </c>
      <c r="CX31">
        <v>49.245870967741901</v>
      </c>
      <c r="CY31">
        <v>1255.5158064516099</v>
      </c>
      <c r="CZ31">
        <v>139.51354838709699</v>
      </c>
      <c r="DA31">
        <v>0</v>
      </c>
      <c r="DB31">
        <v>199.5</v>
      </c>
      <c r="DC31">
        <v>0</v>
      </c>
      <c r="DD31">
        <v>607.21091999999999</v>
      </c>
      <c r="DE31">
        <v>-6.0581538420771004</v>
      </c>
      <c r="DF31">
        <v>-226.552307754917</v>
      </c>
      <c r="DG31">
        <v>8821.3811999999998</v>
      </c>
      <c r="DH31">
        <v>15</v>
      </c>
      <c r="DI31">
        <v>1605299874.5999999</v>
      </c>
      <c r="DJ31" t="s">
        <v>367</v>
      </c>
      <c r="DK31">
        <v>1605299874.5999999</v>
      </c>
      <c r="DL31">
        <v>1605299874.0999999</v>
      </c>
      <c r="DM31">
        <v>4</v>
      </c>
      <c r="DN31">
        <v>1E-3</v>
      </c>
      <c r="DO31">
        <v>4.2000000000000003E-2</v>
      </c>
      <c r="DP31">
        <v>-0.11</v>
      </c>
      <c r="DQ31">
        <v>0.55100000000000005</v>
      </c>
      <c r="DR31">
        <v>400</v>
      </c>
      <c r="DS31">
        <v>31</v>
      </c>
      <c r="DT31">
        <v>0.17</v>
      </c>
      <c r="DU31">
        <v>0.04</v>
      </c>
      <c r="DV31">
        <v>1.09580240895226</v>
      </c>
      <c r="DW31">
        <v>-0.70015337822282198</v>
      </c>
      <c r="DX31">
        <v>6.3622728148737595E-2</v>
      </c>
      <c r="DY31">
        <v>0</v>
      </c>
      <c r="DZ31">
        <v>-1.3797473333333301</v>
      </c>
      <c r="EA31">
        <v>0.79614647385984505</v>
      </c>
      <c r="EB31">
        <v>7.2179978938453307E-2</v>
      </c>
      <c r="EC31">
        <v>0</v>
      </c>
      <c r="ED31">
        <v>0.186566866666667</v>
      </c>
      <c r="EE31">
        <v>-7.7347381535038506E-2</v>
      </c>
      <c r="EF31">
        <v>5.6467514834243901E-3</v>
      </c>
      <c r="EG31">
        <v>1</v>
      </c>
      <c r="EH31">
        <v>1</v>
      </c>
      <c r="EI31">
        <v>3</v>
      </c>
      <c r="EJ31" t="s">
        <v>311</v>
      </c>
      <c r="EK31">
        <v>100</v>
      </c>
      <c r="EL31">
        <v>100</v>
      </c>
      <c r="EM31">
        <v>-0.11</v>
      </c>
      <c r="EN31">
        <v>0.55149999999999999</v>
      </c>
      <c r="EO31">
        <v>5.7124132430300102E-2</v>
      </c>
      <c r="EP31">
        <v>-1.6043650578588901E-5</v>
      </c>
      <c r="EQ31">
        <v>-1.15305589960158E-6</v>
      </c>
      <c r="ER31">
        <v>3.6581349982770798E-10</v>
      </c>
      <c r="ES31">
        <v>0.55141428571427298</v>
      </c>
      <c r="ET31">
        <v>0</v>
      </c>
      <c r="EU31">
        <v>0</v>
      </c>
      <c r="EV31">
        <v>0</v>
      </c>
      <c r="EW31">
        <v>18</v>
      </c>
      <c r="EX31">
        <v>2225</v>
      </c>
      <c r="EY31">
        <v>1</v>
      </c>
      <c r="EZ31">
        <v>25</v>
      </c>
      <c r="FA31">
        <v>6.2</v>
      </c>
      <c r="FB31">
        <v>6.2</v>
      </c>
      <c r="FC31">
        <v>2</v>
      </c>
      <c r="FD31">
        <v>509.61500000000001</v>
      </c>
      <c r="FE31">
        <v>505.66500000000002</v>
      </c>
      <c r="FF31">
        <v>35.055</v>
      </c>
      <c r="FG31">
        <v>34.811799999999998</v>
      </c>
      <c r="FH31">
        <v>30.000299999999999</v>
      </c>
      <c r="FI31">
        <v>34.632599999999996</v>
      </c>
      <c r="FJ31">
        <v>34.654499999999999</v>
      </c>
      <c r="FK31">
        <v>19.171900000000001</v>
      </c>
      <c r="FL31">
        <v>0</v>
      </c>
      <c r="FM31">
        <v>100</v>
      </c>
      <c r="FN31">
        <v>-999.9</v>
      </c>
      <c r="FO31">
        <v>400</v>
      </c>
      <c r="FP31">
        <v>32.049999999999997</v>
      </c>
      <c r="FQ31">
        <v>97.567499999999995</v>
      </c>
      <c r="FR31">
        <v>102.071</v>
      </c>
    </row>
    <row r="32" spans="1:174" x14ac:dyDescent="0.25">
      <c r="A32">
        <v>16</v>
      </c>
      <c r="B32">
        <v>1605300383.0999999</v>
      </c>
      <c r="C32">
        <v>3364</v>
      </c>
      <c r="D32" t="s">
        <v>373</v>
      </c>
      <c r="E32" t="s">
        <v>374</v>
      </c>
      <c r="F32" t="s">
        <v>370</v>
      </c>
      <c r="G32" t="s">
        <v>351</v>
      </c>
      <c r="H32">
        <v>1605300375.0999999</v>
      </c>
      <c r="I32">
        <f t="shared" si="0"/>
        <v>6.2957112280549198E-5</v>
      </c>
      <c r="J32">
        <f t="shared" si="1"/>
        <v>6.2957112280549204E-2</v>
      </c>
      <c r="K32">
        <f t="shared" si="2"/>
        <v>0.66016799974807583</v>
      </c>
      <c r="L32">
        <f t="shared" si="3"/>
        <v>399.170064516129</v>
      </c>
      <c r="M32">
        <f t="shared" si="4"/>
        <v>-117.04219646460822</v>
      </c>
      <c r="N32">
        <f t="shared" si="5"/>
        <v>-11.91376136002849</v>
      </c>
      <c r="O32">
        <f t="shared" si="6"/>
        <v>40.631644264727754</v>
      </c>
      <c r="P32">
        <f t="shared" si="7"/>
        <v>2.0744087329213783E-3</v>
      </c>
      <c r="Q32">
        <f t="shared" si="8"/>
        <v>2.960011338134815</v>
      </c>
      <c r="R32">
        <f t="shared" si="9"/>
        <v>2.0736014231452927E-3</v>
      </c>
      <c r="S32">
        <f t="shared" si="10"/>
        <v>1.2960733950994582E-3</v>
      </c>
      <c r="T32">
        <f t="shared" si="11"/>
        <v>231.29447375795982</v>
      </c>
      <c r="U32">
        <f t="shared" si="12"/>
        <v>37.692601472121154</v>
      </c>
      <c r="V32">
        <f t="shared" si="13"/>
        <v>36.588254838709702</v>
      </c>
      <c r="W32">
        <f t="shared" si="14"/>
        <v>6.1645567871803628</v>
      </c>
      <c r="X32">
        <f t="shared" si="15"/>
        <v>52.814540078771941</v>
      </c>
      <c r="Y32">
        <f t="shared" si="16"/>
        <v>3.2164867543847637</v>
      </c>
      <c r="Z32">
        <f t="shared" si="17"/>
        <v>6.0901538659381131</v>
      </c>
      <c r="AA32">
        <f t="shared" si="18"/>
        <v>2.9480700327955991</v>
      </c>
      <c r="AB32">
        <f t="shared" si="19"/>
        <v>-2.7764086515722197</v>
      </c>
      <c r="AC32">
        <f t="shared" si="20"/>
        <v>-35.368104833721333</v>
      </c>
      <c r="AD32">
        <f t="shared" si="21"/>
        <v>-2.8308487096289321</v>
      </c>
      <c r="AE32">
        <f t="shared" si="22"/>
        <v>190.31911156303735</v>
      </c>
      <c r="AF32">
        <v>0</v>
      </c>
      <c r="AG32">
        <v>0</v>
      </c>
      <c r="AH32">
        <f t="shared" si="23"/>
        <v>1</v>
      </c>
      <c r="AI32">
        <f t="shared" si="24"/>
        <v>0</v>
      </c>
      <c r="AJ32">
        <f t="shared" si="25"/>
        <v>52170.755951712359</v>
      </c>
      <c r="AK32" t="s">
        <v>293</v>
      </c>
      <c r="AL32">
        <v>10143.9</v>
      </c>
      <c r="AM32">
        <v>715.47692307692296</v>
      </c>
      <c r="AN32">
        <v>3262.08</v>
      </c>
      <c r="AO32">
        <f t="shared" si="26"/>
        <v>0.78066849277855754</v>
      </c>
      <c r="AP32">
        <v>-0.57774747981622299</v>
      </c>
      <c r="AQ32" t="s">
        <v>375</v>
      </c>
      <c r="AR32">
        <v>15501.4</v>
      </c>
      <c r="AS32">
        <v>645.11519230769204</v>
      </c>
      <c r="AT32">
        <v>743.66</v>
      </c>
      <c r="AU32">
        <f t="shared" si="27"/>
        <v>0.1325132556441222</v>
      </c>
      <c r="AV32">
        <v>0.5</v>
      </c>
      <c r="AW32">
        <f t="shared" si="28"/>
        <v>1180.2034273608556</v>
      </c>
      <c r="AX32">
        <f t="shared" si="29"/>
        <v>0.66016799974807583</v>
      </c>
      <c r="AY32">
        <f t="shared" si="30"/>
        <v>78.196299240969125</v>
      </c>
      <c r="AZ32">
        <f t="shared" si="31"/>
        <v>1.0489000886334465E-3</v>
      </c>
      <c r="BA32">
        <f t="shared" si="32"/>
        <v>3.3865207218352475</v>
      </c>
      <c r="BB32" t="s">
        <v>376</v>
      </c>
      <c r="BC32">
        <v>645.11519230769204</v>
      </c>
      <c r="BD32">
        <v>494.46</v>
      </c>
      <c r="BE32">
        <f t="shared" si="33"/>
        <v>0.33509937336955065</v>
      </c>
      <c r="BF32">
        <f t="shared" si="34"/>
        <v>0.39544465366094678</v>
      </c>
      <c r="BG32">
        <f t="shared" si="35"/>
        <v>0.90995873710986341</v>
      </c>
      <c r="BH32">
        <f t="shared" si="36"/>
        <v>3.4965950652328157</v>
      </c>
      <c r="BI32">
        <f t="shared" si="37"/>
        <v>0.98893307041899559</v>
      </c>
      <c r="BJ32">
        <f t="shared" si="38"/>
        <v>0.30309558010832216</v>
      </c>
      <c r="BK32">
        <f t="shared" si="39"/>
        <v>0.69690441989167784</v>
      </c>
      <c r="BL32">
        <f t="shared" si="40"/>
        <v>1400.02193548387</v>
      </c>
      <c r="BM32">
        <f t="shared" si="41"/>
        <v>1180.2034273608556</v>
      </c>
      <c r="BN32">
        <f t="shared" si="42"/>
        <v>0.84298923998855657</v>
      </c>
      <c r="BO32">
        <f t="shared" si="43"/>
        <v>0.19597847997711321</v>
      </c>
      <c r="BP32">
        <v>6</v>
      </c>
      <c r="BQ32">
        <v>0.5</v>
      </c>
      <c r="BR32" t="s">
        <v>296</v>
      </c>
      <c r="BS32">
        <v>2</v>
      </c>
      <c r="BT32">
        <v>1605300375.0999999</v>
      </c>
      <c r="BU32">
        <v>399.170064516129</v>
      </c>
      <c r="BV32">
        <v>399.99209677419401</v>
      </c>
      <c r="BW32">
        <v>31.599145161290298</v>
      </c>
      <c r="BX32">
        <v>31.526012903225801</v>
      </c>
      <c r="BY32">
        <v>399.27993548387099</v>
      </c>
      <c r="BZ32">
        <v>31.047719354838701</v>
      </c>
      <c r="CA32">
        <v>500.19832258064503</v>
      </c>
      <c r="CB32">
        <v>101.690322580645</v>
      </c>
      <c r="CC32">
        <v>9.9986554838709704E-2</v>
      </c>
      <c r="CD32">
        <v>36.366622580645199</v>
      </c>
      <c r="CE32">
        <v>36.588254838709702</v>
      </c>
      <c r="CF32">
        <v>999.9</v>
      </c>
      <c r="CG32">
        <v>0</v>
      </c>
      <c r="CH32">
        <v>0</v>
      </c>
      <c r="CI32">
        <v>10005.559354838701</v>
      </c>
      <c r="CJ32">
        <v>0</v>
      </c>
      <c r="CK32">
        <v>229.15606451612899</v>
      </c>
      <c r="CL32">
        <v>1400.02193548387</v>
      </c>
      <c r="CM32">
        <v>0.89999977419354804</v>
      </c>
      <c r="CN32">
        <v>0.10000049677419399</v>
      </c>
      <c r="CO32">
        <v>0</v>
      </c>
      <c r="CP32">
        <v>645.18129032258105</v>
      </c>
      <c r="CQ32">
        <v>4.9994800000000001</v>
      </c>
      <c r="CR32">
        <v>9296.4419354838701</v>
      </c>
      <c r="CS32">
        <v>11417.7612903226</v>
      </c>
      <c r="CT32">
        <v>46.733548387096803</v>
      </c>
      <c r="CU32">
        <v>47.941064516129003</v>
      </c>
      <c r="CV32">
        <v>47.3343548387097</v>
      </c>
      <c r="CW32">
        <v>47.953193548387098</v>
      </c>
      <c r="CX32">
        <v>49.3726129032258</v>
      </c>
      <c r="CY32">
        <v>1255.52193548387</v>
      </c>
      <c r="CZ32">
        <v>139.5</v>
      </c>
      <c r="DA32">
        <v>0</v>
      </c>
      <c r="DB32">
        <v>135.59999990463299</v>
      </c>
      <c r="DC32">
        <v>0</v>
      </c>
      <c r="DD32">
        <v>645.11519230769204</v>
      </c>
      <c r="DE32">
        <v>-9.4963076955813506</v>
      </c>
      <c r="DF32">
        <v>-164.56547014557199</v>
      </c>
      <c r="DG32">
        <v>9295.34230769231</v>
      </c>
      <c r="DH32">
        <v>15</v>
      </c>
      <c r="DI32">
        <v>1605299874.5999999</v>
      </c>
      <c r="DJ32" t="s">
        <v>367</v>
      </c>
      <c r="DK32">
        <v>1605299874.5999999</v>
      </c>
      <c r="DL32">
        <v>1605299874.0999999</v>
      </c>
      <c r="DM32">
        <v>4</v>
      </c>
      <c r="DN32">
        <v>1E-3</v>
      </c>
      <c r="DO32">
        <v>4.2000000000000003E-2</v>
      </c>
      <c r="DP32">
        <v>-0.11</v>
      </c>
      <c r="DQ32">
        <v>0.55100000000000005</v>
      </c>
      <c r="DR32">
        <v>400</v>
      </c>
      <c r="DS32">
        <v>31</v>
      </c>
      <c r="DT32">
        <v>0.17</v>
      </c>
      <c r="DU32">
        <v>0.04</v>
      </c>
      <c r="DV32">
        <v>0.65950943188519395</v>
      </c>
      <c r="DW32">
        <v>-3.44613237697722E-3</v>
      </c>
      <c r="DX32">
        <v>2.1614353224810801E-2</v>
      </c>
      <c r="DY32">
        <v>1</v>
      </c>
      <c r="DZ32">
        <v>-0.82245793333333395</v>
      </c>
      <c r="EA32">
        <v>-7.7041868743058604E-3</v>
      </c>
      <c r="EB32">
        <v>2.5967945546940902E-2</v>
      </c>
      <c r="EC32">
        <v>1</v>
      </c>
      <c r="ED32">
        <v>7.2999313333333302E-2</v>
      </c>
      <c r="EE32">
        <v>3.1881167519465799E-2</v>
      </c>
      <c r="EF32">
        <v>2.5229920743346699E-3</v>
      </c>
      <c r="EG32">
        <v>1</v>
      </c>
      <c r="EH32">
        <v>3</v>
      </c>
      <c r="EI32">
        <v>3</v>
      </c>
      <c r="EJ32" t="s">
        <v>298</v>
      </c>
      <c r="EK32">
        <v>100</v>
      </c>
      <c r="EL32">
        <v>100</v>
      </c>
      <c r="EM32">
        <v>-0.11</v>
      </c>
      <c r="EN32">
        <v>0.5514</v>
      </c>
      <c r="EO32">
        <v>5.7124132430300102E-2</v>
      </c>
      <c r="EP32">
        <v>-1.6043650578588901E-5</v>
      </c>
      <c r="EQ32">
        <v>-1.15305589960158E-6</v>
      </c>
      <c r="ER32">
        <v>3.6581349982770798E-10</v>
      </c>
      <c r="ES32">
        <v>0.55141428571427298</v>
      </c>
      <c r="ET32">
        <v>0</v>
      </c>
      <c r="EU32">
        <v>0</v>
      </c>
      <c r="EV32">
        <v>0</v>
      </c>
      <c r="EW32">
        <v>18</v>
      </c>
      <c r="EX32">
        <v>2225</v>
      </c>
      <c r="EY32">
        <v>1</v>
      </c>
      <c r="EZ32">
        <v>25</v>
      </c>
      <c r="FA32">
        <v>8.5</v>
      </c>
      <c r="FB32">
        <v>8.5</v>
      </c>
      <c r="FC32">
        <v>2</v>
      </c>
      <c r="FD32">
        <v>509.08300000000003</v>
      </c>
      <c r="FE32">
        <v>504.48700000000002</v>
      </c>
      <c r="FF32">
        <v>35.131900000000002</v>
      </c>
      <c r="FG32">
        <v>34.853400000000001</v>
      </c>
      <c r="FH32">
        <v>30.0001</v>
      </c>
      <c r="FI32">
        <v>34.6736</v>
      </c>
      <c r="FJ32">
        <v>34.695500000000003</v>
      </c>
      <c r="FK32">
        <v>19.178699999999999</v>
      </c>
      <c r="FL32">
        <v>0</v>
      </c>
      <c r="FM32">
        <v>100</v>
      </c>
      <c r="FN32">
        <v>-999.9</v>
      </c>
      <c r="FO32">
        <v>400</v>
      </c>
      <c r="FP32">
        <v>31.556899999999999</v>
      </c>
      <c r="FQ32">
        <v>97.564300000000003</v>
      </c>
      <c r="FR32">
        <v>102.059</v>
      </c>
    </row>
    <row r="33" spans="1:174" x14ac:dyDescent="0.25">
      <c r="A33">
        <v>17</v>
      </c>
      <c r="B33">
        <v>1605300741</v>
      </c>
      <c r="C33">
        <v>3721.9000000953702</v>
      </c>
      <c r="D33" t="s">
        <v>377</v>
      </c>
      <c r="E33" t="s">
        <v>378</v>
      </c>
      <c r="F33" t="s">
        <v>379</v>
      </c>
      <c r="G33" t="s">
        <v>380</v>
      </c>
      <c r="H33">
        <v>1605300733</v>
      </c>
      <c r="I33">
        <f t="shared" si="0"/>
        <v>4.5542445468594447E-3</v>
      </c>
      <c r="J33">
        <f t="shared" si="1"/>
        <v>4.5542445468594446</v>
      </c>
      <c r="K33">
        <f t="shared" si="2"/>
        <v>14.388192735409314</v>
      </c>
      <c r="L33">
        <f t="shared" si="3"/>
        <v>380.642516129032</v>
      </c>
      <c r="M33">
        <f t="shared" si="4"/>
        <v>255.13143283872662</v>
      </c>
      <c r="N33">
        <f t="shared" si="5"/>
        <v>25.966623297073973</v>
      </c>
      <c r="O33">
        <f t="shared" si="6"/>
        <v>38.740819652045154</v>
      </c>
      <c r="P33">
        <f t="shared" si="7"/>
        <v>0.20862843812571349</v>
      </c>
      <c r="Q33">
        <f t="shared" si="8"/>
        <v>2.9586121776504326</v>
      </c>
      <c r="R33">
        <f t="shared" si="9"/>
        <v>0.20078645969253797</v>
      </c>
      <c r="S33">
        <f t="shared" si="10"/>
        <v>0.12617154868181549</v>
      </c>
      <c r="T33">
        <f t="shared" si="11"/>
        <v>231.29598241991258</v>
      </c>
      <c r="U33">
        <f t="shared" si="12"/>
        <v>36.484748202786704</v>
      </c>
      <c r="V33">
        <f t="shared" si="13"/>
        <v>35.993432258064502</v>
      </c>
      <c r="W33">
        <f t="shared" si="14"/>
        <v>5.9666337203963993</v>
      </c>
      <c r="X33">
        <f t="shared" si="15"/>
        <v>62.078338908619223</v>
      </c>
      <c r="Y33">
        <f t="shared" si="16"/>
        <v>3.7685213625208007</v>
      </c>
      <c r="Z33">
        <f t="shared" si="17"/>
        <v>6.0705898849325735</v>
      </c>
      <c r="AA33">
        <f t="shared" si="18"/>
        <v>2.1981123578755986</v>
      </c>
      <c r="AB33">
        <f t="shared" si="19"/>
        <v>-200.8421845165015</v>
      </c>
      <c r="AC33">
        <f t="shared" si="20"/>
        <v>50.167829781440162</v>
      </c>
      <c r="AD33">
        <f t="shared" si="21"/>
        <v>4.0046011646186939</v>
      </c>
      <c r="AE33">
        <f t="shared" si="22"/>
        <v>84.626228849469925</v>
      </c>
      <c r="AF33">
        <v>0</v>
      </c>
      <c r="AG33">
        <v>0</v>
      </c>
      <c r="AH33">
        <f t="shared" si="23"/>
        <v>1</v>
      </c>
      <c r="AI33">
        <f t="shared" si="24"/>
        <v>0</v>
      </c>
      <c r="AJ33">
        <f t="shared" si="25"/>
        <v>52140.689118876959</v>
      </c>
      <c r="AK33" t="s">
        <v>293</v>
      </c>
      <c r="AL33">
        <v>10143.9</v>
      </c>
      <c r="AM33">
        <v>715.47692307692296</v>
      </c>
      <c r="AN33">
        <v>3262.08</v>
      </c>
      <c r="AO33">
        <f t="shared" si="26"/>
        <v>0.78066849277855754</v>
      </c>
      <c r="AP33">
        <v>-0.57774747981622299</v>
      </c>
      <c r="AQ33" t="s">
        <v>381</v>
      </c>
      <c r="AR33">
        <v>15423</v>
      </c>
      <c r="AS33">
        <v>879.22320000000002</v>
      </c>
      <c r="AT33">
        <v>1211.1099999999999</v>
      </c>
      <c r="AU33">
        <f t="shared" si="27"/>
        <v>0.27403522388552637</v>
      </c>
      <c r="AV33">
        <v>0.5</v>
      </c>
      <c r="AW33">
        <f t="shared" si="28"/>
        <v>1180.2100757479943</v>
      </c>
      <c r="AX33">
        <f t="shared" si="29"/>
        <v>14.388192735409314</v>
      </c>
      <c r="AY33">
        <f t="shared" si="30"/>
        <v>161.70956616977782</v>
      </c>
      <c r="AZ33">
        <f t="shared" si="31"/>
        <v>1.2680742626045124E-2</v>
      </c>
      <c r="BA33">
        <f t="shared" si="32"/>
        <v>1.6934630215257083</v>
      </c>
      <c r="BB33" t="s">
        <v>382</v>
      </c>
      <c r="BC33">
        <v>879.22320000000002</v>
      </c>
      <c r="BD33">
        <v>617.83000000000004</v>
      </c>
      <c r="BE33">
        <f t="shared" si="33"/>
        <v>0.48986466960061426</v>
      </c>
      <c r="BF33">
        <f t="shared" si="34"/>
        <v>0.55941005933117571</v>
      </c>
      <c r="BG33">
        <f t="shared" si="35"/>
        <v>0.77563392266238074</v>
      </c>
      <c r="BH33">
        <f t="shared" si="36"/>
        <v>0.66962197531362344</v>
      </c>
      <c r="BI33">
        <f t="shared" si="37"/>
        <v>0.80537482208577105</v>
      </c>
      <c r="BJ33">
        <f t="shared" si="38"/>
        <v>0.39309735793661987</v>
      </c>
      <c r="BK33">
        <f t="shared" si="39"/>
        <v>0.60690264206338007</v>
      </c>
      <c r="BL33">
        <f t="shared" si="40"/>
        <v>1400.02967741935</v>
      </c>
      <c r="BM33">
        <f t="shared" si="41"/>
        <v>1180.2100757479943</v>
      </c>
      <c r="BN33">
        <f t="shared" si="42"/>
        <v>0.842989327143018</v>
      </c>
      <c r="BO33">
        <f t="shared" si="43"/>
        <v>0.19597865428603603</v>
      </c>
      <c r="BP33">
        <v>6</v>
      </c>
      <c r="BQ33">
        <v>0.5</v>
      </c>
      <c r="BR33" t="s">
        <v>296</v>
      </c>
      <c r="BS33">
        <v>2</v>
      </c>
      <c r="BT33">
        <v>1605300733</v>
      </c>
      <c r="BU33">
        <v>380.642516129032</v>
      </c>
      <c r="BV33">
        <v>399.98077419354797</v>
      </c>
      <c r="BW33">
        <v>37.027080645161298</v>
      </c>
      <c r="BX33">
        <v>31.766470967741899</v>
      </c>
      <c r="BY33">
        <v>380.73848387096803</v>
      </c>
      <c r="BZ33">
        <v>35.932474193548401</v>
      </c>
      <c r="CA33">
        <v>500.20219354838702</v>
      </c>
      <c r="CB33">
        <v>101.677451612903</v>
      </c>
      <c r="CC33">
        <v>9.9985248387096798E-2</v>
      </c>
      <c r="CD33">
        <v>36.307954838709698</v>
      </c>
      <c r="CE33">
        <v>35.993432258064502</v>
      </c>
      <c r="CF33">
        <v>999.9</v>
      </c>
      <c r="CG33">
        <v>0</v>
      </c>
      <c r="CH33">
        <v>0</v>
      </c>
      <c r="CI33">
        <v>9998.8893548387096</v>
      </c>
      <c r="CJ33">
        <v>0</v>
      </c>
      <c r="CK33">
        <v>227.883935483871</v>
      </c>
      <c r="CL33">
        <v>1400.02967741935</v>
      </c>
      <c r="CM33">
        <v>0.89999738709677402</v>
      </c>
      <c r="CN33">
        <v>0.100002583870968</v>
      </c>
      <c r="CO33">
        <v>0</v>
      </c>
      <c r="CP33">
        <v>879.284161290322</v>
      </c>
      <c r="CQ33">
        <v>4.9994800000000001</v>
      </c>
      <c r="CR33">
        <v>12547.2322580645</v>
      </c>
      <c r="CS33">
        <v>11417.819354838701</v>
      </c>
      <c r="CT33">
        <v>46.515999999999998</v>
      </c>
      <c r="CU33">
        <v>47.786000000000001</v>
      </c>
      <c r="CV33">
        <v>47.145000000000003</v>
      </c>
      <c r="CW33">
        <v>47.7398387096774</v>
      </c>
      <c r="CX33">
        <v>49.179064516129003</v>
      </c>
      <c r="CY33">
        <v>1255.5248387096799</v>
      </c>
      <c r="CZ33">
        <v>139.50483870967699</v>
      </c>
      <c r="DA33">
        <v>0</v>
      </c>
      <c r="DB33">
        <v>357</v>
      </c>
      <c r="DC33">
        <v>0</v>
      </c>
      <c r="DD33">
        <v>879.22320000000002</v>
      </c>
      <c r="DE33">
        <v>-4.3093076909803001</v>
      </c>
      <c r="DF33">
        <v>-80.476922841908205</v>
      </c>
      <c r="DG33">
        <v>12546.031999999999</v>
      </c>
      <c r="DH33">
        <v>15</v>
      </c>
      <c r="DI33">
        <v>1605299874.5999999</v>
      </c>
      <c r="DJ33" t="s">
        <v>367</v>
      </c>
      <c r="DK33">
        <v>1605299874.5999999</v>
      </c>
      <c r="DL33">
        <v>1605299874.0999999</v>
      </c>
      <c r="DM33">
        <v>4</v>
      </c>
      <c r="DN33">
        <v>1E-3</v>
      </c>
      <c r="DO33">
        <v>4.2000000000000003E-2</v>
      </c>
      <c r="DP33">
        <v>-0.11</v>
      </c>
      <c r="DQ33">
        <v>0.55100000000000005</v>
      </c>
      <c r="DR33">
        <v>400</v>
      </c>
      <c r="DS33">
        <v>31</v>
      </c>
      <c r="DT33">
        <v>0.17</v>
      </c>
      <c r="DU33">
        <v>0.04</v>
      </c>
      <c r="DV33">
        <v>14.3912483264372</v>
      </c>
      <c r="DW33">
        <v>-0.61549509555217097</v>
      </c>
      <c r="DX33">
        <v>5.0395622366321502E-2</v>
      </c>
      <c r="DY33">
        <v>0</v>
      </c>
      <c r="DZ33">
        <v>-19.338219354838699</v>
      </c>
      <c r="EA33">
        <v>0.748224193548364</v>
      </c>
      <c r="EB33">
        <v>6.2113072850556901E-2</v>
      </c>
      <c r="EC33">
        <v>0</v>
      </c>
      <c r="ED33">
        <v>5.2606112903225801</v>
      </c>
      <c r="EE33">
        <v>-5.4198387096982097E-3</v>
      </c>
      <c r="EF33">
        <v>1.23566553031534E-3</v>
      </c>
      <c r="EG33">
        <v>1</v>
      </c>
      <c r="EH33">
        <v>1</v>
      </c>
      <c r="EI33">
        <v>3</v>
      </c>
      <c r="EJ33" t="s">
        <v>311</v>
      </c>
      <c r="EK33">
        <v>100</v>
      </c>
      <c r="EL33">
        <v>100</v>
      </c>
      <c r="EM33">
        <v>-9.6000000000000002E-2</v>
      </c>
      <c r="EN33">
        <v>1.0948</v>
      </c>
      <c r="EO33">
        <v>5.7124132430300102E-2</v>
      </c>
      <c r="EP33">
        <v>-1.6043650578588901E-5</v>
      </c>
      <c r="EQ33">
        <v>-1.15305589960158E-6</v>
      </c>
      <c r="ER33">
        <v>3.6581349982770798E-10</v>
      </c>
      <c r="ES33">
        <v>0.55141428571427298</v>
      </c>
      <c r="ET33">
        <v>0</v>
      </c>
      <c r="EU33">
        <v>0</v>
      </c>
      <c r="EV33">
        <v>0</v>
      </c>
      <c r="EW33">
        <v>18</v>
      </c>
      <c r="EX33">
        <v>2225</v>
      </c>
      <c r="EY33">
        <v>1</v>
      </c>
      <c r="EZ33">
        <v>25</v>
      </c>
      <c r="FA33">
        <v>14.4</v>
      </c>
      <c r="FB33">
        <v>14.4</v>
      </c>
      <c r="FC33">
        <v>2</v>
      </c>
      <c r="FD33">
        <v>510.84800000000001</v>
      </c>
      <c r="FE33">
        <v>504.209</v>
      </c>
      <c r="FF33">
        <v>35.2316</v>
      </c>
      <c r="FG33">
        <v>34.867100000000001</v>
      </c>
      <c r="FH33">
        <v>29.9999</v>
      </c>
      <c r="FI33">
        <v>34.699300000000001</v>
      </c>
      <c r="FJ33">
        <v>34.720700000000001</v>
      </c>
      <c r="FK33">
        <v>19.2072</v>
      </c>
      <c r="FL33">
        <v>0</v>
      </c>
      <c r="FM33">
        <v>100</v>
      </c>
      <c r="FN33">
        <v>-999.9</v>
      </c>
      <c r="FO33">
        <v>400</v>
      </c>
      <c r="FP33">
        <v>39.448</v>
      </c>
      <c r="FQ33">
        <v>97.581999999999994</v>
      </c>
      <c r="FR33">
        <v>102.056</v>
      </c>
    </row>
    <row r="34" spans="1:174" x14ac:dyDescent="0.25">
      <c r="A34">
        <v>18</v>
      </c>
      <c r="B34">
        <v>1605300883</v>
      </c>
      <c r="C34">
        <v>3863.9000000953702</v>
      </c>
      <c r="D34" t="s">
        <v>383</v>
      </c>
      <c r="E34" t="s">
        <v>384</v>
      </c>
      <c r="F34" t="s">
        <v>379</v>
      </c>
      <c r="G34" t="s">
        <v>380</v>
      </c>
      <c r="H34">
        <v>1605300875.25</v>
      </c>
      <c r="I34">
        <f t="shared" si="0"/>
        <v>4.1476176527110884E-3</v>
      </c>
      <c r="J34">
        <f t="shared" si="1"/>
        <v>4.1476176527110882</v>
      </c>
      <c r="K34">
        <f t="shared" si="2"/>
        <v>13.862406193199725</v>
      </c>
      <c r="L34">
        <f t="shared" si="3"/>
        <v>381.47403333333301</v>
      </c>
      <c r="M34">
        <f t="shared" si="4"/>
        <v>252.13007323205548</v>
      </c>
      <c r="N34">
        <f t="shared" si="5"/>
        <v>25.66101464582793</v>
      </c>
      <c r="O34">
        <f t="shared" si="6"/>
        <v>38.825240602536532</v>
      </c>
      <c r="P34">
        <f t="shared" si="7"/>
        <v>0.19356337325374248</v>
      </c>
      <c r="Q34">
        <f t="shared" si="8"/>
        <v>2.9579136058438831</v>
      </c>
      <c r="R34">
        <f t="shared" si="9"/>
        <v>0.18679173570216928</v>
      </c>
      <c r="S34">
        <f t="shared" si="10"/>
        <v>0.11733350339611452</v>
      </c>
      <c r="T34">
        <f t="shared" si="11"/>
        <v>231.28673014884734</v>
      </c>
      <c r="U34">
        <f t="shared" si="12"/>
        <v>36.53253112494729</v>
      </c>
      <c r="V34">
        <f t="shared" si="13"/>
        <v>35.7332033333333</v>
      </c>
      <c r="W34">
        <f t="shared" si="14"/>
        <v>5.8817952254463473</v>
      </c>
      <c r="X34">
        <f t="shared" si="15"/>
        <v>61.610652930434206</v>
      </c>
      <c r="Y34">
        <f t="shared" si="16"/>
        <v>3.7285868538840847</v>
      </c>
      <c r="Z34">
        <f t="shared" si="17"/>
        <v>6.0518541462206299</v>
      </c>
      <c r="AA34">
        <f t="shared" si="18"/>
        <v>2.1532083715622625</v>
      </c>
      <c r="AB34">
        <f t="shared" si="19"/>
        <v>-182.90993848455901</v>
      </c>
      <c r="AC34">
        <f t="shared" si="20"/>
        <v>82.66983889137164</v>
      </c>
      <c r="AD34">
        <f t="shared" si="21"/>
        <v>6.5904725373220066</v>
      </c>
      <c r="AE34">
        <f t="shared" si="22"/>
        <v>137.63710309298199</v>
      </c>
      <c r="AF34">
        <v>0</v>
      </c>
      <c r="AG34">
        <v>0</v>
      </c>
      <c r="AH34">
        <f t="shared" si="23"/>
        <v>1</v>
      </c>
      <c r="AI34">
        <f t="shared" si="24"/>
        <v>0</v>
      </c>
      <c r="AJ34">
        <f t="shared" si="25"/>
        <v>52130.360513534186</v>
      </c>
      <c r="AK34" t="s">
        <v>293</v>
      </c>
      <c r="AL34">
        <v>10143.9</v>
      </c>
      <c r="AM34">
        <v>715.47692307692296</v>
      </c>
      <c r="AN34">
        <v>3262.08</v>
      </c>
      <c r="AO34">
        <f t="shared" si="26"/>
        <v>0.78066849277855754</v>
      </c>
      <c r="AP34">
        <v>-0.57774747981622299</v>
      </c>
      <c r="AQ34" t="s">
        <v>385</v>
      </c>
      <c r="AR34">
        <v>15397</v>
      </c>
      <c r="AS34">
        <v>1093.47423076923</v>
      </c>
      <c r="AT34">
        <v>1418.96</v>
      </c>
      <c r="AU34">
        <f t="shared" si="27"/>
        <v>0.22938332950243145</v>
      </c>
      <c r="AV34">
        <v>0.5</v>
      </c>
      <c r="AW34">
        <f t="shared" si="28"/>
        <v>1180.1641185651702</v>
      </c>
      <c r="AX34">
        <f t="shared" si="29"/>
        <v>13.862406193199725</v>
      </c>
      <c r="AY34">
        <f t="shared" si="30"/>
        <v>135.35498743789051</v>
      </c>
      <c r="AZ34">
        <f t="shared" si="31"/>
        <v>1.2235716580310982E-2</v>
      </c>
      <c r="BA34">
        <f t="shared" si="32"/>
        <v>1.2989231549867508</v>
      </c>
      <c r="BB34" t="s">
        <v>386</v>
      </c>
      <c r="BC34">
        <v>1093.47423076923</v>
      </c>
      <c r="BD34">
        <v>727.01</v>
      </c>
      <c r="BE34">
        <f t="shared" si="33"/>
        <v>0.48764588149066923</v>
      </c>
      <c r="BF34">
        <f t="shared" si="34"/>
        <v>0.47038914550295552</v>
      </c>
      <c r="BG34">
        <f t="shared" si="35"/>
        <v>0.72704895722800555</v>
      </c>
      <c r="BH34">
        <f t="shared" si="36"/>
        <v>0.4626774685958232</v>
      </c>
      <c r="BI34">
        <f t="shared" si="37"/>
        <v>0.72375629194124047</v>
      </c>
      <c r="BJ34">
        <f t="shared" si="38"/>
        <v>0.31274409862547153</v>
      </c>
      <c r="BK34">
        <f t="shared" si="39"/>
        <v>0.68725590137452852</v>
      </c>
      <c r="BL34">
        <f t="shared" si="40"/>
        <v>1399.9753333333299</v>
      </c>
      <c r="BM34">
        <f t="shared" si="41"/>
        <v>1180.1641185651702</v>
      </c>
      <c r="BN34">
        <f t="shared" si="42"/>
        <v>0.84298922307095869</v>
      </c>
      <c r="BO34">
        <f t="shared" si="43"/>
        <v>0.19597844614191717</v>
      </c>
      <c r="BP34">
        <v>6</v>
      </c>
      <c r="BQ34">
        <v>0.5</v>
      </c>
      <c r="BR34" t="s">
        <v>296</v>
      </c>
      <c r="BS34">
        <v>2</v>
      </c>
      <c r="BT34">
        <v>1605300875.25</v>
      </c>
      <c r="BU34">
        <v>381.47403333333301</v>
      </c>
      <c r="BV34">
        <v>400.00110000000001</v>
      </c>
      <c r="BW34">
        <v>36.634906666666701</v>
      </c>
      <c r="BX34">
        <v>31.8417766666667</v>
      </c>
      <c r="BY34">
        <v>381.570533333333</v>
      </c>
      <c r="BZ34">
        <v>35.558929999999997</v>
      </c>
      <c r="CA34">
        <v>500.17463333333302</v>
      </c>
      <c r="CB34">
        <v>101.6769</v>
      </c>
      <c r="CC34">
        <v>9.9989670000000003E-2</v>
      </c>
      <c r="CD34">
        <v>36.251616666666699</v>
      </c>
      <c r="CE34">
        <v>35.7332033333333</v>
      </c>
      <c r="CF34">
        <v>999.9</v>
      </c>
      <c r="CG34">
        <v>0</v>
      </c>
      <c r="CH34">
        <v>0</v>
      </c>
      <c r="CI34">
        <v>9994.9826666666704</v>
      </c>
      <c r="CJ34">
        <v>0</v>
      </c>
      <c r="CK34">
        <v>243.59899999999999</v>
      </c>
      <c r="CL34">
        <v>1399.9753333333299</v>
      </c>
      <c r="CM34">
        <v>0.90000313333333304</v>
      </c>
      <c r="CN34">
        <v>9.999711E-2</v>
      </c>
      <c r="CO34">
        <v>0</v>
      </c>
      <c r="CP34">
        <v>1095.34433333333</v>
      </c>
      <c r="CQ34">
        <v>4.9994800000000001</v>
      </c>
      <c r="CR34">
        <v>15507.3066666667</v>
      </c>
      <c r="CS34">
        <v>11417.38</v>
      </c>
      <c r="CT34">
        <v>46.458066666666703</v>
      </c>
      <c r="CU34">
        <v>47.625</v>
      </c>
      <c r="CV34">
        <v>47.074599999999997</v>
      </c>
      <c r="CW34">
        <v>47.612400000000001</v>
      </c>
      <c r="CX34">
        <v>49.116466666666703</v>
      </c>
      <c r="CY34">
        <v>1255.48166666667</v>
      </c>
      <c r="CZ34">
        <v>139.494666666667</v>
      </c>
      <c r="DA34">
        <v>0</v>
      </c>
      <c r="DB34">
        <v>141.200000047684</v>
      </c>
      <c r="DC34">
        <v>0</v>
      </c>
      <c r="DD34">
        <v>1093.47423076923</v>
      </c>
      <c r="DE34">
        <v>-394.30598237505598</v>
      </c>
      <c r="DF34">
        <v>-5503.7333258910303</v>
      </c>
      <c r="DG34">
        <v>15481.2</v>
      </c>
      <c r="DH34">
        <v>15</v>
      </c>
      <c r="DI34">
        <v>1605299874.5999999</v>
      </c>
      <c r="DJ34" t="s">
        <v>367</v>
      </c>
      <c r="DK34">
        <v>1605299874.5999999</v>
      </c>
      <c r="DL34">
        <v>1605299874.0999999</v>
      </c>
      <c r="DM34">
        <v>4</v>
      </c>
      <c r="DN34">
        <v>1E-3</v>
      </c>
      <c r="DO34">
        <v>4.2000000000000003E-2</v>
      </c>
      <c r="DP34">
        <v>-0.11</v>
      </c>
      <c r="DQ34">
        <v>0.55100000000000005</v>
      </c>
      <c r="DR34">
        <v>400</v>
      </c>
      <c r="DS34">
        <v>31</v>
      </c>
      <c r="DT34">
        <v>0.17</v>
      </c>
      <c r="DU34">
        <v>0.04</v>
      </c>
      <c r="DV34">
        <v>13.8630840295812</v>
      </c>
      <c r="DW34">
        <v>-3.7383158671107898E-2</v>
      </c>
      <c r="DX34">
        <v>1.5123053443090799E-2</v>
      </c>
      <c r="DY34">
        <v>1</v>
      </c>
      <c r="DZ34">
        <v>-18.527799999999999</v>
      </c>
      <c r="EA34">
        <v>-3.64548387096243E-2</v>
      </c>
      <c r="EB34">
        <v>1.8149380154705099E-2</v>
      </c>
      <c r="EC34">
        <v>1</v>
      </c>
      <c r="ED34">
        <v>4.7925354838709699</v>
      </c>
      <c r="EE34">
        <v>0.14127967741935701</v>
      </c>
      <c r="EF34">
        <v>1.05992847715822E-2</v>
      </c>
      <c r="EG34">
        <v>1</v>
      </c>
      <c r="EH34">
        <v>3</v>
      </c>
      <c r="EI34">
        <v>3</v>
      </c>
      <c r="EJ34" t="s">
        <v>298</v>
      </c>
      <c r="EK34">
        <v>100</v>
      </c>
      <c r="EL34">
        <v>100</v>
      </c>
      <c r="EM34">
        <v>-9.6000000000000002E-2</v>
      </c>
      <c r="EN34">
        <v>1.0769</v>
      </c>
      <c r="EO34">
        <v>5.7124132430300102E-2</v>
      </c>
      <c r="EP34">
        <v>-1.6043650578588901E-5</v>
      </c>
      <c r="EQ34">
        <v>-1.15305589960158E-6</v>
      </c>
      <c r="ER34">
        <v>3.6581349982770798E-10</v>
      </c>
      <c r="ES34">
        <v>0.55141428571427298</v>
      </c>
      <c r="ET34">
        <v>0</v>
      </c>
      <c r="EU34">
        <v>0</v>
      </c>
      <c r="EV34">
        <v>0</v>
      </c>
      <c r="EW34">
        <v>18</v>
      </c>
      <c r="EX34">
        <v>2225</v>
      </c>
      <c r="EY34">
        <v>1</v>
      </c>
      <c r="EZ34">
        <v>25</v>
      </c>
      <c r="FA34">
        <v>16.8</v>
      </c>
      <c r="FB34">
        <v>16.8</v>
      </c>
      <c r="FC34">
        <v>2</v>
      </c>
      <c r="FD34">
        <v>515.33699999999999</v>
      </c>
      <c r="FE34">
        <v>503.86799999999999</v>
      </c>
      <c r="FF34">
        <v>35.213200000000001</v>
      </c>
      <c r="FG34">
        <v>34.832099999999997</v>
      </c>
      <c r="FH34">
        <v>29.9999</v>
      </c>
      <c r="FI34">
        <v>34.672499999999999</v>
      </c>
      <c r="FJ34">
        <v>34.695500000000003</v>
      </c>
      <c r="FK34">
        <v>19.2149</v>
      </c>
      <c r="FL34">
        <v>0</v>
      </c>
      <c r="FM34">
        <v>100</v>
      </c>
      <c r="FN34">
        <v>-999.9</v>
      </c>
      <c r="FO34">
        <v>400</v>
      </c>
      <c r="FP34">
        <v>36.6982</v>
      </c>
      <c r="FQ34">
        <v>97.594499999999996</v>
      </c>
      <c r="FR34">
        <v>102.06100000000001</v>
      </c>
    </row>
    <row r="35" spans="1:174" x14ac:dyDescent="0.25">
      <c r="A35">
        <v>19</v>
      </c>
      <c r="B35">
        <v>1605301146</v>
      </c>
      <c r="C35">
        <v>4126.9000000953702</v>
      </c>
      <c r="D35" t="s">
        <v>387</v>
      </c>
      <c r="E35" t="s">
        <v>388</v>
      </c>
      <c r="F35" t="s">
        <v>389</v>
      </c>
      <c r="G35" t="s">
        <v>319</v>
      </c>
      <c r="H35">
        <v>1605301138</v>
      </c>
      <c r="I35">
        <f t="shared" si="0"/>
        <v>3.0023721138296476E-3</v>
      </c>
      <c r="J35">
        <f t="shared" si="1"/>
        <v>3.0023721138296477</v>
      </c>
      <c r="K35">
        <f t="shared" si="2"/>
        <v>10.936420578342251</v>
      </c>
      <c r="L35">
        <f t="shared" si="3"/>
        <v>385.47767741935502</v>
      </c>
      <c r="M35">
        <f t="shared" si="4"/>
        <v>239.74896508713013</v>
      </c>
      <c r="N35">
        <f t="shared" si="5"/>
        <v>24.403963039134538</v>
      </c>
      <c r="O35">
        <f t="shared" si="6"/>
        <v>39.237637537807871</v>
      </c>
      <c r="P35">
        <f t="shared" si="7"/>
        <v>0.1331648762770532</v>
      </c>
      <c r="Q35">
        <f t="shared" si="8"/>
        <v>2.9598872224819059</v>
      </c>
      <c r="R35">
        <f t="shared" si="9"/>
        <v>0.12992387806748193</v>
      </c>
      <c r="S35">
        <f t="shared" si="10"/>
        <v>8.1487044704084327E-2</v>
      </c>
      <c r="T35">
        <f t="shared" si="11"/>
        <v>231.29002487493213</v>
      </c>
      <c r="U35">
        <f t="shared" si="12"/>
        <v>36.756317444949907</v>
      </c>
      <c r="V35">
        <f t="shared" si="13"/>
        <v>35.631861290322597</v>
      </c>
      <c r="W35">
        <f t="shared" si="14"/>
        <v>5.8490408841246477</v>
      </c>
      <c r="X35">
        <f t="shared" si="15"/>
        <v>59.812772281097196</v>
      </c>
      <c r="Y35">
        <f t="shared" si="16"/>
        <v>3.6060618411133896</v>
      </c>
      <c r="Z35">
        <f t="shared" si="17"/>
        <v>6.0289160719156696</v>
      </c>
      <c r="AA35">
        <f t="shared" si="18"/>
        <v>2.2429790430112582</v>
      </c>
      <c r="AB35">
        <f t="shared" si="19"/>
        <v>-132.40461021988747</v>
      </c>
      <c r="AC35">
        <f t="shared" si="20"/>
        <v>87.857018005853078</v>
      </c>
      <c r="AD35">
        <f t="shared" si="21"/>
        <v>6.9935345144618566</v>
      </c>
      <c r="AE35">
        <f t="shared" si="22"/>
        <v>193.73596717535958</v>
      </c>
      <c r="AF35">
        <v>0</v>
      </c>
      <c r="AG35">
        <v>0</v>
      </c>
      <c r="AH35">
        <f t="shared" si="23"/>
        <v>1</v>
      </c>
      <c r="AI35">
        <f t="shared" si="24"/>
        <v>0</v>
      </c>
      <c r="AJ35">
        <f t="shared" si="25"/>
        <v>52198.298709112183</v>
      </c>
      <c r="AK35" t="s">
        <v>293</v>
      </c>
      <c r="AL35">
        <v>10143.9</v>
      </c>
      <c r="AM35">
        <v>715.47692307692296</v>
      </c>
      <c r="AN35">
        <v>3262.08</v>
      </c>
      <c r="AO35">
        <f t="shared" si="26"/>
        <v>0.78066849277855754</v>
      </c>
      <c r="AP35">
        <v>-0.57774747981622299</v>
      </c>
      <c r="AQ35" t="s">
        <v>390</v>
      </c>
      <c r="AR35">
        <v>15375.1</v>
      </c>
      <c r="AS35">
        <v>816.70568000000003</v>
      </c>
      <c r="AT35">
        <v>1057.23</v>
      </c>
      <c r="AU35">
        <f t="shared" si="27"/>
        <v>0.22750425167655097</v>
      </c>
      <c r="AV35">
        <v>0.5</v>
      </c>
      <c r="AW35">
        <f t="shared" si="28"/>
        <v>1180.176458355636</v>
      </c>
      <c r="AX35">
        <f t="shared" si="29"/>
        <v>10.936420578342251</v>
      </c>
      <c r="AY35">
        <f t="shared" si="30"/>
        <v>134.24758100224059</v>
      </c>
      <c r="AZ35">
        <f t="shared" si="31"/>
        <v>9.7563105725743757E-3</v>
      </c>
      <c r="BA35">
        <f t="shared" si="32"/>
        <v>2.0854970063278566</v>
      </c>
      <c r="BB35" t="s">
        <v>391</v>
      </c>
      <c r="BC35">
        <v>816.70568000000003</v>
      </c>
      <c r="BD35">
        <v>623.53</v>
      </c>
      <c r="BE35">
        <f t="shared" si="33"/>
        <v>0.41022294108188384</v>
      </c>
      <c r="BF35">
        <f t="shared" si="34"/>
        <v>0.55458685727461365</v>
      </c>
      <c r="BG35">
        <f t="shared" si="35"/>
        <v>0.83562941767258525</v>
      </c>
      <c r="BH35">
        <f t="shared" si="36"/>
        <v>0.70379562392100425</v>
      </c>
      <c r="BI35">
        <f t="shared" si="37"/>
        <v>0.86580041467003999</v>
      </c>
      <c r="BJ35">
        <f t="shared" si="38"/>
        <v>0.42341023404715372</v>
      </c>
      <c r="BK35">
        <f t="shared" si="39"/>
        <v>0.57658976595284628</v>
      </c>
      <c r="BL35">
        <f t="shared" si="40"/>
        <v>1399.9893548387099</v>
      </c>
      <c r="BM35">
        <f t="shared" si="41"/>
        <v>1180.176458355636</v>
      </c>
      <c r="BN35">
        <f t="shared" si="42"/>
        <v>0.84298959436845278</v>
      </c>
      <c r="BO35">
        <f t="shared" si="43"/>
        <v>0.1959791887369057</v>
      </c>
      <c r="BP35">
        <v>6</v>
      </c>
      <c r="BQ35">
        <v>0.5</v>
      </c>
      <c r="BR35" t="s">
        <v>296</v>
      </c>
      <c r="BS35">
        <v>2</v>
      </c>
      <c r="BT35">
        <v>1605301138</v>
      </c>
      <c r="BU35">
        <v>385.47767741935502</v>
      </c>
      <c r="BV35">
        <v>399.98458064516097</v>
      </c>
      <c r="BW35">
        <v>35.426606451612898</v>
      </c>
      <c r="BX35">
        <v>31.9527419354839</v>
      </c>
      <c r="BY35">
        <v>385.577258064516</v>
      </c>
      <c r="BZ35">
        <v>34.408358064516101</v>
      </c>
      <c r="CA35">
        <v>500.19364516129002</v>
      </c>
      <c r="CB35">
        <v>101.68967741935499</v>
      </c>
      <c r="CC35">
        <v>9.9971725806451597E-2</v>
      </c>
      <c r="CD35">
        <v>36.182435483870997</v>
      </c>
      <c r="CE35">
        <v>35.631861290322597</v>
      </c>
      <c r="CF35">
        <v>999.9</v>
      </c>
      <c r="CG35">
        <v>0</v>
      </c>
      <c r="CH35">
        <v>0</v>
      </c>
      <c r="CI35">
        <v>10004.9187096774</v>
      </c>
      <c r="CJ35">
        <v>0</v>
      </c>
      <c r="CK35">
        <v>246.46145161290301</v>
      </c>
      <c r="CL35">
        <v>1399.9893548387099</v>
      </c>
      <c r="CM35">
        <v>0.89999180645161303</v>
      </c>
      <c r="CN35">
        <v>0.10000805161290301</v>
      </c>
      <c r="CO35">
        <v>0</v>
      </c>
      <c r="CP35">
        <v>816.977967741935</v>
      </c>
      <c r="CQ35">
        <v>4.9994800000000001</v>
      </c>
      <c r="CR35">
        <v>11651.1419354839</v>
      </c>
      <c r="CS35">
        <v>11417.4580645161</v>
      </c>
      <c r="CT35">
        <v>46.332322580645098</v>
      </c>
      <c r="CU35">
        <v>47.503999999999998</v>
      </c>
      <c r="CV35">
        <v>46.912999999999997</v>
      </c>
      <c r="CW35">
        <v>47.511935483871</v>
      </c>
      <c r="CX35">
        <v>48.997774193548402</v>
      </c>
      <c r="CY35">
        <v>1255.4783870967699</v>
      </c>
      <c r="CZ35">
        <v>139.51354838709699</v>
      </c>
      <c r="DA35">
        <v>0</v>
      </c>
      <c r="DB35">
        <v>261.90000009536698</v>
      </c>
      <c r="DC35">
        <v>0</v>
      </c>
      <c r="DD35">
        <v>816.70568000000003</v>
      </c>
      <c r="DE35">
        <v>-27.9480000053616</v>
      </c>
      <c r="DF35">
        <v>-472.45384613978302</v>
      </c>
      <c r="DG35">
        <v>11646.672</v>
      </c>
      <c r="DH35">
        <v>15</v>
      </c>
      <c r="DI35">
        <v>1605299874.5999999</v>
      </c>
      <c r="DJ35" t="s">
        <v>367</v>
      </c>
      <c r="DK35">
        <v>1605299874.5999999</v>
      </c>
      <c r="DL35">
        <v>1605299874.0999999</v>
      </c>
      <c r="DM35">
        <v>4</v>
      </c>
      <c r="DN35">
        <v>1E-3</v>
      </c>
      <c r="DO35">
        <v>4.2000000000000003E-2</v>
      </c>
      <c r="DP35">
        <v>-0.11</v>
      </c>
      <c r="DQ35">
        <v>0.55100000000000005</v>
      </c>
      <c r="DR35">
        <v>400</v>
      </c>
      <c r="DS35">
        <v>31</v>
      </c>
      <c r="DT35">
        <v>0.17</v>
      </c>
      <c r="DU35">
        <v>0.04</v>
      </c>
      <c r="DV35">
        <v>10.939876007028801</v>
      </c>
      <c r="DW35">
        <v>-0.75420641448950498</v>
      </c>
      <c r="DX35">
        <v>5.7371405509075997E-2</v>
      </c>
      <c r="DY35">
        <v>0</v>
      </c>
      <c r="DZ35">
        <v>-14.5068548387097</v>
      </c>
      <c r="EA35">
        <v>1.0139661290322901</v>
      </c>
      <c r="EB35">
        <v>7.8331519790668797E-2</v>
      </c>
      <c r="EC35">
        <v>0</v>
      </c>
      <c r="ED35">
        <v>3.4738632258064501</v>
      </c>
      <c r="EE35">
        <v>-0.26534225806452</v>
      </c>
      <c r="EF35">
        <v>1.9796880397303498E-2</v>
      </c>
      <c r="EG35">
        <v>0</v>
      </c>
      <c r="EH35">
        <v>0</v>
      </c>
      <c r="EI35">
        <v>3</v>
      </c>
      <c r="EJ35" t="s">
        <v>303</v>
      </c>
      <c r="EK35">
        <v>100</v>
      </c>
      <c r="EL35">
        <v>100</v>
      </c>
      <c r="EM35">
        <v>-0.1</v>
      </c>
      <c r="EN35">
        <v>1.0168999999999999</v>
      </c>
      <c r="EO35">
        <v>5.7124132430300102E-2</v>
      </c>
      <c r="EP35">
        <v>-1.6043650578588901E-5</v>
      </c>
      <c r="EQ35">
        <v>-1.15305589960158E-6</v>
      </c>
      <c r="ER35">
        <v>3.6581349982770798E-10</v>
      </c>
      <c r="ES35">
        <v>0.55141428571427298</v>
      </c>
      <c r="ET35">
        <v>0</v>
      </c>
      <c r="EU35">
        <v>0</v>
      </c>
      <c r="EV35">
        <v>0</v>
      </c>
      <c r="EW35">
        <v>18</v>
      </c>
      <c r="EX35">
        <v>2225</v>
      </c>
      <c r="EY35">
        <v>1</v>
      </c>
      <c r="EZ35">
        <v>25</v>
      </c>
      <c r="FA35">
        <v>21.2</v>
      </c>
      <c r="FB35">
        <v>21.2</v>
      </c>
      <c r="FC35">
        <v>2</v>
      </c>
      <c r="FD35">
        <v>512.82299999999998</v>
      </c>
      <c r="FE35">
        <v>504.12799999999999</v>
      </c>
      <c r="FF35">
        <v>35.1038</v>
      </c>
      <c r="FG35">
        <v>34.761000000000003</v>
      </c>
      <c r="FH35">
        <v>29.9999</v>
      </c>
      <c r="FI35">
        <v>34.608800000000002</v>
      </c>
      <c r="FJ35">
        <v>34.634799999999998</v>
      </c>
      <c r="FK35">
        <v>19.2319</v>
      </c>
      <c r="FL35">
        <v>0</v>
      </c>
      <c r="FM35">
        <v>100</v>
      </c>
      <c r="FN35">
        <v>-999.9</v>
      </c>
      <c r="FO35">
        <v>400</v>
      </c>
      <c r="FP35">
        <v>36.323999999999998</v>
      </c>
      <c r="FQ35">
        <v>97.618499999999997</v>
      </c>
      <c r="FR35">
        <v>102.07</v>
      </c>
    </row>
    <row r="36" spans="1:174" x14ac:dyDescent="0.25">
      <c r="A36">
        <v>20</v>
      </c>
      <c r="B36">
        <v>1605301352.5</v>
      </c>
      <c r="C36">
        <v>4333.4000000953702</v>
      </c>
      <c r="D36" t="s">
        <v>394</v>
      </c>
      <c r="E36" t="s">
        <v>395</v>
      </c>
      <c r="F36" t="s">
        <v>389</v>
      </c>
      <c r="G36" t="s">
        <v>319</v>
      </c>
      <c r="H36">
        <v>1605301344.75</v>
      </c>
      <c r="I36">
        <f t="shared" si="0"/>
        <v>1.7018041699412812E-3</v>
      </c>
      <c r="J36">
        <f t="shared" si="1"/>
        <v>1.7018041699412811</v>
      </c>
      <c r="K36">
        <f t="shared" si="2"/>
        <v>6.6171474571050402</v>
      </c>
      <c r="L36">
        <f t="shared" si="3"/>
        <v>391.26100000000002</v>
      </c>
      <c r="M36">
        <f t="shared" si="4"/>
        <v>220.22455752788852</v>
      </c>
      <c r="N36">
        <f t="shared" si="5"/>
        <v>22.416371185400955</v>
      </c>
      <c r="O36">
        <f t="shared" si="6"/>
        <v>39.825948135963344</v>
      </c>
      <c r="P36">
        <f t="shared" si="7"/>
        <v>6.7492707954695585E-2</v>
      </c>
      <c r="Q36">
        <f t="shared" si="8"/>
        <v>2.9596898706386181</v>
      </c>
      <c r="R36">
        <f t="shared" si="9"/>
        <v>6.6649184778639861E-2</v>
      </c>
      <c r="S36">
        <f t="shared" si="10"/>
        <v>4.173064926849588E-2</v>
      </c>
      <c r="T36">
        <f t="shared" si="11"/>
        <v>231.28849367402853</v>
      </c>
      <c r="U36">
        <f t="shared" si="12"/>
        <v>37.12406000319411</v>
      </c>
      <c r="V36">
        <f t="shared" si="13"/>
        <v>35.924570000000003</v>
      </c>
      <c r="W36">
        <f t="shared" si="14"/>
        <v>5.9440808228687647</v>
      </c>
      <c r="X36">
        <f t="shared" si="15"/>
        <v>57.365779755184498</v>
      </c>
      <c r="Y36">
        <f t="shared" si="16"/>
        <v>3.4651594270394295</v>
      </c>
      <c r="Z36">
        <f t="shared" si="17"/>
        <v>6.0404642660265795</v>
      </c>
      <c r="AA36">
        <f t="shared" si="18"/>
        <v>2.4789213958293352</v>
      </c>
      <c r="AB36">
        <f t="shared" si="19"/>
        <v>-75.049563894410497</v>
      </c>
      <c r="AC36">
        <f t="shared" si="20"/>
        <v>46.707754781529609</v>
      </c>
      <c r="AD36">
        <f t="shared" si="21"/>
        <v>3.7241620855998123</v>
      </c>
      <c r="AE36">
        <f t="shared" si="22"/>
        <v>206.67084664674746</v>
      </c>
      <c r="AF36">
        <v>0</v>
      </c>
      <c r="AG36">
        <v>0</v>
      </c>
      <c r="AH36">
        <f t="shared" si="23"/>
        <v>1</v>
      </c>
      <c r="AI36">
        <f t="shared" si="24"/>
        <v>0</v>
      </c>
      <c r="AJ36">
        <f t="shared" si="25"/>
        <v>52186.7929555886</v>
      </c>
      <c r="AK36" t="s">
        <v>293</v>
      </c>
      <c r="AL36">
        <v>10143.9</v>
      </c>
      <c r="AM36">
        <v>715.47692307692296</v>
      </c>
      <c r="AN36">
        <v>3262.08</v>
      </c>
      <c r="AO36">
        <f t="shared" si="26"/>
        <v>0.78066849277855754</v>
      </c>
      <c r="AP36">
        <v>-0.57774747981622299</v>
      </c>
      <c r="AQ36" t="s">
        <v>396</v>
      </c>
      <c r="AR36">
        <v>15376.5</v>
      </c>
      <c r="AS36">
        <v>870.23764000000006</v>
      </c>
      <c r="AT36">
        <v>1053.21</v>
      </c>
      <c r="AU36">
        <f t="shared" si="27"/>
        <v>0.17372827831106807</v>
      </c>
      <c r="AV36">
        <v>0.5</v>
      </c>
      <c r="AW36">
        <f t="shared" si="28"/>
        <v>1180.174621554331</v>
      </c>
      <c r="AX36">
        <f t="shared" si="29"/>
        <v>6.6171474571050402</v>
      </c>
      <c r="AY36">
        <f t="shared" si="30"/>
        <v>102.51485255452512</v>
      </c>
      <c r="AZ36">
        <f t="shared" si="31"/>
        <v>6.0964664088822181E-3</v>
      </c>
      <c r="BA36">
        <f t="shared" si="32"/>
        <v>2.0972740479106728</v>
      </c>
      <c r="BB36" t="s">
        <v>397</v>
      </c>
      <c r="BC36">
        <v>870.23764000000006</v>
      </c>
      <c r="BD36">
        <v>635.29</v>
      </c>
      <c r="BE36">
        <f t="shared" si="33"/>
        <v>0.39680595512765737</v>
      </c>
      <c r="BF36">
        <f t="shared" si="34"/>
        <v>0.43781671133231226</v>
      </c>
      <c r="BG36">
        <f t="shared" si="35"/>
        <v>0.84090087140578418</v>
      </c>
      <c r="BH36">
        <f t="shared" si="36"/>
        <v>0.54176618312595493</v>
      </c>
      <c r="BI36">
        <f t="shared" si="37"/>
        <v>0.86737898811810843</v>
      </c>
      <c r="BJ36">
        <f t="shared" si="38"/>
        <v>0.31961451189620416</v>
      </c>
      <c r="BK36">
        <f t="shared" si="39"/>
        <v>0.68038548810379584</v>
      </c>
      <c r="BL36">
        <f t="shared" si="40"/>
        <v>1399.9880000000001</v>
      </c>
      <c r="BM36">
        <f t="shared" si="41"/>
        <v>1180.174621554331</v>
      </c>
      <c r="BN36">
        <f t="shared" si="42"/>
        <v>0.84298909815964918</v>
      </c>
      <c r="BO36">
        <f t="shared" si="43"/>
        <v>0.19597819631929853</v>
      </c>
      <c r="BP36">
        <v>6</v>
      </c>
      <c r="BQ36">
        <v>0.5</v>
      </c>
      <c r="BR36" t="s">
        <v>296</v>
      </c>
      <c r="BS36">
        <v>2</v>
      </c>
      <c r="BT36">
        <v>1605301344.75</v>
      </c>
      <c r="BU36">
        <v>391.26100000000002</v>
      </c>
      <c r="BV36">
        <v>399.99703333333298</v>
      </c>
      <c r="BW36">
        <v>34.042673333333298</v>
      </c>
      <c r="BX36">
        <v>32.070833333333297</v>
      </c>
      <c r="BY36">
        <v>391.36489999999998</v>
      </c>
      <c r="BZ36">
        <v>33.091056666666702</v>
      </c>
      <c r="CA36">
        <v>500.203933333333</v>
      </c>
      <c r="CB36">
        <v>101.6887</v>
      </c>
      <c r="CC36">
        <v>9.9998939999999994E-2</v>
      </c>
      <c r="CD36">
        <v>36.217293333333302</v>
      </c>
      <c r="CE36">
        <v>35.924570000000003</v>
      </c>
      <c r="CF36">
        <v>999.9</v>
      </c>
      <c r="CG36">
        <v>0</v>
      </c>
      <c r="CH36">
        <v>0</v>
      </c>
      <c r="CI36">
        <v>10003.895333333299</v>
      </c>
      <c r="CJ36">
        <v>0</v>
      </c>
      <c r="CK36">
        <v>289.61163333333297</v>
      </c>
      <c r="CL36">
        <v>1399.9880000000001</v>
      </c>
      <c r="CM36">
        <v>0.900007</v>
      </c>
      <c r="CN36">
        <v>9.9993100000000001E-2</v>
      </c>
      <c r="CO36">
        <v>0</v>
      </c>
      <c r="CP36">
        <v>870.41046666666705</v>
      </c>
      <c r="CQ36">
        <v>4.9994800000000001</v>
      </c>
      <c r="CR36">
        <v>12401.7933333333</v>
      </c>
      <c r="CS36">
        <v>11417.496666666701</v>
      </c>
      <c r="CT36">
        <v>46.312066666666603</v>
      </c>
      <c r="CU36">
        <v>47.5041333333333</v>
      </c>
      <c r="CV36">
        <v>46.8915333333333</v>
      </c>
      <c r="CW36">
        <v>47.491599999999998</v>
      </c>
      <c r="CX36">
        <v>48.974866666666699</v>
      </c>
      <c r="CY36">
        <v>1255.498</v>
      </c>
      <c r="CZ36">
        <v>139.49</v>
      </c>
      <c r="DA36">
        <v>0</v>
      </c>
      <c r="DB36">
        <v>205.299999952316</v>
      </c>
      <c r="DC36">
        <v>0</v>
      </c>
      <c r="DD36">
        <v>870.23764000000006</v>
      </c>
      <c r="DE36">
        <v>-34.830615398120202</v>
      </c>
      <c r="DF36">
        <v>-582.546153976357</v>
      </c>
      <c r="DG36">
        <v>12398.575999999999</v>
      </c>
      <c r="DH36">
        <v>15</v>
      </c>
      <c r="DI36">
        <v>1605299874.5999999</v>
      </c>
      <c r="DJ36" t="s">
        <v>367</v>
      </c>
      <c r="DK36">
        <v>1605299874.5999999</v>
      </c>
      <c r="DL36">
        <v>1605299874.0999999</v>
      </c>
      <c r="DM36">
        <v>4</v>
      </c>
      <c r="DN36">
        <v>1E-3</v>
      </c>
      <c r="DO36">
        <v>4.2000000000000003E-2</v>
      </c>
      <c r="DP36">
        <v>-0.11</v>
      </c>
      <c r="DQ36">
        <v>0.55100000000000005</v>
      </c>
      <c r="DR36">
        <v>400</v>
      </c>
      <c r="DS36">
        <v>31</v>
      </c>
      <c r="DT36">
        <v>0.17</v>
      </c>
      <c r="DU36">
        <v>0.04</v>
      </c>
      <c r="DV36">
        <v>6.6192348470411302</v>
      </c>
      <c r="DW36">
        <v>-0.19879287341478399</v>
      </c>
      <c r="DX36">
        <v>1.9188461290767699E-2</v>
      </c>
      <c r="DY36">
        <v>1</v>
      </c>
      <c r="DZ36">
        <v>-8.7376380645161298</v>
      </c>
      <c r="EA36">
        <v>0.241595322580692</v>
      </c>
      <c r="EB36">
        <v>2.3677787388367601E-2</v>
      </c>
      <c r="EC36">
        <v>0</v>
      </c>
      <c r="ED36">
        <v>1.97197225806452</v>
      </c>
      <c r="EE36">
        <v>-1.6972741935487701E-2</v>
      </c>
      <c r="EF36">
        <v>1.68558348216227E-3</v>
      </c>
      <c r="EG36">
        <v>1</v>
      </c>
      <c r="EH36">
        <v>2</v>
      </c>
      <c r="EI36">
        <v>3</v>
      </c>
      <c r="EJ36" t="s">
        <v>326</v>
      </c>
      <c r="EK36">
        <v>100</v>
      </c>
      <c r="EL36">
        <v>100</v>
      </c>
      <c r="EM36">
        <v>-0.10299999999999999</v>
      </c>
      <c r="EN36">
        <v>0.95169999999999999</v>
      </c>
      <c r="EO36">
        <v>5.7124132430300102E-2</v>
      </c>
      <c r="EP36">
        <v>-1.6043650578588901E-5</v>
      </c>
      <c r="EQ36">
        <v>-1.15305589960158E-6</v>
      </c>
      <c r="ER36">
        <v>3.6581349982770798E-10</v>
      </c>
      <c r="ES36">
        <v>0.55141428571427298</v>
      </c>
      <c r="ET36">
        <v>0</v>
      </c>
      <c r="EU36">
        <v>0</v>
      </c>
      <c r="EV36">
        <v>0</v>
      </c>
      <c r="EW36">
        <v>18</v>
      </c>
      <c r="EX36">
        <v>2225</v>
      </c>
      <c r="EY36">
        <v>1</v>
      </c>
      <c r="EZ36">
        <v>25</v>
      </c>
      <c r="FA36">
        <v>24.6</v>
      </c>
      <c r="FB36">
        <v>24.6</v>
      </c>
      <c r="FC36">
        <v>2</v>
      </c>
      <c r="FD36">
        <v>512.23400000000004</v>
      </c>
      <c r="FE36">
        <v>503.64699999999999</v>
      </c>
      <c r="FF36">
        <v>35.070700000000002</v>
      </c>
      <c r="FG36">
        <v>34.7104</v>
      </c>
      <c r="FH36">
        <v>30</v>
      </c>
      <c r="FI36">
        <v>34.557200000000002</v>
      </c>
      <c r="FJ36">
        <v>34.585500000000003</v>
      </c>
      <c r="FK36">
        <v>19.237100000000002</v>
      </c>
      <c r="FL36">
        <v>0</v>
      </c>
      <c r="FM36">
        <v>100</v>
      </c>
      <c r="FN36">
        <v>-999.9</v>
      </c>
      <c r="FO36">
        <v>400</v>
      </c>
      <c r="FP36">
        <v>35.216500000000003</v>
      </c>
      <c r="FQ36">
        <v>97.633799999999994</v>
      </c>
      <c r="FR36">
        <v>102.074</v>
      </c>
    </row>
    <row r="37" spans="1:174" x14ac:dyDescent="0.25">
      <c r="A37">
        <v>21</v>
      </c>
      <c r="B37">
        <v>1605301563</v>
      </c>
      <c r="C37">
        <v>4543.9000000953702</v>
      </c>
      <c r="D37" t="s">
        <v>398</v>
      </c>
      <c r="E37" t="s">
        <v>399</v>
      </c>
      <c r="F37" t="s">
        <v>400</v>
      </c>
      <c r="G37" t="s">
        <v>401</v>
      </c>
      <c r="H37">
        <v>1605301555.25</v>
      </c>
      <c r="I37">
        <f t="shared" si="0"/>
        <v>7.1868654262661064E-3</v>
      </c>
      <c r="J37">
        <f t="shared" si="1"/>
        <v>7.186865426266106</v>
      </c>
      <c r="K37">
        <f t="shared" si="2"/>
        <v>17.847325654246212</v>
      </c>
      <c r="L37">
        <f t="shared" si="3"/>
        <v>375.31490000000002</v>
      </c>
      <c r="M37">
        <f t="shared" si="4"/>
        <v>268.82755666748693</v>
      </c>
      <c r="N37">
        <f t="shared" si="5"/>
        <v>27.365537469817184</v>
      </c>
      <c r="O37">
        <f t="shared" si="6"/>
        <v>38.205510202343284</v>
      </c>
      <c r="P37">
        <f t="shared" si="7"/>
        <v>0.31837971039877433</v>
      </c>
      <c r="Q37">
        <f t="shared" si="8"/>
        <v>2.9597994557502667</v>
      </c>
      <c r="R37">
        <f t="shared" si="9"/>
        <v>0.30050355464420631</v>
      </c>
      <c r="S37">
        <f t="shared" si="10"/>
        <v>0.18933713246085959</v>
      </c>
      <c r="T37">
        <f t="shared" si="11"/>
        <v>231.28762528685303</v>
      </c>
      <c r="U37">
        <f t="shared" si="12"/>
        <v>35.576152387039315</v>
      </c>
      <c r="V37">
        <f t="shared" si="13"/>
        <v>35.313303333333302</v>
      </c>
      <c r="W37">
        <f t="shared" si="14"/>
        <v>5.7471108697477646</v>
      </c>
      <c r="X37">
        <f t="shared" si="15"/>
        <v>57.104412685915499</v>
      </c>
      <c r="Y37">
        <f t="shared" si="16"/>
        <v>3.4221999927616245</v>
      </c>
      <c r="Z37">
        <f t="shared" si="17"/>
        <v>5.9928818663880454</v>
      </c>
      <c r="AA37">
        <f t="shared" si="18"/>
        <v>2.3249108769861402</v>
      </c>
      <c r="AB37">
        <f t="shared" si="19"/>
        <v>-316.94076529833529</v>
      </c>
      <c r="AC37">
        <f t="shared" si="20"/>
        <v>121.27062258930695</v>
      </c>
      <c r="AD37">
        <f t="shared" si="21"/>
        <v>9.6335596433766604</v>
      </c>
      <c r="AE37">
        <f t="shared" si="22"/>
        <v>45.251042221201345</v>
      </c>
      <c r="AF37">
        <v>0</v>
      </c>
      <c r="AG37">
        <v>0</v>
      </c>
      <c r="AH37">
        <f t="shared" si="23"/>
        <v>1</v>
      </c>
      <c r="AI37">
        <f t="shared" si="24"/>
        <v>0</v>
      </c>
      <c r="AJ37">
        <f t="shared" si="25"/>
        <v>52214.370198167526</v>
      </c>
      <c r="AK37" t="s">
        <v>293</v>
      </c>
      <c r="AL37">
        <v>10143.9</v>
      </c>
      <c r="AM37">
        <v>715.47692307692296</v>
      </c>
      <c r="AN37">
        <v>3262.08</v>
      </c>
      <c r="AO37">
        <f t="shared" si="26"/>
        <v>0.78066849277855754</v>
      </c>
      <c r="AP37">
        <v>-0.57774747981622299</v>
      </c>
      <c r="AQ37" t="s">
        <v>402</v>
      </c>
      <c r="AR37">
        <v>15375.8</v>
      </c>
      <c r="AS37">
        <v>1143.222</v>
      </c>
      <c r="AT37">
        <v>1526.41</v>
      </c>
      <c r="AU37">
        <f t="shared" si="27"/>
        <v>0.2510387117484818</v>
      </c>
      <c r="AV37">
        <v>0.5</v>
      </c>
      <c r="AW37">
        <f t="shared" si="28"/>
        <v>1180.1671115544668</v>
      </c>
      <c r="AX37">
        <f t="shared" si="29"/>
        <v>17.847325654246212</v>
      </c>
      <c r="AY37">
        <f t="shared" si="30"/>
        <v>148.13381566628007</v>
      </c>
      <c r="AZ37">
        <f t="shared" si="31"/>
        <v>1.5612257750339866E-2</v>
      </c>
      <c r="BA37">
        <f t="shared" si="32"/>
        <v>1.1370929173682036</v>
      </c>
      <c r="BB37" t="s">
        <v>403</v>
      </c>
      <c r="BC37">
        <v>1143.222</v>
      </c>
      <c r="BD37">
        <v>707.39</v>
      </c>
      <c r="BE37">
        <f t="shared" si="33"/>
        <v>0.53656619125922922</v>
      </c>
      <c r="BF37">
        <f t="shared" si="34"/>
        <v>0.46786159068154631</v>
      </c>
      <c r="BG37">
        <f t="shared" si="35"/>
        <v>0.67940532902230788</v>
      </c>
      <c r="BH37">
        <f t="shared" si="36"/>
        <v>0.47252727864293081</v>
      </c>
      <c r="BI37">
        <f t="shared" si="37"/>
        <v>0.68156283000219897</v>
      </c>
      <c r="BJ37">
        <f t="shared" si="38"/>
        <v>0.28949811203092579</v>
      </c>
      <c r="BK37">
        <f t="shared" si="39"/>
        <v>0.71050188796907421</v>
      </c>
      <c r="BL37">
        <f t="shared" si="40"/>
        <v>1399.9786666666701</v>
      </c>
      <c r="BM37">
        <f t="shared" si="41"/>
        <v>1180.1671115544668</v>
      </c>
      <c r="BN37">
        <f t="shared" si="42"/>
        <v>0.84298935380524653</v>
      </c>
      <c r="BO37">
        <f t="shared" si="43"/>
        <v>0.19597870761049307</v>
      </c>
      <c r="BP37">
        <v>6</v>
      </c>
      <c r="BQ37">
        <v>0.5</v>
      </c>
      <c r="BR37" t="s">
        <v>296</v>
      </c>
      <c r="BS37">
        <v>2</v>
      </c>
      <c r="BT37">
        <v>1605301555.25</v>
      </c>
      <c r="BU37">
        <v>375.31490000000002</v>
      </c>
      <c r="BV37">
        <v>399.95786666666697</v>
      </c>
      <c r="BW37">
        <v>33.618256666666703</v>
      </c>
      <c r="BX37">
        <v>25.2875433333333</v>
      </c>
      <c r="BY37">
        <v>375.34179999999998</v>
      </c>
      <c r="BZ37">
        <v>33.024619999999999</v>
      </c>
      <c r="CA37">
        <v>500.215666666667</v>
      </c>
      <c r="CB37">
        <v>101.69589999999999</v>
      </c>
      <c r="CC37">
        <v>9.9979146666666699E-2</v>
      </c>
      <c r="CD37">
        <v>36.073293333333297</v>
      </c>
      <c r="CE37">
        <v>35.313303333333302</v>
      </c>
      <c r="CF37">
        <v>999.9</v>
      </c>
      <c r="CG37">
        <v>0</v>
      </c>
      <c r="CH37">
        <v>0</v>
      </c>
      <c r="CI37">
        <v>10003.8086666667</v>
      </c>
      <c r="CJ37">
        <v>0</v>
      </c>
      <c r="CK37">
        <v>251.34016666666699</v>
      </c>
      <c r="CL37">
        <v>1399.9786666666701</v>
      </c>
      <c r="CM37">
        <v>0.89999866666666695</v>
      </c>
      <c r="CN37">
        <v>0.100001066666667</v>
      </c>
      <c r="CO37">
        <v>0</v>
      </c>
      <c r="CP37">
        <v>1143.8053333333301</v>
      </c>
      <c r="CQ37">
        <v>4.9994800000000001</v>
      </c>
      <c r="CR37">
        <v>16261.9866666667</v>
      </c>
      <c r="CS37">
        <v>11417.39</v>
      </c>
      <c r="CT37">
        <v>46.307933333333303</v>
      </c>
      <c r="CU37">
        <v>47.5</v>
      </c>
      <c r="CV37">
        <v>46.895666666666699</v>
      </c>
      <c r="CW37">
        <v>47.499866666666698</v>
      </c>
      <c r="CX37">
        <v>48.991466666666703</v>
      </c>
      <c r="CY37">
        <v>1255.4776666666701</v>
      </c>
      <c r="CZ37">
        <v>139.501</v>
      </c>
      <c r="DA37">
        <v>0</v>
      </c>
      <c r="DB37">
        <v>209.5</v>
      </c>
      <c r="DC37">
        <v>0</v>
      </c>
      <c r="DD37">
        <v>1143.222</v>
      </c>
      <c r="DE37">
        <v>-84.332307815036998</v>
      </c>
      <c r="DF37">
        <v>-1194.63077108073</v>
      </c>
      <c r="DG37">
        <v>16254.284</v>
      </c>
      <c r="DH37">
        <v>15</v>
      </c>
      <c r="DI37">
        <v>1605301450</v>
      </c>
      <c r="DJ37" t="s">
        <v>404</v>
      </c>
      <c r="DK37">
        <v>1605301450</v>
      </c>
      <c r="DL37">
        <v>1605301446</v>
      </c>
      <c r="DM37">
        <v>5</v>
      </c>
      <c r="DN37">
        <v>6.5000000000000002E-2</v>
      </c>
      <c r="DO37">
        <v>-0.27900000000000003</v>
      </c>
      <c r="DP37">
        <v>-4.4999999999999998E-2</v>
      </c>
      <c r="DQ37">
        <v>0.59399999999999997</v>
      </c>
      <c r="DR37">
        <v>400</v>
      </c>
      <c r="DS37">
        <v>32</v>
      </c>
      <c r="DT37">
        <v>0.04</v>
      </c>
      <c r="DU37">
        <v>0.02</v>
      </c>
      <c r="DV37">
        <v>17.856518378289</v>
      </c>
      <c r="DW37">
        <v>-1.4198634445154299</v>
      </c>
      <c r="DX37">
        <v>0.118448209930679</v>
      </c>
      <c r="DY37">
        <v>0</v>
      </c>
      <c r="DZ37">
        <v>-24.644535483871</v>
      </c>
      <c r="EA37">
        <v>1.8186193548387599</v>
      </c>
      <c r="EB37">
        <v>0.153490587183052</v>
      </c>
      <c r="EC37">
        <v>0</v>
      </c>
      <c r="ED37">
        <v>8.3312222580645194</v>
      </c>
      <c r="EE37">
        <v>-0.175590483870985</v>
      </c>
      <c r="EF37">
        <v>1.3280238219219099E-2</v>
      </c>
      <c r="EG37">
        <v>1</v>
      </c>
      <c r="EH37">
        <v>1</v>
      </c>
      <c r="EI37">
        <v>3</v>
      </c>
      <c r="EJ37" t="s">
        <v>311</v>
      </c>
      <c r="EK37">
        <v>100</v>
      </c>
      <c r="EL37">
        <v>100</v>
      </c>
      <c r="EM37">
        <v>-2.7E-2</v>
      </c>
      <c r="EN37">
        <v>0.59360000000000002</v>
      </c>
      <c r="EO37">
        <v>0.12224694538288799</v>
      </c>
      <c r="EP37">
        <v>-1.6043650578588901E-5</v>
      </c>
      <c r="EQ37">
        <v>-1.15305589960158E-6</v>
      </c>
      <c r="ER37">
        <v>3.6581349982770798E-10</v>
      </c>
      <c r="ES37">
        <v>0.59363499999999203</v>
      </c>
      <c r="ET37">
        <v>0</v>
      </c>
      <c r="EU37">
        <v>0</v>
      </c>
      <c r="EV37">
        <v>0</v>
      </c>
      <c r="EW37">
        <v>18</v>
      </c>
      <c r="EX37">
        <v>2225</v>
      </c>
      <c r="EY37">
        <v>1</v>
      </c>
      <c r="EZ37">
        <v>25</v>
      </c>
      <c r="FA37">
        <v>1.9</v>
      </c>
      <c r="FB37">
        <v>1.9</v>
      </c>
      <c r="FC37">
        <v>2</v>
      </c>
      <c r="FD37">
        <v>507.00400000000002</v>
      </c>
      <c r="FE37">
        <v>495.78699999999998</v>
      </c>
      <c r="FF37">
        <v>35.0989</v>
      </c>
      <c r="FG37">
        <v>34.682000000000002</v>
      </c>
      <c r="FH37">
        <v>30.0001</v>
      </c>
      <c r="FI37">
        <v>34.525799999999997</v>
      </c>
      <c r="FJ37">
        <v>34.547800000000002</v>
      </c>
      <c r="FK37">
        <v>19.0778</v>
      </c>
      <c r="FL37">
        <v>31.336099999999998</v>
      </c>
      <c r="FM37">
        <v>96.992000000000004</v>
      </c>
      <c r="FN37">
        <v>-999.9</v>
      </c>
      <c r="FO37">
        <v>400</v>
      </c>
      <c r="FP37">
        <v>25.336600000000001</v>
      </c>
      <c r="FQ37">
        <v>97.647800000000004</v>
      </c>
      <c r="FR37">
        <v>102.08</v>
      </c>
    </row>
    <row r="38" spans="1:174" x14ac:dyDescent="0.25">
      <c r="A38">
        <v>22</v>
      </c>
      <c r="B38">
        <v>1605301764.5</v>
      </c>
      <c r="C38">
        <v>4745.4000000953702</v>
      </c>
      <c r="D38" t="s">
        <v>405</v>
      </c>
      <c r="E38" t="s">
        <v>406</v>
      </c>
      <c r="F38" t="s">
        <v>400</v>
      </c>
      <c r="G38" t="s">
        <v>401</v>
      </c>
      <c r="H38">
        <v>1605301756.75</v>
      </c>
      <c r="I38">
        <f t="shared" si="0"/>
        <v>5.9537593262370342E-3</v>
      </c>
      <c r="J38">
        <f t="shared" si="1"/>
        <v>5.9537593262370345</v>
      </c>
      <c r="K38">
        <f t="shared" si="2"/>
        <v>21.543887965917882</v>
      </c>
      <c r="L38">
        <f t="shared" si="3"/>
        <v>371.51563333333303</v>
      </c>
      <c r="M38">
        <f t="shared" si="4"/>
        <v>263.4631365757254</v>
      </c>
      <c r="N38">
        <f t="shared" si="5"/>
        <v>26.816162150072302</v>
      </c>
      <c r="O38">
        <f t="shared" si="6"/>
        <v>37.814107864346241</v>
      </c>
      <c r="P38">
        <f t="shared" si="7"/>
        <v>0.36740203252301706</v>
      </c>
      <c r="Q38">
        <f t="shared" si="8"/>
        <v>2.9597043179436913</v>
      </c>
      <c r="R38">
        <f t="shared" si="9"/>
        <v>0.34381522792194036</v>
      </c>
      <c r="S38">
        <f t="shared" si="10"/>
        <v>0.21687738882278301</v>
      </c>
      <c r="T38">
        <f t="shared" si="11"/>
        <v>231.29227679016347</v>
      </c>
      <c r="U38">
        <f t="shared" si="12"/>
        <v>35.87701988357805</v>
      </c>
      <c r="V38">
        <f t="shared" si="13"/>
        <v>35.064889999999998</v>
      </c>
      <c r="W38">
        <f t="shared" si="14"/>
        <v>5.6686998908066215</v>
      </c>
      <c r="X38">
        <f t="shared" si="15"/>
        <v>66.629249471354029</v>
      </c>
      <c r="Y38">
        <f t="shared" si="16"/>
        <v>3.9897704761023021</v>
      </c>
      <c r="Z38">
        <f t="shared" si="17"/>
        <v>5.9880165359173487</v>
      </c>
      <c r="AA38">
        <f t="shared" si="18"/>
        <v>1.6789294147043194</v>
      </c>
      <c r="AB38">
        <f t="shared" si="19"/>
        <v>-262.56078628705319</v>
      </c>
      <c r="AC38">
        <f t="shared" si="20"/>
        <v>158.54609543234716</v>
      </c>
      <c r="AD38">
        <f t="shared" si="21"/>
        <v>12.578985639860441</v>
      </c>
      <c r="AE38">
        <f t="shared" si="22"/>
        <v>139.85657157531787</v>
      </c>
      <c r="AF38">
        <v>0</v>
      </c>
      <c r="AG38">
        <v>0</v>
      </c>
      <c r="AH38">
        <f t="shared" si="23"/>
        <v>1</v>
      </c>
      <c r="AI38">
        <f t="shared" si="24"/>
        <v>0</v>
      </c>
      <c r="AJ38">
        <f t="shared" si="25"/>
        <v>52213.90213017026</v>
      </c>
      <c r="AK38" t="s">
        <v>293</v>
      </c>
      <c r="AL38">
        <v>10143.9</v>
      </c>
      <c r="AM38">
        <v>715.47692307692296</v>
      </c>
      <c r="AN38">
        <v>3262.08</v>
      </c>
      <c r="AO38">
        <f t="shared" si="26"/>
        <v>0.78066849277855754</v>
      </c>
      <c r="AP38">
        <v>-0.57774747981622299</v>
      </c>
      <c r="AQ38" t="s">
        <v>407</v>
      </c>
      <c r="AR38">
        <v>15381.5</v>
      </c>
      <c r="AS38">
        <v>1074.5583999999999</v>
      </c>
      <c r="AT38">
        <v>1562.78</v>
      </c>
      <c r="AU38">
        <f t="shared" si="27"/>
        <v>0.31240584087331558</v>
      </c>
      <c r="AV38">
        <v>0.5</v>
      </c>
      <c r="AW38">
        <f t="shared" si="28"/>
        <v>1180.188211554575</v>
      </c>
      <c r="AX38">
        <f t="shared" si="29"/>
        <v>21.543887965917882</v>
      </c>
      <c r="AY38">
        <f t="shared" si="30"/>
        <v>184.34884530974074</v>
      </c>
      <c r="AZ38">
        <f t="shared" si="31"/>
        <v>1.8744158964776395E-2</v>
      </c>
      <c r="BA38">
        <f t="shared" si="32"/>
        <v>1.0873571455995086</v>
      </c>
      <c r="BB38" t="s">
        <v>408</v>
      </c>
      <c r="BC38">
        <v>1074.5583999999999</v>
      </c>
      <c r="BD38">
        <v>688.88</v>
      </c>
      <c r="BE38">
        <f t="shared" si="33"/>
        <v>0.55919579211405313</v>
      </c>
      <c r="BF38">
        <f t="shared" si="34"/>
        <v>0.55866987069458762</v>
      </c>
      <c r="BG38">
        <f t="shared" si="35"/>
        <v>0.6603839577180165</v>
      </c>
      <c r="BH38">
        <f t="shared" si="36"/>
        <v>0.5762065703489988</v>
      </c>
      <c r="BI38">
        <f t="shared" si="37"/>
        <v>0.66728105977676444</v>
      </c>
      <c r="BJ38">
        <f t="shared" si="38"/>
        <v>0.35815317299095845</v>
      </c>
      <c r="BK38">
        <f t="shared" si="39"/>
        <v>0.64184682700904161</v>
      </c>
      <c r="BL38">
        <f t="shared" si="40"/>
        <v>1400.0033333333299</v>
      </c>
      <c r="BM38">
        <f t="shared" si="41"/>
        <v>1180.188211554575</v>
      </c>
      <c r="BN38">
        <f t="shared" si="42"/>
        <v>0.84298957256381135</v>
      </c>
      <c r="BO38">
        <f t="shared" si="43"/>
        <v>0.19597914512762266</v>
      </c>
      <c r="BP38">
        <v>6</v>
      </c>
      <c r="BQ38">
        <v>0.5</v>
      </c>
      <c r="BR38" t="s">
        <v>296</v>
      </c>
      <c r="BS38">
        <v>2</v>
      </c>
      <c r="BT38">
        <v>1605301756.75</v>
      </c>
      <c r="BU38">
        <v>371.51563333333303</v>
      </c>
      <c r="BV38">
        <v>400.01156666666702</v>
      </c>
      <c r="BW38">
        <v>39.198653333333297</v>
      </c>
      <c r="BX38">
        <v>32.336853333333302</v>
      </c>
      <c r="BY38">
        <v>371.53983333333298</v>
      </c>
      <c r="BZ38">
        <v>38.605026666666703</v>
      </c>
      <c r="CA38">
        <v>500.19353333333299</v>
      </c>
      <c r="CB38">
        <v>101.683366666667</v>
      </c>
      <c r="CC38">
        <v>9.9989056666666701E-2</v>
      </c>
      <c r="CD38">
        <v>36.058513333333302</v>
      </c>
      <c r="CE38">
        <v>35.064889999999998</v>
      </c>
      <c r="CF38">
        <v>999.9</v>
      </c>
      <c r="CG38">
        <v>0</v>
      </c>
      <c r="CH38">
        <v>0</v>
      </c>
      <c r="CI38">
        <v>10004.502</v>
      </c>
      <c r="CJ38">
        <v>0</v>
      </c>
      <c r="CK38">
        <v>240.81030000000001</v>
      </c>
      <c r="CL38">
        <v>1400.0033333333299</v>
      </c>
      <c r="CM38">
        <v>0.89999233333333295</v>
      </c>
      <c r="CN38">
        <v>0.1000077</v>
      </c>
      <c r="CO38">
        <v>0</v>
      </c>
      <c r="CP38">
        <v>1074.8343333333301</v>
      </c>
      <c r="CQ38">
        <v>4.9994800000000001</v>
      </c>
      <c r="CR38">
        <v>15266.6566666667</v>
      </c>
      <c r="CS38">
        <v>11417.58</v>
      </c>
      <c r="CT38">
        <v>46.203800000000001</v>
      </c>
      <c r="CU38">
        <v>47.375</v>
      </c>
      <c r="CV38">
        <v>46.787199999999999</v>
      </c>
      <c r="CW38">
        <v>47.362333333333297</v>
      </c>
      <c r="CX38">
        <v>48.883200000000002</v>
      </c>
      <c r="CY38">
        <v>1255.48966666667</v>
      </c>
      <c r="CZ38">
        <v>139.51366666666701</v>
      </c>
      <c r="DA38">
        <v>0</v>
      </c>
      <c r="DB38">
        <v>200.40000009536701</v>
      </c>
      <c r="DC38">
        <v>0</v>
      </c>
      <c r="DD38">
        <v>1074.5583999999999</v>
      </c>
      <c r="DE38">
        <v>-50.516153843278701</v>
      </c>
      <c r="DF38">
        <v>-721.74615405463896</v>
      </c>
      <c r="DG38">
        <v>15263.116</v>
      </c>
      <c r="DH38">
        <v>15</v>
      </c>
      <c r="DI38">
        <v>1605301450</v>
      </c>
      <c r="DJ38" t="s">
        <v>404</v>
      </c>
      <c r="DK38">
        <v>1605301450</v>
      </c>
      <c r="DL38">
        <v>1605301446</v>
      </c>
      <c r="DM38">
        <v>5</v>
      </c>
      <c r="DN38">
        <v>6.5000000000000002E-2</v>
      </c>
      <c r="DO38">
        <v>-0.27900000000000003</v>
      </c>
      <c r="DP38">
        <v>-4.4999999999999998E-2</v>
      </c>
      <c r="DQ38">
        <v>0.59399999999999997</v>
      </c>
      <c r="DR38">
        <v>400</v>
      </c>
      <c r="DS38">
        <v>32</v>
      </c>
      <c r="DT38">
        <v>0.04</v>
      </c>
      <c r="DU38">
        <v>0.02</v>
      </c>
      <c r="DV38">
        <v>21.577715738911099</v>
      </c>
      <c r="DW38">
        <v>-2.0020291305915698</v>
      </c>
      <c r="DX38">
        <v>0.145677615547567</v>
      </c>
      <c r="DY38">
        <v>0</v>
      </c>
      <c r="DZ38">
        <v>-28.524661290322602</v>
      </c>
      <c r="EA38">
        <v>2.37613548387103</v>
      </c>
      <c r="EB38">
        <v>0.178676979540426</v>
      </c>
      <c r="EC38">
        <v>0</v>
      </c>
      <c r="ED38">
        <v>6.8604245161290303</v>
      </c>
      <c r="EE38">
        <v>0.10321016129030899</v>
      </c>
      <c r="EF38">
        <v>7.7634972326907897E-3</v>
      </c>
      <c r="EG38">
        <v>1</v>
      </c>
      <c r="EH38">
        <v>1</v>
      </c>
      <c r="EI38">
        <v>3</v>
      </c>
      <c r="EJ38" t="s">
        <v>311</v>
      </c>
      <c r="EK38">
        <v>100</v>
      </c>
      <c r="EL38">
        <v>100</v>
      </c>
      <c r="EM38">
        <v>-2.5000000000000001E-2</v>
      </c>
      <c r="EN38">
        <v>0.59360000000000002</v>
      </c>
      <c r="EO38">
        <v>0.12224694538288799</v>
      </c>
      <c r="EP38">
        <v>-1.6043650578588901E-5</v>
      </c>
      <c r="EQ38">
        <v>-1.15305589960158E-6</v>
      </c>
      <c r="ER38">
        <v>3.6581349982770798E-10</v>
      </c>
      <c r="ES38">
        <v>0.59363499999999203</v>
      </c>
      <c r="ET38">
        <v>0</v>
      </c>
      <c r="EU38">
        <v>0</v>
      </c>
      <c r="EV38">
        <v>0</v>
      </c>
      <c r="EW38">
        <v>18</v>
      </c>
      <c r="EX38">
        <v>2225</v>
      </c>
      <c r="EY38">
        <v>1</v>
      </c>
      <c r="EZ38">
        <v>25</v>
      </c>
      <c r="FA38">
        <v>5.2</v>
      </c>
      <c r="FB38">
        <v>5.3</v>
      </c>
      <c r="FC38">
        <v>2</v>
      </c>
      <c r="FD38">
        <v>512.22799999999995</v>
      </c>
      <c r="FE38">
        <v>502.49799999999999</v>
      </c>
      <c r="FF38">
        <v>35.075299999999999</v>
      </c>
      <c r="FG38">
        <v>34.643500000000003</v>
      </c>
      <c r="FH38">
        <v>30</v>
      </c>
      <c r="FI38">
        <v>34.491300000000003</v>
      </c>
      <c r="FJ38">
        <v>34.513399999999997</v>
      </c>
      <c r="FK38">
        <v>19.2575</v>
      </c>
      <c r="FL38">
        <v>0</v>
      </c>
      <c r="FM38">
        <v>100</v>
      </c>
      <c r="FN38">
        <v>-999.9</v>
      </c>
      <c r="FO38">
        <v>400</v>
      </c>
      <c r="FP38">
        <v>33.3063</v>
      </c>
      <c r="FQ38">
        <v>97.653300000000002</v>
      </c>
      <c r="FR38">
        <v>102.081</v>
      </c>
    </row>
    <row r="39" spans="1:174" x14ac:dyDescent="0.25">
      <c r="A39">
        <v>23</v>
      </c>
      <c r="B39">
        <v>1605302004.5</v>
      </c>
      <c r="C39">
        <v>4985.4000000953702</v>
      </c>
      <c r="D39" t="s">
        <v>409</v>
      </c>
      <c r="E39" t="s">
        <v>410</v>
      </c>
      <c r="F39" t="s">
        <v>411</v>
      </c>
      <c r="G39" t="s">
        <v>330</v>
      </c>
      <c r="H39">
        <v>1605301996.75</v>
      </c>
      <c r="I39">
        <f t="shared" si="0"/>
        <v>3.8387663481734948E-3</v>
      </c>
      <c r="J39">
        <f t="shared" si="1"/>
        <v>3.8387663481734946</v>
      </c>
      <c r="K39">
        <f t="shared" si="2"/>
        <v>11.083392539476485</v>
      </c>
      <c r="L39">
        <f t="shared" si="3"/>
        <v>384.91956666666698</v>
      </c>
      <c r="M39">
        <f t="shared" si="4"/>
        <v>277.08692993323723</v>
      </c>
      <c r="N39">
        <f t="shared" si="5"/>
        <v>28.201743841845591</v>
      </c>
      <c r="O39">
        <f t="shared" si="6"/>
        <v>39.176885829523265</v>
      </c>
      <c r="P39">
        <f t="shared" si="7"/>
        <v>0.18885920663159431</v>
      </c>
      <c r="Q39">
        <f t="shared" si="8"/>
        <v>2.9589305530320087</v>
      </c>
      <c r="R39">
        <f t="shared" si="9"/>
        <v>0.18240894458305071</v>
      </c>
      <c r="S39">
        <f t="shared" si="10"/>
        <v>0.11456676795102902</v>
      </c>
      <c r="T39">
        <f t="shared" si="11"/>
        <v>231.28863395100626</v>
      </c>
      <c r="U39">
        <f t="shared" si="12"/>
        <v>36.455798452508759</v>
      </c>
      <c r="V39">
        <f t="shared" si="13"/>
        <v>35.476926666666699</v>
      </c>
      <c r="W39">
        <f t="shared" si="14"/>
        <v>5.7992714568248953</v>
      </c>
      <c r="X39">
        <f t="shared" si="15"/>
        <v>62.628453443951528</v>
      </c>
      <c r="Y39">
        <f t="shared" si="16"/>
        <v>3.7579050894906145</v>
      </c>
      <c r="Z39">
        <f t="shared" si="17"/>
        <v>6.0003159631806975</v>
      </c>
      <c r="AA39">
        <f t="shared" si="18"/>
        <v>2.0413663673342808</v>
      </c>
      <c r="AB39">
        <f t="shared" si="19"/>
        <v>-169.28959595445113</v>
      </c>
      <c r="AC39">
        <f t="shared" si="20"/>
        <v>98.732867270084725</v>
      </c>
      <c r="AD39">
        <f t="shared" si="21"/>
        <v>7.8525928246547769</v>
      </c>
      <c r="AE39">
        <f t="shared" si="22"/>
        <v>168.58449809129462</v>
      </c>
      <c r="AF39">
        <v>0</v>
      </c>
      <c r="AG39">
        <v>0</v>
      </c>
      <c r="AH39">
        <f t="shared" si="23"/>
        <v>1</v>
      </c>
      <c r="AI39">
        <f t="shared" si="24"/>
        <v>0</v>
      </c>
      <c r="AJ39">
        <f t="shared" si="25"/>
        <v>52185.545798504711</v>
      </c>
      <c r="AK39" t="s">
        <v>293</v>
      </c>
      <c r="AL39">
        <v>10143.9</v>
      </c>
      <c r="AM39">
        <v>715.47692307692296</v>
      </c>
      <c r="AN39">
        <v>3262.08</v>
      </c>
      <c r="AO39">
        <f t="shared" si="26"/>
        <v>0.78066849277855754</v>
      </c>
      <c r="AP39">
        <v>-0.57774747981622299</v>
      </c>
      <c r="AQ39" t="s">
        <v>412</v>
      </c>
      <c r="AR39">
        <v>15357.8</v>
      </c>
      <c r="AS39">
        <v>1058.6836000000001</v>
      </c>
      <c r="AT39">
        <v>1292.9000000000001</v>
      </c>
      <c r="AU39">
        <f t="shared" si="27"/>
        <v>0.18115585118725341</v>
      </c>
      <c r="AV39">
        <v>0.5</v>
      </c>
      <c r="AW39">
        <f t="shared" si="28"/>
        <v>1180.1751995616</v>
      </c>
      <c r="AX39">
        <f t="shared" si="29"/>
        <v>11.083392539476485</v>
      </c>
      <c r="AY39">
        <f t="shared" si="30"/>
        <v>106.89782141333416</v>
      </c>
      <c r="AZ39">
        <f t="shared" si="31"/>
        <v>9.880854998159997E-3</v>
      </c>
      <c r="BA39">
        <f t="shared" si="32"/>
        <v>1.5230721633537008</v>
      </c>
      <c r="BB39" t="s">
        <v>413</v>
      </c>
      <c r="BC39">
        <v>1058.6836000000001</v>
      </c>
      <c r="BD39">
        <v>657.81</v>
      </c>
      <c r="BE39">
        <f t="shared" si="33"/>
        <v>0.49121355093201335</v>
      </c>
      <c r="BF39">
        <f t="shared" si="34"/>
        <v>0.36879245461273202</v>
      </c>
      <c r="BG39">
        <f t="shared" si="35"/>
        <v>0.7561351165585749</v>
      </c>
      <c r="BH39">
        <f t="shared" si="36"/>
        <v>0.40562355292080188</v>
      </c>
      <c r="BI39">
        <f t="shared" si="37"/>
        <v>0.77325752797693692</v>
      </c>
      <c r="BJ39">
        <f t="shared" si="38"/>
        <v>0.22914812751307495</v>
      </c>
      <c r="BK39">
        <f t="shared" si="39"/>
        <v>0.7708518724869251</v>
      </c>
      <c r="BL39">
        <f t="shared" si="40"/>
        <v>1399.98866666667</v>
      </c>
      <c r="BM39">
        <f t="shared" si="41"/>
        <v>1180.1751995616</v>
      </c>
      <c r="BN39">
        <f t="shared" si="42"/>
        <v>0.84298910959869477</v>
      </c>
      <c r="BO39">
        <f t="shared" si="43"/>
        <v>0.19597821919738959</v>
      </c>
      <c r="BP39">
        <v>6</v>
      </c>
      <c r="BQ39">
        <v>0.5</v>
      </c>
      <c r="BR39" t="s">
        <v>296</v>
      </c>
      <c r="BS39">
        <v>2</v>
      </c>
      <c r="BT39">
        <v>1605301996.75</v>
      </c>
      <c r="BU39">
        <v>384.91956666666698</v>
      </c>
      <c r="BV39">
        <v>399.98706666666698</v>
      </c>
      <c r="BW39">
        <v>36.922056666666698</v>
      </c>
      <c r="BX39">
        <v>32.487299999999998</v>
      </c>
      <c r="BY39">
        <v>384.953466666667</v>
      </c>
      <c r="BZ39">
        <v>35.79222</v>
      </c>
      <c r="CA39">
        <v>500.18950000000001</v>
      </c>
      <c r="CB39">
        <v>101.67943333333299</v>
      </c>
      <c r="CC39">
        <v>9.9975203333333304E-2</v>
      </c>
      <c r="CD39">
        <v>36.095856666666698</v>
      </c>
      <c r="CE39">
        <v>35.476926666666699</v>
      </c>
      <c r="CF39">
        <v>999.9</v>
      </c>
      <c r="CG39">
        <v>0</v>
      </c>
      <c r="CH39">
        <v>0</v>
      </c>
      <c r="CI39">
        <v>10000.5</v>
      </c>
      <c r="CJ39">
        <v>0</v>
      </c>
      <c r="CK39">
        <v>282.97663333333298</v>
      </c>
      <c r="CL39">
        <v>1399.98866666667</v>
      </c>
      <c r="CM39">
        <v>0.90000400000000003</v>
      </c>
      <c r="CN39">
        <v>9.9995799999999996E-2</v>
      </c>
      <c r="CO39">
        <v>0</v>
      </c>
      <c r="CP39">
        <v>1059.2826666666699</v>
      </c>
      <c r="CQ39">
        <v>4.9994800000000001</v>
      </c>
      <c r="CR39">
        <v>15200.1933333333</v>
      </c>
      <c r="CS39">
        <v>11417.503333333299</v>
      </c>
      <c r="CT39">
        <v>46.108199999999997</v>
      </c>
      <c r="CU39">
        <v>47.278933333333299</v>
      </c>
      <c r="CV39">
        <v>46.678800000000003</v>
      </c>
      <c r="CW39">
        <v>47.241533333333301</v>
      </c>
      <c r="CX39">
        <v>48.7541333333333</v>
      </c>
      <c r="CY39">
        <v>1255.49866666667</v>
      </c>
      <c r="CZ39">
        <v>139.49066666666701</v>
      </c>
      <c r="DA39">
        <v>0</v>
      </c>
      <c r="DB39">
        <v>238.89999985694899</v>
      </c>
      <c r="DC39">
        <v>0</v>
      </c>
      <c r="DD39">
        <v>1058.6836000000001</v>
      </c>
      <c r="DE39">
        <v>-88.383846276979497</v>
      </c>
      <c r="DF39">
        <v>-1275.91538639593</v>
      </c>
      <c r="DG39">
        <v>15191.791999999999</v>
      </c>
      <c r="DH39">
        <v>15</v>
      </c>
      <c r="DI39">
        <v>1605301450</v>
      </c>
      <c r="DJ39" t="s">
        <v>404</v>
      </c>
      <c r="DK39">
        <v>1605301450</v>
      </c>
      <c r="DL39">
        <v>1605301446</v>
      </c>
      <c r="DM39">
        <v>5</v>
      </c>
      <c r="DN39">
        <v>6.5000000000000002E-2</v>
      </c>
      <c r="DO39">
        <v>-0.27900000000000003</v>
      </c>
      <c r="DP39">
        <v>-4.4999999999999998E-2</v>
      </c>
      <c r="DQ39">
        <v>0.59399999999999997</v>
      </c>
      <c r="DR39">
        <v>400</v>
      </c>
      <c r="DS39">
        <v>32</v>
      </c>
      <c r="DT39">
        <v>0.04</v>
      </c>
      <c r="DU39">
        <v>0.02</v>
      </c>
      <c r="DV39">
        <v>11.074937843677301</v>
      </c>
      <c r="DW39">
        <v>0.47965256893575497</v>
      </c>
      <c r="DX39">
        <v>4.5501865079450303E-2</v>
      </c>
      <c r="DY39">
        <v>1</v>
      </c>
      <c r="DZ39">
        <v>-15.0597096774194</v>
      </c>
      <c r="EA39">
        <v>-0.64337903225807702</v>
      </c>
      <c r="EB39">
        <v>5.9116748103625903E-2</v>
      </c>
      <c r="EC39">
        <v>0</v>
      </c>
      <c r="ED39">
        <v>4.4329212903225796</v>
      </c>
      <c r="EE39">
        <v>0.14087564516128001</v>
      </c>
      <c r="EF39">
        <v>1.0583689442062999E-2</v>
      </c>
      <c r="EG39">
        <v>1</v>
      </c>
      <c r="EH39">
        <v>2</v>
      </c>
      <c r="EI39">
        <v>3</v>
      </c>
      <c r="EJ39" t="s">
        <v>326</v>
      </c>
      <c r="EK39">
        <v>100</v>
      </c>
      <c r="EL39">
        <v>100</v>
      </c>
      <c r="EM39">
        <v>-3.3000000000000002E-2</v>
      </c>
      <c r="EN39">
        <v>1.1308</v>
      </c>
      <c r="EO39">
        <v>0.12224694538288799</v>
      </c>
      <c r="EP39">
        <v>-1.6043650578588901E-5</v>
      </c>
      <c r="EQ39">
        <v>-1.15305589960158E-6</v>
      </c>
      <c r="ER39">
        <v>3.6581349982770798E-10</v>
      </c>
      <c r="ES39">
        <v>0.59363499999999203</v>
      </c>
      <c r="ET39">
        <v>0</v>
      </c>
      <c r="EU39">
        <v>0</v>
      </c>
      <c r="EV39">
        <v>0</v>
      </c>
      <c r="EW39">
        <v>18</v>
      </c>
      <c r="EX39">
        <v>2225</v>
      </c>
      <c r="EY39">
        <v>1</v>
      </c>
      <c r="EZ39">
        <v>25</v>
      </c>
      <c r="FA39">
        <v>9.1999999999999993</v>
      </c>
      <c r="FB39">
        <v>9.3000000000000007</v>
      </c>
      <c r="FC39">
        <v>2</v>
      </c>
      <c r="FD39">
        <v>514.82799999999997</v>
      </c>
      <c r="FE39">
        <v>501.68400000000003</v>
      </c>
      <c r="FF39">
        <v>35.0244</v>
      </c>
      <c r="FG39">
        <v>34.571800000000003</v>
      </c>
      <c r="FH39">
        <v>30</v>
      </c>
      <c r="FI39">
        <v>34.419400000000003</v>
      </c>
      <c r="FJ39">
        <v>34.446599999999997</v>
      </c>
      <c r="FK39">
        <v>19.264399999999998</v>
      </c>
      <c r="FL39">
        <v>0</v>
      </c>
      <c r="FM39">
        <v>100</v>
      </c>
      <c r="FN39">
        <v>-999.9</v>
      </c>
      <c r="FO39">
        <v>400</v>
      </c>
      <c r="FP39">
        <v>37.581099999999999</v>
      </c>
      <c r="FQ39">
        <v>97.671800000000005</v>
      </c>
      <c r="FR39">
        <v>102.086</v>
      </c>
    </row>
    <row r="40" spans="1:174" x14ac:dyDescent="0.25">
      <c r="A40">
        <v>24</v>
      </c>
      <c r="B40">
        <v>1605302249.5999999</v>
      </c>
      <c r="C40">
        <v>5230.5</v>
      </c>
      <c r="D40" t="s">
        <v>414</v>
      </c>
      <c r="E40" t="s">
        <v>415</v>
      </c>
      <c r="F40" t="s">
        <v>411</v>
      </c>
      <c r="G40" t="s">
        <v>330</v>
      </c>
      <c r="H40">
        <v>1605302241.8499999</v>
      </c>
      <c r="I40">
        <f t="shared" si="0"/>
        <v>4.9049744466276414E-3</v>
      </c>
      <c r="J40">
        <f t="shared" si="1"/>
        <v>4.9049744466276417</v>
      </c>
      <c r="K40">
        <f t="shared" si="2"/>
        <v>14.461965577433443</v>
      </c>
      <c r="L40">
        <f t="shared" si="3"/>
        <v>380.42090000000002</v>
      </c>
      <c r="M40">
        <f t="shared" si="4"/>
        <v>278.69888935649334</v>
      </c>
      <c r="N40">
        <f t="shared" si="5"/>
        <v>28.366749198282591</v>
      </c>
      <c r="O40">
        <f t="shared" si="6"/>
        <v>38.720298760435369</v>
      </c>
      <c r="P40">
        <f t="shared" si="7"/>
        <v>0.26358324961802854</v>
      </c>
      <c r="Q40">
        <f t="shared" si="8"/>
        <v>2.9585135889306153</v>
      </c>
      <c r="R40">
        <f t="shared" si="9"/>
        <v>0.25119729835079346</v>
      </c>
      <c r="S40">
        <f t="shared" si="10"/>
        <v>0.15806262909815855</v>
      </c>
      <c r="T40">
        <f t="shared" si="11"/>
        <v>231.29460579333238</v>
      </c>
      <c r="U40">
        <f t="shared" si="12"/>
        <v>36.106814408478947</v>
      </c>
      <c r="V40">
        <f t="shared" si="13"/>
        <v>35.438859999999998</v>
      </c>
      <c r="W40">
        <f t="shared" si="14"/>
        <v>5.7870998177444379</v>
      </c>
      <c r="X40">
        <f t="shared" si="15"/>
        <v>65.171246778652304</v>
      </c>
      <c r="Y40">
        <f t="shared" si="16"/>
        <v>3.8941703460379462</v>
      </c>
      <c r="Z40">
        <f t="shared" si="17"/>
        <v>5.9752890093757314</v>
      </c>
      <c r="AA40">
        <f t="shared" si="18"/>
        <v>1.8929294717064917</v>
      </c>
      <c r="AB40">
        <f t="shared" si="19"/>
        <v>-216.30937309627899</v>
      </c>
      <c r="AC40">
        <f t="shared" si="20"/>
        <v>92.659572493257613</v>
      </c>
      <c r="AD40">
        <f t="shared" si="21"/>
        <v>7.3665134691879182</v>
      </c>
      <c r="AE40">
        <f t="shared" si="22"/>
        <v>115.01131865949891</v>
      </c>
      <c r="AF40">
        <v>0</v>
      </c>
      <c r="AG40">
        <v>0</v>
      </c>
      <c r="AH40">
        <f t="shared" si="23"/>
        <v>1</v>
      </c>
      <c r="AI40">
        <f t="shared" si="24"/>
        <v>0</v>
      </c>
      <c r="AJ40">
        <f t="shared" si="25"/>
        <v>52186.621764987845</v>
      </c>
      <c r="AK40" t="s">
        <v>293</v>
      </c>
      <c r="AL40">
        <v>10143.9</v>
      </c>
      <c r="AM40">
        <v>715.47692307692296</v>
      </c>
      <c r="AN40">
        <v>3262.08</v>
      </c>
      <c r="AO40">
        <f t="shared" si="26"/>
        <v>0.78066849277855754</v>
      </c>
      <c r="AP40">
        <v>-0.57774747981622299</v>
      </c>
      <c r="AQ40" t="s">
        <v>416</v>
      </c>
      <c r="AR40">
        <v>15364.7</v>
      </c>
      <c r="AS40">
        <v>1036.5047999999999</v>
      </c>
      <c r="AT40">
        <v>1340.85</v>
      </c>
      <c r="AU40">
        <f t="shared" si="27"/>
        <v>0.22697930417272627</v>
      </c>
      <c r="AV40">
        <v>0.5</v>
      </c>
      <c r="AW40">
        <f t="shared" si="28"/>
        <v>1180.2022875686262</v>
      </c>
      <c r="AX40">
        <f t="shared" si="29"/>
        <v>14.461965577433443</v>
      </c>
      <c r="AY40">
        <f t="shared" si="30"/>
        <v>133.94074700769329</v>
      </c>
      <c r="AZ40">
        <f t="shared" si="31"/>
        <v>1.2743334948310833E-2</v>
      </c>
      <c r="BA40">
        <f t="shared" si="32"/>
        <v>1.4328448372301152</v>
      </c>
      <c r="BB40" t="s">
        <v>417</v>
      </c>
      <c r="BC40">
        <v>1036.5047999999999</v>
      </c>
      <c r="BD40">
        <v>694.63</v>
      </c>
      <c r="BE40">
        <f t="shared" si="33"/>
        <v>0.48194801804825294</v>
      </c>
      <c r="BF40">
        <f t="shared" si="34"/>
        <v>0.4709622110117298</v>
      </c>
      <c r="BG40">
        <f t="shared" si="35"/>
        <v>0.74830279070673245</v>
      </c>
      <c r="BH40">
        <f t="shared" si="36"/>
        <v>0.4866618203287883</v>
      </c>
      <c r="BI40">
        <f t="shared" si="37"/>
        <v>0.75442852378915626</v>
      </c>
      <c r="BJ40">
        <f t="shared" si="38"/>
        <v>0.3156227357896248</v>
      </c>
      <c r="BK40">
        <f t="shared" si="39"/>
        <v>0.68437726421037515</v>
      </c>
      <c r="BL40">
        <f t="shared" si="40"/>
        <v>1400.02033333333</v>
      </c>
      <c r="BM40">
        <f t="shared" si="41"/>
        <v>1180.2022875686262</v>
      </c>
      <c r="BN40">
        <f t="shared" si="42"/>
        <v>0.84298939056025302</v>
      </c>
      <c r="BO40">
        <f t="shared" si="43"/>
        <v>0.1959787811205061</v>
      </c>
      <c r="BP40">
        <v>6</v>
      </c>
      <c r="BQ40">
        <v>0.5</v>
      </c>
      <c r="BR40" t="s">
        <v>296</v>
      </c>
      <c r="BS40">
        <v>2</v>
      </c>
      <c r="BT40">
        <v>1605302241.8499999</v>
      </c>
      <c r="BU40">
        <v>380.42090000000002</v>
      </c>
      <c r="BV40">
        <v>400.00716666666699</v>
      </c>
      <c r="BW40">
        <v>38.259616666666702</v>
      </c>
      <c r="BX40">
        <v>32.600933333333302</v>
      </c>
      <c r="BY40">
        <v>380.45159999999998</v>
      </c>
      <c r="BZ40">
        <v>37.066740000000003</v>
      </c>
      <c r="CA40">
        <v>500.18476666666697</v>
      </c>
      <c r="CB40">
        <v>101.68276666666701</v>
      </c>
      <c r="CC40">
        <v>0.10001856000000001</v>
      </c>
      <c r="CD40">
        <v>36.019799999999996</v>
      </c>
      <c r="CE40">
        <v>35.438859999999998</v>
      </c>
      <c r="CF40">
        <v>999.9</v>
      </c>
      <c r="CG40">
        <v>0</v>
      </c>
      <c r="CH40">
        <v>0</v>
      </c>
      <c r="CI40">
        <v>9997.8076666666693</v>
      </c>
      <c r="CJ40">
        <v>0</v>
      </c>
      <c r="CK40">
        <v>277.60703333333299</v>
      </c>
      <c r="CL40">
        <v>1400.02033333333</v>
      </c>
      <c r="CM40">
        <v>0.89999656666666705</v>
      </c>
      <c r="CN40">
        <v>0.100003496666667</v>
      </c>
      <c r="CO40">
        <v>0</v>
      </c>
      <c r="CP40">
        <v>1037.60433333333</v>
      </c>
      <c r="CQ40">
        <v>4.9994800000000001</v>
      </c>
      <c r="CR40">
        <v>14774.4566666667</v>
      </c>
      <c r="CS40">
        <v>11417.7366666667</v>
      </c>
      <c r="CT40">
        <v>46.180900000000001</v>
      </c>
      <c r="CU40">
        <v>47.3791333333333</v>
      </c>
      <c r="CV40">
        <v>46.768599999999999</v>
      </c>
      <c r="CW40">
        <v>47.420699999999997</v>
      </c>
      <c r="CX40">
        <v>48.8496666666666</v>
      </c>
      <c r="CY40">
        <v>1255.5146666666701</v>
      </c>
      <c r="CZ40">
        <v>139.50700000000001</v>
      </c>
      <c r="DA40">
        <v>0</v>
      </c>
      <c r="DB40">
        <v>244.19999980926499</v>
      </c>
      <c r="DC40">
        <v>0</v>
      </c>
      <c r="DD40">
        <v>1036.5047999999999</v>
      </c>
      <c r="DE40">
        <v>-113.06615403030401</v>
      </c>
      <c r="DF40">
        <v>-1682.2307719298799</v>
      </c>
      <c r="DG40">
        <v>14757.432000000001</v>
      </c>
      <c r="DH40">
        <v>15</v>
      </c>
      <c r="DI40">
        <v>1605301450</v>
      </c>
      <c r="DJ40" t="s">
        <v>404</v>
      </c>
      <c r="DK40">
        <v>1605301450</v>
      </c>
      <c r="DL40">
        <v>1605301446</v>
      </c>
      <c r="DM40">
        <v>5</v>
      </c>
      <c r="DN40">
        <v>6.5000000000000002E-2</v>
      </c>
      <c r="DO40">
        <v>-0.27900000000000003</v>
      </c>
      <c r="DP40">
        <v>-4.4999999999999998E-2</v>
      </c>
      <c r="DQ40">
        <v>0.59399999999999997</v>
      </c>
      <c r="DR40">
        <v>400</v>
      </c>
      <c r="DS40">
        <v>32</v>
      </c>
      <c r="DT40">
        <v>0.04</v>
      </c>
      <c r="DU40">
        <v>0.02</v>
      </c>
      <c r="DV40">
        <v>14.449118146263899</v>
      </c>
      <c r="DW40">
        <v>0.574779189763725</v>
      </c>
      <c r="DX40">
        <v>4.4388679597886699E-2</v>
      </c>
      <c r="DY40">
        <v>0</v>
      </c>
      <c r="DZ40">
        <v>-19.573764516129</v>
      </c>
      <c r="EA40">
        <v>-0.73373225806444797</v>
      </c>
      <c r="EB40">
        <v>5.7818445256359201E-2</v>
      </c>
      <c r="EC40">
        <v>0</v>
      </c>
      <c r="ED40">
        <v>5.6576500000000003</v>
      </c>
      <c r="EE40">
        <v>8.55280645161271E-2</v>
      </c>
      <c r="EF40">
        <v>6.5753420124466302E-3</v>
      </c>
      <c r="EG40">
        <v>1</v>
      </c>
      <c r="EH40">
        <v>1</v>
      </c>
      <c r="EI40">
        <v>3</v>
      </c>
      <c r="EJ40" t="s">
        <v>311</v>
      </c>
      <c r="EK40">
        <v>100</v>
      </c>
      <c r="EL40">
        <v>100</v>
      </c>
      <c r="EM40">
        <v>-3.1E-2</v>
      </c>
      <c r="EN40">
        <v>1.1934</v>
      </c>
      <c r="EO40">
        <v>0.12224694538288799</v>
      </c>
      <c r="EP40">
        <v>-1.6043650578588901E-5</v>
      </c>
      <c r="EQ40">
        <v>-1.15305589960158E-6</v>
      </c>
      <c r="ER40">
        <v>3.6581349982770798E-10</v>
      </c>
      <c r="ES40">
        <v>0.59363499999999203</v>
      </c>
      <c r="ET40">
        <v>0</v>
      </c>
      <c r="EU40">
        <v>0</v>
      </c>
      <c r="EV40">
        <v>0</v>
      </c>
      <c r="EW40">
        <v>18</v>
      </c>
      <c r="EX40">
        <v>2225</v>
      </c>
      <c r="EY40">
        <v>1</v>
      </c>
      <c r="EZ40">
        <v>25</v>
      </c>
      <c r="FA40">
        <v>13.3</v>
      </c>
      <c r="FB40">
        <v>13.4</v>
      </c>
      <c r="FC40">
        <v>2</v>
      </c>
      <c r="FD40">
        <v>515.80399999999997</v>
      </c>
      <c r="FE40">
        <v>501.27499999999998</v>
      </c>
      <c r="FF40">
        <v>35.002600000000001</v>
      </c>
      <c r="FG40">
        <v>34.546700000000001</v>
      </c>
      <c r="FH40">
        <v>30</v>
      </c>
      <c r="FI40">
        <v>34.388199999999998</v>
      </c>
      <c r="FJ40">
        <v>34.410699999999999</v>
      </c>
      <c r="FK40">
        <v>19.268599999999999</v>
      </c>
      <c r="FL40">
        <v>0</v>
      </c>
      <c r="FM40">
        <v>100</v>
      </c>
      <c r="FN40">
        <v>-999.9</v>
      </c>
      <c r="FO40">
        <v>400</v>
      </c>
      <c r="FP40">
        <v>36.629199999999997</v>
      </c>
      <c r="FQ40">
        <v>97.679400000000001</v>
      </c>
      <c r="FR40">
        <v>102.084</v>
      </c>
    </row>
    <row r="41" spans="1:174" x14ac:dyDescent="0.25">
      <c r="A41">
        <v>25</v>
      </c>
      <c r="B41">
        <v>1605302416.0999999</v>
      </c>
      <c r="C41">
        <v>5397</v>
      </c>
      <c r="D41" t="s">
        <v>418</v>
      </c>
      <c r="E41" t="s">
        <v>419</v>
      </c>
      <c r="F41" t="s">
        <v>420</v>
      </c>
      <c r="G41" t="s">
        <v>351</v>
      </c>
      <c r="H41">
        <v>1605302408.3499999</v>
      </c>
      <c r="I41">
        <f t="shared" si="0"/>
        <v>1.7715143149555912E-3</v>
      </c>
      <c r="J41">
        <f t="shared" si="1"/>
        <v>1.7715143149555912</v>
      </c>
      <c r="K41">
        <f t="shared" si="2"/>
        <v>8.2147312986918504</v>
      </c>
      <c r="L41">
        <f t="shared" si="3"/>
        <v>389.32433333333302</v>
      </c>
      <c r="M41">
        <f t="shared" si="4"/>
        <v>191.34967960661814</v>
      </c>
      <c r="N41">
        <f t="shared" si="5"/>
        <v>19.477266319382725</v>
      </c>
      <c r="O41">
        <f t="shared" si="6"/>
        <v>39.628881221744102</v>
      </c>
      <c r="P41">
        <f t="shared" si="7"/>
        <v>7.135512276532191E-2</v>
      </c>
      <c r="Q41">
        <f t="shared" si="8"/>
        <v>2.9602757702255902</v>
      </c>
      <c r="R41">
        <f t="shared" si="9"/>
        <v>7.0413202785129067E-2</v>
      </c>
      <c r="S41">
        <f t="shared" si="10"/>
        <v>4.4091843564299966E-2</v>
      </c>
      <c r="T41">
        <f t="shared" si="11"/>
        <v>231.28883034782049</v>
      </c>
      <c r="U41">
        <f t="shared" si="12"/>
        <v>36.854410886947967</v>
      </c>
      <c r="V41">
        <f t="shared" si="13"/>
        <v>36.011693333333298</v>
      </c>
      <c r="W41">
        <f t="shared" si="14"/>
        <v>5.9726268118122787</v>
      </c>
      <c r="X41">
        <f t="shared" si="15"/>
        <v>59.274989439203054</v>
      </c>
      <c r="Y41">
        <f t="shared" si="16"/>
        <v>3.53129112846152</v>
      </c>
      <c r="Z41">
        <f t="shared" si="17"/>
        <v>5.9574723873776163</v>
      </c>
      <c r="AA41">
        <f t="shared" si="18"/>
        <v>2.4413356833507587</v>
      </c>
      <c r="AB41">
        <f t="shared" si="19"/>
        <v>-78.123781289541569</v>
      </c>
      <c r="AC41">
        <f t="shared" si="20"/>
        <v>-7.3743246569587377</v>
      </c>
      <c r="AD41">
        <f t="shared" si="21"/>
        <v>-0.58739280302819841</v>
      </c>
      <c r="AE41">
        <f t="shared" si="22"/>
        <v>145.20333159829198</v>
      </c>
      <c r="AF41">
        <v>0</v>
      </c>
      <c r="AG41">
        <v>0</v>
      </c>
      <c r="AH41">
        <f t="shared" si="23"/>
        <v>1</v>
      </c>
      <c r="AI41">
        <f t="shared" si="24"/>
        <v>0</v>
      </c>
      <c r="AJ41">
        <f t="shared" si="25"/>
        <v>52245.972406350644</v>
      </c>
      <c r="AK41" t="s">
        <v>293</v>
      </c>
      <c r="AL41">
        <v>10143.9</v>
      </c>
      <c r="AM41">
        <v>715.47692307692296</v>
      </c>
      <c r="AN41">
        <v>3262.08</v>
      </c>
      <c r="AO41">
        <f t="shared" si="26"/>
        <v>0.78066849277855754</v>
      </c>
      <c r="AP41">
        <v>-0.57774747981622299</v>
      </c>
      <c r="AQ41" t="s">
        <v>421</v>
      </c>
      <c r="AR41">
        <v>15418.6</v>
      </c>
      <c r="AS41">
        <v>975.72032000000002</v>
      </c>
      <c r="AT41">
        <v>1254.04</v>
      </c>
      <c r="AU41">
        <f t="shared" si="27"/>
        <v>0.22193843896526422</v>
      </c>
      <c r="AV41">
        <v>0.5</v>
      </c>
      <c r="AW41">
        <f t="shared" si="28"/>
        <v>1180.1727865721596</v>
      </c>
      <c r="AX41">
        <f t="shared" si="29"/>
        <v>8.2147312986918504</v>
      </c>
      <c r="AY41">
        <f t="shared" si="30"/>
        <v>130.96285298055551</v>
      </c>
      <c r="AZ41">
        <f t="shared" si="31"/>
        <v>7.4501622800895459E-3</v>
      </c>
      <c r="BA41">
        <f t="shared" si="32"/>
        <v>1.6012567382220664</v>
      </c>
      <c r="BB41" t="s">
        <v>422</v>
      </c>
      <c r="BC41">
        <v>975.72032000000002</v>
      </c>
      <c r="BD41">
        <v>716.01</v>
      </c>
      <c r="BE41">
        <f t="shared" si="33"/>
        <v>0.42903735128066089</v>
      </c>
      <c r="BF41">
        <f t="shared" si="34"/>
        <v>0.51729397988959713</v>
      </c>
      <c r="BG41">
        <f t="shared" si="35"/>
        <v>0.78868216506223321</v>
      </c>
      <c r="BH41">
        <f t="shared" si="36"/>
        <v>0.51678195540269534</v>
      </c>
      <c r="BI41">
        <f t="shared" si="37"/>
        <v>0.78851707130826465</v>
      </c>
      <c r="BJ41">
        <f t="shared" si="38"/>
        <v>0.37960433430427115</v>
      </c>
      <c r="BK41">
        <f t="shared" si="39"/>
        <v>0.62039566569572879</v>
      </c>
      <c r="BL41">
        <f t="shared" si="40"/>
        <v>1399.9853333333299</v>
      </c>
      <c r="BM41">
        <f t="shared" si="41"/>
        <v>1180.1727865721596</v>
      </c>
      <c r="BN41">
        <f t="shared" si="42"/>
        <v>0.842989393154711</v>
      </c>
      <c r="BO41">
        <f t="shared" si="43"/>
        <v>0.19597878630942211</v>
      </c>
      <c r="BP41">
        <v>6</v>
      </c>
      <c r="BQ41">
        <v>0.5</v>
      </c>
      <c r="BR41" t="s">
        <v>296</v>
      </c>
      <c r="BS41">
        <v>2</v>
      </c>
      <c r="BT41">
        <v>1605302408.3499999</v>
      </c>
      <c r="BU41">
        <v>389.32433333333302</v>
      </c>
      <c r="BV41">
        <v>400.00616666666701</v>
      </c>
      <c r="BW41">
        <v>34.692313333333303</v>
      </c>
      <c r="BX41">
        <v>32.640913333333302</v>
      </c>
      <c r="BY41">
        <v>389.36149999999998</v>
      </c>
      <c r="BZ41">
        <v>33.66919</v>
      </c>
      <c r="CA41">
        <v>500.16273333333299</v>
      </c>
      <c r="CB41">
        <v>101.688933333333</v>
      </c>
      <c r="CC41">
        <v>9.9929649999999995E-2</v>
      </c>
      <c r="CD41">
        <v>35.965486666666699</v>
      </c>
      <c r="CE41">
        <v>36.011693333333298</v>
      </c>
      <c r="CF41">
        <v>999.9</v>
      </c>
      <c r="CG41">
        <v>0</v>
      </c>
      <c r="CH41">
        <v>0</v>
      </c>
      <c r="CI41">
        <v>10007.196333333301</v>
      </c>
      <c r="CJ41">
        <v>0</v>
      </c>
      <c r="CK41">
        <v>296.94299999999998</v>
      </c>
      <c r="CL41">
        <v>1399.9853333333299</v>
      </c>
      <c r="CM41">
        <v>0.89999733333333298</v>
      </c>
      <c r="CN41">
        <v>0.10000249999999999</v>
      </c>
      <c r="CO41">
        <v>0</v>
      </c>
      <c r="CP41">
        <v>980.16123333333303</v>
      </c>
      <c r="CQ41">
        <v>4.9994800000000001</v>
      </c>
      <c r="CR41">
        <v>13849.4533333333</v>
      </c>
      <c r="CS41">
        <v>11417.4433333333</v>
      </c>
      <c r="CT41">
        <v>46.207999999999998</v>
      </c>
      <c r="CU41">
        <v>47.428733333333298</v>
      </c>
      <c r="CV41">
        <v>46.811999999999998</v>
      </c>
      <c r="CW41">
        <v>47.3832666666667</v>
      </c>
      <c r="CX41">
        <v>48.849800000000002</v>
      </c>
      <c r="CY41">
        <v>1255.4833333333299</v>
      </c>
      <c r="CZ41">
        <v>139.50366666666699</v>
      </c>
      <c r="DA41">
        <v>0</v>
      </c>
      <c r="DB41">
        <v>165.89999985694899</v>
      </c>
      <c r="DC41">
        <v>0</v>
      </c>
      <c r="DD41">
        <v>975.72032000000002</v>
      </c>
      <c r="DE41">
        <v>-328.98184663422398</v>
      </c>
      <c r="DF41">
        <v>-4570.4307761529699</v>
      </c>
      <c r="DG41">
        <v>13787.816000000001</v>
      </c>
      <c r="DH41">
        <v>15</v>
      </c>
      <c r="DI41">
        <v>1605301450</v>
      </c>
      <c r="DJ41" t="s">
        <v>404</v>
      </c>
      <c r="DK41">
        <v>1605301450</v>
      </c>
      <c r="DL41">
        <v>1605301446</v>
      </c>
      <c r="DM41">
        <v>5</v>
      </c>
      <c r="DN41">
        <v>6.5000000000000002E-2</v>
      </c>
      <c r="DO41">
        <v>-0.27900000000000003</v>
      </c>
      <c r="DP41">
        <v>-4.4999999999999998E-2</v>
      </c>
      <c r="DQ41">
        <v>0.59399999999999997</v>
      </c>
      <c r="DR41">
        <v>400</v>
      </c>
      <c r="DS41">
        <v>32</v>
      </c>
      <c r="DT41">
        <v>0.04</v>
      </c>
      <c r="DU41">
        <v>0.02</v>
      </c>
      <c r="DV41">
        <v>8.2171669100168696</v>
      </c>
      <c r="DW41">
        <v>-0.33715158740471102</v>
      </c>
      <c r="DX41">
        <v>4.0674158095535901E-2</v>
      </c>
      <c r="DY41">
        <v>1</v>
      </c>
      <c r="DZ41">
        <v>-10.681812903225801</v>
      </c>
      <c r="EA41">
        <v>0.35960322580646997</v>
      </c>
      <c r="EB41">
        <v>4.7677287092225698E-2</v>
      </c>
      <c r="EC41">
        <v>0</v>
      </c>
      <c r="ED41">
        <v>2.0505303225806499</v>
      </c>
      <c r="EE41">
        <v>0.171208064516121</v>
      </c>
      <c r="EF41">
        <v>1.29499006058886E-2</v>
      </c>
      <c r="EG41">
        <v>1</v>
      </c>
      <c r="EH41">
        <v>2</v>
      </c>
      <c r="EI41">
        <v>3</v>
      </c>
      <c r="EJ41" t="s">
        <v>326</v>
      </c>
      <c r="EK41">
        <v>100</v>
      </c>
      <c r="EL41">
        <v>100</v>
      </c>
      <c r="EM41">
        <v>-3.6999999999999998E-2</v>
      </c>
      <c r="EN41">
        <v>1.024</v>
      </c>
      <c r="EO41">
        <v>0.12224694538288799</v>
      </c>
      <c r="EP41">
        <v>-1.6043650578588901E-5</v>
      </c>
      <c r="EQ41">
        <v>-1.15305589960158E-6</v>
      </c>
      <c r="ER41">
        <v>3.6581349982770798E-10</v>
      </c>
      <c r="ES41">
        <v>0.59363499999999203</v>
      </c>
      <c r="ET41">
        <v>0</v>
      </c>
      <c r="EU41">
        <v>0</v>
      </c>
      <c r="EV41">
        <v>0</v>
      </c>
      <c r="EW41">
        <v>18</v>
      </c>
      <c r="EX41">
        <v>2225</v>
      </c>
      <c r="EY41">
        <v>1</v>
      </c>
      <c r="EZ41">
        <v>25</v>
      </c>
      <c r="FA41">
        <v>16.100000000000001</v>
      </c>
      <c r="FB41">
        <v>16.2</v>
      </c>
      <c r="FC41">
        <v>2</v>
      </c>
      <c r="FD41">
        <v>504.65</v>
      </c>
      <c r="FE41">
        <v>500.98500000000001</v>
      </c>
      <c r="FF41">
        <v>34.943899999999999</v>
      </c>
      <c r="FG41">
        <v>34.540399999999998</v>
      </c>
      <c r="FH41">
        <v>30.0001</v>
      </c>
      <c r="FI41">
        <v>34.375700000000002</v>
      </c>
      <c r="FJ41">
        <v>34.4011</v>
      </c>
      <c r="FK41">
        <v>19.272200000000002</v>
      </c>
      <c r="FL41">
        <v>0</v>
      </c>
      <c r="FM41">
        <v>100</v>
      </c>
      <c r="FN41">
        <v>-999.9</v>
      </c>
      <c r="FO41">
        <v>400</v>
      </c>
      <c r="FP41">
        <v>37.886899999999997</v>
      </c>
      <c r="FQ41">
        <v>97.686099999999996</v>
      </c>
      <c r="FR41">
        <v>102.07899999999999</v>
      </c>
    </row>
    <row r="42" spans="1:174" x14ac:dyDescent="0.25">
      <c r="A42">
        <v>26</v>
      </c>
      <c r="B42">
        <v>1605302666.0999999</v>
      </c>
      <c r="C42">
        <v>5647</v>
      </c>
      <c r="D42" t="s">
        <v>423</v>
      </c>
      <c r="E42" t="s">
        <v>424</v>
      </c>
      <c r="F42" t="s">
        <v>420</v>
      </c>
      <c r="G42" t="s">
        <v>351</v>
      </c>
      <c r="H42">
        <v>1605302658.3499999</v>
      </c>
      <c r="I42">
        <f t="shared" si="0"/>
        <v>1.3084879224098496E-3</v>
      </c>
      <c r="J42">
        <f t="shared" si="1"/>
        <v>1.3084879224098496</v>
      </c>
      <c r="K42">
        <f t="shared" si="2"/>
        <v>5.3180383789388523</v>
      </c>
      <c r="L42">
        <f t="shared" si="3"/>
        <v>392.99</v>
      </c>
      <c r="M42">
        <f t="shared" si="4"/>
        <v>209.7163904050785</v>
      </c>
      <c r="N42">
        <f t="shared" si="5"/>
        <v>21.346394735597059</v>
      </c>
      <c r="O42">
        <f t="shared" si="6"/>
        <v>40.001259085847501</v>
      </c>
      <c r="P42">
        <f t="shared" si="7"/>
        <v>5.0272357043576694E-2</v>
      </c>
      <c r="Q42">
        <f t="shared" si="8"/>
        <v>2.9586530797766901</v>
      </c>
      <c r="R42">
        <f t="shared" si="9"/>
        <v>4.9802583093060016E-2</v>
      </c>
      <c r="S42">
        <f t="shared" si="10"/>
        <v>3.1168455774220109E-2</v>
      </c>
      <c r="T42">
        <f t="shared" si="11"/>
        <v>231.29657167999031</v>
      </c>
      <c r="U42">
        <f t="shared" si="12"/>
        <v>37.146930634473179</v>
      </c>
      <c r="V42">
        <f t="shared" si="13"/>
        <v>36.192623333333302</v>
      </c>
      <c r="W42">
        <f t="shared" si="14"/>
        <v>6.0322892596908533</v>
      </c>
      <c r="X42">
        <f t="shared" si="15"/>
        <v>57.909158343445334</v>
      </c>
      <c r="Y42">
        <f t="shared" si="16"/>
        <v>3.4829897722675072</v>
      </c>
      <c r="Z42">
        <f t="shared" si="17"/>
        <v>6.0145750204323987</v>
      </c>
      <c r="AA42">
        <f t="shared" si="18"/>
        <v>2.5492994874233461</v>
      </c>
      <c r="AB42">
        <f t="shared" si="19"/>
        <v>-57.704317378274368</v>
      </c>
      <c r="AC42">
        <f t="shared" si="20"/>
        <v>-8.5426581333722869</v>
      </c>
      <c r="AD42">
        <f t="shared" si="21"/>
        <v>-0.68200054458329851</v>
      </c>
      <c r="AE42">
        <f t="shared" si="22"/>
        <v>164.36759562376034</v>
      </c>
      <c r="AF42">
        <v>0</v>
      </c>
      <c r="AG42">
        <v>0</v>
      </c>
      <c r="AH42">
        <f t="shared" si="23"/>
        <v>1</v>
      </c>
      <c r="AI42">
        <f t="shared" si="24"/>
        <v>0</v>
      </c>
      <c r="AJ42">
        <f t="shared" si="25"/>
        <v>52170.534645299318</v>
      </c>
      <c r="AK42" t="s">
        <v>293</v>
      </c>
      <c r="AL42">
        <v>10143.9</v>
      </c>
      <c r="AM42">
        <v>715.47692307692296</v>
      </c>
      <c r="AN42">
        <v>3262.08</v>
      </c>
      <c r="AO42">
        <f t="shared" si="26"/>
        <v>0.78066849277855754</v>
      </c>
      <c r="AP42">
        <v>-0.57774747981622299</v>
      </c>
      <c r="AQ42" t="s">
        <v>425</v>
      </c>
      <c r="AR42">
        <v>15409.5</v>
      </c>
      <c r="AS42">
        <v>767.212538461539</v>
      </c>
      <c r="AT42">
        <v>921</v>
      </c>
      <c r="AU42">
        <f t="shared" si="27"/>
        <v>0.16697878560093482</v>
      </c>
      <c r="AV42">
        <v>0.5</v>
      </c>
      <c r="AW42">
        <f t="shared" si="28"/>
        <v>1180.2134015544391</v>
      </c>
      <c r="AX42">
        <f t="shared" si="29"/>
        <v>5.3180383789388523</v>
      </c>
      <c r="AY42">
        <f t="shared" si="30"/>
        <v>98.535300270754334</v>
      </c>
      <c r="AZ42">
        <f t="shared" si="31"/>
        <v>4.9955252592368765E-3</v>
      </c>
      <c r="BA42">
        <f t="shared" si="32"/>
        <v>2.5418892508143323</v>
      </c>
      <c r="BB42" t="s">
        <v>426</v>
      </c>
      <c r="BC42">
        <v>767.212538461539</v>
      </c>
      <c r="BD42">
        <v>609.24</v>
      </c>
      <c r="BE42">
        <f t="shared" si="33"/>
        <v>0.33850162866449507</v>
      </c>
      <c r="BF42">
        <f t="shared" si="34"/>
        <v>0.49328798286650311</v>
      </c>
      <c r="BG42">
        <f t="shared" si="35"/>
        <v>0.8824806622336816</v>
      </c>
      <c r="BH42">
        <f t="shared" si="36"/>
        <v>0.74827344861141998</v>
      </c>
      <c r="BI42">
        <f t="shared" si="37"/>
        <v>0.91929520592137215</v>
      </c>
      <c r="BJ42">
        <f t="shared" si="38"/>
        <v>0.39171775175133455</v>
      </c>
      <c r="BK42">
        <f t="shared" si="39"/>
        <v>0.60828224824866539</v>
      </c>
      <c r="BL42">
        <f t="shared" si="40"/>
        <v>1400.0336666666699</v>
      </c>
      <c r="BM42">
        <f t="shared" si="41"/>
        <v>1180.2134015544391</v>
      </c>
      <c r="BN42">
        <f t="shared" si="42"/>
        <v>0.84298930065331978</v>
      </c>
      <c r="BO42">
        <f t="shared" si="43"/>
        <v>0.19597860130663955</v>
      </c>
      <c r="BP42">
        <v>6</v>
      </c>
      <c r="BQ42">
        <v>0.5</v>
      </c>
      <c r="BR42" t="s">
        <v>296</v>
      </c>
      <c r="BS42">
        <v>2</v>
      </c>
      <c r="BT42">
        <v>1605302658.3499999</v>
      </c>
      <c r="BU42">
        <v>392.99</v>
      </c>
      <c r="BV42">
        <v>399.98630000000003</v>
      </c>
      <c r="BW42">
        <v>34.218426666666701</v>
      </c>
      <c r="BX42">
        <v>32.702493333333301</v>
      </c>
      <c r="BY42">
        <v>393.03</v>
      </c>
      <c r="BZ42">
        <v>33.218146666666698</v>
      </c>
      <c r="CA42">
        <v>500.17246666666699</v>
      </c>
      <c r="CB42">
        <v>101.686966666667</v>
      </c>
      <c r="CC42">
        <v>9.9997596666666702E-2</v>
      </c>
      <c r="CD42">
        <v>36.1390666666667</v>
      </c>
      <c r="CE42">
        <v>36.192623333333302</v>
      </c>
      <c r="CF42">
        <v>999.9</v>
      </c>
      <c r="CG42">
        <v>0</v>
      </c>
      <c r="CH42">
        <v>0</v>
      </c>
      <c r="CI42">
        <v>9998.1856666666699</v>
      </c>
      <c r="CJ42">
        <v>0</v>
      </c>
      <c r="CK42">
        <v>278.60169999999999</v>
      </c>
      <c r="CL42">
        <v>1400.0336666666699</v>
      </c>
      <c r="CM42">
        <v>0.89999853333333302</v>
      </c>
      <c r="CN42">
        <v>0.10000129333333301</v>
      </c>
      <c r="CO42">
        <v>0</v>
      </c>
      <c r="CP42">
        <v>767.35063333333301</v>
      </c>
      <c r="CQ42">
        <v>4.9994800000000001</v>
      </c>
      <c r="CR42">
        <v>10918.64</v>
      </c>
      <c r="CS42">
        <v>11417.856666666699</v>
      </c>
      <c r="CT42">
        <v>46.241599999999998</v>
      </c>
      <c r="CU42">
        <v>47.541333333333299</v>
      </c>
      <c r="CV42">
        <v>46.872833333333297</v>
      </c>
      <c r="CW42">
        <v>47.397733333333299</v>
      </c>
      <c r="CX42">
        <v>48.883200000000002</v>
      </c>
      <c r="CY42">
        <v>1255.52966666667</v>
      </c>
      <c r="CZ42">
        <v>139.50399999999999</v>
      </c>
      <c r="DA42">
        <v>0</v>
      </c>
      <c r="DB42">
        <v>249.200000047684</v>
      </c>
      <c r="DC42">
        <v>0</v>
      </c>
      <c r="DD42">
        <v>767.212538461539</v>
      </c>
      <c r="DE42">
        <v>-20.172923081251898</v>
      </c>
      <c r="DF42">
        <v>-365.07692347246899</v>
      </c>
      <c r="DG42">
        <v>10915.819230769201</v>
      </c>
      <c r="DH42">
        <v>15</v>
      </c>
      <c r="DI42">
        <v>1605301450</v>
      </c>
      <c r="DJ42" t="s">
        <v>404</v>
      </c>
      <c r="DK42">
        <v>1605301450</v>
      </c>
      <c r="DL42">
        <v>1605301446</v>
      </c>
      <c r="DM42">
        <v>5</v>
      </c>
      <c r="DN42">
        <v>6.5000000000000002E-2</v>
      </c>
      <c r="DO42">
        <v>-0.27900000000000003</v>
      </c>
      <c r="DP42">
        <v>-4.4999999999999998E-2</v>
      </c>
      <c r="DQ42">
        <v>0.59399999999999997</v>
      </c>
      <c r="DR42">
        <v>400</v>
      </c>
      <c r="DS42">
        <v>32</v>
      </c>
      <c r="DT42">
        <v>0.04</v>
      </c>
      <c r="DU42">
        <v>0.02</v>
      </c>
      <c r="DV42">
        <v>5.3138339361254996</v>
      </c>
      <c r="DW42">
        <v>0.58722365549564903</v>
      </c>
      <c r="DX42">
        <v>4.7106419936004999E-2</v>
      </c>
      <c r="DY42">
        <v>0</v>
      </c>
      <c r="DZ42">
        <v>-6.9937664516128999</v>
      </c>
      <c r="EA42">
        <v>-0.73080096774192504</v>
      </c>
      <c r="EB42">
        <v>5.8344247058542999E-2</v>
      </c>
      <c r="EC42">
        <v>0</v>
      </c>
      <c r="ED42">
        <v>1.51566258064516</v>
      </c>
      <c r="EE42">
        <v>7.2522096774188999E-2</v>
      </c>
      <c r="EF42">
        <v>5.4587573723282401E-3</v>
      </c>
      <c r="EG42">
        <v>1</v>
      </c>
      <c r="EH42">
        <v>1</v>
      </c>
      <c r="EI42">
        <v>3</v>
      </c>
      <c r="EJ42" t="s">
        <v>311</v>
      </c>
      <c r="EK42">
        <v>100</v>
      </c>
      <c r="EL42">
        <v>100</v>
      </c>
      <c r="EM42">
        <v>-3.9E-2</v>
      </c>
      <c r="EN42">
        <v>1.0007999999999999</v>
      </c>
      <c r="EO42">
        <v>0.12224694538288799</v>
      </c>
      <c r="EP42">
        <v>-1.6043650578588901E-5</v>
      </c>
      <c r="EQ42">
        <v>-1.15305589960158E-6</v>
      </c>
      <c r="ER42">
        <v>3.6581349982770798E-10</v>
      </c>
      <c r="ES42">
        <v>0.59363499999999203</v>
      </c>
      <c r="ET42">
        <v>0</v>
      </c>
      <c r="EU42">
        <v>0</v>
      </c>
      <c r="EV42">
        <v>0</v>
      </c>
      <c r="EW42">
        <v>18</v>
      </c>
      <c r="EX42">
        <v>2225</v>
      </c>
      <c r="EY42">
        <v>1</v>
      </c>
      <c r="EZ42">
        <v>25</v>
      </c>
      <c r="FA42">
        <v>20.3</v>
      </c>
      <c r="FB42">
        <v>20.3</v>
      </c>
      <c r="FC42">
        <v>2</v>
      </c>
      <c r="FD42">
        <v>512.03499999999997</v>
      </c>
      <c r="FE42">
        <v>500.83800000000002</v>
      </c>
      <c r="FF42">
        <v>34.9495</v>
      </c>
      <c r="FG42">
        <v>34.537300000000002</v>
      </c>
      <c r="FH42">
        <v>30</v>
      </c>
      <c r="FI42">
        <v>34.369500000000002</v>
      </c>
      <c r="FJ42">
        <v>34.394799999999996</v>
      </c>
      <c r="FK42">
        <v>19.2788</v>
      </c>
      <c r="FL42">
        <v>0</v>
      </c>
      <c r="FM42">
        <v>100</v>
      </c>
      <c r="FN42">
        <v>-999.9</v>
      </c>
      <c r="FO42">
        <v>400</v>
      </c>
      <c r="FP42">
        <v>34.647599999999997</v>
      </c>
      <c r="FQ42">
        <v>97.688800000000001</v>
      </c>
      <c r="FR42">
        <v>102.07</v>
      </c>
    </row>
    <row r="43" spans="1:174" x14ac:dyDescent="0.25">
      <c r="A43">
        <v>27</v>
      </c>
      <c r="B43">
        <v>1605302913.0999999</v>
      </c>
      <c r="C43">
        <v>5894</v>
      </c>
      <c r="D43" t="s">
        <v>427</v>
      </c>
      <c r="E43" t="s">
        <v>428</v>
      </c>
      <c r="F43" t="s">
        <v>411</v>
      </c>
      <c r="G43" t="s">
        <v>351</v>
      </c>
      <c r="H43">
        <v>1605302905.0999999</v>
      </c>
      <c r="I43">
        <f t="shared" si="0"/>
        <v>2.0763277425261111E-3</v>
      </c>
      <c r="J43">
        <f t="shared" si="1"/>
        <v>2.0763277425261113</v>
      </c>
      <c r="K43">
        <f t="shared" si="2"/>
        <v>7.8029562865899473</v>
      </c>
      <c r="L43">
        <f t="shared" si="3"/>
        <v>389.65796774193598</v>
      </c>
      <c r="M43">
        <f t="shared" si="4"/>
        <v>226.65863238202618</v>
      </c>
      <c r="N43">
        <f t="shared" si="5"/>
        <v>23.067378636200591</v>
      </c>
      <c r="O43">
        <f t="shared" si="6"/>
        <v>39.656058037825012</v>
      </c>
      <c r="P43">
        <f t="shared" si="7"/>
        <v>8.3992677241036512E-2</v>
      </c>
      <c r="Q43">
        <f t="shared" si="8"/>
        <v>2.9578175337297536</v>
      </c>
      <c r="R43">
        <f t="shared" si="9"/>
        <v>8.2689787114974073E-2</v>
      </c>
      <c r="S43">
        <f t="shared" si="10"/>
        <v>5.1796492884196493E-2</v>
      </c>
      <c r="T43">
        <f t="shared" si="11"/>
        <v>231.29067983554819</v>
      </c>
      <c r="U43">
        <f t="shared" si="12"/>
        <v>36.928913854122349</v>
      </c>
      <c r="V43">
        <f t="shared" si="13"/>
        <v>36.132232258064498</v>
      </c>
      <c r="W43">
        <f t="shared" si="14"/>
        <v>6.0123177464534985</v>
      </c>
      <c r="X43">
        <f t="shared" si="15"/>
        <v>59.546964872121919</v>
      </c>
      <c r="Y43">
        <f t="shared" si="16"/>
        <v>3.5772485607184534</v>
      </c>
      <c r="Z43">
        <f t="shared" si="17"/>
        <v>6.0074406284193547</v>
      </c>
      <c r="AA43">
        <f t="shared" si="18"/>
        <v>2.435069185735045</v>
      </c>
      <c r="AB43">
        <f t="shared" si="19"/>
        <v>-91.566053445401494</v>
      </c>
      <c r="AC43">
        <f t="shared" si="20"/>
        <v>-2.3559203666573492</v>
      </c>
      <c r="AD43">
        <f t="shared" si="21"/>
        <v>-0.18806248528129438</v>
      </c>
      <c r="AE43">
        <f t="shared" si="22"/>
        <v>137.18064353820802</v>
      </c>
      <c r="AF43">
        <v>0</v>
      </c>
      <c r="AG43">
        <v>0</v>
      </c>
      <c r="AH43">
        <f t="shared" si="23"/>
        <v>1</v>
      </c>
      <c r="AI43">
        <f t="shared" si="24"/>
        <v>0</v>
      </c>
      <c r="AJ43">
        <f t="shared" si="25"/>
        <v>52150.144692828122</v>
      </c>
      <c r="AK43" t="s">
        <v>293</v>
      </c>
      <c r="AL43">
        <v>10143.9</v>
      </c>
      <c r="AM43">
        <v>715.47692307692296</v>
      </c>
      <c r="AN43">
        <v>3262.08</v>
      </c>
      <c r="AO43">
        <f t="shared" si="26"/>
        <v>0.78066849277855754</v>
      </c>
      <c r="AP43">
        <v>-0.57774747981622299</v>
      </c>
      <c r="AQ43" t="s">
        <v>429</v>
      </c>
      <c r="AR43">
        <v>15356.1</v>
      </c>
      <c r="AS43">
        <v>862.22028</v>
      </c>
      <c r="AT43">
        <v>1044.24</v>
      </c>
      <c r="AU43">
        <f t="shared" si="27"/>
        <v>0.17430831992645368</v>
      </c>
      <c r="AV43">
        <v>0.5</v>
      </c>
      <c r="AW43">
        <f t="shared" si="28"/>
        <v>1180.1828967329448</v>
      </c>
      <c r="AX43">
        <f t="shared" si="29"/>
        <v>7.8029562865899473</v>
      </c>
      <c r="AY43">
        <f t="shared" si="30"/>
        <v>102.85784896772749</v>
      </c>
      <c r="AZ43">
        <f t="shared" si="31"/>
        <v>7.1011906625711597E-3</v>
      </c>
      <c r="BA43">
        <f t="shared" si="32"/>
        <v>2.1238795679154219</v>
      </c>
      <c r="BB43" t="s">
        <v>430</v>
      </c>
      <c r="BC43">
        <v>862.22028</v>
      </c>
      <c r="BD43">
        <v>613.53</v>
      </c>
      <c r="BE43">
        <f t="shared" si="33"/>
        <v>0.41246265226384737</v>
      </c>
      <c r="BF43">
        <f t="shared" si="34"/>
        <v>0.42260388660583686</v>
      </c>
      <c r="BG43">
        <f t="shared" si="35"/>
        <v>0.83737894319533335</v>
      </c>
      <c r="BH43">
        <f t="shared" si="36"/>
        <v>0.55365012915543554</v>
      </c>
      <c r="BI43">
        <f t="shared" si="37"/>
        <v>0.87090132737909687</v>
      </c>
      <c r="BJ43">
        <f t="shared" si="38"/>
        <v>0.30071220610732913</v>
      </c>
      <c r="BK43">
        <f t="shared" si="39"/>
        <v>0.69928779389267093</v>
      </c>
      <c r="BL43">
        <f t="shared" si="40"/>
        <v>1399.9974193548401</v>
      </c>
      <c r="BM43">
        <f t="shared" si="41"/>
        <v>1180.1828967329448</v>
      </c>
      <c r="BN43">
        <f t="shared" si="42"/>
        <v>0.84298933727806991</v>
      </c>
      <c r="BO43">
        <f t="shared" si="43"/>
        <v>0.19597867455613985</v>
      </c>
      <c r="BP43">
        <v>6</v>
      </c>
      <c r="BQ43">
        <v>0.5</v>
      </c>
      <c r="BR43" t="s">
        <v>296</v>
      </c>
      <c r="BS43">
        <v>2</v>
      </c>
      <c r="BT43">
        <v>1605302905.0999999</v>
      </c>
      <c r="BU43">
        <v>389.65796774193598</v>
      </c>
      <c r="BV43">
        <v>399.98906451612902</v>
      </c>
      <c r="BW43">
        <v>35.1498225806452</v>
      </c>
      <c r="BX43">
        <v>32.746580645161302</v>
      </c>
      <c r="BY43">
        <v>389.69535483870999</v>
      </c>
      <c r="BZ43">
        <v>34.1046774193548</v>
      </c>
      <c r="CA43">
        <v>500.16067741935501</v>
      </c>
      <c r="CB43">
        <v>101.671419354839</v>
      </c>
      <c r="CC43">
        <v>0.100034896774194</v>
      </c>
      <c r="CD43">
        <v>36.1174580645161</v>
      </c>
      <c r="CE43">
        <v>36.132232258064498</v>
      </c>
      <c r="CF43">
        <v>999.9</v>
      </c>
      <c r="CG43">
        <v>0</v>
      </c>
      <c r="CH43">
        <v>0</v>
      </c>
      <c r="CI43">
        <v>9994.9767741935502</v>
      </c>
      <c r="CJ43">
        <v>0</v>
      </c>
      <c r="CK43">
        <v>276.57274193548398</v>
      </c>
      <c r="CL43">
        <v>1399.9974193548401</v>
      </c>
      <c r="CM43">
        <v>0.89999809677419396</v>
      </c>
      <c r="CN43">
        <v>0.100001961290323</v>
      </c>
      <c r="CO43">
        <v>0</v>
      </c>
      <c r="CP43">
        <v>863.28119354838702</v>
      </c>
      <c r="CQ43">
        <v>4.9994800000000001</v>
      </c>
      <c r="CR43">
        <v>12286.441935483899</v>
      </c>
      <c r="CS43">
        <v>11417.532258064501</v>
      </c>
      <c r="CT43">
        <v>46.300129032258099</v>
      </c>
      <c r="CU43">
        <v>47.554000000000002</v>
      </c>
      <c r="CV43">
        <v>46.904935483871</v>
      </c>
      <c r="CW43">
        <v>47.495677419354799</v>
      </c>
      <c r="CX43">
        <v>48.961451612903197</v>
      </c>
      <c r="CY43">
        <v>1255.49677419355</v>
      </c>
      <c r="CZ43">
        <v>139.50225806451601</v>
      </c>
      <c r="DA43">
        <v>0</v>
      </c>
      <c r="DB43">
        <v>246.19999980926499</v>
      </c>
      <c r="DC43">
        <v>0</v>
      </c>
      <c r="DD43">
        <v>862.22028</v>
      </c>
      <c r="DE43">
        <v>-75.292923203263001</v>
      </c>
      <c r="DF43">
        <v>-1082.20000161696</v>
      </c>
      <c r="DG43">
        <v>12270.748</v>
      </c>
      <c r="DH43">
        <v>15</v>
      </c>
      <c r="DI43">
        <v>1605301450</v>
      </c>
      <c r="DJ43" t="s">
        <v>404</v>
      </c>
      <c r="DK43">
        <v>1605301450</v>
      </c>
      <c r="DL43">
        <v>1605301446</v>
      </c>
      <c r="DM43">
        <v>5</v>
      </c>
      <c r="DN43">
        <v>6.5000000000000002E-2</v>
      </c>
      <c r="DO43">
        <v>-0.27900000000000003</v>
      </c>
      <c r="DP43">
        <v>-4.4999999999999998E-2</v>
      </c>
      <c r="DQ43">
        <v>0.59399999999999997</v>
      </c>
      <c r="DR43">
        <v>400</v>
      </c>
      <c r="DS43">
        <v>32</v>
      </c>
      <c r="DT43">
        <v>0.04</v>
      </c>
      <c r="DU43">
        <v>0.02</v>
      </c>
      <c r="DV43">
        <v>7.8012124673661303</v>
      </c>
      <c r="DW43">
        <v>0.209318346316646</v>
      </c>
      <c r="DX43">
        <v>2.3043567879099398E-2</v>
      </c>
      <c r="DY43">
        <v>1</v>
      </c>
      <c r="DZ43">
        <v>-10.3311451612903</v>
      </c>
      <c r="EA43">
        <v>-0.19033548387093199</v>
      </c>
      <c r="EB43">
        <v>2.4990344441335199E-2</v>
      </c>
      <c r="EC43">
        <v>1</v>
      </c>
      <c r="ED43">
        <v>2.4032525806451601</v>
      </c>
      <c r="EE43">
        <v>-8.4978870967749004E-2</v>
      </c>
      <c r="EF43">
        <v>6.45491758911037E-3</v>
      </c>
      <c r="EG43">
        <v>1</v>
      </c>
      <c r="EH43">
        <v>3</v>
      </c>
      <c r="EI43">
        <v>3</v>
      </c>
      <c r="EJ43" t="s">
        <v>298</v>
      </c>
      <c r="EK43">
        <v>100</v>
      </c>
      <c r="EL43">
        <v>100</v>
      </c>
      <c r="EM43">
        <v>-3.6999999999999998E-2</v>
      </c>
      <c r="EN43">
        <v>1.0448</v>
      </c>
      <c r="EO43">
        <v>0.12224694538288799</v>
      </c>
      <c r="EP43">
        <v>-1.6043650578588901E-5</v>
      </c>
      <c r="EQ43">
        <v>-1.15305589960158E-6</v>
      </c>
      <c r="ER43">
        <v>3.6581349982770798E-10</v>
      </c>
      <c r="ES43">
        <v>0.59363499999999203</v>
      </c>
      <c r="ET43">
        <v>0</v>
      </c>
      <c r="EU43">
        <v>0</v>
      </c>
      <c r="EV43">
        <v>0</v>
      </c>
      <c r="EW43">
        <v>18</v>
      </c>
      <c r="EX43">
        <v>2225</v>
      </c>
      <c r="EY43">
        <v>1</v>
      </c>
      <c r="EZ43">
        <v>25</v>
      </c>
      <c r="FA43">
        <v>24.4</v>
      </c>
      <c r="FB43">
        <v>24.5</v>
      </c>
      <c r="FC43">
        <v>2</v>
      </c>
      <c r="FD43">
        <v>513.59799999999996</v>
      </c>
      <c r="FE43">
        <v>499.69099999999997</v>
      </c>
      <c r="FF43">
        <v>34.953600000000002</v>
      </c>
      <c r="FG43">
        <v>34.525300000000001</v>
      </c>
      <c r="FH43">
        <v>30</v>
      </c>
      <c r="FI43">
        <v>34.363300000000002</v>
      </c>
      <c r="FJ43">
        <v>34.388599999999997</v>
      </c>
      <c r="FK43">
        <v>19.282299999999999</v>
      </c>
      <c r="FL43">
        <v>0</v>
      </c>
      <c r="FM43">
        <v>100</v>
      </c>
      <c r="FN43">
        <v>-999.9</v>
      </c>
      <c r="FO43">
        <v>400</v>
      </c>
      <c r="FP43">
        <v>34.155799999999999</v>
      </c>
      <c r="FQ43">
        <v>97.697100000000006</v>
      </c>
      <c r="FR43">
        <v>102.068</v>
      </c>
    </row>
    <row r="44" spans="1:174" x14ac:dyDescent="0.25">
      <c r="A44">
        <v>28</v>
      </c>
      <c r="B44">
        <v>1605303215.0999999</v>
      </c>
      <c r="C44">
        <v>6196</v>
      </c>
      <c r="D44" t="s">
        <v>431</v>
      </c>
      <c r="E44" t="s">
        <v>432</v>
      </c>
      <c r="F44" t="s">
        <v>411</v>
      </c>
      <c r="G44" t="s">
        <v>351</v>
      </c>
      <c r="H44">
        <v>1605303207.3499999</v>
      </c>
      <c r="I44">
        <f t="shared" si="0"/>
        <v>1.5194239301389771E-3</v>
      </c>
      <c r="J44">
        <f t="shared" si="1"/>
        <v>1.5194239301389771</v>
      </c>
      <c r="K44">
        <f t="shared" si="2"/>
        <v>5.8081709836670772</v>
      </c>
      <c r="L44">
        <f t="shared" si="3"/>
        <v>392.31706666666702</v>
      </c>
      <c r="M44">
        <f t="shared" si="4"/>
        <v>233.54552414770075</v>
      </c>
      <c r="N44">
        <f t="shared" si="5"/>
        <v>23.769804988547335</v>
      </c>
      <c r="O44">
        <f t="shared" si="6"/>
        <v>39.929260911238948</v>
      </c>
      <c r="P44">
        <f t="shared" si="7"/>
        <v>6.3973432474556988E-2</v>
      </c>
      <c r="Q44">
        <f t="shared" si="8"/>
        <v>2.9586468221259463</v>
      </c>
      <c r="R44">
        <f t="shared" si="9"/>
        <v>6.3214786572177217E-2</v>
      </c>
      <c r="S44">
        <f t="shared" si="10"/>
        <v>3.9576653238394523E-2</v>
      </c>
      <c r="T44">
        <f t="shared" si="11"/>
        <v>231.29374906271764</v>
      </c>
      <c r="U44">
        <f t="shared" si="12"/>
        <v>37.116498281932685</v>
      </c>
      <c r="V44">
        <f t="shared" si="13"/>
        <v>35.627623333333297</v>
      </c>
      <c r="W44">
        <f t="shared" si="14"/>
        <v>5.8476746108022848</v>
      </c>
      <c r="X44">
        <f t="shared" si="15"/>
        <v>58.346638485469647</v>
      </c>
      <c r="Y44">
        <f t="shared" si="16"/>
        <v>3.5138548355924342</v>
      </c>
      <c r="Z44">
        <f t="shared" si="17"/>
        <v>6.0223775127465258</v>
      </c>
      <c r="AA44">
        <f t="shared" si="18"/>
        <v>2.3338197752098506</v>
      </c>
      <c r="AB44">
        <f t="shared" si="19"/>
        <v>-67.006595319128891</v>
      </c>
      <c r="AC44">
        <f t="shared" si="20"/>
        <v>85.343988927207477</v>
      </c>
      <c r="AD44">
        <f t="shared" si="21"/>
        <v>6.7955499119761278</v>
      </c>
      <c r="AE44">
        <f t="shared" si="22"/>
        <v>256.42669258277238</v>
      </c>
      <c r="AF44">
        <v>0</v>
      </c>
      <c r="AG44">
        <v>0</v>
      </c>
      <c r="AH44">
        <f t="shared" si="23"/>
        <v>1</v>
      </c>
      <c r="AI44">
        <f t="shared" si="24"/>
        <v>0</v>
      </c>
      <c r="AJ44">
        <f t="shared" si="25"/>
        <v>52166.187024785577</v>
      </c>
      <c r="AK44" t="s">
        <v>293</v>
      </c>
      <c r="AL44">
        <v>10143.9</v>
      </c>
      <c r="AM44">
        <v>715.47692307692296</v>
      </c>
      <c r="AN44">
        <v>3262.08</v>
      </c>
      <c r="AO44">
        <f t="shared" si="26"/>
        <v>0.78066849277855754</v>
      </c>
      <c r="AP44">
        <v>-0.57774747981622299</v>
      </c>
      <c r="AQ44" t="s">
        <v>433</v>
      </c>
      <c r="AR44">
        <v>15371.3</v>
      </c>
      <c r="AS44">
        <v>777.44632000000001</v>
      </c>
      <c r="AT44">
        <v>913.43</v>
      </c>
      <c r="AU44">
        <f t="shared" si="27"/>
        <v>0.14887148440493514</v>
      </c>
      <c r="AV44">
        <v>0.5</v>
      </c>
      <c r="AW44">
        <f t="shared" si="28"/>
        <v>1180.1978045792216</v>
      </c>
      <c r="AX44">
        <f t="shared" si="29"/>
        <v>5.8081709836670772</v>
      </c>
      <c r="AY44">
        <f t="shared" si="30"/>
        <v>87.848899529577139</v>
      </c>
      <c r="AZ44">
        <f t="shared" si="31"/>
        <v>5.4108882754277656E-3</v>
      </c>
      <c r="BA44">
        <f t="shared" si="32"/>
        <v>2.571242459739663</v>
      </c>
      <c r="BB44" t="s">
        <v>434</v>
      </c>
      <c r="BC44">
        <v>777.44632000000001</v>
      </c>
      <c r="BD44">
        <v>594.77</v>
      </c>
      <c r="BE44">
        <f t="shared" si="33"/>
        <v>0.34886088698641382</v>
      </c>
      <c r="BF44">
        <f t="shared" si="34"/>
        <v>0.42673595681918014</v>
      </c>
      <c r="BG44">
        <f t="shared" si="35"/>
        <v>0.88053132181861127</v>
      </c>
      <c r="BH44">
        <f t="shared" si="36"/>
        <v>0.68694905941190354</v>
      </c>
      <c r="BI44">
        <f t="shared" si="37"/>
        <v>0.92226779323527208</v>
      </c>
      <c r="BJ44">
        <f t="shared" si="38"/>
        <v>0.3264659417737597</v>
      </c>
      <c r="BK44">
        <f t="shared" si="39"/>
        <v>0.67353405822624035</v>
      </c>
      <c r="BL44">
        <f t="shared" si="40"/>
        <v>1400.0150000000001</v>
      </c>
      <c r="BM44">
        <f t="shared" si="41"/>
        <v>1180.1978045792216</v>
      </c>
      <c r="BN44">
        <f t="shared" si="42"/>
        <v>0.84298939981301735</v>
      </c>
      <c r="BO44">
        <f t="shared" si="43"/>
        <v>0.19597879962603496</v>
      </c>
      <c r="BP44">
        <v>6</v>
      </c>
      <c r="BQ44">
        <v>0.5</v>
      </c>
      <c r="BR44" t="s">
        <v>296</v>
      </c>
      <c r="BS44">
        <v>2</v>
      </c>
      <c r="BT44">
        <v>1605303207.3499999</v>
      </c>
      <c r="BU44">
        <v>392.31706666666702</v>
      </c>
      <c r="BV44">
        <v>399.99993333333299</v>
      </c>
      <c r="BW44">
        <v>34.524686666666703</v>
      </c>
      <c r="BX44">
        <v>32.764843333333303</v>
      </c>
      <c r="BY44">
        <v>392.35660000000001</v>
      </c>
      <c r="BZ44">
        <v>33.509626666666698</v>
      </c>
      <c r="CA44">
        <v>500.14666666666699</v>
      </c>
      <c r="CB44">
        <v>101.67806666666699</v>
      </c>
      <c r="CC44">
        <v>9.9970293333333293E-2</v>
      </c>
      <c r="CD44">
        <v>36.162673333333302</v>
      </c>
      <c r="CE44">
        <v>35.627623333333297</v>
      </c>
      <c r="CF44">
        <v>999.9</v>
      </c>
      <c r="CG44">
        <v>0</v>
      </c>
      <c r="CH44">
        <v>0</v>
      </c>
      <c r="CI44">
        <v>9999.0253333333294</v>
      </c>
      <c r="CJ44">
        <v>0</v>
      </c>
      <c r="CK44">
        <v>254.64529999999999</v>
      </c>
      <c r="CL44">
        <v>1400.0150000000001</v>
      </c>
      <c r="CM44">
        <v>0.89999646666666699</v>
      </c>
      <c r="CN44">
        <v>0.10000391</v>
      </c>
      <c r="CO44">
        <v>0</v>
      </c>
      <c r="CP44">
        <v>778.08833333333303</v>
      </c>
      <c r="CQ44">
        <v>4.9994800000000001</v>
      </c>
      <c r="CR44">
        <v>11072.7133333333</v>
      </c>
      <c r="CS44">
        <v>11417.68</v>
      </c>
      <c r="CT44">
        <v>46.2164</v>
      </c>
      <c r="CU44">
        <v>47.5</v>
      </c>
      <c r="CV44">
        <v>46.824599999999997</v>
      </c>
      <c r="CW44">
        <v>47.432933333333303</v>
      </c>
      <c r="CX44">
        <v>48.8832666666667</v>
      </c>
      <c r="CY44">
        <v>1255.51033333333</v>
      </c>
      <c r="CZ44">
        <v>139.50700000000001</v>
      </c>
      <c r="DA44">
        <v>0</v>
      </c>
      <c r="DB44">
        <v>301.39999985694902</v>
      </c>
      <c r="DC44">
        <v>0</v>
      </c>
      <c r="DD44">
        <v>777.44632000000001</v>
      </c>
      <c r="DE44">
        <v>-55.426230852322298</v>
      </c>
      <c r="DF44">
        <v>-758.45384736139101</v>
      </c>
      <c r="DG44">
        <v>11063.812</v>
      </c>
      <c r="DH44">
        <v>15</v>
      </c>
      <c r="DI44">
        <v>1605301450</v>
      </c>
      <c r="DJ44" t="s">
        <v>404</v>
      </c>
      <c r="DK44">
        <v>1605301450</v>
      </c>
      <c r="DL44">
        <v>1605301446</v>
      </c>
      <c r="DM44">
        <v>5</v>
      </c>
      <c r="DN44">
        <v>6.5000000000000002E-2</v>
      </c>
      <c r="DO44">
        <v>-0.27900000000000003</v>
      </c>
      <c r="DP44">
        <v>-4.4999999999999998E-2</v>
      </c>
      <c r="DQ44">
        <v>0.59399999999999997</v>
      </c>
      <c r="DR44">
        <v>400</v>
      </c>
      <c r="DS44">
        <v>32</v>
      </c>
      <c r="DT44">
        <v>0.04</v>
      </c>
      <c r="DU44">
        <v>0.02</v>
      </c>
      <c r="DV44">
        <v>5.8070431081218397</v>
      </c>
      <c r="DW44">
        <v>8.1926082533784597E-2</v>
      </c>
      <c r="DX44">
        <v>3.0150752931480802E-2</v>
      </c>
      <c r="DY44">
        <v>1</v>
      </c>
      <c r="DZ44">
        <v>-7.6835587096774196</v>
      </c>
      <c r="EA44">
        <v>-0.16342741935482299</v>
      </c>
      <c r="EB44">
        <v>3.8672755996949401E-2</v>
      </c>
      <c r="EC44">
        <v>1</v>
      </c>
      <c r="ED44">
        <v>1.7597532258064501</v>
      </c>
      <c r="EE44">
        <v>2.60724193548342E-2</v>
      </c>
      <c r="EF44">
        <v>2.0754531368366402E-3</v>
      </c>
      <c r="EG44">
        <v>1</v>
      </c>
      <c r="EH44">
        <v>3</v>
      </c>
      <c r="EI44">
        <v>3</v>
      </c>
      <c r="EJ44" t="s">
        <v>298</v>
      </c>
      <c r="EK44">
        <v>100</v>
      </c>
      <c r="EL44">
        <v>100</v>
      </c>
      <c r="EM44">
        <v>-3.9E-2</v>
      </c>
      <c r="EN44">
        <v>1.0150999999999999</v>
      </c>
      <c r="EO44">
        <v>0.12224694538288799</v>
      </c>
      <c r="EP44">
        <v>-1.6043650578588901E-5</v>
      </c>
      <c r="EQ44">
        <v>-1.15305589960158E-6</v>
      </c>
      <c r="ER44">
        <v>3.6581349982770798E-10</v>
      </c>
      <c r="ES44">
        <v>0.59363499999999203</v>
      </c>
      <c r="ET44">
        <v>0</v>
      </c>
      <c r="EU44">
        <v>0</v>
      </c>
      <c r="EV44">
        <v>0</v>
      </c>
      <c r="EW44">
        <v>18</v>
      </c>
      <c r="EX44">
        <v>2225</v>
      </c>
      <c r="EY44">
        <v>1</v>
      </c>
      <c r="EZ44">
        <v>25</v>
      </c>
      <c r="FA44">
        <v>29.4</v>
      </c>
      <c r="FB44">
        <v>29.5</v>
      </c>
      <c r="FC44">
        <v>2</v>
      </c>
      <c r="FD44">
        <v>511.637</v>
      </c>
      <c r="FE44">
        <v>499.93</v>
      </c>
      <c r="FF44">
        <v>34.963799999999999</v>
      </c>
      <c r="FG44">
        <v>34.509099999999997</v>
      </c>
      <c r="FH44">
        <v>30</v>
      </c>
      <c r="FI44">
        <v>34.347700000000003</v>
      </c>
      <c r="FJ44">
        <v>34.373100000000001</v>
      </c>
      <c r="FK44">
        <v>19.287700000000001</v>
      </c>
      <c r="FL44">
        <v>0</v>
      </c>
      <c r="FM44">
        <v>100</v>
      </c>
      <c r="FN44">
        <v>-999.9</v>
      </c>
      <c r="FO44">
        <v>400</v>
      </c>
      <c r="FP44">
        <v>35.038200000000003</v>
      </c>
      <c r="FQ44">
        <v>97.707400000000007</v>
      </c>
      <c r="FR44">
        <v>102.06699999999999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392</v>
      </c>
      <c r="B15" t="s"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2020-11-13T15:34:25Z</dcterms:created>
  <dcterms:modified xsi:type="dcterms:W3CDTF">2021-04-13T16:46:24Z</dcterms:modified>
</cp:coreProperties>
</file>