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<sst xmlns="http://schemas.openxmlformats.org/spreadsheetml/2006/main" count="1739" uniqueCount="626">
  <si>
    <t>File opened</t>
  </si>
  <si>
    <t>2020-12-07 11:13:32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</si>
  <si>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</si>
  <si>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</si>
  <si>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</si>
  <si>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</si>
  <si>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</si>
  <si>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</si>
  <si>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</si>
  <si>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</si>
  <si>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</si>
  <si>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</si>
  <si>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</si>
  <si>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{"co2bspan2a": "0.0873229", "tazero": "0.00104713", "h2obspan1": "0.998939", "h2oaspanconc1": "12.17", "h2oaspan2b": "0.0671222", "h2oaspan2a": "0.0668561", "ssb_ref": "34919.1", "co2azero": "0.892502", "h2oaspan2": "0", "ssa_ref": "37127.4", "flowbzero": "0.26", "tbzero": "0.0513058", "h2obzero": "1.16501", "co2aspanconc1": "400", "co2aspan1": "1.00054", "h2oazero": "1.16161", "h2oaspan1": "1.00398", "flowmeterzero": "0.990581", "co2bspan2b": "0.087286", "co2aspanconc2": "0", "co2bzero": "0.898612", "h2obspan2b": "0.0677395", "co2aspan2a": "0.0865215", "co2bspanconc1": "400", "h2obspanconc1": "12.17", "h2oaspanconc2": "0", "h2obspanconc2": "0", "co2bspanconc2": "0", "flowazero": "0.317", "co2aspan2b": "0.086568", "h2obspan2": "0", "co2bspan2": "0", "co2aspan2": "0", "co2bspan1": "0.999577", "chamberpressurezero": "2.57375", "h2obspan2a": "0.0678114", "oxygen": "21"}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</si>
  <si>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</si>
  <si>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</si>
  <si>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</si>
  <si>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</si>
  <si>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</si>
  <si>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</si>
  <si>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</si>
  <si>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</si>
  <si>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</si>
  <si>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</si>
  <si>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11:13:32</t>
  </si>
  <si>
    <t>Stability Definition:	ΔCO2 (Meas2): Slp&lt;0.2 Per=15	ΔH2O (Meas2): Slp&lt;0.2 Per=15	A (GasEx): Slp&lt;0.5 Per=15</t>
  </si>
  <si>
    <t>11:31:46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</si>
  <si>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</si>
  <si>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</si>
  <si>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</si>
  <si>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</si>
  <si>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</si>
  <si>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</si>
  <si>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</si>
  <si>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</si>
  <si>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</si>
  <si>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</si>
  <si>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</si>
  <si>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</si>
  <si>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</si>
  <si>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</si>
  <si>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</si>
  <si>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</si>
  <si>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</si>
  <si>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</si>
  <si>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</si>
  <si>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</si>
  <si>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</si>
  <si>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</si>
  <si>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</si>
  <si>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</si>
  <si>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</si>
  <si>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</si>
  <si>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</si>
  <si>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</si>
  <si>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</si>
  <si>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</si>
  <si>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</si>
  <si>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</si>
  <si>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</si>
  <si>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</si>
  <si>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</si>
  <si>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</si>
  <si>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</si>
  <si>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</si>
  <si>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</si>
  <si>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</si>
  <si>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</si>
  <si>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</si>
  <si>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</si>
  <si>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</si>
  <si>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</si>
  <si>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</si>
  <si>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</si>
  <si>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</si>
  <si>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</si>
  <si>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</si>
  <si>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</si>
  <si>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4.54039 91.4191 394.809 623.418 866.002 1064.61 1253.76 1399.92</t>
  </si>
  <si>
    <t>Fs_true</t>
  </si>
  <si>
    <t>0.75178 103.288 405.414 601.13 802.983 1001.14 1204.14 1401.5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</si>
  <si>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</si>
  <si>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</si>
  <si>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</si>
  <si>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</si>
  <si>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</si>
  <si>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</si>
  <si>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</si>
  <si>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</si>
  <si>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</si>
  <si>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</si>
  <si>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</si>
  <si>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</si>
  <si>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</si>
  <si>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</si>
  <si>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</si>
  <si>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</si>
  <si>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</si>
  <si>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</si>
  <si>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</si>
  <si>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</si>
  <si>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</si>
  <si>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</si>
  <si>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</si>
  <si>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</si>
  <si>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</si>
  <si>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</si>
  <si>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</si>
  <si>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</si>
  <si>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</si>
  <si>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</si>
  <si>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</si>
  <si>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</si>
  <si>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</si>
  <si>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</si>
  <si>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</si>
  <si>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</si>
  <si>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</si>
  <si>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</si>
  <si>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</si>
  <si>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</si>
  <si>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</si>
  <si>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</si>
  <si>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</si>
  <si>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</si>
  <si>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</si>
  <si>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</si>
  <si>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</si>
  <si>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</si>
  <si>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</si>
  <si>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</si>
  <si>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</si>
  <si>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</si>
  <si>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</si>
  <si>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</si>
  <si>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</si>
  <si>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</si>
  <si>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</si>
  <si>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</si>
  <si>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</si>
  <si>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</si>
  <si>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</si>
  <si>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</si>
  <si>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</si>
  <si>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</si>
  <si>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</si>
  <si>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</si>
  <si>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</si>
  <si>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</si>
  <si>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</si>
  <si>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</si>
  <si>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</si>
  <si>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</si>
  <si>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</si>
  <si>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</si>
  <si>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</si>
  <si>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</si>
  <si>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</si>
  <si>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</si>
  <si>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</si>
  <si>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</si>
  <si>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</si>
  <si>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</si>
  <si>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</si>
  <si>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</si>
  <si>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</si>
  <si>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</si>
  <si>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</si>
  <si>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</si>
  <si>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</si>
  <si>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</si>
  <si>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</si>
  <si>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</si>
  <si>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</si>
  <si>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</si>
  <si>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</si>
  <si>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</si>
  <si>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</si>
  <si>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</si>
  <si>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</si>
  <si>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</si>
  <si>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</si>
  <si>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</si>
  <si>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</si>
  <si>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</si>
  <si>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</si>
  <si>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</si>
  <si>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</si>
  <si>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</si>
  <si>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</si>
  <si>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</si>
  <si>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</si>
  <si>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</si>
  <si>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</si>
  <si>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</si>
  <si>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</si>
  <si>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</si>
  <si>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</si>
  <si>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</si>
  <si>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</si>
  <si>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</si>
  <si>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</si>
  <si>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</si>
  <si>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</si>
  <si>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</si>
  <si>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</si>
  <si>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</si>
  <si>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</si>
  <si>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</si>
  <si>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</si>
  <si>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</si>
  <si>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</si>
  <si>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</si>
  <si>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</si>
  <si>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</si>
  <si>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</si>
  <si>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</si>
  <si>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</si>
  <si>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</si>
  <si>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</si>
  <si>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</si>
  <si>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</si>
  <si>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</si>
  <si>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</si>
  <si>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</si>
  <si>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</si>
  <si>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</si>
  <si>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</si>
  <si>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</si>
  <si>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</si>
  <si>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</si>
  <si>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</si>
  <si>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</si>
  <si>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</si>
  <si>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</si>
  <si>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</si>
  <si>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</si>
  <si>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</si>
  <si>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</si>
  <si>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</si>
  <si>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</si>
  <si>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</si>
  <si>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</si>
  <si>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</si>
  <si>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</si>
  <si>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</si>
  <si>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</si>
  <si>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</si>
  <si>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</si>
  <si>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</si>
  <si>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</si>
  <si>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</si>
  <si>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</si>
  <si>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</si>
  <si>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</si>
  <si>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</si>
  <si>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</si>
  <si>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</si>
  <si>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</si>
  <si>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</si>
  <si>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</si>
  <si>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</si>
  <si>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</si>
  <si>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</si>
  <si>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</si>
  <si>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</si>
  <si>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</si>
  <si>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</si>
  <si>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</si>
  <si>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</si>
  <si>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</si>
  <si>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</si>
  <si>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</si>
  <si>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</si>
  <si>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</si>
  <si>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</si>
  <si>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</si>
  <si>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</si>
  <si>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</si>
  <si>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</si>
  <si>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</si>
  <si>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</si>
  <si>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</si>
  <si>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</si>
  <si>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</si>
  <si>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</si>
  <si>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</si>
  <si>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</si>
  <si>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</si>
  <si>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20201206 13:37:52</t>
  </si>
  <si>
    <t>13:37:52</t>
  </si>
  <si>
    <t>V60-96</t>
  </si>
  <si>
    <t>_8</t>
  </si>
  <si>
    <t>RECT-4143-20200907-06_33_50</t>
  </si>
  <si>
    <t>RECT-1030-20201207-11_36_49</t>
  </si>
  <si>
    <t>DARK-1031-20201207-11_36_56</t>
  </si>
  <si>
    <t>0: Broadleaf</t>
  </si>
  <si>
    <t>13:31:03</t>
  </si>
  <si>
    <t>0/3</t>
  </si>
  <si>
    <t>20201206 13:41:27</t>
  </si>
  <si>
    <t>13:41:27</t>
  </si>
  <si>
    <t>RECT-1032-20201207-11_40_24</t>
  </si>
  <si>
    <t>DARK-1033-20201207-11_40_32</t>
  </si>
  <si>
    <t>20201206 13:45:56</t>
  </si>
  <si>
    <t>13:45:56</t>
  </si>
  <si>
    <t>TXNM0821</t>
  </si>
  <si>
    <t>_10</t>
  </si>
  <si>
    <t>RECT-1034-20201207-11_44_52</t>
  </si>
  <si>
    <t>DARK-1035-20201207-11_45_00</t>
  </si>
  <si>
    <t>3/3</t>
  </si>
  <si>
    <t>20201206 13:48:52</t>
  </si>
  <si>
    <t>13:48:52</t>
  </si>
  <si>
    <t>RECT-1036-20201207-11_47_49</t>
  </si>
  <si>
    <t>DARK-1037-20201207-11_47_57</t>
  </si>
  <si>
    <t>20201206 13:52:26</t>
  </si>
  <si>
    <t>13:52:26</t>
  </si>
  <si>
    <t>b40-14</t>
  </si>
  <si>
    <t>RECT-1038-20201207-11_51_22</t>
  </si>
  <si>
    <t>DARK-1039-20201207-11_51_30</t>
  </si>
  <si>
    <t>2/3</t>
  </si>
  <si>
    <t>20201206 13:58:15</t>
  </si>
  <si>
    <t>13:58:15</t>
  </si>
  <si>
    <t>RECT-1040-20201207-11_57_11</t>
  </si>
  <si>
    <t>DARK-1041-20201207-11_57_19</t>
  </si>
  <si>
    <t>20201206 14:01:12</t>
  </si>
  <si>
    <t>14:01:12</t>
  </si>
  <si>
    <t>_3</t>
  </si>
  <si>
    <t>RECT-1042-20201207-12_00_08</t>
  </si>
  <si>
    <t>DARK-1043-20201207-12_00_16</t>
  </si>
  <si>
    <t>20201206 14:03:21</t>
  </si>
  <si>
    <t>14:03:21</t>
  </si>
  <si>
    <t>RECT-1044-20201207-12_02_17</t>
  </si>
  <si>
    <t>DARK-1045-20201207-12_02_25</t>
  </si>
  <si>
    <t>1/3</t>
  </si>
  <si>
    <t>20201206 14:06:29</t>
  </si>
  <si>
    <t>14:06:29</t>
  </si>
  <si>
    <t>UT12-075</t>
  </si>
  <si>
    <t>_6</t>
  </si>
  <si>
    <t>RECT-1046-20201207-12_05_25</t>
  </si>
  <si>
    <t>DARK-1047-20201207-12_05_33</t>
  </si>
  <si>
    <t>20201206 14:08:53</t>
  </si>
  <si>
    <t>14:08:53</t>
  </si>
  <si>
    <t>RECT-1048-20201207-12_07_50</t>
  </si>
  <si>
    <t>DARK-1049-20201207-12_07_58</t>
  </si>
  <si>
    <t>20201206 14:12:26</t>
  </si>
  <si>
    <t>14:12:26</t>
  </si>
  <si>
    <t>RECT-1050-20201207-12_11_22</t>
  </si>
  <si>
    <t>DARK-1051-20201207-12_11_30</t>
  </si>
  <si>
    <t>12:12:00</t>
  </si>
  <si>
    <t>Wrong plant id: 588155.01.4</t>
  </si>
  <si>
    <t>20201206 14:13:13</t>
  </si>
  <si>
    <t>14:13:13</t>
  </si>
  <si>
    <t>588155.01</t>
  </si>
  <si>
    <t>_4</t>
  </si>
  <si>
    <t>RECT-1052-20201207-12_12_10</t>
  </si>
  <si>
    <t>DARK-1053-20201207-12_12_18</t>
  </si>
  <si>
    <t>20201206 14:15:29</t>
  </si>
  <si>
    <t>14:15:29</t>
  </si>
  <si>
    <t>RECT-1054-20201207-12_14_26</t>
  </si>
  <si>
    <t>DARK-1055-20201207-12_14_34</t>
  </si>
  <si>
    <t>20201206 14:17:37</t>
  </si>
  <si>
    <t>14:17:37</t>
  </si>
  <si>
    <t>C56-94</t>
  </si>
  <si>
    <t>_5</t>
  </si>
  <si>
    <t>RECT-1056-20201207-12_16_34</t>
  </si>
  <si>
    <t>DARK-1057-20201207-12_16_42</t>
  </si>
  <si>
    <t>20201206 14:21:01</t>
  </si>
  <si>
    <t>14:21:01</t>
  </si>
  <si>
    <t>RECT-1058-20201207-12_19_58</t>
  </si>
  <si>
    <t>DARK-1059-20201207-12_20_06</t>
  </si>
  <si>
    <t>20201206 14:23:21</t>
  </si>
  <si>
    <t>14:23:21</t>
  </si>
  <si>
    <t>9025</t>
  </si>
  <si>
    <t>RECT-1060-20201207-12_22_18</t>
  </si>
  <si>
    <t>DARK-1061-20201207-12_22_25</t>
  </si>
  <si>
    <t>20201206 14:25:03</t>
  </si>
  <si>
    <t>14:25:03</t>
  </si>
  <si>
    <t>RECT-1062-20201207-12_24_00</t>
  </si>
  <si>
    <t>DARK-1063-20201207-12_24_08</t>
  </si>
  <si>
    <t>20201206 14:31:07</t>
  </si>
  <si>
    <t>14:31:07</t>
  </si>
  <si>
    <t>RECT-1064-20201207-12_30_04</t>
  </si>
  <si>
    <t>DARK-1065-20201207-12_30_12</t>
  </si>
  <si>
    <t>20201206 14:33:04</t>
  </si>
  <si>
    <t>14:33:04</t>
  </si>
  <si>
    <t>9031</t>
  </si>
  <si>
    <t>RECT-1066-20201207-12_32_01</t>
  </si>
  <si>
    <t>DARK-1067-20201207-12_32_09</t>
  </si>
  <si>
    <t>20201206 14:37:55</t>
  </si>
  <si>
    <t>14:37:55</t>
  </si>
  <si>
    <t>RECT-1068-20201207-12_36_52</t>
  </si>
  <si>
    <t>DARK-1069-20201207-12_36_59</t>
  </si>
  <si>
    <t>20201206 14:40:29</t>
  </si>
  <si>
    <t>14:40:29</t>
  </si>
  <si>
    <t>25189.01</t>
  </si>
  <si>
    <t>_7</t>
  </si>
  <si>
    <t>RECT-1070-20201207-12_39_26</t>
  </si>
  <si>
    <t>DARK-1071-20201207-12_39_34</t>
  </si>
  <si>
    <t>20201206 14:43:41</t>
  </si>
  <si>
    <t>14:43:41</t>
  </si>
  <si>
    <t>RECT-1072-20201207-12_42_38</t>
  </si>
  <si>
    <t>DARK-1073-20201207-12_42_46</t>
  </si>
  <si>
    <t>20201206 14:46:10</t>
  </si>
  <si>
    <t>14:46:10</t>
  </si>
  <si>
    <t>b42-24</t>
  </si>
  <si>
    <t>_1</t>
  </si>
  <si>
    <t>RECT-1074-20201207-12_45_07</t>
  </si>
  <si>
    <t>DARK-1075-20201207-12_45_14</t>
  </si>
  <si>
    <t>20201206 14:48:59</t>
  </si>
  <si>
    <t>14:48:59</t>
  </si>
  <si>
    <t>RECT-1076-20201207-12_47_56</t>
  </si>
  <si>
    <t>DARK-1077-20201207-12_48_04</t>
  </si>
  <si>
    <t>20201206 14:52:45</t>
  </si>
  <si>
    <t>14:52:45</t>
  </si>
  <si>
    <t>1149</t>
  </si>
  <si>
    <t>RECT-1078-20201207-12_51_42</t>
  </si>
  <si>
    <t>DARK-1079-20201207-12_51_50</t>
  </si>
  <si>
    <t>20201206 14:55:06</t>
  </si>
  <si>
    <t>14:55:06</t>
  </si>
  <si>
    <t>RECT-1080-20201207-12_54_03</t>
  </si>
  <si>
    <t>DARK-1081-20201207-12_54_11</t>
  </si>
  <si>
    <t>20201206 14:57:25</t>
  </si>
  <si>
    <t>14:57:25</t>
  </si>
  <si>
    <t>9018</t>
  </si>
  <si>
    <t>RECT-1082-20201207-12_56_22</t>
  </si>
  <si>
    <t>DARK-1083-20201207-12_56_30</t>
  </si>
  <si>
    <t>20201206 15:00:29</t>
  </si>
  <si>
    <t>15:00:29</t>
  </si>
  <si>
    <t>RECT-1084-20201207-12_59_26</t>
  </si>
  <si>
    <t>DARK-1085-20201207-12_59_34</t>
  </si>
  <si>
    <t>20201206 15:02:53</t>
  </si>
  <si>
    <t>15:02:53</t>
  </si>
  <si>
    <t>RECT-1086-20201207-13_01_50</t>
  </si>
  <si>
    <t>DARK-1087-20201207-13_01_58</t>
  </si>
  <si>
    <t>20201206 15:05:22</t>
  </si>
  <si>
    <t>15:05:22</t>
  </si>
  <si>
    <t>RECT-1088-20201207-13_04_19</t>
  </si>
  <si>
    <t>DARK-1089-20201207-13_04_27</t>
  </si>
  <si>
    <t>20201206 15:08:19</t>
  </si>
  <si>
    <t>15:08:19</t>
  </si>
  <si>
    <t>b42-34</t>
  </si>
  <si>
    <t>RECT-1090-20201207-13_07_16</t>
  </si>
  <si>
    <t>DARK-1091-20201207-13_07_24</t>
  </si>
  <si>
    <t>20201206 15:11:52</t>
  </si>
  <si>
    <t>15:11:52</t>
  </si>
  <si>
    <t>RECT-1092-20201207-13_10_49</t>
  </si>
  <si>
    <t>DARK-1093-20201207-13_10_57</t>
  </si>
  <si>
    <t>20201206 15:14:00</t>
  </si>
  <si>
    <t>15:14:00</t>
  </si>
  <si>
    <t>_2</t>
  </si>
  <si>
    <t>RECT-1094-20201207-13_12_57</t>
  </si>
  <si>
    <t>DARK-1095-20201207-13_13_05</t>
  </si>
  <si>
    <t>20201206 15:15:50</t>
  </si>
  <si>
    <t>15:15:50</t>
  </si>
  <si>
    <t>RECT-1096-20201207-13_14_47</t>
  </si>
  <si>
    <t>DARK-1097-20201207-13_14_55</t>
  </si>
  <si>
    <t>20201206 15:21:26</t>
  </si>
  <si>
    <t>15:21:26</t>
  </si>
  <si>
    <t>T52</t>
  </si>
  <si>
    <t>RECT-1098-20201207-13_20_24</t>
  </si>
  <si>
    <t>DARK-1099-20201207-13_20_31</t>
  </si>
  <si>
    <t>20201206 15:24:01</t>
  </si>
  <si>
    <t>15:24:01</t>
  </si>
  <si>
    <t>RECT-1100-20201207-13_22_59</t>
  </si>
  <si>
    <t>DARK-1101-20201207-13_23_06</t>
  </si>
  <si>
    <t>20201206 15:27:17</t>
  </si>
  <si>
    <t>15:27:17</t>
  </si>
  <si>
    <t>RECT-1102-20201207-13_26_14</t>
  </si>
  <si>
    <t>DARK-1103-20201207-13_26_22</t>
  </si>
  <si>
    <t>20201206 15:29:42</t>
  </si>
  <si>
    <t>15:29:42</t>
  </si>
  <si>
    <t>RECT-1104-20201207-13_28_39</t>
  </si>
  <si>
    <t>DARK-1105-20201207-13_28_47</t>
  </si>
  <si>
    <t>20201206 15:32:21</t>
  </si>
  <si>
    <t>15:32:21</t>
  </si>
  <si>
    <t>RECT-1106-20201207-13_31_18</t>
  </si>
  <si>
    <t>DARK-1107-20201207-13_31_26</t>
  </si>
  <si>
    <t>20201206 15:36:34</t>
  </si>
  <si>
    <t>15:36:34</t>
  </si>
  <si>
    <t>RECT-1108-20201207-13_35_32</t>
  </si>
  <si>
    <t>DARK-1109-20201207-13_35_40</t>
  </si>
  <si>
    <t>20201206 15:43:10</t>
  </si>
  <si>
    <t>15:43:10</t>
  </si>
  <si>
    <t>2970</t>
  </si>
  <si>
    <t>RECT-1110-20201207-13_42_08</t>
  </si>
  <si>
    <t>DARK-1111-20201207-13_42_16</t>
  </si>
  <si>
    <t>15:41:55</t>
  </si>
  <si>
    <t>20201206 15:44:43</t>
  </si>
  <si>
    <t>15:44:43</t>
  </si>
  <si>
    <t>RECT-1112-20201207-13_43_40</t>
  </si>
  <si>
    <t>DARK-1113-20201207-13_43_48</t>
  </si>
  <si>
    <t>20201206 15:46:20</t>
  </si>
  <si>
    <t>15:46:20</t>
  </si>
  <si>
    <t>SC2</t>
  </si>
  <si>
    <t>RECT-1114-20201207-13_45_17</t>
  </si>
  <si>
    <t>DARK-1115-20201207-13_45_25</t>
  </si>
  <si>
    <t>20201206 15:49:14</t>
  </si>
  <si>
    <t>15:49:14</t>
  </si>
  <si>
    <t>RECT-1116-20201207-13_48_11</t>
  </si>
  <si>
    <t>DARK-1117-20201207-13_48_19</t>
  </si>
  <si>
    <t>20201206 15:51:47</t>
  </si>
  <si>
    <t>15:51:47</t>
  </si>
  <si>
    <t>RECT-1118-20201207-13_50_44</t>
  </si>
  <si>
    <t>DARK-1119-20201207-13_50_52</t>
  </si>
  <si>
    <t>20201206 15:54:24</t>
  </si>
  <si>
    <t>15:54:24</t>
  </si>
  <si>
    <t>RECT-1120-20201207-13_53_22</t>
  </si>
  <si>
    <t>DARK-1121-20201207-13_53_30</t>
  </si>
  <si>
    <t>20201206 15:57:01</t>
  </si>
  <si>
    <t>15:57:01</t>
  </si>
  <si>
    <t>RECT-1122-20201207-13_55_58</t>
  </si>
  <si>
    <t>DARK-1123-20201207-13_56_06</t>
  </si>
  <si>
    <t>20201206 15:59:30</t>
  </si>
  <si>
    <t>15:59:30</t>
  </si>
  <si>
    <t>RECT-1124-20201207-13_58_27</t>
  </si>
  <si>
    <t>DARK-1125-20201207-13_58_35</t>
  </si>
  <si>
    <t>20201206 16:01:55</t>
  </si>
  <si>
    <t>16:01:55</t>
  </si>
  <si>
    <t>RECT-1126-20201207-14_00_52</t>
  </si>
  <si>
    <t>DARK-1127-20201207-14_01_00</t>
  </si>
  <si>
    <t>20201206 16:04:03</t>
  </si>
  <si>
    <t>16:04:03</t>
  </si>
  <si>
    <t>RECT-1128-20201207-14_03_00</t>
  </si>
  <si>
    <t>DARK-1129-20201207-14_03_08</t>
  </si>
  <si>
    <t>20201206 16:06:39</t>
  </si>
  <si>
    <t>16:06:39</t>
  </si>
  <si>
    <t>RECT-1130-20201207-14_05_36</t>
  </si>
  <si>
    <t>DARK-1131-20201207-14_05_44</t>
  </si>
  <si>
    <t>20201206 16:08:34</t>
  </si>
  <si>
    <t>16:08:34</t>
  </si>
  <si>
    <t>RECT-1132-20201207-14_07_32</t>
  </si>
  <si>
    <t>DARK-1133-20201207-14_07_40</t>
  </si>
  <si>
    <t>20201206 16:12:14</t>
  </si>
  <si>
    <t>16:12:14</t>
  </si>
  <si>
    <t>RECT-1134-20201207-14_11_12</t>
  </si>
  <si>
    <t>DARK-1135-20201207-14_11_19</t>
  </si>
  <si>
    <t>20201206 16:14:13</t>
  </si>
  <si>
    <t>16:14:13</t>
  </si>
  <si>
    <t>RECT-1136-20201207-14_13_11</t>
  </si>
  <si>
    <t>DARK-1137-20201207-14_13_18</t>
  </si>
  <si>
    <t>20201206 16:19:01</t>
  </si>
  <si>
    <t>16:19:01</t>
  </si>
  <si>
    <t>T48</t>
  </si>
  <si>
    <t>RECT-1138-20201207-14_17_59</t>
  </si>
  <si>
    <t>DARK-1139-20201207-14_18_07</t>
  </si>
  <si>
    <t>16:15:31</t>
  </si>
  <si>
    <t>20201206 16:22:04</t>
  </si>
  <si>
    <t>16:22:04</t>
  </si>
  <si>
    <t>RECT-1140-20201207-14_21_02</t>
  </si>
  <si>
    <t>DARK-1141-20201207-14_21_09</t>
  </si>
  <si>
    <t>20201206 16:24:33</t>
  </si>
  <si>
    <t>16:24:33</t>
  </si>
  <si>
    <t>RECT-1142-20201207-14_23_31</t>
  </si>
  <si>
    <t>DARK-1143-20201207-14_23_38</t>
  </si>
  <si>
    <t>20201206 16:27:16</t>
  </si>
  <si>
    <t>16:27:16</t>
  </si>
  <si>
    <t>RECT-1144-20201207-14_26_14</t>
  </si>
  <si>
    <t>DARK-1145-20201207-14_26_21</t>
  </si>
  <si>
    <t>20201206 16:30:26</t>
  </si>
  <si>
    <t>16:30:26</t>
  </si>
  <si>
    <t>RECT-1146-20201207-14_29_24</t>
  </si>
  <si>
    <t>DARK-1147-20201207-14_29_31</t>
  </si>
  <si>
    <t>20201206 16:34:29</t>
  </si>
  <si>
    <t>16:34:29</t>
  </si>
  <si>
    <t>RECT-1148-20201207-14_33_27</t>
  </si>
  <si>
    <t>DARK-1149-20201207-14_33_34</t>
  </si>
  <si>
    <t>20201206 16:37:19</t>
  </si>
  <si>
    <t>16:37:19</t>
  </si>
  <si>
    <t>_11</t>
  </si>
  <si>
    <t>RECT-1150-20201207-14_36_17</t>
  </si>
  <si>
    <t>DARK-1151-20201207-14_36_25</t>
  </si>
  <si>
    <t>16:35:43</t>
  </si>
  <si>
    <t>20201206 16:40:08</t>
  </si>
  <si>
    <t>16:40:08</t>
  </si>
  <si>
    <t>RECT-1152-20201207-14_39_06</t>
  </si>
  <si>
    <t>DARK-1153-20201207-14_39_14</t>
  </si>
  <si>
    <t>20201206 16:43:51</t>
  </si>
  <si>
    <t>16:43:51</t>
  </si>
  <si>
    <t>Vru42</t>
  </si>
  <si>
    <t>RECT-1154-20201207-14_42_49</t>
  </si>
  <si>
    <t>DARK-1155-20201207-14_42_57</t>
  </si>
  <si>
    <t>20201206 16:47:59</t>
  </si>
  <si>
    <t>16:47:59</t>
  </si>
  <si>
    <t>RECT-1156-20201207-14_46_57</t>
  </si>
  <si>
    <t>DARK-1157-20201207-14_47_05</t>
  </si>
  <si>
    <t>20201206 16:50:38</t>
  </si>
  <si>
    <t>16:50:38</t>
  </si>
  <si>
    <t>RECT-1158-20201207-14_49_36</t>
  </si>
  <si>
    <t>DARK-1159-20201207-14_49_44</t>
  </si>
  <si>
    <t>20201206 16:52:42</t>
  </si>
  <si>
    <t>16:52:42</t>
  </si>
  <si>
    <t>RECT-1160-20201207-14_51_40</t>
  </si>
  <si>
    <t>DARK-1161-20201207-14_51_48</t>
  </si>
  <si>
    <t>20201206 16:54:19</t>
  </si>
  <si>
    <t>16:54:19</t>
  </si>
  <si>
    <t>RECT-1162-20201207-14_53_17</t>
  </si>
  <si>
    <t>DARK-1163-20201207-14_53_25</t>
  </si>
  <si>
    <t>20201206 16:58:21</t>
  </si>
  <si>
    <t>16:58:21</t>
  </si>
  <si>
    <t>RECT-1164-20201207-14_57_19</t>
  </si>
  <si>
    <t>DARK-1165-20201207-14_57_27</t>
  </si>
  <si>
    <t>20201206 17:01:43</t>
  </si>
  <si>
    <t>17:01:43</t>
  </si>
  <si>
    <t>RECT-1166-20201207-15_00_41</t>
  </si>
  <si>
    <t>DARK-1167-20201207-15_00_49</t>
  </si>
  <si>
    <t>20201206 17:04:52</t>
  </si>
  <si>
    <t>17:04:52</t>
  </si>
  <si>
    <t>RECT-1168-20201207-15_03_51</t>
  </si>
  <si>
    <t>DARK-1169-20201207-15_03_58</t>
  </si>
  <si>
    <t>20201206 17:11:39</t>
  </si>
  <si>
    <t>17:11:39</t>
  </si>
  <si>
    <t>2214.4</t>
  </si>
  <si>
    <t>RECT-1170-20201207-15_10_37</t>
  </si>
  <si>
    <t>DARK-1171-20201207-15_10_45</t>
  </si>
  <si>
    <t>20201206 17:14:38</t>
  </si>
  <si>
    <t>17:14:38</t>
  </si>
  <si>
    <t>RECT-1172-20201207-15_13_36</t>
  </si>
  <si>
    <t>DARK-1173-20201207-15_13_44</t>
  </si>
  <si>
    <t>20201206 17:20:00</t>
  </si>
  <si>
    <t>17:20:00</t>
  </si>
  <si>
    <t>RECT-1174-20201207-15_18_58</t>
  </si>
  <si>
    <t>DARK-1175-20201207-15_19_06</t>
  </si>
  <si>
    <t>20201206 17:22:19</t>
  </si>
  <si>
    <t>17:22:19</t>
  </si>
  <si>
    <t>RECT-1176-20201207-15_21_18</t>
  </si>
  <si>
    <t>DARK-1177-20201207-15_21_26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</si>
</sst>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90"/>
  <sheetViews>
    <sheetView tabSelected="1" workbookViewId="0"/>
  </sheetViews>
  <sheetFormatPr defaultRowHeight="15"/>
  <sheetData>
    <row r="2" spans="1:174">
      <c r="A2" t="s">
        <v>27</v>
      </c>
      <c r="B2" t="s">
        <v>28</v>
      </c>
      <c r="C2" t="s">
        <v>29</v>
      </c>
    </row>
    <row r="3" spans="1:174">
      <c r="B3">
        <v>4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1607283472.6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1607283464.6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15331.9</v>
      </c>
      <c r="AS17">
        <v>809.76296</v>
      </c>
      <c r="AT17">
        <v>1148.63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809.76296</v>
      </c>
      <c r="BD17">
        <v>619.9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1607283464.6</v>
      </c>
      <c r="BU17">
        <v>378.750516129032</v>
      </c>
      <c r="BV17">
        <v>399.989419354839</v>
      </c>
      <c r="BW17">
        <v>35.2869419354839</v>
      </c>
      <c r="BX17">
        <v>30.3542709677419</v>
      </c>
      <c r="BY17">
        <v>379.359225806452</v>
      </c>
      <c r="BZ17">
        <v>34.6695419354839</v>
      </c>
      <c r="CA17">
        <v>500.210451612903</v>
      </c>
      <c r="CB17">
        <v>102.226870967742</v>
      </c>
      <c r="CC17">
        <v>0.100009661290323</v>
      </c>
      <c r="CD17">
        <v>35.9290193548387</v>
      </c>
      <c r="CE17">
        <v>35.5290419354839</v>
      </c>
      <c r="CF17">
        <v>999.9</v>
      </c>
      <c r="CG17">
        <v>0</v>
      </c>
      <c r="CH17">
        <v>0</v>
      </c>
      <c r="CI17">
        <v>10001.2906451613</v>
      </c>
      <c r="CJ17">
        <v>0</v>
      </c>
      <c r="CK17">
        <v>367.190129032258</v>
      </c>
      <c r="CL17">
        <v>1400.00838709677</v>
      </c>
      <c r="CM17">
        <v>0.899997064516129</v>
      </c>
      <c r="CN17">
        <v>0.100002906451613</v>
      </c>
      <c r="CO17">
        <v>0</v>
      </c>
      <c r="CP17">
        <v>809.572290322581</v>
      </c>
      <c r="CQ17">
        <v>4.99948</v>
      </c>
      <c r="CR17">
        <v>12222.9419354839</v>
      </c>
      <c r="CS17">
        <v>11417.6451612903</v>
      </c>
      <c r="CT17">
        <v>49.5299677419355</v>
      </c>
      <c r="CU17">
        <v>51.258</v>
      </c>
      <c r="CV17">
        <v>50.431</v>
      </c>
      <c r="CW17">
        <v>50.9250967741935</v>
      </c>
      <c r="CX17">
        <v>51.9554516129032</v>
      </c>
      <c r="CY17">
        <v>1255.5035483871</v>
      </c>
      <c r="CZ17">
        <v>139.505161290323</v>
      </c>
      <c r="DA17">
        <v>0</v>
      </c>
      <c r="DB17">
        <v>225.899999856949</v>
      </c>
      <c r="DC17">
        <v>0</v>
      </c>
      <c r="DD17">
        <v>809.76296</v>
      </c>
      <c r="DE17">
        <v>20.8848461730623</v>
      </c>
      <c r="DF17">
        <v>337.20000066327</v>
      </c>
      <c r="DG17">
        <v>12225.688</v>
      </c>
      <c r="DH17">
        <v>15</v>
      </c>
      <c r="DI17">
        <v>1607283063.6</v>
      </c>
      <c r="DJ17" t="s">
        <v>297</v>
      </c>
      <c r="DK17">
        <v>1607283063.6</v>
      </c>
      <c r="DL17">
        <v>1607283056.6</v>
      </c>
      <c r="DM17">
        <v>1</v>
      </c>
      <c r="DN17">
        <v>-0.514</v>
      </c>
      <c r="DO17">
        <v>-0.104</v>
      </c>
      <c r="DP17">
        <v>-1.805</v>
      </c>
      <c r="DQ17">
        <v>0.617</v>
      </c>
      <c r="DR17">
        <v>1464</v>
      </c>
      <c r="DS17">
        <v>31</v>
      </c>
      <c r="DT17">
        <v>0.05</v>
      </c>
      <c r="DU17">
        <v>0.07</v>
      </c>
      <c r="DV17">
        <v>16.0858434542627</v>
      </c>
      <c r="DW17">
        <v>1.47201684589114</v>
      </c>
      <c r="DX17">
        <v>0.108817375767982</v>
      </c>
      <c r="DY17">
        <v>0</v>
      </c>
      <c r="DZ17">
        <v>-21.2467466666667</v>
      </c>
      <c r="EA17">
        <v>-1.9331239154616</v>
      </c>
      <c r="EB17">
        <v>0.142429230926177</v>
      </c>
      <c r="EC17">
        <v>0</v>
      </c>
      <c r="ED17">
        <v>4.934375</v>
      </c>
      <c r="EE17">
        <v>0.429842135706342</v>
      </c>
      <c r="EF17">
        <v>0.0310350987056053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-0.608</v>
      </c>
      <c r="EN17">
        <v>0.6174</v>
      </c>
      <c r="EO17">
        <v>-0.456696103518554</v>
      </c>
      <c r="EP17">
        <v>-1.60436505785889e-05</v>
      </c>
      <c r="EQ17">
        <v>-1.15305589960158e-06</v>
      </c>
      <c r="ER17">
        <v>3.65813499827708e-10</v>
      </c>
      <c r="ES17">
        <v>0.617399999999996</v>
      </c>
      <c r="ET17">
        <v>0</v>
      </c>
      <c r="EU17">
        <v>0</v>
      </c>
      <c r="EV17">
        <v>0</v>
      </c>
      <c r="EW17">
        <v>18</v>
      </c>
      <c r="EX17">
        <v>2225</v>
      </c>
      <c r="EY17">
        <v>1</v>
      </c>
      <c r="EZ17">
        <v>25</v>
      </c>
      <c r="FA17">
        <v>6.8</v>
      </c>
      <c r="FB17">
        <v>6.9</v>
      </c>
      <c r="FC17">
        <v>2</v>
      </c>
      <c r="FD17">
        <v>508.387</v>
      </c>
      <c r="FE17">
        <v>512.889</v>
      </c>
      <c r="FF17">
        <v>34.466</v>
      </c>
      <c r="FG17">
        <v>34.1535</v>
      </c>
      <c r="FH17">
        <v>30.0012</v>
      </c>
      <c r="FI17">
        <v>33.8372</v>
      </c>
      <c r="FJ17">
        <v>33.8398</v>
      </c>
      <c r="FK17">
        <v>19.0658</v>
      </c>
      <c r="FL17">
        <v>0</v>
      </c>
      <c r="FM17">
        <v>100</v>
      </c>
      <c r="FN17">
        <v>-999.9</v>
      </c>
      <c r="FO17">
        <v>400</v>
      </c>
      <c r="FP17">
        <v>34.2354</v>
      </c>
      <c r="FQ17">
        <v>97.6307</v>
      </c>
      <c r="FR17">
        <v>102.364</v>
      </c>
    </row>
    <row r="18" spans="1:174">
      <c r="A18">
        <v>2</v>
      </c>
      <c r="B18">
        <v>1607283687.6</v>
      </c>
      <c r="C18">
        <v>215</v>
      </c>
      <c r="D18" t="s">
        <v>299</v>
      </c>
      <c r="E18" t="s">
        <v>300</v>
      </c>
      <c r="F18" t="s">
        <v>291</v>
      </c>
      <c r="G18" t="s">
        <v>292</v>
      </c>
      <c r="H18">
        <v>1607283679.85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5</v>
      </c>
      <c r="AG18">
        <v>1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15333.7</v>
      </c>
      <c r="AS18">
        <v>910.012230769231</v>
      </c>
      <c r="AT18">
        <v>1164.62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910.012230769231</v>
      </c>
      <c r="BD18">
        <v>671.84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1607283679.85</v>
      </c>
      <c r="BU18">
        <v>386.194266666667</v>
      </c>
      <c r="BV18">
        <v>399.9817</v>
      </c>
      <c r="BW18">
        <v>33.5870133333333</v>
      </c>
      <c r="BX18">
        <v>29.9633033333333</v>
      </c>
      <c r="BY18">
        <v>386.808566666667</v>
      </c>
      <c r="BZ18">
        <v>32.5946</v>
      </c>
      <c r="CA18">
        <v>500.2018</v>
      </c>
      <c r="CB18">
        <v>102.224766666667</v>
      </c>
      <c r="CC18">
        <v>0.0999759166666667</v>
      </c>
      <c r="CD18">
        <v>36.3523366666667</v>
      </c>
      <c r="CE18">
        <v>35.8981933333333</v>
      </c>
      <c r="CF18">
        <v>999.9</v>
      </c>
      <c r="CG18">
        <v>0</v>
      </c>
      <c r="CH18">
        <v>0</v>
      </c>
      <c r="CI18">
        <v>9997.579</v>
      </c>
      <c r="CJ18">
        <v>0</v>
      </c>
      <c r="CK18">
        <v>475.909166666667</v>
      </c>
      <c r="CL18">
        <v>1400.017</v>
      </c>
      <c r="CM18">
        <v>0.8999922</v>
      </c>
      <c r="CN18">
        <v>0.10000761</v>
      </c>
      <c r="CO18">
        <v>0</v>
      </c>
      <c r="CP18">
        <v>910.005133333333</v>
      </c>
      <c r="CQ18">
        <v>4.99948</v>
      </c>
      <c r="CR18">
        <v>13599.6533333333</v>
      </c>
      <c r="CS18">
        <v>11417.6933333333</v>
      </c>
      <c r="CT18">
        <v>48.8164</v>
      </c>
      <c r="CU18">
        <v>50.3288</v>
      </c>
      <c r="CV18">
        <v>49.583</v>
      </c>
      <c r="CW18">
        <v>49.9454666666666</v>
      </c>
      <c r="CX18">
        <v>51.3038</v>
      </c>
      <c r="CY18">
        <v>1255.50533333333</v>
      </c>
      <c r="CZ18">
        <v>139.512</v>
      </c>
      <c r="DA18">
        <v>0</v>
      </c>
      <c r="DB18">
        <v>213.799999952316</v>
      </c>
      <c r="DC18">
        <v>0</v>
      </c>
      <c r="DD18">
        <v>910.012230769231</v>
      </c>
      <c r="DE18">
        <v>-50.3778462058967</v>
      </c>
      <c r="DF18">
        <v>-728.991453238628</v>
      </c>
      <c r="DG18">
        <v>13600.0692307692</v>
      </c>
      <c r="DH18">
        <v>15</v>
      </c>
      <c r="DI18">
        <v>1607283063.6</v>
      </c>
      <c r="DJ18" t="s">
        <v>297</v>
      </c>
      <c r="DK18">
        <v>1607283063.6</v>
      </c>
      <c r="DL18">
        <v>1607283056.6</v>
      </c>
      <c r="DM18">
        <v>1</v>
      </c>
      <c r="DN18">
        <v>-0.514</v>
      </c>
      <c r="DO18">
        <v>-0.104</v>
      </c>
      <c r="DP18">
        <v>-1.805</v>
      </c>
      <c r="DQ18">
        <v>0.617</v>
      </c>
      <c r="DR18">
        <v>1464</v>
      </c>
      <c r="DS18">
        <v>31</v>
      </c>
      <c r="DT18">
        <v>0.05</v>
      </c>
      <c r="DU18">
        <v>0.07</v>
      </c>
      <c r="DV18">
        <v>10.2782109008045</v>
      </c>
      <c r="DW18">
        <v>1.01169617794014</v>
      </c>
      <c r="DX18">
        <v>0.0752008396555733</v>
      </c>
      <c r="DY18">
        <v>0</v>
      </c>
      <c r="DZ18">
        <v>-13.7874</v>
      </c>
      <c r="EA18">
        <v>-1.33634349276973</v>
      </c>
      <c r="EB18">
        <v>0.0986507138004249</v>
      </c>
      <c r="EC18">
        <v>0</v>
      </c>
      <c r="ED18">
        <v>3.62369766666667</v>
      </c>
      <c r="EE18">
        <v>0.490508476084536</v>
      </c>
      <c r="EF18">
        <v>0.0354230874509205</v>
      </c>
      <c r="EG18">
        <v>0</v>
      </c>
      <c r="EH18">
        <v>0</v>
      </c>
      <c r="EI18">
        <v>3</v>
      </c>
      <c r="EJ18" t="s">
        <v>298</v>
      </c>
      <c r="EK18">
        <v>100</v>
      </c>
      <c r="EL18">
        <v>100</v>
      </c>
      <c r="EM18">
        <v>-0.614</v>
      </c>
      <c r="EN18">
        <v>0.9947</v>
      </c>
      <c r="EO18">
        <v>-0.456696103518554</v>
      </c>
      <c r="EP18">
        <v>-1.60436505785889e-05</v>
      </c>
      <c r="EQ18">
        <v>-1.15305589960158e-06</v>
      </c>
      <c r="ER18">
        <v>3.65813499827708e-10</v>
      </c>
      <c r="ES18">
        <v>0.617399999999996</v>
      </c>
      <c r="ET18">
        <v>0</v>
      </c>
      <c r="EU18">
        <v>0</v>
      </c>
      <c r="EV18">
        <v>0</v>
      </c>
      <c r="EW18">
        <v>18</v>
      </c>
      <c r="EX18">
        <v>2225</v>
      </c>
      <c r="EY18">
        <v>1</v>
      </c>
      <c r="EZ18">
        <v>25</v>
      </c>
      <c r="FA18">
        <v>10.4</v>
      </c>
      <c r="FB18">
        <v>10.5</v>
      </c>
      <c r="FC18">
        <v>2</v>
      </c>
      <c r="FD18">
        <v>499.508</v>
      </c>
      <c r="FE18">
        <v>511.545</v>
      </c>
      <c r="FF18">
        <v>34.8863</v>
      </c>
      <c r="FG18">
        <v>34.6636</v>
      </c>
      <c r="FH18">
        <v>30.001</v>
      </c>
      <c r="FI18">
        <v>34.3568</v>
      </c>
      <c r="FJ18">
        <v>34.3623</v>
      </c>
      <c r="FK18">
        <v>19.1115</v>
      </c>
      <c r="FL18">
        <v>0</v>
      </c>
      <c r="FM18">
        <v>100</v>
      </c>
      <c r="FN18">
        <v>-999.9</v>
      </c>
      <c r="FO18">
        <v>400</v>
      </c>
      <c r="FP18">
        <v>34.8551</v>
      </c>
      <c r="FQ18">
        <v>97.5553</v>
      </c>
      <c r="FR18">
        <v>102.268</v>
      </c>
    </row>
    <row r="19" spans="1:174">
      <c r="A19">
        <v>3</v>
      </c>
      <c r="B19">
        <v>1607283956.1</v>
      </c>
      <c r="C19">
        <v>483.5</v>
      </c>
      <c r="D19" t="s">
        <v>303</v>
      </c>
      <c r="E19" t="s">
        <v>304</v>
      </c>
      <c r="F19" t="s">
        <v>305</v>
      </c>
      <c r="G19" t="s">
        <v>306</v>
      </c>
      <c r="H19">
        <v>1607283948.35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307</v>
      </c>
      <c r="AR19">
        <v>15405.3</v>
      </c>
      <c r="AS19">
        <v>834.901730769231</v>
      </c>
      <c r="AT19">
        <v>1226.72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308</v>
      </c>
      <c r="BC19">
        <v>834.901730769231</v>
      </c>
      <c r="BD19">
        <v>622.06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1607283948.35</v>
      </c>
      <c r="BU19">
        <v>379.786666666667</v>
      </c>
      <c r="BV19">
        <v>399.9679</v>
      </c>
      <c r="BW19">
        <v>35.15961</v>
      </c>
      <c r="BX19">
        <v>29.5028366666667</v>
      </c>
      <c r="BY19">
        <v>380.3961</v>
      </c>
      <c r="BZ19">
        <v>34.0913566666667</v>
      </c>
      <c r="CA19">
        <v>500.2158</v>
      </c>
      <c r="CB19">
        <v>102.235466666667</v>
      </c>
      <c r="CC19">
        <v>0.0999860466666667</v>
      </c>
      <c r="CD19">
        <v>37.3661</v>
      </c>
      <c r="CE19">
        <v>37.11788</v>
      </c>
      <c r="CF19">
        <v>999.9</v>
      </c>
      <c r="CG19">
        <v>0</v>
      </c>
      <c r="CH19">
        <v>0</v>
      </c>
      <c r="CI19">
        <v>10004.8316666667</v>
      </c>
      <c r="CJ19">
        <v>0</v>
      </c>
      <c r="CK19">
        <v>376.763966666667</v>
      </c>
      <c r="CL19">
        <v>1400.00433333333</v>
      </c>
      <c r="CM19">
        <v>0.9000066</v>
      </c>
      <c r="CN19">
        <v>0.09999308</v>
      </c>
      <c r="CO19">
        <v>0</v>
      </c>
      <c r="CP19">
        <v>834.904366666667</v>
      </c>
      <c r="CQ19">
        <v>4.99948</v>
      </c>
      <c r="CR19">
        <v>14292.52</v>
      </c>
      <c r="CS19">
        <v>11417.6233333333</v>
      </c>
      <c r="CT19">
        <v>48.4913333333333</v>
      </c>
      <c r="CU19">
        <v>50.1332666666667</v>
      </c>
      <c r="CV19">
        <v>49.2748666666667</v>
      </c>
      <c r="CW19">
        <v>49.7747333333333</v>
      </c>
      <c r="CX19">
        <v>51.1329333333333</v>
      </c>
      <c r="CY19">
        <v>1255.51133333333</v>
      </c>
      <c r="CZ19">
        <v>139.493</v>
      </c>
      <c r="DA19">
        <v>0</v>
      </c>
      <c r="DB19">
        <v>267.400000095367</v>
      </c>
      <c r="DC19">
        <v>0</v>
      </c>
      <c r="DD19">
        <v>834.901730769231</v>
      </c>
      <c r="DE19">
        <v>-9.23258119313996</v>
      </c>
      <c r="DF19">
        <v>-188.184615347316</v>
      </c>
      <c r="DG19">
        <v>14292.3</v>
      </c>
      <c r="DH19">
        <v>15</v>
      </c>
      <c r="DI19">
        <v>1607283063.6</v>
      </c>
      <c r="DJ19" t="s">
        <v>297</v>
      </c>
      <c r="DK19">
        <v>1607283063.6</v>
      </c>
      <c r="DL19">
        <v>1607283056.6</v>
      </c>
      <c r="DM19">
        <v>1</v>
      </c>
      <c r="DN19">
        <v>-0.514</v>
      </c>
      <c r="DO19">
        <v>-0.104</v>
      </c>
      <c r="DP19">
        <v>-1.805</v>
      </c>
      <c r="DQ19">
        <v>0.617</v>
      </c>
      <c r="DR19">
        <v>1464</v>
      </c>
      <c r="DS19">
        <v>31</v>
      </c>
      <c r="DT19">
        <v>0.05</v>
      </c>
      <c r="DU19">
        <v>0.07</v>
      </c>
      <c r="DV19">
        <v>14.970197142872</v>
      </c>
      <c r="DW19">
        <v>0.0870986953645134</v>
      </c>
      <c r="DX19">
        <v>0.0166298053719243</v>
      </c>
      <c r="DY19">
        <v>1</v>
      </c>
      <c r="DZ19">
        <v>-20.1817033333333</v>
      </c>
      <c r="EA19">
        <v>-0.168974416017813</v>
      </c>
      <c r="EB19">
        <v>0.0228878932091957</v>
      </c>
      <c r="EC19">
        <v>1</v>
      </c>
      <c r="ED19">
        <v>5.65519166666667</v>
      </c>
      <c r="EE19">
        <v>0.190845383759724</v>
      </c>
      <c r="EF19">
        <v>0.013851916132996</v>
      </c>
      <c r="EG19">
        <v>1</v>
      </c>
      <c r="EH19">
        <v>3</v>
      </c>
      <c r="EI19">
        <v>3</v>
      </c>
      <c r="EJ19" t="s">
        <v>309</v>
      </c>
      <c r="EK19">
        <v>100</v>
      </c>
      <c r="EL19">
        <v>100</v>
      </c>
      <c r="EM19">
        <v>-0.61</v>
      </c>
      <c r="EN19">
        <v>1.0686</v>
      </c>
      <c r="EO19">
        <v>-0.456696103518554</v>
      </c>
      <c r="EP19">
        <v>-1.60436505785889e-05</v>
      </c>
      <c r="EQ19">
        <v>-1.15305589960158e-06</v>
      </c>
      <c r="ER19">
        <v>3.65813499827708e-10</v>
      </c>
      <c r="ES19">
        <v>0.617399999999996</v>
      </c>
      <c r="ET19">
        <v>0</v>
      </c>
      <c r="EU19">
        <v>0</v>
      </c>
      <c r="EV19">
        <v>0</v>
      </c>
      <c r="EW19">
        <v>18</v>
      </c>
      <c r="EX19">
        <v>2225</v>
      </c>
      <c r="EY19">
        <v>1</v>
      </c>
      <c r="EZ19">
        <v>25</v>
      </c>
      <c r="FA19">
        <v>14.9</v>
      </c>
      <c r="FB19">
        <v>15</v>
      </c>
      <c r="FC19">
        <v>2</v>
      </c>
      <c r="FD19">
        <v>511.857</v>
      </c>
      <c r="FE19">
        <v>510.278</v>
      </c>
      <c r="FF19">
        <v>35.672</v>
      </c>
      <c r="FG19">
        <v>35.177</v>
      </c>
      <c r="FH19">
        <v>30.0005</v>
      </c>
      <c r="FI19">
        <v>34.8802</v>
      </c>
      <c r="FJ19">
        <v>34.8888</v>
      </c>
      <c r="FK19">
        <v>19.1601</v>
      </c>
      <c r="FL19">
        <v>0</v>
      </c>
      <c r="FM19">
        <v>100</v>
      </c>
      <c r="FN19">
        <v>-999.9</v>
      </c>
      <c r="FO19">
        <v>400</v>
      </c>
      <c r="FP19">
        <v>33.3346</v>
      </c>
      <c r="FQ19">
        <v>97.4899</v>
      </c>
      <c r="FR19">
        <v>102.186</v>
      </c>
    </row>
    <row r="20" spans="1:174">
      <c r="A20">
        <v>4</v>
      </c>
      <c r="B20">
        <v>1607284132.6</v>
      </c>
      <c r="C20">
        <v>660</v>
      </c>
      <c r="D20" t="s">
        <v>310</v>
      </c>
      <c r="E20" t="s">
        <v>311</v>
      </c>
      <c r="F20" t="s">
        <v>305</v>
      </c>
      <c r="G20" t="s">
        <v>306</v>
      </c>
      <c r="H20">
        <v>1607284124.85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312</v>
      </c>
      <c r="AR20">
        <v>15391.4</v>
      </c>
      <c r="AS20">
        <v>913.135</v>
      </c>
      <c r="AT20">
        <v>1159.54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313</v>
      </c>
      <c r="BC20">
        <v>913.135</v>
      </c>
      <c r="BD20">
        <v>678.18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1607284124.85</v>
      </c>
      <c r="BU20">
        <v>389.5826</v>
      </c>
      <c r="BV20">
        <v>399.9617</v>
      </c>
      <c r="BW20">
        <v>32.2826466666667</v>
      </c>
      <c r="BX20">
        <v>29.2871466666667</v>
      </c>
      <c r="BY20">
        <v>390.1995</v>
      </c>
      <c r="BZ20">
        <v>31.3533133333333</v>
      </c>
      <c r="CA20">
        <v>500.2072</v>
      </c>
      <c r="CB20">
        <v>102.233866666667</v>
      </c>
      <c r="CC20">
        <v>0.0999619966666667</v>
      </c>
      <c r="CD20">
        <v>38.18329</v>
      </c>
      <c r="CE20">
        <v>38.1268466666667</v>
      </c>
      <c r="CF20">
        <v>999.9</v>
      </c>
      <c r="CG20">
        <v>0</v>
      </c>
      <c r="CH20">
        <v>0</v>
      </c>
      <c r="CI20">
        <v>10000.7696666667</v>
      </c>
      <c r="CJ20">
        <v>0</v>
      </c>
      <c r="CK20">
        <v>953.227</v>
      </c>
      <c r="CL20">
        <v>1400.02166666667</v>
      </c>
      <c r="CM20">
        <v>0.9000077</v>
      </c>
      <c r="CN20">
        <v>0.09999257</v>
      </c>
      <c r="CO20">
        <v>0</v>
      </c>
      <c r="CP20">
        <v>913.8727</v>
      </c>
      <c r="CQ20">
        <v>4.99948</v>
      </c>
      <c r="CR20">
        <v>16013.6666666667</v>
      </c>
      <c r="CS20">
        <v>11417.79</v>
      </c>
      <c r="CT20">
        <v>48.9247333333333</v>
      </c>
      <c r="CU20">
        <v>50.562</v>
      </c>
      <c r="CV20">
        <v>49.5788666666667</v>
      </c>
      <c r="CW20">
        <v>50.3622</v>
      </c>
      <c r="CX20">
        <v>51.6164666666667</v>
      </c>
      <c r="CY20">
        <v>1255.53066666667</v>
      </c>
      <c r="CZ20">
        <v>139.491333333333</v>
      </c>
      <c r="DA20">
        <v>0</v>
      </c>
      <c r="DB20">
        <v>176</v>
      </c>
      <c r="DC20">
        <v>0</v>
      </c>
      <c r="DD20">
        <v>913.135</v>
      </c>
      <c r="DE20">
        <v>-91.254769306256</v>
      </c>
      <c r="DF20">
        <v>-1201.17606909795</v>
      </c>
      <c r="DG20">
        <v>16003.1615384615</v>
      </c>
      <c r="DH20">
        <v>15</v>
      </c>
      <c r="DI20">
        <v>1607283063.6</v>
      </c>
      <c r="DJ20" t="s">
        <v>297</v>
      </c>
      <c r="DK20">
        <v>1607283063.6</v>
      </c>
      <c r="DL20">
        <v>1607283056.6</v>
      </c>
      <c r="DM20">
        <v>1</v>
      </c>
      <c r="DN20">
        <v>-0.514</v>
      </c>
      <c r="DO20">
        <v>-0.104</v>
      </c>
      <c r="DP20">
        <v>-1.805</v>
      </c>
      <c r="DQ20">
        <v>0.617</v>
      </c>
      <c r="DR20">
        <v>1464</v>
      </c>
      <c r="DS20">
        <v>31</v>
      </c>
      <c r="DT20">
        <v>0.05</v>
      </c>
      <c r="DU20">
        <v>0.07</v>
      </c>
      <c r="DV20">
        <v>7.65463681962872</v>
      </c>
      <c r="DW20">
        <v>-0.727958113153434</v>
      </c>
      <c r="DX20">
        <v>0.0591606890958532</v>
      </c>
      <c r="DY20">
        <v>0</v>
      </c>
      <c r="DZ20">
        <v>-10.3790133333333</v>
      </c>
      <c r="EA20">
        <v>0.992008898776416</v>
      </c>
      <c r="EB20">
        <v>0.0784028602085974</v>
      </c>
      <c r="EC20">
        <v>0</v>
      </c>
      <c r="ED20">
        <v>2.995504</v>
      </c>
      <c r="EE20">
        <v>-0.354535261401555</v>
      </c>
      <c r="EF20">
        <v>0.0256138380047453</v>
      </c>
      <c r="EG20">
        <v>0</v>
      </c>
      <c r="EH20">
        <v>0</v>
      </c>
      <c r="EI20">
        <v>3</v>
      </c>
      <c r="EJ20" t="s">
        <v>298</v>
      </c>
      <c r="EK20">
        <v>100</v>
      </c>
      <c r="EL20">
        <v>100</v>
      </c>
      <c r="EM20">
        <v>-0.617</v>
      </c>
      <c r="EN20">
        <v>0.9268</v>
      </c>
      <c r="EO20">
        <v>-0.456696103518554</v>
      </c>
      <c r="EP20">
        <v>-1.60436505785889e-05</v>
      </c>
      <c r="EQ20">
        <v>-1.15305589960158e-06</v>
      </c>
      <c r="ER20">
        <v>3.65813499827708e-10</v>
      </c>
      <c r="ES20">
        <v>0.617399999999996</v>
      </c>
      <c r="ET20">
        <v>0</v>
      </c>
      <c r="EU20">
        <v>0</v>
      </c>
      <c r="EV20">
        <v>0</v>
      </c>
      <c r="EW20">
        <v>18</v>
      </c>
      <c r="EX20">
        <v>2225</v>
      </c>
      <c r="EY20">
        <v>1</v>
      </c>
      <c r="EZ20">
        <v>25</v>
      </c>
      <c r="FA20">
        <v>17.8</v>
      </c>
      <c r="FB20">
        <v>17.9</v>
      </c>
      <c r="FC20">
        <v>2</v>
      </c>
      <c r="FD20">
        <v>507.157</v>
      </c>
      <c r="FE20">
        <v>509.687</v>
      </c>
      <c r="FF20">
        <v>36.3911</v>
      </c>
      <c r="FG20">
        <v>35.5103</v>
      </c>
      <c r="FH20">
        <v>30.0009</v>
      </c>
      <c r="FI20">
        <v>35.1788</v>
      </c>
      <c r="FJ20">
        <v>35.1861</v>
      </c>
      <c r="FK20">
        <v>19.1947</v>
      </c>
      <c r="FL20">
        <v>0</v>
      </c>
      <c r="FM20">
        <v>100</v>
      </c>
      <c r="FN20">
        <v>-999.9</v>
      </c>
      <c r="FO20">
        <v>400</v>
      </c>
      <c r="FP20">
        <v>34.8351</v>
      </c>
      <c r="FQ20">
        <v>97.4398</v>
      </c>
      <c r="FR20">
        <v>102.118</v>
      </c>
    </row>
    <row r="21" spans="1:174">
      <c r="A21">
        <v>5</v>
      </c>
      <c r="B21">
        <v>1607284346.1</v>
      </c>
      <c r="C21">
        <v>873.5</v>
      </c>
      <c r="D21" t="s">
        <v>314</v>
      </c>
      <c r="E21" t="s">
        <v>315</v>
      </c>
      <c r="F21" t="s">
        <v>316</v>
      </c>
      <c r="G21" t="s">
        <v>306</v>
      </c>
      <c r="H21">
        <v>1607284338.35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6</v>
      </c>
      <c r="AG21">
        <v>1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317</v>
      </c>
      <c r="AR21">
        <v>15439.4</v>
      </c>
      <c r="AS21">
        <v>795.14816</v>
      </c>
      <c r="AT21">
        <v>914.73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318</v>
      </c>
      <c r="BC21">
        <v>795.14816</v>
      </c>
      <c r="BD21">
        <v>593.32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1607284338.35</v>
      </c>
      <c r="BU21">
        <v>396.509266666667</v>
      </c>
      <c r="BV21">
        <v>399.9829</v>
      </c>
      <c r="BW21">
        <v>30.3598266666667</v>
      </c>
      <c r="BX21">
        <v>29.21401</v>
      </c>
      <c r="BY21">
        <v>397.131266666667</v>
      </c>
      <c r="BZ21">
        <v>29.5232166666667</v>
      </c>
      <c r="CA21">
        <v>500.209833333333</v>
      </c>
      <c r="CB21">
        <v>102.244266666667</v>
      </c>
      <c r="CC21">
        <v>0.0999964266666667</v>
      </c>
      <c r="CD21">
        <v>38.3013233333333</v>
      </c>
      <c r="CE21">
        <v>38.5853666666667</v>
      </c>
      <c r="CF21">
        <v>999.9</v>
      </c>
      <c r="CG21">
        <v>0</v>
      </c>
      <c r="CH21">
        <v>0</v>
      </c>
      <c r="CI21">
        <v>9999.20666666667</v>
      </c>
      <c r="CJ21">
        <v>0</v>
      </c>
      <c r="CK21">
        <v>972.801266666666</v>
      </c>
      <c r="CL21">
        <v>1400.00133333333</v>
      </c>
      <c r="CM21">
        <v>0.9000039</v>
      </c>
      <c r="CN21">
        <v>0.0999959433333333</v>
      </c>
      <c r="CO21">
        <v>0</v>
      </c>
      <c r="CP21">
        <v>795.378466666667</v>
      </c>
      <c r="CQ21">
        <v>4.99948</v>
      </c>
      <c r="CR21">
        <v>11888.1133333333</v>
      </c>
      <c r="CS21">
        <v>11417.6233333333</v>
      </c>
      <c r="CT21">
        <v>49.1746333333333</v>
      </c>
      <c r="CU21">
        <v>51.0124</v>
      </c>
      <c r="CV21">
        <v>49.8832666666667</v>
      </c>
      <c r="CW21">
        <v>50.7185</v>
      </c>
      <c r="CX21">
        <v>51.8580666666667</v>
      </c>
      <c r="CY21">
        <v>1255.50533333333</v>
      </c>
      <c r="CZ21">
        <v>139.496</v>
      </c>
      <c r="DA21">
        <v>0</v>
      </c>
      <c r="DB21">
        <v>212.700000047684</v>
      </c>
      <c r="DC21">
        <v>0</v>
      </c>
      <c r="DD21">
        <v>795.14816</v>
      </c>
      <c r="DE21">
        <v>-25.6707691976607</v>
      </c>
      <c r="DF21">
        <v>-309.999999121591</v>
      </c>
      <c r="DG21">
        <v>11885.392</v>
      </c>
      <c r="DH21">
        <v>15</v>
      </c>
      <c r="DI21">
        <v>1607283063.6</v>
      </c>
      <c r="DJ21" t="s">
        <v>297</v>
      </c>
      <c r="DK21">
        <v>1607283063.6</v>
      </c>
      <c r="DL21">
        <v>1607283056.6</v>
      </c>
      <c r="DM21">
        <v>1</v>
      </c>
      <c r="DN21">
        <v>-0.514</v>
      </c>
      <c r="DO21">
        <v>-0.104</v>
      </c>
      <c r="DP21">
        <v>-1.805</v>
      </c>
      <c r="DQ21">
        <v>0.617</v>
      </c>
      <c r="DR21">
        <v>1464</v>
      </c>
      <c r="DS21">
        <v>31</v>
      </c>
      <c r="DT21">
        <v>0.05</v>
      </c>
      <c r="DU21">
        <v>0.07</v>
      </c>
      <c r="DV21">
        <v>2.50402795236956</v>
      </c>
      <c r="DW21">
        <v>0.213964536870402</v>
      </c>
      <c r="DX21">
        <v>0.0344816076024895</v>
      </c>
      <c r="DY21">
        <v>1</v>
      </c>
      <c r="DZ21">
        <v>-3.47168633333333</v>
      </c>
      <c r="EA21">
        <v>-0.42622531701891</v>
      </c>
      <c r="EB21">
        <v>0.045040945185711</v>
      </c>
      <c r="EC21">
        <v>0</v>
      </c>
      <c r="ED21">
        <v>1.14482366666667</v>
      </c>
      <c r="EE21">
        <v>0.125740511679646</v>
      </c>
      <c r="EF21">
        <v>0.0091108395088244</v>
      </c>
      <c r="EG21">
        <v>1</v>
      </c>
      <c r="EH21">
        <v>2</v>
      </c>
      <c r="EI21">
        <v>3</v>
      </c>
      <c r="EJ21" t="s">
        <v>319</v>
      </c>
      <c r="EK21">
        <v>100</v>
      </c>
      <c r="EL21">
        <v>100</v>
      </c>
      <c r="EM21">
        <v>-0.622</v>
      </c>
      <c r="EN21">
        <v>0.837</v>
      </c>
      <c r="EO21">
        <v>-0.456696103518554</v>
      </c>
      <c r="EP21">
        <v>-1.60436505785889e-05</v>
      </c>
      <c r="EQ21">
        <v>-1.15305589960158e-06</v>
      </c>
      <c r="ER21">
        <v>3.65813499827708e-10</v>
      </c>
      <c r="ES21">
        <v>0.617399999999996</v>
      </c>
      <c r="ET21">
        <v>0</v>
      </c>
      <c r="EU21">
        <v>0</v>
      </c>
      <c r="EV21">
        <v>0</v>
      </c>
      <c r="EW21">
        <v>18</v>
      </c>
      <c r="EX21">
        <v>2225</v>
      </c>
      <c r="EY21">
        <v>1</v>
      </c>
      <c r="EZ21">
        <v>25</v>
      </c>
      <c r="FA21">
        <v>21.4</v>
      </c>
      <c r="FB21">
        <v>21.5</v>
      </c>
      <c r="FC21">
        <v>2</v>
      </c>
      <c r="FD21">
        <v>498.292</v>
      </c>
      <c r="FE21">
        <v>507.813</v>
      </c>
      <c r="FF21">
        <v>36.8821</v>
      </c>
      <c r="FG21">
        <v>35.9133</v>
      </c>
      <c r="FH21">
        <v>30.0009</v>
      </c>
      <c r="FI21">
        <v>35.556</v>
      </c>
      <c r="FJ21">
        <v>35.5541</v>
      </c>
      <c r="FK21">
        <v>19.2291</v>
      </c>
      <c r="FL21">
        <v>0</v>
      </c>
      <c r="FM21">
        <v>100</v>
      </c>
      <c r="FN21">
        <v>-999.9</v>
      </c>
      <c r="FO21">
        <v>400</v>
      </c>
      <c r="FP21">
        <v>32.1647</v>
      </c>
      <c r="FQ21">
        <v>97.3732</v>
      </c>
      <c r="FR21">
        <v>102.037</v>
      </c>
    </row>
    <row r="22" spans="1:174">
      <c r="A22">
        <v>6</v>
      </c>
      <c r="B22">
        <v>1607284695</v>
      </c>
      <c r="C22">
        <v>1222.40000009537</v>
      </c>
      <c r="D22" t="s">
        <v>320</v>
      </c>
      <c r="E22" t="s">
        <v>321</v>
      </c>
      <c r="F22" t="s">
        <v>316</v>
      </c>
      <c r="G22" t="s">
        <v>306</v>
      </c>
      <c r="H22">
        <v>1607284687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322</v>
      </c>
      <c r="AR22">
        <v>15396</v>
      </c>
      <c r="AS22">
        <v>839.93856</v>
      </c>
      <c r="AT22">
        <v>939.3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323</v>
      </c>
      <c r="BC22">
        <v>839.93856</v>
      </c>
      <c r="BD22">
        <v>626.43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1607284687</v>
      </c>
      <c r="BU22">
        <v>398.259096774194</v>
      </c>
      <c r="BV22">
        <v>399.98764516129</v>
      </c>
      <c r="BW22">
        <v>29.5998129032258</v>
      </c>
      <c r="BX22">
        <v>28.9681806451613</v>
      </c>
      <c r="BY22">
        <v>398.882419354839</v>
      </c>
      <c r="BZ22">
        <v>28.7996483870968</v>
      </c>
      <c r="CA22">
        <v>500.203580645161</v>
      </c>
      <c r="CB22">
        <v>102.257161290323</v>
      </c>
      <c r="CC22">
        <v>0.0999494548387097</v>
      </c>
      <c r="CD22">
        <v>38.3126322580645</v>
      </c>
      <c r="CE22">
        <v>39.0022483870968</v>
      </c>
      <c r="CF22">
        <v>999.9</v>
      </c>
      <c r="CG22">
        <v>0</v>
      </c>
      <c r="CH22">
        <v>0</v>
      </c>
      <c r="CI22">
        <v>10003.4061290323</v>
      </c>
      <c r="CJ22">
        <v>0</v>
      </c>
      <c r="CK22">
        <v>856.158387096774</v>
      </c>
      <c r="CL22">
        <v>1400.00903225806</v>
      </c>
      <c r="CM22">
        <v>0.90001</v>
      </c>
      <c r="CN22">
        <v>0.0999897</v>
      </c>
      <c r="CO22">
        <v>0</v>
      </c>
      <c r="CP22">
        <v>840.137193548387</v>
      </c>
      <c r="CQ22">
        <v>4.99948</v>
      </c>
      <c r="CR22">
        <v>12494.5322580645</v>
      </c>
      <c r="CS22">
        <v>11417.6774193548</v>
      </c>
      <c r="CT22">
        <v>49.5017419354839</v>
      </c>
      <c r="CU22">
        <v>51.191064516129</v>
      </c>
      <c r="CV22">
        <v>50.2376774193548</v>
      </c>
      <c r="CW22">
        <v>51.135</v>
      </c>
      <c r="CX22">
        <v>52.1086451612903</v>
      </c>
      <c r="CY22">
        <v>1255.51903225806</v>
      </c>
      <c r="CZ22">
        <v>139.49</v>
      </c>
      <c r="DA22">
        <v>0</v>
      </c>
      <c r="DB22">
        <v>348.199999809265</v>
      </c>
      <c r="DC22">
        <v>0</v>
      </c>
      <c r="DD22">
        <v>839.93856</v>
      </c>
      <c r="DE22">
        <v>-10.8567692456834</v>
      </c>
      <c r="DF22">
        <v>-403.884616151466</v>
      </c>
      <c r="DG22">
        <v>12487.2</v>
      </c>
      <c r="DH22">
        <v>15</v>
      </c>
      <c r="DI22">
        <v>1607283063.6</v>
      </c>
      <c r="DJ22" t="s">
        <v>297</v>
      </c>
      <c r="DK22">
        <v>1607283063.6</v>
      </c>
      <c r="DL22">
        <v>1607283056.6</v>
      </c>
      <c r="DM22">
        <v>1</v>
      </c>
      <c r="DN22">
        <v>-0.514</v>
      </c>
      <c r="DO22">
        <v>-0.104</v>
      </c>
      <c r="DP22">
        <v>-1.805</v>
      </c>
      <c r="DQ22">
        <v>0.617</v>
      </c>
      <c r="DR22">
        <v>1464</v>
      </c>
      <c r="DS22">
        <v>31</v>
      </c>
      <c r="DT22">
        <v>0.05</v>
      </c>
      <c r="DU22">
        <v>0.07</v>
      </c>
      <c r="DV22">
        <v>1.2227381561911</v>
      </c>
      <c r="DW22">
        <v>0.170247252131336</v>
      </c>
      <c r="DX22">
        <v>0.0247981679386457</v>
      </c>
      <c r="DY22">
        <v>1</v>
      </c>
      <c r="DZ22">
        <v>-1.72853709677419</v>
      </c>
      <c r="EA22">
        <v>-0.271999838709679</v>
      </c>
      <c r="EB22">
        <v>0.0340139541757211</v>
      </c>
      <c r="EC22">
        <v>0</v>
      </c>
      <c r="ED22">
        <v>0.631633258064516</v>
      </c>
      <c r="EE22">
        <v>0.0699711290322581</v>
      </c>
      <c r="EF22">
        <v>0.0052945090543837</v>
      </c>
      <c r="EG22">
        <v>1</v>
      </c>
      <c r="EH22">
        <v>2</v>
      </c>
      <c r="EI22">
        <v>3</v>
      </c>
      <c r="EJ22" t="s">
        <v>319</v>
      </c>
      <c r="EK22">
        <v>100</v>
      </c>
      <c r="EL22">
        <v>100</v>
      </c>
      <c r="EM22">
        <v>-0.623</v>
      </c>
      <c r="EN22">
        <v>0.8006</v>
      </c>
      <c r="EO22">
        <v>-0.456696103518554</v>
      </c>
      <c r="EP22">
        <v>-1.60436505785889e-05</v>
      </c>
      <c r="EQ22">
        <v>-1.15305589960158e-06</v>
      </c>
      <c r="ER22">
        <v>3.65813499827708e-10</v>
      </c>
      <c r="ES22">
        <v>0.617399999999996</v>
      </c>
      <c r="ET22">
        <v>0</v>
      </c>
      <c r="EU22">
        <v>0</v>
      </c>
      <c r="EV22">
        <v>0</v>
      </c>
      <c r="EW22">
        <v>18</v>
      </c>
      <c r="EX22">
        <v>2225</v>
      </c>
      <c r="EY22">
        <v>1</v>
      </c>
      <c r="EZ22">
        <v>25</v>
      </c>
      <c r="FA22">
        <v>27.2</v>
      </c>
      <c r="FB22">
        <v>27.3</v>
      </c>
      <c r="FC22">
        <v>2</v>
      </c>
      <c r="FD22">
        <v>506.686</v>
      </c>
      <c r="FE22">
        <v>506.508</v>
      </c>
      <c r="FF22">
        <v>37.0366</v>
      </c>
      <c r="FG22">
        <v>36.4406</v>
      </c>
      <c r="FH22">
        <v>30.0005</v>
      </c>
      <c r="FI22">
        <v>36.1085</v>
      </c>
      <c r="FJ22">
        <v>36.1084</v>
      </c>
      <c r="FK22">
        <v>19.2734</v>
      </c>
      <c r="FL22">
        <v>0</v>
      </c>
      <c r="FM22">
        <v>100</v>
      </c>
      <c r="FN22">
        <v>-999.9</v>
      </c>
      <c r="FO22">
        <v>400</v>
      </c>
      <c r="FP22">
        <v>30.3229</v>
      </c>
      <c r="FQ22">
        <v>97.2886</v>
      </c>
      <c r="FR22">
        <v>101.954</v>
      </c>
    </row>
    <row r="23" spans="1:174">
      <c r="A23">
        <v>7</v>
      </c>
      <c r="B23">
        <v>1607284872</v>
      </c>
      <c r="C23">
        <v>1399.40000009537</v>
      </c>
      <c r="D23" t="s">
        <v>324</v>
      </c>
      <c r="E23" t="s">
        <v>325</v>
      </c>
      <c r="F23" t="s">
        <v>291</v>
      </c>
      <c r="G23" t="s">
        <v>326</v>
      </c>
      <c r="H23">
        <v>1607284864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6</v>
      </c>
      <c r="AG23">
        <v>1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327</v>
      </c>
      <c r="AR23">
        <v>15336.8</v>
      </c>
      <c r="AS23">
        <v>797.552</v>
      </c>
      <c r="AT23">
        <v>992.09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328</v>
      </c>
      <c r="BC23">
        <v>797.552</v>
      </c>
      <c r="BD23">
        <v>610.7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1607284864</v>
      </c>
      <c r="BU23">
        <v>395.536838709677</v>
      </c>
      <c r="BV23">
        <v>399.976322580645</v>
      </c>
      <c r="BW23">
        <v>30.0579870967742</v>
      </c>
      <c r="BX23">
        <v>28.9252774193548</v>
      </c>
      <c r="BY23">
        <v>396.158161290323</v>
      </c>
      <c r="BZ23">
        <v>29.2358741935484</v>
      </c>
      <c r="CA23">
        <v>500.212516129032</v>
      </c>
      <c r="CB23">
        <v>102.246741935484</v>
      </c>
      <c r="CC23">
        <v>0.100036235483871</v>
      </c>
      <c r="CD23">
        <v>38.4170032258065</v>
      </c>
      <c r="CE23">
        <v>38.5891677419355</v>
      </c>
      <c r="CF23">
        <v>999.9</v>
      </c>
      <c r="CG23">
        <v>0</v>
      </c>
      <c r="CH23">
        <v>0</v>
      </c>
      <c r="CI23">
        <v>9993.34935483871</v>
      </c>
      <c r="CJ23">
        <v>0</v>
      </c>
      <c r="CK23">
        <v>351.127161290323</v>
      </c>
      <c r="CL23">
        <v>1399.99935483871</v>
      </c>
      <c r="CM23">
        <v>0.899989451612903</v>
      </c>
      <c r="CN23">
        <v>0.100010564516129</v>
      </c>
      <c r="CO23">
        <v>0</v>
      </c>
      <c r="CP23">
        <v>797.705903225806</v>
      </c>
      <c r="CQ23">
        <v>4.99948</v>
      </c>
      <c r="CR23">
        <v>11940.9838709677</v>
      </c>
      <c r="CS23">
        <v>11417.5451612903</v>
      </c>
      <c r="CT23">
        <v>49.4534516129032</v>
      </c>
      <c r="CU23">
        <v>51.02</v>
      </c>
      <c r="CV23">
        <v>50.183064516129</v>
      </c>
      <c r="CW23">
        <v>50.8707419354839</v>
      </c>
      <c r="CX23">
        <v>52.144935483871</v>
      </c>
      <c r="CY23">
        <v>1255.48419354839</v>
      </c>
      <c r="CZ23">
        <v>139.516451612903</v>
      </c>
      <c r="DA23">
        <v>0</v>
      </c>
      <c r="DB23">
        <v>176.400000095367</v>
      </c>
      <c r="DC23">
        <v>0</v>
      </c>
      <c r="DD23">
        <v>797.552</v>
      </c>
      <c r="DE23">
        <v>-12.996649576981</v>
      </c>
      <c r="DF23">
        <v>-175.907692042465</v>
      </c>
      <c r="DG23">
        <v>11939.0192307692</v>
      </c>
      <c r="DH23">
        <v>15</v>
      </c>
      <c r="DI23">
        <v>1607283063.6</v>
      </c>
      <c r="DJ23" t="s">
        <v>297</v>
      </c>
      <c r="DK23">
        <v>1607283063.6</v>
      </c>
      <c r="DL23">
        <v>1607283056.6</v>
      </c>
      <c r="DM23">
        <v>1</v>
      </c>
      <c r="DN23">
        <v>-0.514</v>
      </c>
      <c r="DO23">
        <v>-0.104</v>
      </c>
      <c r="DP23">
        <v>-1.805</v>
      </c>
      <c r="DQ23">
        <v>0.617</v>
      </c>
      <c r="DR23">
        <v>1464</v>
      </c>
      <c r="DS23">
        <v>31</v>
      </c>
      <c r="DT23">
        <v>0.05</v>
      </c>
      <c r="DU23">
        <v>0.07</v>
      </c>
      <c r="DV23">
        <v>3.31866215581988</v>
      </c>
      <c r="DW23">
        <v>-0.315272262981247</v>
      </c>
      <c r="DX23">
        <v>0.0399987666210474</v>
      </c>
      <c r="DY23">
        <v>1</v>
      </c>
      <c r="DZ23">
        <v>-4.43948612903226</v>
      </c>
      <c r="EA23">
        <v>0.375591290322572</v>
      </c>
      <c r="EB23">
        <v>0.0478455809586808</v>
      </c>
      <c r="EC23">
        <v>0</v>
      </c>
      <c r="ED23">
        <v>1.13270967741936</v>
      </c>
      <c r="EE23">
        <v>-0.0374501612903267</v>
      </c>
      <c r="EF23">
        <v>0.00303897423682247</v>
      </c>
      <c r="EG23">
        <v>1</v>
      </c>
      <c r="EH23">
        <v>2</v>
      </c>
      <c r="EI23">
        <v>3</v>
      </c>
      <c r="EJ23" t="s">
        <v>319</v>
      </c>
      <c r="EK23">
        <v>100</v>
      </c>
      <c r="EL23">
        <v>100</v>
      </c>
      <c r="EM23">
        <v>-0.621</v>
      </c>
      <c r="EN23">
        <v>0.8217</v>
      </c>
      <c r="EO23">
        <v>-0.456696103518554</v>
      </c>
      <c r="EP23">
        <v>-1.60436505785889e-05</v>
      </c>
      <c r="EQ23">
        <v>-1.15305589960158e-06</v>
      </c>
      <c r="ER23">
        <v>3.65813499827708e-10</v>
      </c>
      <c r="ES23">
        <v>0.617399999999996</v>
      </c>
      <c r="ET23">
        <v>0</v>
      </c>
      <c r="EU23">
        <v>0</v>
      </c>
      <c r="EV23">
        <v>0</v>
      </c>
      <c r="EW23">
        <v>18</v>
      </c>
      <c r="EX23">
        <v>2225</v>
      </c>
      <c r="EY23">
        <v>1</v>
      </c>
      <c r="EZ23">
        <v>25</v>
      </c>
      <c r="FA23">
        <v>30.1</v>
      </c>
      <c r="FB23">
        <v>30.3</v>
      </c>
      <c r="FC23">
        <v>2</v>
      </c>
      <c r="FD23">
        <v>498.255</v>
      </c>
      <c r="FE23">
        <v>505.846</v>
      </c>
      <c r="FF23">
        <v>37.1906</v>
      </c>
      <c r="FG23">
        <v>36.6231</v>
      </c>
      <c r="FH23">
        <v>30.0004</v>
      </c>
      <c r="FI23">
        <v>36.3087</v>
      </c>
      <c r="FJ23">
        <v>36.3098</v>
      </c>
      <c r="FK23">
        <v>19.2892</v>
      </c>
      <c r="FL23">
        <v>0</v>
      </c>
      <c r="FM23">
        <v>100</v>
      </c>
      <c r="FN23">
        <v>-999.9</v>
      </c>
      <c r="FO23">
        <v>400</v>
      </c>
      <c r="FP23">
        <v>29.5983</v>
      </c>
      <c r="FQ23">
        <v>97.2638</v>
      </c>
      <c r="FR23">
        <v>101.919</v>
      </c>
    </row>
    <row r="24" spans="1:174">
      <c r="A24">
        <v>8</v>
      </c>
      <c r="B24">
        <v>1607285001</v>
      </c>
      <c r="C24">
        <v>1528.40000009537</v>
      </c>
      <c r="D24" t="s">
        <v>329</v>
      </c>
      <c r="E24" t="s">
        <v>330</v>
      </c>
      <c r="F24" t="s">
        <v>291</v>
      </c>
      <c r="G24" t="s">
        <v>326</v>
      </c>
      <c r="H24">
        <v>1607284993.25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331</v>
      </c>
      <c r="AR24">
        <v>15321</v>
      </c>
      <c r="AS24">
        <v>949.273961538462</v>
      </c>
      <c r="AT24">
        <v>1145.78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332</v>
      </c>
      <c r="BC24">
        <v>949.273961538462</v>
      </c>
      <c r="BD24">
        <v>671.44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1607284993.25</v>
      </c>
      <c r="BU24">
        <v>393.119</v>
      </c>
      <c r="BV24">
        <v>399.997966666667</v>
      </c>
      <c r="BW24">
        <v>30.74243</v>
      </c>
      <c r="BX24">
        <v>28.86413</v>
      </c>
      <c r="BY24">
        <v>393.7385</v>
      </c>
      <c r="BZ24">
        <v>29.8874166666667</v>
      </c>
      <c r="CA24">
        <v>500.2078</v>
      </c>
      <c r="CB24">
        <v>102.2413</v>
      </c>
      <c r="CC24">
        <v>0.0999473633333333</v>
      </c>
      <c r="CD24">
        <v>38.37927</v>
      </c>
      <c r="CE24">
        <v>38.0566133333333</v>
      </c>
      <c r="CF24">
        <v>999.9</v>
      </c>
      <c r="CG24">
        <v>0</v>
      </c>
      <c r="CH24">
        <v>0</v>
      </c>
      <c r="CI24">
        <v>10007.2593333333</v>
      </c>
      <c r="CJ24">
        <v>0</v>
      </c>
      <c r="CK24">
        <v>299.856833333333</v>
      </c>
      <c r="CL24">
        <v>1400.028</v>
      </c>
      <c r="CM24">
        <v>0.899998333333333</v>
      </c>
      <c r="CN24">
        <v>0.100001666666667</v>
      </c>
      <c r="CO24">
        <v>0</v>
      </c>
      <c r="CP24">
        <v>949.8269</v>
      </c>
      <c r="CQ24">
        <v>4.99948</v>
      </c>
      <c r="CR24">
        <v>14034.11</v>
      </c>
      <c r="CS24">
        <v>11417.81</v>
      </c>
      <c r="CT24">
        <v>49.3248666666667</v>
      </c>
      <c r="CU24">
        <v>50.812</v>
      </c>
      <c r="CV24">
        <v>50.0330666666667</v>
      </c>
      <c r="CW24">
        <v>50.5998666666667</v>
      </c>
      <c r="CX24">
        <v>51.9623333333333</v>
      </c>
      <c r="CY24">
        <v>1255.52466666667</v>
      </c>
      <c r="CZ24">
        <v>139.506</v>
      </c>
      <c r="DA24">
        <v>0</v>
      </c>
      <c r="DB24">
        <v>128.400000095367</v>
      </c>
      <c r="DC24">
        <v>0</v>
      </c>
      <c r="DD24">
        <v>949.273961538462</v>
      </c>
      <c r="DE24">
        <v>-68.2297778145007</v>
      </c>
      <c r="DF24">
        <v>-905.128205970336</v>
      </c>
      <c r="DG24">
        <v>14027.8923076923</v>
      </c>
      <c r="DH24">
        <v>15</v>
      </c>
      <c r="DI24">
        <v>1607283063.6</v>
      </c>
      <c r="DJ24" t="s">
        <v>297</v>
      </c>
      <c r="DK24">
        <v>1607283063.6</v>
      </c>
      <c r="DL24">
        <v>1607283056.6</v>
      </c>
      <c r="DM24">
        <v>1</v>
      </c>
      <c r="DN24">
        <v>-0.514</v>
      </c>
      <c r="DO24">
        <v>-0.104</v>
      </c>
      <c r="DP24">
        <v>-1.805</v>
      </c>
      <c r="DQ24">
        <v>0.617</v>
      </c>
      <c r="DR24">
        <v>1464</v>
      </c>
      <c r="DS24">
        <v>31</v>
      </c>
      <c r="DT24">
        <v>0.05</v>
      </c>
      <c r="DU24">
        <v>0.07</v>
      </c>
      <c r="DV24">
        <v>5.10816097583134</v>
      </c>
      <c r="DW24">
        <v>-0.742082239153221</v>
      </c>
      <c r="DX24">
        <v>0.0609419107830409</v>
      </c>
      <c r="DY24">
        <v>0</v>
      </c>
      <c r="DZ24">
        <v>-6.88276967741935</v>
      </c>
      <c r="EA24">
        <v>0.825863709677434</v>
      </c>
      <c r="EB24">
        <v>0.0690551281636808</v>
      </c>
      <c r="EC24">
        <v>0</v>
      </c>
      <c r="ED24">
        <v>1.87798161290323</v>
      </c>
      <c r="EE24">
        <v>0.0299758064516058</v>
      </c>
      <c r="EF24">
        <v>0.00389413297052008</v>
      </c>
      <c r="EG24">
        <v>1</v>
      </c>
      <c r="EH24">
        <v>1</v>
      </c>
      <c r="EI24">
        <v>3</v>
      </c>
      <c r="EJ24" t="s">
        <v>333</v>
      </c>
      <c r="EK24">
        <v>100</v>
      </c>
      <c r="EL24">
        <v>100</v>
      </c>
      <c r="EM24">
        <v>-0.619</v>
      </c>
      <c r="EN24">
        <v>0.8546</v>
      </c>
      <c r="EO24">
        <v>-0.456696103518554</v>
      </c>
      <c r="EP24">
        <v>-1.60436505785889e-05</v>
      </c>
      <c r="EQ24">
        <v>-1.15305589960158e-06</v>
      </c>
      <c r="ER24">
        <v>3.65813499827708e-10</v>
      </c>
      <c r="ES24">
        <v>0.617399999999996</v>
      </c>
      <c r="ET24">
        <v>0</v>
      </c>
      <c r="EU24">
        <v>0</v>
      </c>
      <c r="EV24">
        <v>0</v>
      </c>
      <c r="EW24">
        <v>18</v>
      </c>
      <c r="EX24">
        <v>2225</v>
      </c>
      <c r="EY24">
        <v>1</v>
      </c>
      <c r="EZ24">
        <v>25</v>
      </c>
      <c r="FA24">
        <v>32.3</v>
      </c>
      <c r="FB24">
        <v>32.4</v>
      </c>
      <c r="FC24">
        <v>2</v>
      </c>
      <c r="FD24">
        <v>513.527</v>
      </c>
      <c r="FE24">
        <v>503.666</v>
      </c>
      <c r="FF24">
        <v>37.2098</v>
      </c>
      <c r="FG24">
        <v>36.7597</v>
      </c>
      <c r="FH24">
        <v>30.0007</v>
      </c>
      <c r="FI24">
        <v>36.4536</v>
      </c>
      <c r="FJ24">
        <v>36.4561</v>
      </c>
      <c r="FK24">
        <v>19.2948</v>
      </c>
      <c r="FL24">
        <v>0</v>
      </c>
      <c r="FM24">
        <v>100</v>
      </c>
      <c r="FN24">
        <v>-999.9</v>
      </c>
      <c r="FO24">
        <v>400</v>
      </c>
      <c r="FP24">
        <v>30.0125</v>
      </c>
      <c r="FQ24">
        <v>97.2314</v>
      </c>
      <c r="FR24">
        <v>101.88</v>
      </c>
    </row>
    <row r="25" spans="1:174">
      <c r="A25">
        <v>9</v>
      </c>
      <c r="B25">
        <v>1607285189</v>
      </c>
      <c r="C25">
        <v>1716.40000009537</v>
      </c>
      <c r="D25" t="s">
        <v>334</v>
      </c>
      <c r="E25" t="s">
        <v>335</v>
      </c>
      <c r="F25" t="s">
        <v>336</v>
      </c>
      <c r="G25" t="s">
        <v>337</v>
      </c>
      <c r="H25">
        <v>1607285181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338</v>
      </c>
      <c r="AR25">
        <v>15401.9</v>
      </c>
      <c r="AS25">
        <v>892.05876</v>
      </c>
      <c r="AT25">
        <v>1178.59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339</v>
      </c>
      <c r="BC25">
        <v>892.05876</v>
      </c>
      <c r="BD25">
        <v>686.05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1607285181</v>
      </c>
      <c r="BU25">
        <v>383.944290322581</v>
      </c>
      <c r="BV25">
        <v>399.990580645161</v>
      </c>
      <c r="BW25">
        <v>33.5276032258064</v>
      </c>
      <c r="BX25">
        <v>28.8080290322581</v>
      </c>
      <c r="BY25">
        <v>384.556806451613</v>
      </c>
      <c r="BZ25">
        <v>32.5380741935484</v>
      </c>
      <c r="CA25">
        <v>500.206</v>
      </c>
      <c r="CB25">
        <v>102.236935483871</v>
      </c>
      <c r="CC25">
        <v>0.0999693838709678</v>
      </c>
      <c r="CD25">
        <v>38.3442451612903</v>
      </c>
      <c r="CE25">
        <v>37.6871225806452</v>
      </c>
      <c r="CF25">
        <v>999.9</v>
      </c>
      <c r="CG25">
        <v>0</v>
      </c>
      <c r="CH25">
        <v>0</v>
      </c>
      <c r="CI25">
        <v>10003.6038709677</v>
      </c>
      <c r="CJ25">
        <v>0</v>
      </c>
      <c r="CK25">
        <v>288.417870967742</v>
      </c>
      <c r="CL25">
        <v>1400.02322580645</v>
      </c>
      <c r="CM25">
        <v>0.900003580645161</v>
      </c>
      <c r="CN25">
        <v>0.0999965548387097</v>
      </c>
      <c r="CO25">
        <v>0</v>
      </c>
      <c r="CP25">
        <v>893.43164516129</v>
      </c>
      <c r="CQ25">
        <v>4.99948</v>
      </c>
      <c r="CR25">
        <v>13214.3096774194</v>
      </c>
      <c r="CS25">
        <v>11417.7903225806</v>
      </c>
      <c r="CT25">
        <v>49.1005483870968</v>
      </c>
      <c r="CU25">
        <v>50.6026451612903</v>
      </c>
      <c r="CV25">
        <v>49.8384193548387</v>
      </c>
      <c r="CW25">
        <v>50.3846774193548</v>
      </c>
      <c r="CX25">
        <v>51.7598064516129</v>
      </c>
      <c r="CY25">
        <v>1255.52903225806</v>
      </c>
      <c r="CZ25">
        <v>139.494193548387</v>
      </c>
      <c r="DA25">
        <v>0</v>
      </c>
      <c r="DB25">
        <v>187.5</v>
      </c>
      <c r="DC25">
        <v>0</v>
      </c>
      <c r="DD25">
        <v>892.05876</v>
      </c>
      <c r="DE25">
        <v>-75.1846924131045</v>
      </c>
      <c r="DF25">
        <v>-1040.86153984393</v>
      </c>
      <c r="DG25">
        <v>13195.912</v>
      </c>
      <c r="DH25">
        <v>15</v>
      </c>
      <c r="DI25">
        <v>1607283063.6</v>
      </c>
      <c r="DJ25" t="s">
        <v>297</v>
      </c>
      <c r="DK25">
        <v>1607283063.6</v>
      </c>
      <c r="DL25">
        <v>1607283056.6</v>
      </c>
      <c r="DM25">
        <v>1</v>
      </c>
      <c r="DN25">
        <v>-0.514</v>
      </c>
      <c r="DO25">
        <v>-0.104</v>
      </c>
      <c r="DP25">
        <v>-1.805</v>
      </c>
      <c r="DQ25">
        <v>0.617</v>
      </c>
      <c r="DR25">
        <v>1464</v>
      </c>
      <c r="DS25">
        <v>31</v>
      </c>
      <c r="DT25">
        <v>0.05</v>
      </c>
      <c r="DU25">
        <v>0.07</v>
      </c>
      <c r="DV25">
        <v>11.8162583702796</v>
      </c>
      <c r="DW25">
        <v>-0.393503022735485</v>
      </c>
      <c r="DX25">
        <v>0.035366675869073</v>
      </c>
      <c r="DY25">
        <v>1</v>
      </c>
      <c r="DZ25">
        <v>-16.0464225806452</v>
      </c>
      <c r="EA25">
        <v>0.381159677419423</v>
      </c>
      <c r="EB25">
        <v>0.0377232768877085</v>
      </c>
      <c r="EC25">
        <v>0</v>
      </c>
      <c r="ED25">
        <v>4.71957677419355</v>
      </c>
      <c r="EE25">
        <v>0.154555161290321</v>
      </c>
      <c r="EF25">
        <v>0.0115418091015277</v>
      </c>
      <c r="EG25">
        <v>1</v>
      </c>
      <c r="EH25">
        <v>2</v>
      </c>
      <c r="EI25">
        <v>3</v>
      </c>
      <c r="EJ25" t="s">
        <v>319</v>
      </c>
      <c r="EK25">
        <v>100</v>
      </c>
      <c r="EL25">
        <v>100</v>
      </c>
      <c r="EM25">
        <v>-0.613</v>
      </c>
      <c r="EN25">
        <v>0.99</v>
      </c>
      <c r="EO25">
        <v>-0.456696103518554</v>
      </c>
      <c r="EP25">
        <v>-1.60436505785889e-05</v>
      </c>
      <c r="EQ25">
        <v>-1.15305589960158e-06</v>
      </c>
      <c r="ER25">
        <v>3.65813499827708e-10</v>
      </c>
      <c r="ES25">
        <v>0.617399999999996</v>
      </c>
      <c r="ET25">
        <v>0</v>
      </c>
      <c r="EU25">
        <v>0</v>
      </c>
      <c r="EV25">
        <v>0</v>
      </c>
      <c r="EW25">
        <v>18</v>
      </c>
      <c r="EX25">
        <v>2225</v>
      </c>
      <c r="EY25">
        <v>1</v>
      </c>
      <c r="EZ25">
        <v>25</v>
      </c>
      <c r="FA25">
        <v>35.4</v>
      </c>
      <c r="FB25">
        <v>35.5</v>
      </c>
      <c r="FC25">
        <v>2</v>
      </c>
      <c r="FD25">
        <v>516.097</v>
      </c>
      <c r="FE25">
        <v>502.401</v>
      </c>
      <c r="FF25">
        <v>37.2889</v>
      </c>
      <c r="FG25">
        <v>37.0097</v>
      </c>
      <c r="FH25">
        <v>30.0003</v>
      </c>
      <c r="FI25">
        <v>36.7013</v>
      </c>
      <c r="FJ25">
        <v>36.7016</v>
      </c>
      <c r="FK25">
        <v>19.3196</v>
      </c>
      <c r="FL25">
        <v>0</v>
      </c>
      <c r="FM25">
        <v>100</v>
      </c>
      <c r="FN25">
        <v>-999.9</v>
      </c>
      <c r="FO25">
        <v>400</v>
      </c>
      <c r="FP25">
        <v>30.6066</v>
      </c>
      <c r="FQ25">
        <v>97.1831</v>
      </c>
      <c r="FR25">
        <v>101.825</v>
      </c>
    </row>
    <row r="26" spans="1:174">
      <c r="A26">
        <v>10</v>
      </c>
      <c r="B26">
        <v>1607285333.5</v>
      </c>
      <c r="C26">
        <v>1860.90000009537</v>
      </c>
      <c r="D26" t="s">
        <v>340</v>
      </c>
      <c r="E26" t="s">
        <v>341</v>
      </c>
      <c r="F26" t="s">
        <v>336</v>
      </c>
      <c r="G26" t="s">
        <v>337</v>
      </c>
      <c r="H26">
        <v>1607285325.5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342</v>
      </c>
      <c r="AR26">
        <v>15387.9</v>
      </c>
      <c r="AS26">
        <v>927.3828</v>
      </c>
      <c r="AT26">
        <v>1225.58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343</v>
      </c>
      <c r="BC26">
        <v>927.3828</v>
      </c>
      <c r="BD26">
        <v>689.85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1607285325.5</v>
      </c>
      <c r="BU26">
        <v>381.37635483871</v>
      </c>
      <c r="BV26">
        <v>400.008161290323</v>
      </c>
      <c r="BW26">
        <v>34.9864967741935</v>
      </c>
      <c r="BX26">
        <v>28.7051677419355</v>
      </c>
      <c r="BY26">
        <v>381.986903225806</v>
      </c>
      <c r="BZ26">
        <v>33.9265709677419</v>
      </c>
      <c r="CA26">
        <v>500.217193548387</v>
      </c>
      <c r="CB26">
        <v>102.239032258065</v>
      </c>
      <c r="CC26">
        <v>0.0999895290322581</v>
      </c>
      <c r="CD26">
        <v>38.3400580645161</v>
      </c>
      <c r="CE26">
        <v>37.4535258064516</v>
      </c>
      <c r="CF26">
        <v>999.9</v>
      </c>
      <c r="CG26">
        <v>0</v>
      </c>
      <c r="CH26">
        <v>0</v>
      </c>
      <c r="CI26">
        <v>10000.8548387097</v>
      </c>
      <c r="CJ26">
        <v>0</v>
      </c>
      <c r="CK26">
        <v>220.322774193548</v>
      </c>
      <c r="CL26">
        <v>1399.99741935484</v>
      </c>
      <c r="CM26">
        <v>0.899994161290323</v>
      </c>
      <c r="CN26">
        <v>0.100005980645161</v>
      </c>
      <c r="CO26">
        <v>0</v>
      </c>
      <c r="CP26">
        <v>928.917483870968</v>
      </c>
      <c r="CQ26">
        <v>4.99948</v>
      </c>
      <c r="CR26">
        <v>13664.0451612903</v>
      </c>
      <c r="CS26">
        <v>11417.5387096774</v>
      </c>
      <c r="CT26">
        <v>49.1067096774193</v>
      </c>
      <c r="CU26">
        <v>50.4776451612903</v>
      </c>
      <c r="CV26">
        <v>49.7358387096774</v>
      </c>
      <c r="CW26">
        <v>50.2797741935484</v>
      </c>
      <c r="CX26">
        <v>51.7697419354839</v>
      </c>
      <c r="CY26">
        <v>1255.48806451613</v>
      </c>
      <c r="CZ26">
        <v>139.510967741936</v>
      </c>
      <c r="DA26">
        <v>0</v>
      </c>
      <c r="DB26">
        <v>143.5</v>
      </c>
      <c r="DC26">
        <v>0</v>
      </c>
      <c r="DD26">
        <v>927.3828</v>
      </c>
      <c r="DE26">
        <v>-117.112384422367</v>
      </c>
      <c r="DF26">
        <v>-1616.83076676208</v>
      </c>
      <c r="DG26">
        <v>13643.312</v>
      </c>
      <c r="DH26">
        <v>15</v>
      </c>
      <c r="DI26">
        <v>1607283063.6</v>
      </c>
      <c r="DJ26" t="s">
        <v>297</v>
      </c>
      <c r="DK26">
        <v>1607283063.6</v>
      </c>
      <c r="DL26">
        <v>1607283056.6</v>
      </c>
      <c r="DM26">
        <v>1</v>
      </c>
      <c r="DN26">
        <v>-0.514</v>
      </c>
      <c r="DO26">
        <v>-0.104</v>
      </c>
      <c r="DP26">
        <v>-1.805</v>
      </c>
      <c r="DQ26">
        <v>0.617</v>
      </c>
      <c r="DR26">
        <v>1464</v>
      </c>
      <c r="DS26">
        <v>31</v>
      </c>
      <c r="DT26">
        <v>0.05</v>
      </c>
      <c r="DU26">
        <v>0.07</v>
      </c>
      <c r="DV26">
        <v>13.4708172750204</v>
      </c>
      <c r="DW26">
        <v>-0.468161402068464</v>
      </c>
      <c r="DX26">
        <v>0.0591482525433833</v>
      </c>
      <c r="DY26">
        <v>1</v>
      </c>
      <c r="DZ26">
        <v>-18.636735483871</v>
      </c>
      <c r="EA26">
        <v>0.481519354838691</v>
      </c>
      <c r="EB26">
        <v>0.0686486780568965</v>
      </c>
      <c r="EC26">
        <v>0</v>
      </c>
      <c r="ED26">
        <v>6.27944677419355</v>
      </c>
      <c r="EE26">
        <v>0.196094032258064</v>
      </c>
      <c r="EF26">
        <v>0.0147855126100708</v>
      </c>
      <c r="EG26">
        <v>1</v>
      </c>
      <c r="EH26">
        <v>2</v>
      </c>
      <c r="EI26">
        <v>3</v>
      </c>
      <c r="EJ26" t="s">
        <v>319</v>
      </c>
      <c r="EK26">
        <v>100</v>
      </c>
      <c r="EL26">
        <v>100</v>
      </c>
      <c r="EM26">
        <v>-0.611</v>
      </c>
      <c r="EN26">
        <v>1.0611</v>
      </c>
      <c r="EO26">
        <v>-0.456696103518554</v>
      </c>
      <c r="EP26">
        <v>-1.60436505785889e-05</v>
      </c>
      <c r="EQ26">
        <v>-1.15305589960158e-06</v>
      </c>
      <c r="ER26">
        <v>3.65813499827708e-10</v>
      </c>
      <c r="ES26">
        <v>0.617399999999996</v>
      </c>
      <c r="ET26">
        <v>0</v>
      </c>
      <c r="EU26">
        <v>0</v>
      </c>
      <c r="EV26">
        <v>0</v>
      </c>
      <c r="EW26">
        <v>18</v>
      </c>
      <c r="EX26">
        <v>2225</v>
      </c>
      <c r="EY26">
        <v>1</v>
      </c>
      <c r="EZ26">
        <v>25</v>
      </c>
      <c r="FA26">
        <v>37.8</v>
      </c>
      <c r="FB26">
        <v>37.9</v>
      </c>
      <c r="FC26">
        <v>2</v>
      </c>
      <c r="FD26">
        <v>517.647</v>
      </c>
      <c r="FE26">
        <v>502.005</v>
      </c>
      <c r="FF26">
        <v>37.3289</v>
      </c>
      <c r="FG26">
        <v>37.0834</v>
      </c>
      <c r="FH26">
        <v>30.0003</v>
      </c>
      <c r="FI26">
        <v>36.8059</v>
      </c>
      <c r="FJ26">
        <v>36.8103</v>
      </c>
      <c r="FK26">
        <v>19.3356</v>
      </c>
      <c r="FL26">
        <v>0</v>
      </c>
      <c r="FM26">
        <v>100</v>
      </c>
      <c r="FN26">
        <v>-999.9</v>
      </c>
      <c r="FO26">
        <v>400</v>
      </c>
      <c r="FP26">
        <v>33.2403</v>
      </c>
      <c r="FQ26">
        <v>97.1791</v>
      </c>
      <c r="FR26">
        <v>101.814</v>
      </c>
    </row>
    <row r="27" spans="1:174">
      <c r="A27">
        <v>11</v>
      </c>
      <c r="B27">
        <v>1607285546</v>
      </c>
      <c r="C27">
        <v>2073.40000009537</v>
      </c>
      <c r="D27" t="s">
        <v>344</v>
      </c>
      <c r="E27" t="s">
        <v>345</v>
      </c>
      <c r="F27" t="s">
        <v>336</v>
      </c>
      <c r="G27" t="s">
        <v>337</v>
      </c>
      <c r="H27">
        <v>1607285538.25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346</v>
      </c>
      <c r="AR27">
        <v>15371.9</v>
      </c>
      <c r="AS27">
        <v>750.78496</v>
      </c>
      <c r="AT27">
        <v>825.18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347</v>
      </c>
      <c r="BC27">
        <v>750.78496</v>
      </c>
      <c r="BD27">
        <v>602.91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1607285538.25</v>
      </c>
      <c r="BU27">
        <v>397.452066666667</v>
      </c>
      <c r="BV27">
        <v>399.9986</v>
      </c>
      <c r="BW27">
        <v>29.67578</v>
      </c>
      <c r="BX27">
        <v>28.64079</v>
      </c>
      <c r="BY27">
        <v>398.0748</v>
      </c>
      <c r="BZ27">
        <v>28.8719666666667</v>
      </c>
      <c r="CA27">
        <v>500.203833333333</v>
      </c>
      <c r="CB27">
        <v>102.229</v>
      </c>
      <c r="CC27">
        <v>0.09998057</v>
      </c>
      <c r="CD27">
        <v>38.5710333333333</v>
      </c>
      <c r="CE27">
        <v>38.2665966666667</v>
      </c>
      <c r="CF27">
        <v>999.9</v>
      </c>
      <c r="CG27">
        <v>0</v>
      </c>
      <c r="CH27">
        <v>0</v>
      </c>
      <c r="CI27">
        <v>10000.042</v>
      </c>
      <c r="CJ27">
        <v>0</v>
      </c>
      <c r="CK27">
        <v>221.233633333333</v>
      </c>
      <c r="CL27">
        <v>1399.99733333333</v>
      </c>
      <c r="CM27">
        <v>0.899991566666667</v>
      </c>
      <c r="CN27">
        <v>0.10000839</v>
      </c>
      <c r="CO27">
        <v>0</v>
      </c>
      <c r="CP27">
        <v>750.8063</v>
      </c>
      <c r="CQ27">
        <v>4.99948</v>
      </c>
      <c r="CR27">
        <v>11780.09</v>
      </c>
      <c r="CS27">
        <v>11417.5233333333</v>
      </c>
      <c r="CT27">
        <v>49.229</v>
      </c>
      <c r="CU27">
        <v>50.9246</v>
      </c>
      <c r="CV27">
        <v>49.8956666666667</v>
      </c>
      <c r="CW27">
        <v>50.558</v>
      </c>
      <c r="CX27">
        <v>51.9288666666667</v>
      </c>
      <c r="CY27">
        <v>1255.485</v>
      </c>
      <c r="CZ27">
        <v>139.513333333333</v>
      </c>
      <c r="DA27">
        <v>0</v>
      </c>
      <c r="DB27">
        <v>211.399999856949</v>
      </c>
      <c r="DC27">
        <v>0</v>
      </c>
      <c r="DD27">
        <v>750.78496</v>
      </c>
      <c r="DE27">
        <v>-6.87453847072122</v>
      </c>
      <c r="DF27">
        <v>-100.392307789447</v>
      </c>
      <c r="DG27">
        <v>11779.588</v>
      </c>
      <c r="DH27">
        <v>15</v>
      </c>
      <c r="DI27">
        <v>1607283063.6</v>
      </c>
      <c r="DJ27" t="s">
        <v>297</v>
      </c>
      <c r="DK27">
        <v>1607283063.6</v>
      </c>
      <c r="DL27">
        <v>1607283056.6</v>
      </c>
      <c r="DM27">
        <v>1</v>
      </c>
      <c r="DN27">
        <v>-0.514</v>
      </c>
      <c r="DO27">
        <v>-0.104</v>
      </c>
      <c r="DP27">
        <v>-1.805</v>
      </c>
      <c r="DQ27">
        <v>0.617</v>
      </c>
      <c r="DR27">
        <v>1464</v>
      </c>
      <c r="DS27">
        <v>31</v>
      </c>
      <c r="DT27">
        <v>0.05</v>
      </c>
      <c r="DU27">
        <v>0.07</v>
      </c>
      <c r="DV27">
        <v>1.77092898608723</v>
      </c>
      <c r="DW27">
        <v>-0.10560230377177</v>
      </c>
      <c r="DX27">
        <v>0.0159511193608399</v>
      </c>
      <c r="DY27">
        <v>1</v>
      </c>
      <c r="DZ27">
        <v>-2.54736516129032</v>
      </c>
      <c r="EA27">
        <v>0.134788548387103</v>
      </c>
      <c r="EB27">
        <v>0.0191351997673209</v>
      </c>
      <c r="EC27">
        <v>1</v>
      </c>
      <c r="ED27">
        <v>1.03495419354839</v>
      </c>
      <c r="EE27">
        <v>-0.00547306451613227</v>
      </c>
      <c r="EF27">
        <v>0.00123283249573454</v>
      </c>
      <c r="EG27">
        <v>1</v>
      </c>
      <c r="EH27">
        <v>3</v>
      </c>
      <c r="EI27">
        <v>3</v>
      </c>
      <c r="EJ27" t="s">
        <v>309</v>
      </c>
      <c r="EK27">
        <v>100</v>
      </c>
      <c r="EL27">
        <v>100</v>
      </c>
      <c r="EM27">
        <v>-0.623</v>
      </c>
      <c r="EN27">
        <v>0.8037</v>
      </c>
      <c r="EO27">
        <v>-0.456696103518554</v>
      </c>
      <c r="EP27">
        <v>-1.60436505785889e-05</v>
      </c>
      <c r="EQ27">
        <v>-1.15305589960158e-06</v>
      </c>
      <c r="ER27">
        <v>3.65813499827708e-10</v>
      </c>
      <c r="ES27">
        <v>0.617399999999996</v>
      </c>
      <c r="ET27">
        <v>0</v>
      </c>
      <c r="EU27">
        <v>0</v>
      </c>
      <c r="EV27">
        <v>0</v>
      </c>
      <c r="EW27">
        <v>18</v>
      </c>
      <c r="EX27">
        <v>2225</v>
      </c>
      <c r="EY27">
        <v>1</v>
      </c>
      <c r="EZ27">
        <v>25</v>
      </c>
      <c r="FA27">
        <v>41.4</v>
      </c>
      <c r="FB27">
        <v>41.5</v>
      </c>
      <c r="FC27">
        <v>2</v>
      </c>
      <c r="FD27">
        <v>512.816</v>
      </c>
      <c r="FE27">
        <v>501.801</v>
      </c>
      <c r="FF27">
        <v>37.423</v>
      </c>
      <c r="FG27">
        <v>37.1613</v>
      </c>
      <c r="FH27">
        <v>30.0001</v>
      </c>
      <c r="FI27">
        <v>36.91</v>
      </c>
      <c r="FJ27">
        <v>36.9237</v>
      </c>
      <c r="FK27">
        <v>19.3552</v>
      </c>
      <c r="FL27">
        <v>0</v>
      </c>
      <c r="FM27">
        <v>100</v>
      </c>
      <c r="FN27">
        <v>-999.9</v>
      </c>
      <c r="FO27">
        <v>400</v>
      </c>
      <c r="FP27">
        <v>34.659</v>
      </c>
      <c r="FQ27">
        <v>97.1818</v>
      </c>
      <c r="FR27">
        <v>101.803</v>
      </c>
    </row>
    <row r="28" spans="1:174">
      <c r="A28">
        <v>12</v>
      </c>
      <c r="B28">
        <v>1607285593.5</v>
      </c>
      <c r="C28">
        <v>2120.90000009537</v>
      </c>
      <c r="D28" t="s">
        <v>350</v>
      </c>
      <c r="E28" t="s">
        <v>351</v>
      </c>
      <c r="F28" t="s">
        <v>352</v>
      </c>
      <c r="G28" t="s">
        <v>353</v>
      </c>
      <c r="H28">
        <v>1607285585.75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354</v>
      </c>
      <c r="AR28">
        <v>15371.3</v>
      </c>
      <c r="AS28">
        <v>742.658615384615</v>
      </c>
      <c r="AT28">
        <v>813.07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355</v>
      </c>
      <c r="BC28">
        <v>742.658615384615</v>
      </c>
      <c r="BD28">
        <v>599.78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1607285585.75</v>
      </c>
      <c r="BU28">
        <v>397.500066666667</v>
      </c>
      <c r="BV28">
        <v>399.9899</v>
      </c>
      <c r="BW28">
        <v>29.6549733333333</v>
      </c>
      <c r="BX28">
        <v>28.6236966666667</v>
      </c>
      <c r="BY28">
        <v>398.1229</v>
      </c>
      <c r="BZ28">
        <v>28.8521666666667</v>
      </c>
      <c r="CA28">
        <v>500.215533333333</v>
      </c>
      <c r="CB28">
        <v>102.229866666667</v>
      </c>
      <c r="CC28">
        <v>0.100016833333333</v>
      </c>
      <c r="CD28">
        <v>38.6475166666667</v>
      </c>
      <c r="CE28">
        <v>38.3402966666667</v>
      </c>
      <c r="CF28">
        <v>999.9</v>
      </c>
      <c r="CG28">
        <v>0</v>
      </c>
      <c r="CH28">
        <v>0</v>
      </c>
      <c r="CI28">
        <v>10001.079</v>
      </c>
      <c r="CJ28">
        <v>0</v>
      </c>
      <c r="CK28">
        <v>220.9038</v>
      </c>
      <c r="CL28">
        <v>1400.00733333333</v>
      </c>
      <c r="CM28">
        <v>0.899992966666667</v>
      </c>
      <c r="CN28">
        <v>0.100006956666667</v>
      </c>
      <c r="CO28">
        <v>0</v>
      </c>
      <c r="CP28">
        <v>742.656333333333</v>
      </c>
      <c r="CQ28">
        <v>4.99948</v>
      </c>
      <c r="CR28">
        <v>11666.1466666667</v>
      </c>
      <c r="CS28">
        <v>11417.6133333333</v>
      </c>
      <c r="CT28">
        <v>49.3622666666667</v>
      </c>
      <c r="CU28">
        <v>51.0248</v>
      </c>
      <c r="CV28">
        <v>49.9538666666666</v>
      </c>
      <c r="CW28">
        <v>50.6705333333333</v>
      </c>
      <c r="CX28">
        <v>51.9956</v>
      </c>
      <c r="CY28">
        <v>1255.498</v>
      </c>
      <c r="CZ28">
        <v>139.509666666667</v>
      </c>
      <c r="DA28">
        <v>0</v>
      </c>
      <c r="DB28">
        <v>46.9000000953674</v>
      </c>
      <c r="DC28">
        <v>0</v>
      </c>
      <c r="DD28">
        <v>742.658615384615</v>
      </c>
      <c r="DE28">
        <v>-1.92177779645944</v>
      </c>
      <c r="DF28">
        <v>-33.8290597206802</v>
      </c>
      <c r="DG28">
        <v>11665.8961538462</v>
      </c>
      <c r="DH28">
        <v>15</v>
      </c>
      <c r="DI28">
        <v>1607283063.6</v>
      </c>
      <c r="DJ28" t="s">
        <v>297</v>
      </c>
      <c r="DK28">
        <v>1607283063.6</v>
      </c>
      <c r="DL28">
        <v>1607283056.6</v>
      </c>
      <c r="DM28">
        <v>1</v>
      </c>
      <c r="DN28">
        <v>-0.514</v>
      </c>
      <c r="DO28">
        <v>-0.104</v>
      </c>
      <c r="DP28">
        <v>-1.805</v>
      </c>
      <c r="DQ28">
        <v>0.617</v>
      </c>
      <c r="DR28">
        <v>1464</v>
      </c>
      <c r="DS28">
        <v>31</v>
      </c>
      <c r="DT28">
        <v>0.05</v>
      </c>
      <c r="DU28">
        <v>0.07</v>
      </c>
      <c r="DV28">
        <v>1.72102953880692</v>
      </c>
      <c r="DW28">
        <v>-0.0566191699416322</v>
      </c>
      <c r="DX28">
        <v>0.0326935745516783</v>
      </c>
      <c r="DY28">
        <v>1</v>
      </c>
      <c r="DZ28">
        <v>-2.48897870967742</v>
      </c>
      <c r="EA28">
        <v>0.0574829032258159</v>
      </c>
      <c r="EB28">
        <v>0.0398171724779839</v>
      </c>
      <c r="EC28">
        <v>1</v>
      </c>
      <c r="ED28">
        <v>1.03139064516129</v>
      </c>
      <c r="EE28">
        <v>-0.0129672580645181</v>
      </c>
      <c r="EF28">
        <v>0.00118181635897779</v>
      </c>
      <c r="EG28">
        <v>1</v>
      </c>
      <c r="EH28">
        <v>3</v>
      </c>
      <c r="EI28">
        <v>3</v>
      </c>
      <c r="EJ28" t="s">
        <v>309</v>
      </c>
      <c r="EK28">
        <v>100</v>
      </c>
      <c r="EL28">
        <v>100</v>
      </c>
      <c r="EM28">
        <v>-0.623</v>
      </c>
      <c r="EN28">
        <v>0.8026</v>
      </c>
      <c r="EO28">
        <v>-0.456696103518554</v>
      </c>
      <c r="EP28">
        <v>-1.60436505785889e-05</v>
      </c>
      <c r="EQ28">
        <v>-1.15305589960158e-06</v>
      </c>
      <c r="ER28">
        <v>3.65813499827708e-10</v>
      </c>
      <c r="ES28">
        <v>0.617399999999996</v>
      </c>
      <c r="ET28">
        <v>0</v>
      </c>
      <c r="EU28">
        <v>0</v>
      </c>
      <c r="EV28">
        <v>0</v>
      </c>
      <c r="EW28">
        <v>18</v>
      </c>
      <c r="EX28">
        <v>2225</v>
      </c>
      <c r="EY28">
        <v>1</v>
      </c>
      <c r="EZ28">
        <v>25</v>
      </c>
      <c r="FA28">
        <v>42.2</v>
      </c>
      <c r="FB28">
        <v>42.3</v>
      </c>
      <c r="FC28">
        <v>2</v>
      </c>
      <c r="FD28">
        <v>512.877</v>
      </c>
      <c r="FE28">
        <v>501.883</v>
      </c>
      <c r="FF28">
        <v>37.4529</v>
      </c>
      <c r="FG28">
        <v>37.1649</v>
      </c>
      <c r="FH28">
        <v>30.0001</v>
      </c>
      <c r="FI28">
        <v>36.9184</v>
      </c>
      <c r="FJ28">
        <v>36.9341</v>
      </c>
      <c r="FK28">
        <v>19.3612</v>
      </c>
      <c r="FL28">
        <v>0</v>
      </c>
      <c r="FM28">
        <v>100</v>
      </c>
      <c r="FN28">
        <v>-999.9</v>
      </c>
      <c r="FO28">
        <v>400</v>
      </c>
      <c r="FP28">
        <v>29.6596</v>
      </c>
      <c r="FQ28">
        <v>97.1856</v>
      </c>
      <c r="FR28">
        <v>101.803</v>
      </c>
    </row>
    <row r="29" spans="1:174">
      <c r="A29">
        <v>13</v>
      </c>
      <c r="B29">
        <v>1607285729.5</v>
      </c>
      <c r="C29">
        <v>2256.90000009537</v>
      </c>
      <c r="D29" t="s">
        <v>356</v>
      </c>
      <c r="E29" t="s">
        <v>357</v>
      </c>
      <c r="F29" t="s">
        <v>352</v>
      </c>
      <c r="G29" t="s">
        <v>353</v>
      </c>
      <c r="H29">
        <v>1607285721.75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358</v>
      </c>
      <c r="AR29">
        <v>15394.4</v>
      </c>
      <c r="AS29">
        <v>1240.44576923077</v>
      </c>
      <c r="AT29">
        <v>1437.1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359</v>
      </c>
      <c r="BC29">
        <v>1240.44576923077</v>
      </c>
      <c r="BD29">
        <v>777.13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1607285721.75</v>
      </c>
      <c r="BU29">
        <v>394.8215</v>
      </c>
      <c r="BV29">
        <v>399.997966666667</v>
      </c>
      <c r="BW29">
        <v>29.92979</v>
      </c>
      <c r="BX29">
        <v>28.57729</v>
      </c>
      <c r="BY29">
        <v>395.4421</v>
      </c>
      <c r="BZ29">
        <v>29.1138266666667</v>
      </c>
      <c r="CA29">
        <v>500.204</v>
      </c>
      <c r="CB29">
        <v>102.2246</v>
      </c>
      <c r="CC29">
        <v>0.09998655</v>
      </c>
      <c r="CD29">
        <v>38.7887466666667</v>
      </c>
      <c r="CE29">
        <v>38.4843233333333</v>
      </c>
      <c r="CF29">
        <v>999.9</v>
      </c>
      <c r="CG29">
        <v>0</v>
      </c>
      <c r="CH29">
        <v>0</v>
      </c>
      <c r="CI29">
        <v>10000.4796666667</v>
      </c>
      <c r="CJ29">
        <v>0</v>
      </c>
      <c r="CK29">
        <v>232.5479</v>
      </c>
      <c r="CL29">
        <v>1400.00166666667</v>
      </c>
      <c r="CM29">
        <v>0.9000008</v>
      </c>
      <c r="CN29">
        <v>0.09999938</v>
      </c>
      <c r="CO29">
        <v>0</v>
      </c>
      <c r="CP29">
        <v>1243.734</v>
      </c>
      <c r="CQ29">
        <v>4.99948</v>
      </c>
      <c r="CR29">
        <v>18583.3466666667</v>
      </c>
      <c r="CS29">
        <v>11417.5866666667</v>
      </c>
      <c r="CT29">
        <v>49.5601666666667</v>
      </c>
      <c r="CU29">
        <v>51.4246</v>
      </c>
      <c r="CV29">
        <v>50.2412666666666</v>
      </c>
      <c r="CW29">
        <v>51.1706</v>
      </c>
      <c r="CX29">
        <v>52.2373333333333</v>
      </c>
      <c r="CY29">
        <v>1255.503</v>
      </c>
      <c r="CZ29">
        <v>139.499</v>
      </c>
      <c r="DA29">
        <v>0</v>
      </c>
      <c r="DB29">
        <v>135.199999809265</v>
      </c>
      <c r="DC29">
        <v>0</v>
      </c>
      <c r="DD29">
        <v>1240.44576923077</v>
      </c>
      <c r="DE29">
        <v>-541.188034255355</v>
      </c>
      <c r="DF29">
        <v>-7634.80000091073</v>
      </c>
      <c r="DG29">
        <v>18537.35</v>
      </c>
      <c r="DH29">
        <v>15</v>
      </c>
      <c r="DI29">
        <v>1607283063.6</v>
      </c>
      <c r="DJ29" t="s">
        <v>297</v>
      </c>
      <c r="DK29">
        <v>1607283063.6</v>
      </c>
      <c r="DL29">
        <v>1607283056.6</v>
      </c>
      <c r="DM29">
        <v>1</v>
      </c>
      <c r="DN29">
        <v>-0.514</v>
      </c>
      <c r="DO29">
        <v>-0.104</v>
      </c>
      <c r="DP29">
        <v>-1.805</v>
      </c>
      <c r="DQ29">
        <v>0.617</v>
      </c>
      <c r="DR29">
        <v>1464</v>
      </c>
      <c r="DS29">
        <v>31</v>
      </c>
      <c r="DT29">
        <v>0.05</v>
      </c>
      <c r="DU29">
        <v>0.07</v>
      </c>
      <c r="DV29">
        <v>3.85856864575683</v>
      </c>
      <c r="DW29">
        <v>-0.0573492897747774</v>
      </c>
      <c r="DX29">
        <v>0.0271064065493599</v>
      </c>
      <c r="DY29">
        <v>1</v>
      </c>
      <c r="DZ29">
        <v>-5.1735235483871</v>
      </c>
      <c r="EA29">
        <v>-0.144625645161297</v>
      </c>
      <c r="EB29">
        <v>0.0351313643113485</v>
      </c>
      <c r="EC29">
        <v>1</v>
      </c>
      <c r="ED29">
        <v>1.34412129032258</v>
      </c>
      <c r="EE29">
        <v>0.618569516129027</v>
      </c>
      <c r="EF29">
        <v>0.0468387925619101</v>
      </c>
      <c r="EG29">
        <v>0</v>
      </c>
      <c r="EH29">
        <v>2</v>
      </c>
      <c r="EI29">
        <v>3</v>
      </c>
      <c r="EJ29" t="s">
        <v>319</v>
      </c>
      <c r="EK29">
        <v>100</v>
      </c>
      <c r="EL29">
        <v>100</v>
      </c>
      <c r="EM29">
        <v>-0.621</v>
      </c>
      <c r="EN29">
        <v>0.8188</v>
      </c>
      <c r="EO29">
        <v>-0.456696103518554</v>
      </c>
      <c r="EP29">
        <v>-1.60436505785889e-05</v>
      </c>
      <c r="EQ29">
        <v>-1.15305589960158e-06</v>
      </c>
      <c r="ER29">
        <v>3.65813499827708e-10</v>
      </c>
      <c r="ES29">
        <v>0.617399999999996</v>
      </c>
      <c r="ET29">
        <v>0</v>
      </c>
      <c r="EU29">
        <v>0</v>
      </c>
      <c r="EV29">
        <v>0</v>
      </c>
      <c r="EW29">
        <v>18</v>
      </c>
      <c r="EX29">
        <v>2225</v>
      </c>
      <c r="EY29">
        <v>1</v>
      </c>
      <c r="EZ29">
        <v>25</v>
      </c>
      <c r="FA29">
        <v>44.4</v>
      </c>
      <c r="FB29">
        <v>44.5</v>
      </c>
      <c r="FC29">
        <v>2</v>
      </c>
      <c r="FD29">
        <v>513.476</v>
      </c>
      <c r="FE29">
        <v>501.96</v>
      </c>
      <c r="FF29">
        <v>37.5483</v>
      </c>
      <c r="FG29">
        <v>37.1743</v>
      </c>
      <c r="FH29">
        <v>30.0002</v>
      </c>
      <c r="FI29">
        <v>36.9495</v>
      </c>
      <c r="FJ29">
        <v>36.964</v>
      </c>
      <c r="FK29">
        <v>19.3735</v>
      </c>
      <c r="FL29">
        <v>0</v>
      </c>
      <c r="FM29">
        <v>100</v>
      </c>
      <c r="FN29">
        <v>-999.9</v>
      </c>
      <c r="FO29">
        <v>400</v>
      </c>
      <c r="FP29">
        <v>29.6394</v>
      </c>
      <c r="FQ29">
        <v>97.1885</v>
      </c>
      <c r="FR29">
        <v>101.799</v>
      </c>
    </row>
    <row r="30" spans="1:174">
      <c r="A30">
        <v>14</v>
      </c>
      <c r="B30">
        <v>1607285857.5</v>
      </c>
      <c r="C30">
        <v>2384.90000009537</v>
      </c>
      <c r="D30" t="s">
        <v>360</v>
      </c>
      <c r="E30" t="s">
        <v>361</v>
      </c>
      <c r="F30" t="s">
        <v>362</v>
      </c>
      <c r="G30" t="s">
        <v>363</v>
      </c>
      <c r="H30">
        <v>1607285849.5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3</v>
      </c>
      <c r="AG30">
        <v>1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364</v>
      </c>
      <c r="AR30">
        <v>15437.5</v>
      </c>
      <c r="AS30">
        <v>492.392538461538</v>
      </c>
      <c r="AT30">
        <v>511.35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365</v>
      </c>
      <c r="BC30">
        <v>492.392538461538</v>
      </c>
      <c r="BD30">
        <v>448.71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1607285849.5</v>
      </c>
      <c r="BU30">
        <v>398.142290322581</v>
      </c>
      <c r="BV30">
        <v>400.009193548387</v>
      </c>
      <c r="BW30">
        <v>29.334564516129</v>
      </c>
      <c r="BX30">
        <v>28.5545580645161</v>
      </c>
      <c r="BY30">
        <v>398.765516129032</v>
      </c>
      <c r="BZ30">
        <v>28.547064516129</v>
      </c>
      <c r="CA30">
        <v>500.191290322581</v>
      </c>
      <c r="CB30">
        <v>102.222709677419</v>
      </c>
      <c r="CC30">
        <v>0.0999895677419355</v>
      </c>
      <c r="CD30">
        <v>38.9234838709678</v>
      </c>
      <c r="CE30">
        <v>38.9861225806452</v>
      </c>
      <c r="CF30">
        <v>999.9</v>
      </c>
      <c r="CG30">
        <v>0</v>
      </c>
      <c r="CH30">
        <v>0</v>
      </c>
      <c r="CI30">
        <v>10001.1112903226</v>
      </c>
      <c r="CJ30">
        <v>0</v>
      </c>
      <c r="CK30">
        <v>162.197419354839</v>
      </c>
      <c r="CL30">
        <v>1399.98741935484</v>
      </c>
      <c r="CM30">
        <v>0.899999677419355</v>
      </c>
      <c r="CN30">
        <v>0.100000380645161</v>
      </c>
      <c r="CO30">
        <v>0</v>
      </c>
      <c r="CP30">
        <v>492.386612903226</v>
      </c>
      <c r="CQ30">
        <v>4.99948</v>
      </c>
      <c r="CR30">
        <v>8231.39548387097</v>
      </c>
      <c r="CS30">
        <v>11417.4806451613</v>
      </c>
      <c r="CT30">
        <v>49.8404193548387</v>
      </c>
      <c r="CU30">
        <v>51.8506129032258</v>
      </c>
      <c r="CV30">
        <v>50.5680967741935</v>
      </c>
      <c r="CW30">
        <v>51.5601612903226</v>
      </c>
      <c r="CX30">
        <v>52.5159677419355</v>
      </c>
      <c r="CY30">
        <v>1255.48741935484</v>
      </c>
      <c r="CZ30">
        <v>139.5</v>
      </c>
      <c r="DA30">
        <v>0</v>
      </c>
      <c r="DB30">
        <v>126.899999856949</v>
      </c>
      <c r="DC30">
        <v>0</v>
      </c>
      <c r="DD30">
        <v>492.392538461538</v>
      </c>
      <c r="DE30">
        <v>2.65066667659483</v>
      </c>
      <c r="DF30">
        <v>50.4690599406819</v>
      </c>
      <c r="DG30">
        <v>8231.54615384615</v>
      </c>
      <c r="DH30">
        <v>15</v>
      </c>
      <c r="DI30">
        <v>1607283063.6</v>
      </c>
      <c r="DJ30" t="s">
        <v>297</v>
      </c>
      <c r="DK30">
        <v>1607283063.6</v>
      </c>
      <c r="DL30">
        <v>1607283056.6</v>
      </c>
      <c r="DM30">
        <v>1</v>
      </c>
      <c r="DN30">
        <v>-0.514</v>
      </c>
      <c r="DO30">
        <v>-0.104</v>
      </c>
      <c r="DP30">
        <v>-1.805</v>
      </c>
      <c r="DQ30">
        <v>0.617</v>
      </c>
      <c r="DR30">
        <v>1464</v>
      </c>
      <c r="DS30">
        <v>31</v>
      </c>
      <c r="DT30">
        <v>0.05</v>
      </c>
      <c r="DU30">
        <v>0.07</v>
      </c>
      <c r="DV30">
        <v>1.29122411741583</v>
      </c>
      <c r="DW30">
        <v>-0.237020396097158</v>
      </c>
      <c r="DX30">
        <v>0.0267566414570959</v>
      </c>
      <c r="DY30">
        <v>1</v>
      </c>
      <c r="DZ30">
        <v>-1.86697419354839</v>
      </c>
      <c r="EA30">
        <v>0.160614193548388</v>
      </c>
      <c r="EB30">
        <v>0.0273726638743006</v>
      </c>
      <c r="EC30">
        <v>1</v>
      </c>
      <c r="ED30">
        <v>0.777565161290322</v>
      </c>
      <c r="EE30">
        <v>0.293974741935484</v>
      </c>
      <c r="EF30">
        <v>0.0219858771298198</v>
      </c>
      <c r="EG30">
        <v>0</v>
      </c>
      <c r="EH30">
        <v>2</v>
      </c>
      <c r="EI30">
        <v>3</v>
      </c>
      <c r="EJ30" t="s">
        <v>319</v>
      </c>
      <c r="EK30">
        <v>100</v>
      </c>
      <c r="EL30">
        <v>100</v>
      </c>
      <c r="EM30">
        <v>-0.623</v>
      </c>
      <c r="EN30">
        <v>0.789</v>
      </c>
      <c r="EO30">
        <v>-0.456696103518554</v>
      </c>
      <c r="EP30">
        <v>-1.60436505785889e-05</v>
      </c>
      <c r="EQ30">
        <v>-1.15305589960158e-06</v>
      </c>
      <c r="ER30">
        <v>3.65813499827708e-10</v>
      </c>
      <c r="ES30">
        <v>0.617399999999996</v>
      </c>
      <c r="ET30">
        <v>0</v>
      </c>
      <c r="EU30">
        <v>0</v>
      </c>
      <c r="EV30">
        <v>0</v>
      </c>
      <c r="EW30">
        <v>18</v>
      </c>
      <c r="EX30">
        <v>2225</v>
      </c>
      <c r="EY30">
        <v>1</v>
      </c>
      <c r="EZ30">
        <v>25</v>
      </c>
      <c r="FA30">
        <v>46.6</v>
      </c>
      <c r="FB30">
        <v>46.7</v>
      </c>
      <c r="FC30">
        <v>2</v>
      </c>
      <c r="FD30">
        <v>502.556</v>
      </c>
      <c r="FE30">
        <v>501.725</v>
      </c>
      <c r="FF30">
        <v>37.6292</v>
      </c>
      <c r="FG30">
        <v>37.2315</v>
      </c>
      <c r="FH30">
        <v>30.0001</v>
      </c>
      <c r="FI30">
        <v>36.9983</v>
      </c>
      <c r="FJ30">
        <v>37.0138</v>
      </c>
      <c r="FK30">
        <v>19.3793</v>
      </c>
      <c r="FL30">
        <v>0</v>
      </c>
      <c r="FM30">
        <v>100</v>
      </c>
      <c r="FN30">
        <v>-999.9</v>
      </c>
      <c r="FO30">
        <v>400</v>
      </c>
      <c r="FP30">
        <v>29.9096</v>
      </c>
      <c r="FQ30">
        <v>97.1828</v>
      </c>
      <c r="FR30">
        <v>101.788</v>
      </c>
    </row>
    <row r="31" spans="1:174">
      <c r="A31">
        <v>15</v>
      </c>
      <c r="B31">
        <v>1607286061.5</v>
      </c>
      <c r="C31">
        <v>2588.90000009537</v>
      </c>
      <c r="D31" t="s">
        <v>366</v>
      </c>
      <c r="E31" t="s">
        <v>367</v>
      </c>
      <c r="F31" t="s">
        <v>362</v>
      </c>
      <c r="G31" t="s">
        <v>363</v>
      </c>
      <c r="H31">
        <v>1607286053.5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368</v>
      </c>
      <c r="AR31">
        <v>15410.2</v>
      </c>
      <c r="AS31">
        <v>506.44128</v>
      </c>
      <c r="AT31">
        <v>520.12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369</v>
      </c>
      <c r="BC31">
        <v>506.44128</v>
      </c>
      <c r="BD31">
        <v>458.37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1607286053.5</v>
      </c>
      <c r="BU31">
        <v>398.828258064516</v>
      </c>
      <c r="BV31">
        <v>399.991032258065</v>
      </c>
      <c r="BW31">
        <v>29.0946</v>
      </c>
      <c r="BX31">
        <v>28.5130709677419</v>
      </c>
      <c r="BY31">
        <v>399.451903225806</v>
      </c>
      <c r="BZ31">
        <v>28.3185483870968</v>
      </c>
      <c r="CA31">
        <v>500.184838709677</v>
      </c>
      <c r="CB31">
        <v>102.207677419355</v>
      </c>
      <c r="CC31">
        <v>0.100005574193548</v>
      </c>
      <c r="CD31">
        <v>39.4203258064516</v>
      </c>
      <c r="CE31">
        <v>39.4364806451613</v>
      </c>
      <c r="CF31">
        <v>999.9</v>
      </c>
      <c r="CG31">
        <v>0</v>
      </c>
      <c r="CH31">
        <v>0</v>
      </c>
      <c r="CI31">
        <v>10004.1629032258</v>
      </c>
      <c r="CJ31">
        <v>0</v>
      </c>
      <c r="CK31">
        <v>809.539064516129</v>
      </c>
      <c r="CL31">
        <v>1399.98290322581</v>
      </c>
      <c r="CM31">
        <v>0.899993451612904</v>
      </c>
      <c r="CN31">
        <v>0.100005683870968</v>
      </c>
      <c r="CO31">
        <v>0</v>
      </c>
      <c r="CP31">
        <v>506.448806451613</v>
      </c>
      <c r="CQ31">
        <v>4.99948</v>
      </c>
      <c r="CR31">
        <v>8612.44741935484</v>
      </c>
      <c r="CS31">
        <v>11417.4096774194</v>
      </c>
      <c r="CT31">
        <v>50.2497419354839</v>
      </c>
      <c r="CU31">
        <v>52.137</v>
      </c>
      <c r="CV31">
        <v>50.9715483870968</v>
      </c>
      <c r="CW31">
        <v>52.2034516129032</v>
      </c>
      <c r="CX31">
        <v>52.9674838709677</v>
      </c>
      <c r="CY31">
        <v>1255.47677419355</v>
      </c>
      <c r="CZ31">
        <v>139.506129032258</v>
      </c>
      <c r="DA31">
        <v>0</v>
      </c>
      <c r="DB31">
        <v>203</v>
      </c>
      <c r="DC31">
        <v>0</v>
      </c>
      <c r="DD31">
        <v>506.44128</v>
      </c>
      <c r="DE31">
        <v>0.178846145243157</v>
      </c>
      <c r="DF31">
        <v>30.4607692252647</v>
      </c>
      <c r="DG31">
        <v>8612.6384</v>
      </c>
      <c r="DH31">
        <v>15</v>
      </c>
      <c r="DI31">
        <v>1607283063.6</v>
      </c>
      <c r="DJ31" t="s">
        <v>297</v>
      </c>
      <c r="DK31">
        <v>1607283063.6</v>
      </c>
      <c r="DL31">
        <v>1607283056.6</v>
      </c>
      <c r="DM31">
        <v>1</v>
      </c>
      <c r="DN31">
        <v>-0.514</v>
      </c>
      <c r="DO31">
        <v>-0.104</v>
      </c>
      <c r="DP31">
        <v>-1.805</v>
      </c>
      <c r="DQ31">
        <v>0.617</v>
      </c>
      <c r="DR31">
        <v>1464</v>
      </c>
      <c r="DS31">
        <v>31</v>
      </c>
      <c r="DT31">
        <v>0.05</v>
      </c>
      <c r="DU31">
        <v>0.07</v>
      </c>
      <c r="DV31">
        <v>0.771126196003651</v>
      </c>
      <c r="DW31">
        <v>0.0626218441826471</v>
      </c>
      <c r="DX31">
        <v>0.0253229909217467</v>
      </c>
      <c r="DY31">
        <v>1</v>
      </c>
      <c r="DZ31">
        <v>-1.16314548387097</v>
      </c>
      <c r="EA31">
        <v>-0.133057258064514</v>
      </c>
      <c r="EB31">
        <v>0.0312242141189576</v>
      </c>
      <c r="EC31">
        <v>1</v>
      </c>
      <c r="ED31">
        <v>0.580648967741936</v>
      </c>
      <c r="EE31">
        <v>0.100319758064516</v>
      </c>
      <c r="EF31">
        <v>0.00752854041238372</v>
      </c>
      <c r="EG31">
        <v>1</v>
      </c>
      <c r="EH31">
        <v>3</v>
      </c>
      <c r="EI31">
        <v>3</v>
      </c>
      <c r="EJ31" t="s">
        <v>309</v>
      </c>
      <c r="EK31">
        <v>100</v>
      </c>
      <c r="EL31">
        <v>100</v>
      </c>
      <c r="EM31">
        <v>-0.624</v>
      </c>
      <c r="EN31">
        <v>0.7767</v>
      </c>
      <c r="EO31">
        <v>-0.456696103518554</v>
      </c>
      <c r="EP31">
        <v>-1.60436505785889e-05</v>
      </c>
      <c r="EQ31">
        <v>-1.15305589960158e-06</v>
      </c>
      <c r="ER31">
        <v>3.65813499827708e-10</v>
      </c>
      <c r="ES31">
        <v>0.617399999999996</v>
      </c>
      <c r="ET31">
        <v>0</v>
      </c>
      <c r="EU31">
        <v>0</v>
      </c>
      <c r="EV31">
        <v>0</v>
      </c>
      <c r="EW31">
        <v>18</v>
      </c>
      <c r="EX31">
        <v>2225</v>
      </c>
      <c r="EY31">
        <v>1</v>
      </c>
      <c r="EZ31">
        <v>25</v>
      </c>
      <c r="FA31">
        <v>50</v>
      </c>
      <c r="FB31">
        <v>50.1</v>
      </c>
      <c r="FC31">
        <v>2</v>
      </c>
      <c r="FD31">
        <v>513.519</v>
      </c>
      <c r="FE31">
        <v>501.147</v>
      </c>
      <c r="FF31">
        <v>37.9825</v>
      </c>
      <c r="FG31">
        <v>37.3237</v>
      </c>
      <c r="FH31">
        <v>30.0004</v>
      </c>
      <c r="FI31">
        <v>37.0739</v>
      </c>
      <c r="FJ31">
        <v>37.09</v>
      </c>
      <c r="FK31">
        <v>19.3916</v>
      </c>
      <c r="FL31">
        <v>0</v>
      </c>
      <c r="FM31">
        <v>100</v>
      </c>
      <c r="FN31">
        <v>-999.9</v>
      </c>
      <c r="FO31">
        <v>400</v>
      </c>
      <c r="FP31">
        <v>29.3539</v>
      </c>
      <c r="FQ31">
        <v>97.1735</v>
      </c>
      <c r="FR31">
        <v>101.766</v>
      </c>
    </row>
    <row r="32" spans="1:174">
      <c r="A32">
        <v>16</v>
      </c>
      <c r="B32">
        <v>1607286201.1</v>
      </c>
      <c r="C32">
        <v>2728.5</v>
      </c>
      <c r="D32" t="s">
        <v>370</v>
      </c>
      <c r="E32" t="s">
        <v>371</v>
      </c>
      <c r="F32" t="s">
        <v>372</v>
      </c>
      <c r="G32" t="s">
        <v>326</v>
      </c>
      <c r="H32">
        <v>1607286193.1</v>
      </c>
      <c r="I32">
        <f>(J32)/1000</f>
        <v>0</v>
      </c>
      <c r="J32">
        <f>1000*CA32*AH32*(BW32-BX32)/(100*BP32*(1000-AH32*BW32))</f>
        <v>0</v>
      </c>
      <c r="K32">
        <f>CA32*AH32*(BV32-BU32*(1000-AH32*BX32)/(1000-AH32*BW32))/(100*BP32)</f>
        <v>0</v>
      </c>
      <c r="L32">
        <f>BU32 - IF(AH32&gt;1, K32*BP32*100.0/(AJ32*CI32), 0)</f>
        <v>0</v>
      </c>
      <c r="M32">
        <f>((S32-I32/2)*L32-K32)/(S32+I32/2)</f>
        <v>0</v>
      </c>
      <c r="N32">
        <f>M32*(CB32+CC32)/1000.0</f>
        <v>0</v>
      </c>
      <c r="O32">
        <f>(BU32 - IF(AH32&gt;1, K32*BP32*100.0/(AJ32*CI32), 0))*(CB32+CC32)/1000.0</f>
        <v>0</v>
      </c>
      <c r="P32">
        <f>2.0/((1/R32-1/Q32)+SIGN(R32)*SQRT((1/R32-1/Q32)*(1/R32-1/Q32) + 4*BQ32/((BQ32+1)*(BQ32+1))*(2*1/R32*1/Q32-1/Q32*1/Q32)))</f>
        <v>0</v>
      </c>
      <c r="Q32">
        <f>IF(LEFT(BR32,1)&lt;&gt;"0",IF(LEFT(BR32,1)="1",3.0,BS32),$D$5+$E$5*(CI32*CB32/($K$5*1000))+$F$5*(CI32*CB32/($K$5*1000))*MAX(MIN(BP32,$J$5),$I$5)*MAX(MIN(BP32,$J$5),$I$5)+$G$5*MAX(MIN(BP32,$J$5),$I$5)*(CI32*CB32/($K$5*1000))+$H$5*(CI32*CB32/($K$5*1000))*(CI32*CB32/($K$5*1000)))</f>
        <v>0</v>
      </c>
      <c r="R32">
        <f>I32*(1000-(1000*0.61365*exp(17.502*V32/(240.97+V32))/(CB32+CC32)+BW32)/2)/(1000*0.61365*exp(17.502*V32/(240.97+V32))/(CB32+CC32)-BW32)</f>
        <v>0</v>
      </c>
      <c r="S32">
        <f>1/((BQ32+1)/(P32/1.6)+1/(Q32/1.37)) + BQ32/((BQ32+1)/(P32/1.6) + BQ32/(Q32/1.37))</f>
        <v>0</v>
      </c>
      <c r="T32">
        <f>(BM32*BO32)</f>
        <v>0</v>
      </c>
      <c r="U32">
        <f>(CD32+(T32+2*0.95*5.67E-8*(((CD32+$B$7)+273)^4-(CD32+273)^4)-44100*I32)/(1.84*29.3*Q32+8*0.95*5.67E-8*(CD32+273)^3))</f>
        <v>0</v>
      </c>
      <c r="V32">
        <f>($C$7*CE32+$D$7*CF32+$E$7*U32)</f>
        <v>0</v>
      </c>
      <c r="W32">
        <f>0.61365*exp(17.502*V32/(240.97+V32))</f>
        <v>0</v>
      </c>
      <c r="X32">
        <f>(Y32/Z32*100)</f>
        <v>0</v>
      </c>
      <c r="Y32">
        <f>BW32*(CB32+CC32)/1000</f>
        <v>0</v>
      </c>
      <c r="Z32">
        <f>0.61365*exp(17.502*CD32/(240.97+CD32))</f>
        <v>0</v>
      </c>
      <c r="AA32">
        <f>(W32-BW32*(CB32+CC32)/1000)</f>
        <v>0</v>
      </c>
      <c r="AB32">
        <f>(-I32*44100)</f>
        <v>0</v>
      </c>
      <c r="AC32">
        <f>2*29.3*Q32*0.92*(CD32-V32)</f>
        <v>0</v>
      </c>
      <c r="AD32">
        <f>2*0.95*5.67E-8*(((CD32+$B$7)+273)^4-(V32+273)^4)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MAX(0,($B$13+$C$13*CI32)/(1+$D$13*CI32)*CB32/(CD32+273)*$E$13)</f>
        <v>0</v>
      </c>
      <c r="AK32" t="s">
        <v>293</v>
      </c>
      <c r="AL32">
        <v>10143.9</v>
      </c>
      <c r="AM32">
        <v>715.476923076923</v>
      </c>
      <c r="AN32">
        <v>3262.08</v>
      </c>
      <c r="AO32">
        <f>1-AM32/AN32</f>
        <v>0</v>
      </c>
      <c r="AP32">
        <v>-0.577747479816223</v>
      </c>
      <c r="AQ32" t="s">
        <v>373</v>
      </c>
      <c r="AR32">
        <v>15341.4</v>
      </c>
      <c r="AS32">
        <v>1071.41884615385</v>
      </c>
      <c r="AT32">
        <v>1294.89</v>
      </c>
      <c r="AU32">
        <f>1-AS32/AT32</f>
        <v>0</v>
      </c>
      <c r="AV32">
        <v>0.5</v>
      </c>
      <c r="AW32">
        <f>BM32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 t="s">
        <v>374</v>
      </c>
      <c r="BC32">
        <v>1071.41884615385</v>
      </c>
      <c r="BD32">
        <v>745.26</v>
      </c>
      <c r="BE32">
        <f>1-BD32/AT32</f>
        <v>0</v>
      </c>
      <c r="BF32">
        <f>(AT32-BC32)/(AT32-BD32)</f>
        <v>0</v>
      </c>
      <c r="BG32">
        <f>(AN32-AT32)/(AN32-BD32)</f>
        <v>0</v>
      </c>
      <c r="BH32">
        <f>(AT32-BC32)/(AT32-AM32)</f>
        <v>0</v>
      </c>
      <c r="BI32">
        <f>(AN32-AT32)/(AN32-AM32)</f>
        <v>0</v>
      </c>
      <c r="BJ32">
        <f>(BF32*BD32/BC32)</f>
        <v>0</v>
      </c>
      <c r="BK32">
        <f>(1-BJ32)</f>
        <v>0</v>
      </c>
      <c r="BL32">
        <f>$B$11*CJ32+$C$11*CK32+$F$11*CL32*(1-CO32)</f>
        <v>0</v>
      </c>
      <c r="BM32">
        <f>BL32*BN32</f>
        <v>0</v>
      </c>
      <c r="BN32">
        <f>($B$11*$D$9+$C$11*$D$9+$F$11*((CY32+CQ32)/MAX(CY32+CQ32+CZ32, 0.1)*$I$9+CZ32/MAX(CY32+CQ32+CZ32, 0.1)*$J$9))/($B$11+$C$11+$F$11)</f>
        <v>0</v>
      </c>
      <c r="BO32">
        <f>($B$11*$K$9+$C$11*$K$9+$F$11*((CY32+CQ32)/MAX(CY32+CQ32+CZ32, 0.1)*$P$9+CZ32/MAX(CY32+CQ32+CZ32, 0.1)*$Q$9))/($B$11+$C$11+$F$11)</f>
        <v>0</v>
      </c>
      <c r="BP32">
        <v>6</v>
      </c>
      <c r="BQ32">
        <v>0.5</v>
      </c>
      <c r="BR32" t="s">
        <v>296</v>
      </c>
      <c r="BS32">
        <v>2</v>
      </c>
      <c r="BT32">
        <v>1607286193.1</v>
      </c>
      <c r="BU32">
        <v>391.169709677419</v>
      </c>
      <c r="BV32">
        <v>399.998290322581</v>
      </c>
      <c r="BW32">
        <v>31.0523516129032</v>
      </c>
      <c r="BX32">
        <v>28.4916032258065</v>
      </c>
      <c r="BY32">
        <v>391.787709677419</v>
      </c>
      <c r="BZ32">
        <v>30.1824161290323</v>
      </c>
      <c r="CA32">
        <v>500.175741935484</v>
      </c>
      <c r="CB32">
        <v>102.208225806452</v>
      </c>
      <c r="CC32">
        <v>0.100026435483871</v>
      </c>
      <c r="CD32">
        <v>39.3372483870968</v>
      </c>
      <c r="CE32">
        <v>39.2822419354839</v>
      </c>
      <c r="CF32">
        <v>999.9</v>
      </c>
      <c r="CG32">
        <v>0</v>
      </c>
      <c r="CH32">
        <v>0</v>
      </c>
      <c r="CI32">
        <v>9996.10387096774</v>
      </c>
      <c r="CJ32">
        <v>0</v>
      </c>
      <c r="CK32">
        <v>237.547290322581</v>
      </c>
      <c r="CL32">
        <v>1399.97193548387</v>
      </c>
      <c r="CM32">
        <v>0.899992870967742</v>
      </c>
      <c r="CN32">
        <v>0.100006893548387</v>
      </c>
      <c r="CO32">
        <v>0</v>
      </c>
      <c r="CP32">
        <v>1075.76387096774</v>
      </c>
      <c r="CQ32">
        <v>4.99948</v>
      </c>
      <c r="CR32">
        <v>15777.9870967742</v>
      </c>
      <c r="CS32">
        <v>11417.3193548387</v>
      </c>
      <c r="CT32">
        <v>50.566064516129</v>
      </c>
      <c r="CU32">
        <v>52.2215483870968</v>
      </c>
      <c r="CV32">
        <v>51.2418709677419</v>
      </c>
      <c r="CW32">
        <v>52.3020322580645</v>
      </c>
      <c r="CX32">
        <v>53.312</v>
      </c>
      <c r="CY32">
        <v>1255.4664516129</v>
      </c>
      <c r="CZ32">
        <v>139.505483870968</v>
      </c>
      <c r="DA32">
        <v>0</v>
      </c>
      <c r="DB32">
        <v>138.799999952316</v>
      </c>
      <c r="DC32">
        <v>0</v>
      </c>
      <c r="DD32">
        <v>1071.41884615385</v>
      </c>
      <c r="DE32">
        <v>-473.50051290394</v>
      </c>
      <c r="DF32">
        <v>-6660.75213777666</v>
      </c>
      <c r="DG32">
        <v>15717.1307692308</v>
      </c>
      <c r="DH32">
        <v>15</v>
      </c>
      <c r="DI32">
        <v>1607283063.6</v>
      </c>
      <c r="DJ32" t="s">
        <v>297</v>
      </c>
      <c r="DK32">
        <v>1607283063.6</v>
      </c>
      <c r="DL32">
        <v>1607283056.6</v>
      </c>
      <c r="DM32">
        <v>1</v>
      </c>
      <c r="DN32">
        <v>-0.514</v>
      </c>
      <c r="DO32">
        <v>-0.104</v>
      </c>
      <c r="DP32">
        <v>-1.805</v>
      </c>
      <c r="DQ32">
        <v>0.617</v>
      </c>
      <c r="DR32">
        <v>1464</v>
      </c>
      <c r="DS32">
        <v>31</v>
      </c>
      <c r="DT32">
        <v>0.05</v>
      </c>
      <c r="DU32">
        <v>0.07</v>
      </c>
      <c r="DV32">
        <v>6.49734646194398</v>
      </c>
      <c r="DW32">
        <v>-0.143890351874913</v>
      </c>
      <c r="DX32">
        <v>0.0244566984260367</v>
      </c>
      <c r="DY32">
        <v>1</v>
      </c>
      <c r="DZ32">
        <v>-8.82846548387097</v>
      </c>
      <c r="EA32">
        <v>-0.0335820967741912</v>
      </c>
      <c r="EB32">
        <v>0.0281865490499727</v>
      </c>
      <c r="EC32">
        <v>1</v>
      </c>
      <c r="ED32">
        <v>2.56073935483871</v>
      </c>
      <c r="EE32">
        <v>0.452427096774186</v>
      </c>
      <c r="EF32">
        <v>0.0338724615461686</v>
      </c>
      <c r="EG32">
        <v>0</v>
      </c>
      <c r="EH32">
        <v>2</v>
      </c>
      <c r="EI32">
        <v>3</v>
      </c>
      <c r="EJ32" t="s">
        <v>319</v>
      </c>
      <c r="EK32">
        <v>100</v>
      </c>
      <c r="EL32">
        <v>100</v>
      </c>
      <c r="EM32">
        <v>-0.618</v>
      </c>
      <c r="EN32">
        <v>0.8724</v>
      </c>
      <c r="EO32">
        <v>-0.456696103518554</v>
      </c>
      <c r="EP32">
        <v>-1.60436505785889e-05</v>
      </c>
      <c r="EQ32">
        <v>-1.15305589960158e-06</v>
      </c>
      <c r="ER32">
        <v>3.65813499827708e-10</v>
      </c>
      <c r="ES32">
        <v>0.617399999999996</v>
      </c>
      <c r="ET32">
        <v>0</v>
      </c>
      <c r="EU32">
        <v>0</v>
      </c>
      <c r="EV32">
        <v>0</v>
      </c>
      <c r="EW32">
        <v>18</v>
      </c>
      <c r="EX32">
        <v>2225</v>
      </c>
      <c r="EY32">
        <v>1</v>
      </c>
      <c r="EZ32">
        <v>25</v>
      </c>
      <c r="FA32">
        <v>52.3</v>
      </c>
      <c r="FB32">
        <v>52.4</v>
      </c>
      <c r="FC32">
        <v>2</v>
      </c>
      <c r="FD32">
        <v>514.832</v>
      </c>
      <c r="FE32">
        <v>500.379</v>
      </c>
      <c r="FF32">
        <v>38.1586</v>
      </c>
      <c r="FG32">
        <v>37.4326</v>
      </c>
      <c r="FH32">
        <v>30.0001</v>
      </c>
      <c r="FI32">
        <v>37.1659</v>
      </c>
      <c r="FJ32">
        <v>37.1741</v>
      </c>
      <c r="FK32">
        <v>19.3944</v>
      </c>
      <c r="FL32">
        <v>0</v>
      </c>
      <c r="FM32">
        <v>100</v>
      </c>
      <c r="FN32">
        <v>-999.9</v>
      </c>
      <c r="FO32">
        <v>400</v>
      </c>
      <c r="FP32">
        <v>29.1088</v>
      </c>
      <c r="FQ32">
        <v>97.1541</v>
      </c>
      <c r="FR32">
        <v>101.741</v>
      </c>
    </row>
    <row r="33" spans="1:174">
      <c r="A33">
        <v>17</v>
      </c>
      <c r="B33">
        <v>1607286303.6</v>
      </c>
      <c r="C33">
        <v>2831</v>
      </c>
      <c r="D33" t="s">
        <v>375</v>
      </c>
      <c r="E33" t="s">
        <v>376</v>
      </c>
      <c r="F33" t="s">
        <v>372</v>
      </c>
      <c r="G33" t="s">
        <v>326</v>
      </c>
      <c r="H33">
        <v>1607286295.85</v>
      </c>
      <c r="I33">
        <f>(J33)/1000</f>
        <v>0</v>
      </c>
      <c r="J33">
        <f>1000*CA33*AH33*(BW33-BX33)/(100*BP33*(1000-AH33*BW33))</f>
        <v>0</v>
      </c>
      <c r="K33">
        <f>CA33*AH33*(BV33-BU33*(1000-AH33*BX33)/(1000-AH33*BW33))/(100*BP33)</f>
        <v>0</v>
      </c>
      <c r="L33">
        <f>BU33 - IF(AH33&gt;1, K33*BP33*100.0/(AJ33*CI33), 0)</f>
        <v>0</v>
      </c>
      <c r="M33">
        <f>((S33-I33/2)*L33-K33)/(S33+I33/2)</f>
        <v>0</v>
      </c>
      <c r="N33">
        <f>M33*(CB33+CC33)/1000.0</f>
        <v>0</v>
      </c>
      <c r="O33">
        <f>(BU33 - IF(AH33&gt;1, K33*BP33*100.0/(AJ33*CI33), 0))*(CB33+CC33)/1000.0</f>
        <v>0</v>
      </c>
      <c r="P33">
        <f>2.0/((1/R33-1/Q33)+SIGN(R33)*SQRT((1/R33-1/Q33)*(1/R33-1/Q33) + 4*BQ33/((BQ33+1)*(BQ33+1))*(2*1/R33*1/Q33-1/Q33*1/Q33)))</f>
        <v>0</v>
      </c>
      <c r="Q33">
        <f>IF(LEFT(BR33,1)&lt;&gt;"0",IF(LEFT(BR33,1)="1",3.0,BS33),$D$5+$E$5*(CI33*CB33/($K$5*1000))+$F$5*(CI33*CB33/($K$5*1000))*MAX(MIN(BP33,$J$5),$I$5)*MAX(MIN(BP33,$J$5),$I$5)+$G$5*MAX(MIN(BP33,$J$5),$I$5)*(CI33*CB33/($K$5*1000))+$H$5*(CI33*CB33/($K$5*1000))*(CI33*CB33/($K$5*1000)))</f>
        <v>0</v>
      </c>
      <c r="R33">
        <f>I33*(1000-(1000*0.61365*exp(17.502*V33/(240.97+V33))/(CB33+CC33)+BW33)/2)/(1000*0.61365*exp(17.502*V33/(240.97+V33))/(CB33+CC33)-BW33)</f>
        <v>0</v>
      </c>
      <c r="S33">
        <f>1/((BQ33+1)/(P33/1.6)+1/(Q33/1.37)) + BQ33/((BQ33+1)/(P33/1.6) + BQ33/(Q33/1.37))</f>
        <v>0</v>
      </c>
      <c r="T33">
        <f>(BM33*BO33)</f>
        <v>0</v>
      </c>
      <c r="U33">
        <f>(CD33+(T33+2*0.95*5.67E-8*(((CD33+$B$7)+273)^4-(CD33+273)^4)-44100*I33)/(1.84*29.3*Q33+8*0.95*5.67E-8*(CD33+273)^3))</f>
        <v>0</v>
      </c>
      <c r="V33">
        <f>($C$7*CE33+$D$7*CF33+$E$7*U33)</f>
        <v>0</v>
      </c>
      <c r="W33">
        <f>0.61365*exp(17.502*V33/(240.97+V33))</f>
        <v>0</v>
      </c>
      <c r="X33">
        <f>(Y33/Z33*100)</f>
        <v>0</v>
      </c>
      <c r="Y33">
        <f>BW33*(CB33+CC33)/1000</f>
        <v>0</v>
      </c>
      <c r="Z33">
        <f>0.61365*exp(17.502*CD33/(240.97+CD33))</f>
        <v>0</v>
      </c>
      <c r="AA33">
        <f>(W33-BW33*(CB33+CC33)/1000)</f>
        <v>0</v>
      </c>
      <c r="AB33">
        <f>(-I33*44100)</f>
        <v>0</v>
      </c>
      <c r="AC33">
        <f>2*29.3*Q33*0.92*(CD33-V33)</f>
        <v>0</v>
      </c>
      <c r="AD33">
        <f>2*0.95*5.67E-8*(((CD33+$B$7)+273)^4-(V33+273)^4)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MAX(0,($B$13+$C$13*CI33)/(1+$D$13*CI33)*CB33/(CD33+273)*$E$13)</f>
        <v>0</v>
      </c>
      <c r="AK33" t="s">
        <v>293</v>
      </c>
      <c r="AL33">
        <v>10143.9</v>
      </c>
      <c r="AM33">
        <v>715.476923076923</v>
      </c>
      <c r="AN33">
        <v>3262.08</v>
      </c>
      <c r="AO33">
        <f>1-AM33/AN33</f>
        <v>0</v>
      </c>
      <c r="AP33">
        <v>-0.577747479816223</v>
      </c>
      <c r="AQ33" t="s">
        <v>377</v>
      </c>
      <c r="AR33">
        <v>15337.2</v>
      </c>
      <c r="AS33">
        <v>797.463538461538</v>
      </c>
      <c r="AT33">
        <v>986.01</v>
      </c>
      <c r="AU33">
        <f>1-AS33/AT33</f>
        <v>0</v>
      </c>
      <c r="AV33">
        <v>0.5</v>
      </c>
      <c r="AW33">
        <f>BM33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 t="s">
        <v>378</v>
      </c>
      <c r="BC33">
        <v>797.463538461538</v>
      </c>
      <c r="BD33">
        <v>-81.36</v>
      </c>
      <c r="BE33">
        <f>1-BD33/AT33</f>
        <v>0</v>
      </c>
      <c r="BF33">
        <f>(AT33-BC33)/(AT33-BD33)</f>
        <v>0</v>
      </c>
      <c r="BG33">
        <f>(AN33-AT33)/(AN33-BD33)</f>
        <v>0</v>
      </c>
      <c r="BH33">
        <f>(AT33-BC33)/(AT33-AM33)</f>
        <v>0</v>
      </c>
      <c r="BI33">
        <f>(AN33-AT33)/(AN33-AM33)</f>
        <v>0</v>
      </c>
      <c r="BJ33">
        <f>(BF33*BD33/BC33)</f>
        <v>0</v>
      </c>
      <c r="BK33">
        <f>(1-BJ33)</f>
        <v>0</v>
      </c>
      <c r="BL33">
        <f>$B$11*CJ33+$C$11*CK33+$F$11*CL33*(1-CO33)</f>
        <v>0</v>
      </c>
      <c r="BM33">
        <f>BL33*BN33</f>
        <v>0</v>
      </c>
      <c r="BN33">
        <f>($B$11*$D$9+$C$11*$D$9+$F$11*((CY33+CQ33)/MAX(CY33+CQ33+CZ33, 0.1)*$I$9+CZ33/MAX(CY33+CQ33+CZ33, 0.1)*$J$9))/($B$11+$C$11+$F$11)</f>
        <v>0</v>
      </c>
      <c r="BO33">
        <f>($B$11*$K$9+$C$11*$K$9+$F$11*((CY33+CQ33)/MAX(CY33+CQ33+CZ33, 0.1)*$P$9+CZ33/MAX(CY33+CQ33+CZ33, 0.1)*$Q$9))/($B$11+$C$11+$F$11)</f>
        <v>0</v>
      </c>
      <c r="BP33">
        <v>6</v>
      </c>
      <c r="BQ33">
        <v>0.5</v>
      </c>
      <c r="BR33" t="s">
        <v>296</v>
      </c>
      <c r="BS33">
        <v>2</v>
      </c>
      <c r="BT33">
        <v>1607286295.85</v>
      </c>
      <c r="BU33">
        <v>392.106033333333</v>
      </c>
      <c r="BV33">
        <v>400.001133333333</v>
      </c>
      <c r="BW33">
        <v>30.9606133333333</v>
      </c>
      <c r="BX33">
        <v>28.46745</v>
      </c>
      <c r="BY33">
        <v>392.724666666667</v>
      </c>
      <c r="BZ33">
        <v>30.0951033333333</v>
      </c>
      <c r="CA33">
        <v>500.1616</v>
      </c>
      <c r="CB33">
        <v>102.2104</v>
      </c>
      <c r="CC33">
        <v>0.09994708</v>
      </c>
      <c r="CD33">
        <v>39.4724366666667</v>
      </c>
      <c r="CE33">
        <v>39.6331366666667</v>
      </c>
      <c r="CF33">
        <v>999.9</v>
      </c>
      <c r="CG33">
        <v>0</v>
      </c>
      <c r="CH33">
        <v>0</v>
      </c>
      <c r="CI33">
        <v>10003.9406666667</v>
      </c>
      <c r="CJ33">
        <v>0</v>
      </c>
      <c r="CK33">
        <v>238.6373</v>
      </c>
      <c r="CL33">
        <v>1399.99733333333</v>
      </c>
      <c r="CM33">
        <v>0.899993933333333</v>
      </c>
      <c r="CN33">
        <v>0.100006016666667</v>
      </c>
      <c r="CO33">
        <v>0</v>
      </c>
      <c r="CP33">
        <v>797.549333333333</v>
      </c>
      <c r="CQ33">
        <v>4.99948</v>
      </c>
      <c r="CR33">
        <v>11889.3966666667</v>
      </c>
      <c r="CS33">
        <v>11417.54</v>
      </c>
      <c r="CT33">
        <v>50.3456333333333</v>
      </c>
      <c r="CU33">
        <v>51.8977333333333</v>
      </c>
      <c r="CV33">
        <v>51.0373</v>
      </c>
      <c r="CW33">
        <v>51.8414333333333</v>
      </c>
      <c r="CX33">
        <v>53.0435</v>
      </c>
      <c r="CY33">
        <v>1255.49</v>
      </c>
      <c r="CZ33">
        <v>139.507333333333</v>
      </c>
      <c r="DA33">
        <v>0</v>
      </c>
      <c r="DB33">
        <v>101.599999904633</v>
      </c>
      <c r="DC33">
        <v>0</v>
      </c>
      <c r="DD33">
        <v>797.463538461538</v>
      </c>
      <c r="DE33">
        <v>-33.8354187527497</v>
      </c>
      <c r="DF33">
        <v>-497.79487106722</v>
      </c>
      <c r="DG33">
        <v>11887.9961538462</v>
      </c>
      <c r="DH33">
        <v>15</v>
      </c>
      <c r="DI33">
        <v>1607283063.6</v>
      </c>
      <c r="DJ33" t="s">
        <v>297</v>
      </c>
      <c r="DK33">
        <v>1607283063.6</v>
      </c>
      <c r="DL33">
        <v>1607283056.6</v>
      </c>
      <c r="DM33">
        <v>1</v>
      </c>
      <c r="DN33">
        <v>-0.514</v>
      </c>
      <c r="DO33">
        <v>-0.104</v>
      </c>
      <c r="DP33">
        <v>-1.805</v>
      </c>
      <c r="DQ33">
        <v>0.617</v>
      </c>
      <c r="DR33">
        <v>1464</v>
      </c>
      <c r="DS33">
        <v>31</v>
      </c>
      <c r="DT33">
        <v>0.05</v>
      </c>
      <c r="DU33">
        <v>0.07</v>
      </c>
      <c r="DV33">
        <v>5.74772558303833</v>
      </c>
      <c r="DW33">
        <v>-0.689122479251139</v>
      </c>
      <c r="DX33">
        <v>0.056433857948464</v>
      </c>
      <c r="DY33">
        <v>0</v>
      </c>
      <c r="DZ33">
        <v>-7.90350580645161</v>
      </c>
      <c r="EA33">
        <v>0.841681451612915</v>
      </c>
      <c r="EB33">
        <v>0.0710477895401622</v>
      </c>
      <c r="EC33">
        <v>0</v>
      </c>
      <c r="ED33">
        <v>2.49516193548387</v>
      </c>
      <c r="EE33">
        <v>-0.161503064516137</v>
      </c>
      <c r="EF33">
        <v>0.0120597631227351</v>
      </c>
      <c r="EG33">
        <v>1</v>
      </c>
      <c r="EH33">
        <v>1</v>
      </c>
      <c r="EI33">
        <v>3</v>
      </c>
      <c r="EJ33" t="s">
        <v>333</v>
      </c>
      <c r="EK33">
        <v>100</v>
      </c>
      <c r="EL33">
        <v>100</v>
      </c>
      <c r="EM33">
        <v>-0.619</v>
      </c>
      <c r="EN33">
        <v>0.8646</v>
      </c>
      <c r="EO33">
        <v>-0.456696103518554</v>
      </c>
      <c r="EP33">
        <v>-1.60436505785889e-05</v>
      </c>
      <c r="EQ33">
        <v>-1.15305589960158e-06</v>
      </c>
      <c r="ER33">
        <v>3.65813499827708e-10</v>
      </c>
      <c r="ES33">
        <v>0.617399999999996</v>
      </c>
      <c r="ET33">
        <v>0</v>
      </c>
      <c r="EU33">
        <v>0</v>
      </c>
      <c r="EV33">
        <v>0</v>
      </c>
      <c r="EW33">
        <v>18</v>
      </c>
      <c r="EX33">
        <v>2225</v>
      </c>
      <c r="EY33">
        <v>1</v>
      </c>
      <c r="EZ33">
        <v>25</v>
      </c>
      <c r="FA33">
        <v>54</v>
      </c>
      <c r="FB33">
        <v>54.1</v>
      </c>
      <c r="FC33">
        <v>2</v>
      </c>
      <c r="FD33">
        <v>514.795</v>
      </c>
      <c r="FE33">
        <v>500.421</v>
      </c>
      <c r="FF33">
        <v>38.2056</v>
      </c>
      <c r="FG33">
        <v>37.444</v>
      </c>
      <c r="FH33">
        <v>30.0001</v>
      </c>
      <c r="FI33">
        <v>37.1869</v>
      </c>
      <c r="FJ33">
        <v>37.2022</v>
      </c>
      <c r="FK33">
        <v>19.3993</v>
      </c>
      <c r="FL33">
        <v>0</v>
      </c>
      <c r="FM33">
        <v>100</v>
      </c>
      <c r="FN33">
        <v>-999.9</v>
      </c>
      <c r="FO33">
        <v>400</v>
      </c>
      <c r="FP33">
        <v>30.9238</v>
      </c>
      <c r="FQ33">
        <v>97.1555</v>
      </c>
      <c r="FR33">
        <v>101.737</v>
      </c>
    </row>
    <row r="34" spans="1:174">
      <c r="A34">
        <v>18</v>
      </c>
      <c r="B34">
        <v>1607286667.1</v>
      </c>
      <c r="C34">
        <v>3194.5</v>
      </c>
      <c r="D34" t="s">
        <v>379</v>
      </c>
      <c r="E34" t="s">
        <v>380</v>
      </c>
      <c r="F34" t="s">
        <v>372</v>
      </c>
      <c r="G34" t="s">
        <v>326</v>
      </c>
      <c r="H34">
        <v>1607286659.35</v>
      </c>
      <c r="I34">
        <f>(J34)/1000</f>
        <v>0</v>
      </c>
      <c r="J34">
        <f>1000*CA34*AH34*(BW34-BX34)/(100*BP34*(1000-AH34*BW34))</f>
        <v>0</v>
      </c>
      <c r="K34">
        <f>CA34*AH34*(BV34-BU34*(1000-AH34*BX34)/(1000-AH34*BW34))/(100*BP34)</f>
        <v>0</v>
      </c>
      <c r="L34">
        <f>BU34 - IF(AH34&gt;1, K34*BP34*100.0/(AJ34*CI34), 0)</f>
        <v>0</v>
      </c>
      <c r="M34">
        <f>((S34-I34/2)*L34-K34)/(S34+I34/2)</f>
        <v>0</v>
      </c>
      <c r="N34">
        <f>M34*(CB34+CC34)/1000.0</f>
        <v>0</v>
      </c>
      <c r="O34">
        <f>(BU34 - IF(AH34&gt;1, K34*BP34*100.0/(AJ34*CI34), 0))*(CB34+CC34)/1000.0</f>
        <v>0</v>
      </c>
      <c r="P34">
        <f>2.0/((1/R34-1/Q34)+SIGN(R34)*SQRT((1/R34-1/Q34)*(1/R34-1/Q34) + 4*BQ34/((BQ34+1)*(BQ34+1))*(2*1/R34*1/Q34-1/Q34*1/Q34)))</f>
        <v>0</v>
      </c>
      <c r="Q34">
        <f>IF(LEFT(BR34,1)&lt;&gt;"0",IF(LEFT(BR34,1)="1",3.0,BS34),$D$5+$E$5*(CI34*CB34/($K$5*1000))+$F$5*(CI34*CB34/($K$5*1000))*MAX(MIN(BP34,$J$5),$I$5)*MAX(MIN(BP34,$J$5),$I$5)+$G$5*MAX(MIN(BP34,$J$5),$I$5)*(CI34*CB34/($K$5*1000))+$H$5*(CI34*CB34/($K$5*1000))*(CI34*CB34/($K$5*1000)))</f>
        <v>0</v>
      </c>
      <c r="R34">
        <f>I34*(1000-(1000*0.61365*exp(17.502*V34/(240.97+V34))/(CB34+CC34)+BW34)/2)/(1000*0.61365*exp(17.502*V34/(240.97+V34))/(CB34+CC34)-BW34)</f>
        <v>0</v>
      </c>
      <c r="S34">
        <f>1/((BQ34+1)/(P34/1.6)+1/(Q34/1.37)) + BQ34/((BQ34+1)/(P34/1.6) + BQ34/(Q34/1.37))</f>
        <v>0</v>
      </c>
      <c r="T34">
        <f>(BM34*BO34)</f>
        <v>0</v>
      </c>
      <c r="U34">
        <f>(CD34+(T34+2*0.95*5.67E-8*(((CD34+$B$7)+273)^4-(CD34+273)^4)-44100*I34)/(1.84*29.3*Q34+8*0.95*5.67E-8*(CD34+273)^3))</f>
        <v>0</v>
      </c>
      <c r="V34">
        <f>($C$7*CE34+$D$7*CF34+$E$7*U34)</f>
        <v>0</v>
      </c>
      <c r="W34">
        <f>0.61365*exp(17.502*V34/(240.97+V34))</f>
        <v>0</v>
      </c>
      <c r="X34">
        <f>(Y34/Z34*100)</f>
        <v>0</v>
      </c>
      <c r="Y34">
        <f>BW34*(CB34+CC34)/1000</f>
        <v>0</v>
      </c>
      <c r="Z34">
        <f>0.61365*exp(17.502*CD34/(240.97+CD34))</f>
        <v>0</v>
      </c>
      <c r="AA34">
        <f>(W34-BW34*(CB34+CC34)/1000)</f>
        <v>0</v>
      </c>
      <c r="AB34">
        <f>(-I34*44100)</f>
        <v>0</v>
      </c>
      <c r="AC34">
        <f>2*29.3*Q34*0.92*(CD34-V34)</f>
        <v>0</v>
      </c>
      <c r="AD34">
        <f>2*0.95*5.67E-8*(((CD34+$B$7)+273)^4-(V34+273)^4)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MAX(0,($B$13+$C$13*CI34)/(1+$D$13*CI34)*CB34/(CD34+273)*$E$13)</f>
        <v>0</v>
      </c>
      <c r="AK34" t="s">
        <v>293</v>
      </c>
      <c r="AL34">
        <v>10143.9</v>
      </c>
      <c r="AM34">
        <v>715.476923076923</v>
      </c>
      <c r="AN34">
        <v>3262.08</v>
      </c>
      <c r="AO34">
        <f>1-AM34/AN34</f>
        <v>0</v>
      </c>
      <c r="AP34">
        <v>-0.577747479816223</v>
      </c>
      <c r="AQ34" t="s">
        <v>381</v>
      </c>
      <c r="AR34">
        <v>15322.4</v>
      </c>
      <c r="AS34">
        <v>858.37256</v>
      </c>
      <c r="AT34">
        <v>999.61</v>
      </c>
      <c r="AU34">
        <f>1-AS34/AT34</f>
        <v>0</v>
      </c>
      <c r="AV34">
        <v>0.5</v>
      </c>
      <c r="AW34">
        <f>BM34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 t="s">
        <v>382</v>
      </c>
      <c r="BC34">
        <v>858.37256</v>
      </c>
      <c r="BD34">
        <v>-15.88</v>
      </c>
      <c r="BE34">
        <f>1-BD34/AT34</f>
        <v>0</v>
      </c>
      <c r="BF34">
        <f>(AT34-BC34)/(AT34-BD34)</f>
        <v>0</v>
      </c>
      <c r="BG34">
        <f>(AN34-AT34)/(AN34-BD34)</f>
        <v>0</v>
      </c>
      <c r="BH34">
        <f>(AT34-BC34)/(AT34-AM34)</f>
        <v>0</v>
      </c>
      <c r="BI34">
        <f>(AN34-AT34)/(AN34-AM34)</f>
        <v>0</v>
      </c>
      <c r="BJ34">
        <f>(BF34*BD34/BC34)</f>
        <v>0</v>
      </c>
      <c r="BK34">
        <f>(1-BJ34)</f>
        <v>0</v>
      </c>
      <c r="BL34">
        <f>$B$11*CJ34+$C$11*CK34+$F$11*CL34*(1-CO34)</f>
        <v>0</v>
      </c>
      <c r="BM34">
        <f>BL34*BN34</f>
        <v>0</v>
      </c>
      <c r="BN34">
        <f>($B$11*$D$9+$C$11*$D$9+$F$11*((CY34+CQ34)/MAX(CY34+CQ34+CZ34, 0.1)*$I$9+CZ34/MAX(CY34+CQ34+CZ34, 0.1)*$J$9))/($B$11+$C$11+$F$11)</f>
        <v>0</v>
      </c>
      <c r="BO34">
        <f>($B$11*$K$9+$C$11*$K$9+$F$11*((CY34+CQ34)/MAX(CY34+CQ34+CZ34, 0.1)*$P$9+CZ34/MAX(CY34+CQ34+CZ34, 0.1)*$Q$9))/($B$11+$C$11+$F$11)</f>
        <v>0</v>
      </c>
      <c r="BP34">
        <v>6</v>
      </c>
      <c r="BQ34">
        <v>0.5</v>
      </c>
      <c r="BR34" t="s">
        <v>296</v>
      </c>
      <c r="BS34">
        <v>2</v>
      </c>
      <c r="BT34">
        <v>1607286659.35</v>
      </c>
      <c r="BU34">
        <v>395.5428</v>
      </c>
      <c r="BV34">
        <v>399.992866666667</v>
      </c>
      <c r="BW34">
        <v>29.9343033333333</v>
      </c>
      <c r="BX34">
        <v>28.4321033333333</v>
      </c>
      <c r="BY34">
        <v>396.164133333333</v>
      </c>
      <c r="BZ34">
        <v>29.1181166666667</v>
      </c>
      <c r="CA34">
        <v>500.150566666667</v>
      </c>
      <c r="CB34">
        <v>102.2115</v>
      </c>
      <c r="CC34">
        <v>0.09999511</v>
      </c>
      <c r="CD34">
        <v>39.44636</v>
      </c>
      <c r="CE34">
        <v>39.7519133333333</v>
      </c>
      <c r="CF34">
        <v>999.9</v>
      </c>
      <c r="CG34">
        <v>0</v>
      </c>
      <c r="CH34">
        <v>0</v>
      </c>
      <c r="CI34">
        <v>9996.03966666667</v>
      </c>
      <c r="CJ34">
        <v>0</v>
      </c>
      <c r="CK34">
        <v>238.5414</v>
      </c>
      <c r="CL34">
        <v>1399.99033333333</v>
      </c>
      <c r="CM34">
        <v>0.899996333333333</v>
      </c>
      <c r="CN34">
        <v>0.10000357</v>
      </c>
      <c r="CO34">
        <v>0</v>
      </c>
      <c r="CP34">
        <v>858.8588</v>
      </c>
      <c r="CQ34">
        <v>4.99948</v>
      </c>
      <c r="CR34">
        <v>12742.7066666667</v>
      </c>
      <c r="CS34">
        <v>11417.49</v>
      </c>
      <c r="CT34">
        <v>50.0017666666667</v>
      </c>
      <c r="CU34">
        <v>51.4664</v>
      </c>
      <c r="CV34">
        <v>50.7269</v>
      </c>
      <c r="CW34">
        <v>51.2808666666666</v>
      </c>
      <c r="CX34">
        <v>52.681</v>
      </c>
      <c r="CY34">
        <v>1255.487</v>
      </c>
      <c r="CZ34">
        <v>139.503666666667</v>
      </c>
      <c r="DA34">
        <v>0</v>
      </c>
      <c r="DB34">
        <v>362.700000047684</v>
      </c>
      <c r="DC34">
        <v>0</v>
      </c>
      <c r="DD34">
        <v>858.37256</v>
      </c>
      <c r="DE34">
        <v>-40.8767692275849</v>
      </c>
      <c r="DF34">
        <v>-615.13846166925</v>
      </c>
      <c r="DG34">
        <v>12735.308</v>
      </c>
      <c r="DH34">
        <v>15</v>
      </c>
      <c r="DI34">
        <v>1607283063.6</v>
      </c>
      <c r="DJ34" t="s">
        <v>297</v>
      </c>
      <c r="DK34">
        <v>1607283063.6</v>
      </c>
      <c r="DL34">
        <v>1607283056.6</v>
      </c>
      <c r="DM34">
        <v>1</v>
      </c>
      <c r="DN34">
        <v>-0.514</v>
      </c>
      <c r="DO34">
        <v>-0.104</v>
      </c>
      <c r="DP34">
        <v>-1.805</v>
      </c>
      <c r="DQ34">
        <v>0.617</v>
      </c>
      <c r="DR34">
        <v>1464</v>
      </c>
      <c r="DS34">
        <v>31</v>
      </c>
      <c r="DT34">
        <v>0.05</v>
      </c>
      <c r="DU34">
        <v>0.07</v>
      </c>
      <c r="DV34">
        <v>3.19857200186846</v>
      </c>
      <c r="DW34">
        <v>-0.10401762347381</v>
      </c>
      <c r="DX34">
        <v>0.0320801805284085</v>
      </c>
      <c r="DY34">
        <v>1</v>
      </c>
      <c r="DZ34">
        <v>-4.44800419354839</v>
      </c>
      <c r="EA34">
        <v>0.143759032258071</v>
      </c>
      <c r="EB34">
        <v>0.0388975059134274</v>
      </c>
      <c r="EC34">
        <v>1</v>
      </c>
      <c r="ED34">
        <v>1.50209838709677</v>
      </c>
      <c r="EE34">
        <v>0.0030270967741891</v>
      </c>
      <c r="EF34">
        <v>0.00154968903597482</v>
      </c>
      <c r="EG34">
        <v>1</v>
      </c>
      <c r="EH34">
        <v>3</v>
      </c>
      <c r="EI34">
        <v>3</v>
      </c>
      <c r="EJ34" t="s">
        <v>309</v>
      </c>
      <c r="EK34">
        <v>100</v>
      </c>
      <c r="EL34">
        <v>100</v>
      </c>
      <c r="EM34">
        <v>-0.622</v>
      </c>
      <c r="EN34">
        <v>0.8162</v>
      </c>
      <c r="EO34">
        <v>-0.456696103518554</v>
      </c>
      <c r="EP34">
        <v>-1.60436505785889e-05</v>
      </c>
      <c r="EQ34">
        <v>-1.15305589960158e-06</v>
      </c>
      <c r="ER34">
        <v>3.65813499827708e-10</v>
      </c>
      <c r="ES34">
        <v>0.617399999999996</v>
      </c>
      <c r="ET34">
        <v>0</v>
      </c>
      <c r="EU34">
        <v>0</v>
      </c>
      <c r="EV34">
        <v>0</v>
      </c>
      <c r="EW34">
        <v>18</v>
      </c>
      <c r="EX34">
        <v>2225</v>
      </c>
      <c r="EY34">
        <v>1</v>
      </c>
      <c r="EZ34">
        <v>25</v>
      </c>
      <c r="FA34">
        <v>60.1</v>
      </c>
      <c r="FB34">
        <v>60.2</v>
      </c>
      <c r="FC34">
        <v>2</v>
      </c>
      <c r="FD34">
        <v>514.415</v>
      </c>
      <c r="FE34">
        <v>500.251</v>
      </c>
      <c r="FF34">
        <v>38.1827</v>
      </c>
      <c r="FG34">
        <v>37.4503</v>
      </c>
      <c r="FH34">
        <v>30</v>
      </c>
      <c r="FI34">
        <v>37.222</v>
      </c>
      <c r="FJ34">
        <v>37.2407</v>
      </c>
      <c r="FK34">
        <v>19.4112</v>
      </c>
      <c r="FL34">
        <v>0</v>
      </c>
      <c r="FM34">
        <v>100</v>
      </c>
      <c r="FN34">
        <v>-999.9</v>
      </c>
      <c r="FO34">
        <v>400</v>
      </c>
      <c r="FP34">
        <v>30.9391</v>
      </c>
      <c r="FQ34">
        <v>97.1644</v>
      </c>
      <c r="FR34">
        <v>101.728</v>
      </c>
    </row>
    <row r="35" spans="1:174">
      <c r="A35">
        <v>19</v>
      </c>
      <c r="B35">
        <v>1607286784.6</v>
      </c>
      <c r="C35">
        <v>3312</v>
      </c>
      <c r="D35" t="s">
        <v>383</v>
      </c>
      <c r="E35" t="s">
        <v>384</v>
      </c>
      <c r="F35" t="s">
        <v>385</v>
      </c>
      <c r="G35" t="s">
        <v>363</v>
      </c>
      <c r="H35">
        <v>1607286776.85</v>
      </c>
      <c r="I35">
        <f>(J35)/1000</f>
        <v>0</v>
      </c>
      <c r="J35">
        <f>1000*CA35*AH35*(BW35-BX35)/(100*BP35*(1000-AH35*BW35))</f>
        <v>0</v>
      </c>
      <c r="K35">
        <f>CA35*AH35*(BV35-BU35*(1000-AH35*BX35)/(1000-AH35*BW35))/(100*BP35)</f>
        <v>0</v>
      </c>
      <c r="L35">
        <f>BU35 - IF(AH35&gt;1, K35*BP35*100.0/(AJ35*CI35), 0)</f>
        <v>0</v>
      </c>
      <c r="M35">
        <f>((S35-I35/2)*L35-K35)/(S35+I35/2)</f>
        <v>0</v>
      </c>
      <c r="N35">
        <f>M35*(CB35+CC35)/1000.0</f>
        <v>0</v>
      </c>
      <c r="O35">
        <f>(BU35 - IF(AH35&gt;1, K35*BP35*100.0/(AJ35*CI35), 0))*(CB35+CC35)/1000.0</f>
        <v>0</v>
      </c>
      <c r="P35">
        <f>2.0/((1/R35-1/Q35)+SIGN(R35)*SQRT((1/R35-1/Q35)*(1/R35-1/Q35) + 4*BQ35/((BQ35+1)*(BQ35+1))*(2*1/R35*1/Q35-1/Q35*1/Q35)))</f>
        <v>0</v>
      </c>
      <c r="Q35">
        <f>IF(LEFT(BR35,1)&lt;&gt;"0",IF(LEFT(BR35,1)="1",3.0,BS35),$D$5+$E$5*(CI35*CB35/($K$5*1000))+$F$5*(CI35*CB35/($K$5*1000))*MAX(MIN(BP35,$J$5),$I$5)*MAX(MIN(BP35,$J$5),$I$5)+$G$5*MAX(MIN(BP35,$J$5),$I$5)*(CI35*CB35/($K$5*1000))+$H$5*(CI35*CB35/($K$5*1000))*(CI35*CB35/($K$5*1000)))</f>
        <v>0</v>
      </c>
      <c r="R35">
        <f>I35*(1000-(1000*0.61365*exp(17.502*V35/(240.97+V35))/(CB35+CC35)+BW35)/2)/(1000*0.61365*exp(17.502*V35/(240.97+V35))/(CB35+CC35)-BW35)</f>
        <v>0</v>
      </c>
      <c r="S35">
        <f>1/((BQ35+1)/(P35/1.6)+1/(Q35/1.37)) + BQ35/((BQ35+1)/(P35/1.6) + BQ35/(Q35/1.37))</f>
        <v>0</v>
      </c>
      <c r="T35">
        <f>(BM35*BO35)</f>
        <v>0</v>
      </c>
      <c r="U35">
        <f>(CD35+(T35+2*0.95*5.67E-8*(((CD35+$B$7)+273)^4-(CD35+273)^4)-44100*I35)/(1.84*29.3*Q35+8*0.95*5.67E-8*(CD35+273)^3))</f>
        <v>0</v>
      </c>
      <c r="V35">
        <f>($C$7*CE35+$D$7*CF35+$E$7*U35)</f>
        <v>0</v>
      </c>
      <c r="W35">
        <f>0.61365*exp(17.502*V35/(240.97+V35))</f>
        <v>0</v>
      </c>
      <c r="X35">
        <f>(Y35/Z35*100)</f>
        <v>0</v>
      </c>
      <c r="Y35">
        <f>BW35*(CB35+CC35)/1000</f>
        <v>0</v>
      </c>
      <c r="Z35">
        <f>0.61365*exp(17.502*CD35/(240.97+CD35))</f>
        <v>0</v>
      </c>
      <c r="AA35">
        <f>(W35-BW35*(CB35+CC35)/1000)</f>
        <v>0</v>
      </c>
      <c r="AB35">
        <f>(-I35*44100)</f>
        <v>0</v>
      </c>
      <c r="AC35">
        <f>2*29.3*Q35*0.92*(CD35-V35)</f>
        <v>0</v>
      </c>
      <c r="AD35">
        <f>2*0.95*5.67E-8*(((CD35+$B$7)+273)^4-(V35+273)^4)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MAX(0,($B$13+$C$13*CI35)/(1+$D$13*CI35)*CB35/(CD35+273)*$E$13)</f>
        <v>0</v>
      </c>
      <c r="AK35" t="s">
        <v>293</v>
      </c>
      <c r="AL35">
        <v>10143.9</v>
      </c>
      <c r="AM35">
        <v>715.476923076923</v>
      </c>
      <c r="AN35">
        <v>3262.08</v>
      </c>
      <c r="AO35">
        <f>1-AM35/AN35</f>
        <v>0</v>
      </c>
      <c r="AP35">
        <v>-0.577747479816223</v>
      </c>
      <c r="AQ35" t="s">
        <v>386</v>
      </c>
      <c r="AR35">
        <v>15349.8</v>
      </c>
      <c r="AS35">
        <v>1026.90488</v>
      </c>
      <c r="AT35">
        <v>1142.2</v>
      </c>
      <c r="AU35">
        <f>1-AS35/AT35</f>
        <v>0</v>
      </c>
      <c r="AV35">
        <v>0.5</v>
      </c>
      <c r="AW35">
        <f>BM35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 t="s">
        <v>387</v>
      </c>
      <c r="BC35">
        <v>1026.90488</v>
      </c>
      <c r="BD35">
        <v>677.31</v>
      </c>
      <c r="BE35">
        <f>1-BD35/AT35</f>
        <v>0</v>
      </c>
      <c r="BF35">
        <f>(AT35-BC35)/(AT35-BD35)</f>
        <v>0</v>
      </c>
      <c r="BG35">
        <f>(AN35-AT35)/(AN35-BD35)</f>
        <v>0</v>
      </c>
      <c r="BH35">
        <f>(AT35-BC35)/(AT35-AM35)</f>
        <v>0</v>
      </c>
      <c r="BI35">
        <f>(AN35-AT35)/(AN35-AM35)</f>
        <v>0</v>
      </c>
      <c r="BJ35">
        <f>(BF35*BD35/BC35)</f>
        <v>0</v>
      </c>
      <c r="BK35">
        <f>(1-BJ35)</f>
        <v>0</v>
      </c>
      <c r="BL35">
        <f>$B$11*CJ35+$C$11*CK35+$F$11*CL35*(1-CO35)</f>
        <v>0</v>
      </c>
      <c r="BM35">
        <f>BL35*BN35</f>
        <v>0</v>
      </c>
      <c r="BN35">
        <f>($B$11*$D$9+$C$11*$D$9+$F$11*((CY35+CQ35)/MAX(CY35+CQ35+CZ35, 0.1)*$I$9+CZ35/MAX(CY35+CQ35+CZ35, 0.1)*$J$9))/($B$11+$C$11+$F$11)</f>
        <v>0</v>
      </c>
      <c r="BO35">
        <f>($B$11*$K$9+$C$11*$K$9+$F$11*((CY35+CQ35)/MAX(CY35+CQ35+CZ35, 0.1)*$P$9+CZ35/MAX(CY35+CQ35+CZ35, 0.1)*$Q$9))/($B$11+$C$11+$F$11)</f>
        <v>0</v>
      </c>
      <c r="BP35">
        <v>6</v>
      </c>
      <c r="BQ35">
        <v>0.5</v>
      </c>
      <c r="BR35" t="s">
        <v>296</v>
      </c>
      <c r="BS35">
        <v>2</v>
      </c>
      <c r="BT35">
        <v>1607286776.85</v>
      </c>
      <c r="BU35">
        <v>395.704066666667</v>
      </c>
      <c r="BV35">
        <v>400.006166666667</v>
      </c>
      <c r="BW35">
        <v>29.2118033333333</v>
      </c>
      <c r="BX35">
        <v>28.4059166666667</v>
      </c>
      <c r="BY35">
        <v>396.325533333333</v>
      </c>
      <c r="BZ35">
        <v>28.43016</v>
      </c>
      <c r="CA35">
        <v>500.1467</v>
      </c>
      <c r="CB35">
        <v>102.210933333333</v>
      </c>
      <c r="CC35">
        <v>0.09995502</v>
      </c>
      <c r="CD35">
        <v>39.0196833333333</v>
      </c>
      <c r="CE35">
        <v>38.98279</v>
      </c>
      <c r="CF35">
        <v>999.9</v>
      </c>
      <c r="CG35">
        <v>0</v>
      </c>
      <c r="CH35">
        <v>0</v>
      </c>
      <c r="CI35">
        <v>9999.42066666667</v>
      </c>
      <c r="CJ35">
        <v>0</v>
      </c>
      <c r="CK35">
        <v>275.165733333333</v>
      </c>
      <c r="CL35">
        <v>1399.94466666667</v>
      </c>
      <c r="CM35">
        <v>0.9000002</v>
      </c>
      <c r="CN35">
        <v>0.09999974</v>
      </c>
      <c r="CO35">
        <v>0</v>
      </c>
      <c r="CP35">
        <v>1032.8486</v>
      </c>
      <c r="CQ35">
        <v>4.99948</v>
      </c>
      <c r="CR35">
        <v>15319.96</v>
      </c>
      <c r="CS35">
        <v>11417.1233333333</v>
      </c>
      <c r="CT35">
        <v>49.9288</v>
      </c>
      <c r="CU35">
        <v>51.3708</v>
      </c>
      <c r="CV35">
        <v>50.6498</v>
      </c>
      <c r="CW35">
        <v>51.1289333333333</v>
      </c>
      <c r="CX35">
        <v>52.6206</v>
      </c>
      <c r="CY35">
        <v>1255.451</v>
      </c>
      <c r="CZ35">
        <v>139.495</v>
      </c>
      <c r="DA35">
        <v>0</v>
      </c>
      <c r="DB35">
        <v>116.799999952316</v>
      </c>
      <c r="DC35">
        <v>0</v>
      </c>
      <c r="DD35">
        <v>1026.90488</v>
      </c>
      <c r="DE35">
        <v>-501.888077674297</v>
      </c>
      <c r="DF35">
        <v>-7011.46154902245</v>
      </c>
      <c r="DG35">
        <v>15237.496</v>
      </c>
      <c r="DH35">
        <v>15</v>
      </c>
      <c r="DI35">
        <v>1607283063.6</v>
      </c>
      <c r="DJ35" t="s">
        <v>297</v>
      </c>
      <c r="DK35">
        <v>1607283063.6</v>
      </c>
      <c r="DL35">
        <v>1607283056.6</v>
      </c>
      <c r="DM35">
        <v>1</v>
      </c>
      <c r="DN35">
        <v>-0.514</v>
      </c>
      <c r="DO35">
        <v>-0.104</v>
      </c>
      <c r="DP35">
        <v>-1.805</v>
      </c>
      <c r="DQ35">
        <v>0.617</v>
      </c>
      <c r="DR35">
        <v>1464</v>
      </c>
      <c r="DS35">
        <v>31</v>
      </c>
      <c r="DT35">
        <v>0.05</v>
      </c>
      <c r="DU35">
        <v>0.07</v>
      </c>
      <c r="DV35">
        <v>3.31152981771699</v>
      </c>
      <c r="DW35">
        <v>-0.0822666015261665</v>
      </c>
      <c r="DX35">
        <v>0.0184152133059589</v>
      </c>
      <c r="DY35">
        <v>1</v>
      </c>
      <c r="DZ35">
        <v>-4.2942464516129</v>
      </c>
      <c r="EA35">
        <v>-0.472676129032252</v>
      </c>
      <c r="EB35">
        <v>0.0416048837508901</v>
      </c>
      <c r="EC35">
        <v>0</v>
      </c>
      <c r="ED35">
        <v>0.788525064516129</v>
      </c>
      <c r="EE35">
        <v>1.30468688709677</v>
      </c>
      <c r="EF35">
        <v>0.0984861142968193</v>
      </c>
      <c r="EG35">
        <v>0</v>
      </c>
      <c r="EH35">
        <v>1</v>
      </c>
      <c r="EI35">
        <v>3</v>
      </c>
      <c r="EJ35" t="s">
        <v>333</v>
      </c>
      <c r="EK35">
        <v>100</v>
      </c>
      <c r="EL35">
        <v>100</v>
      </c>
      <c r="EM35">
        <v>-0.621</v>
      </c>
      <c r="EN35">
        <v>0.7877</v>
      </c>
      <c r="EO35">
        <v>-0.456696103518554</v>
      </c>
      <c r="EP35">
        <v>-1.60436505785889e-05</v>
      </c>
      <c r="EQ35">
        <v>-1.15305589960158e-06</v>
      </c>
      <c r="ER35">
        <v>3.65813499827708e-10</v>
      </c>
      <c r="ES35">
        <v>0.617399999999996</v>
      </c>
      <c r="ET35">
        <v>0</v>
      </c>
      <c r="EU35">
        <v>0</v>
      </c>
      <c r="EV35">
        <v>0</v>
      </c>
      <c r="EW35">
        <v>18</v>
      </c>
      <c r="EX35">
        <v>2225</v>
      </c>
      <c r="EY35">
        <v>1</v>
      </c>
      <c r="EZ35">
        <v>25</v>
      </c>
      <c r="FA35">
        <v>62</v>
      </c>
      <c r="FB35">
        <v>62.1</v>
      </c>
      <c r="FC35">
        <v>2</v>
      </c>
      <c r="FD35">
        <v>512.836</v>
      </c>
      <c r="FE35">
        <v>500.665</v>
      </c>
      <c r="FF35">
        <v>38.0259</v>
      </c>
      <c r="FG35">
        <v>37.4397</v>
      </c>
      <c r="FH35">
        <v>29.9999</v>
      </c>
      <c r="FI35">
        <v>37.2185</v>
      </c>
      <c r="FJ35">
        <v>37.2337</v>
      </c>
      <c r="FK35">
        <v>19.4062</v>
      </c>
      <c r="FL35">
        <v>0</v>
      </c>
      <c r="FM35">
        <v>100</v>
      </c>
      <c r="FN35">
        <v>-999.9</v>
      </c>
      <c r="FO35">
        <v>400</v>
      </c>
      <c r="FP35">
        <v>29.8576</v>
      </c>
      <c r="FQ35">
        <v>97.1737</v>
      </c>
      <c r="FR35">
        <v>101.73</v>
      </c>
    </row>
    <row r="36" spans="1:174">
      <c r="A36">
        <v>20</v>
      </c>
      <c r="B36">
        <v>1607287075.1</v>
      </c>
      <c r="C36">
        <v>3602.5</v>
      </c>
      <c r="D36" t="s">
        <v>388</v>
      </c>
      <c r="E36" t="s">
        <v>389</v>
      </c>
      <c r="F36" t="s">
        <v>385</v>
      </c>
      <c r="G36" t="s">
        <v>363</v>
      </c>
      <c r="H36">
        <v>1607287067.35</v>
      </c>
      <c r="I36">
        <f>(J36)/1000</f>
        <v>0</v>
      </c>
      <c r="J36">
        <f>1000*CA36*AH36*(BW36-BX36)/(100*BP36*(1000-AH36*BW36))</f>
        <v>0</v>
      </c>
      <c r="K36">
        <f>CA36*AH36*(BV36-BU36*(1000-AH36*BX36)/(1000-AH36*BW36))/(100*BP36)</f>
        <v>0</v>
      </c>
      <c r="L36">
        <f>BU36 - IF(AH36&gt;1, K36*BP36*100.0/(AJ36*CI36), 0)</f>
        <v>0</v>
      </c>
      <c r="M36">
        <f>((S36-I36/2)*L36-K36)/(S36+I36/2)</f>
        <v>0</v>
      </c>
      <c r="N36">
        <f>M36*(CB36+CC36)/1000.0</f>
        <v>0</v>
      </c>
      <c r="O36">
        <f>(BU36 - IF(AH36&gt;1, K36*BP36*100.0/(AJ36*CI36), 0))*(CB36+CC36)/1000.0</f>
        <v>0</v>
      </c>
      <c r="P36">
        <f>2.0/((1/R36-1/Q36)+SIGN(R36)*SQRT((1/R36-1/Q36)*(1/R36-1/Q36) + 4*BQ36/((BQ36+1)*(BQ36+1))*(2*1/R36*1/Q36-1/Q36*1/Q36)))</f>
        <v>0</v>
      </c>
      <c r="Q36">
        <f>IF(LEFT(BR36,1)&lt;&gt;"0",IF(LEFT(BR36,1)="1",3.0,BS36),$D$5+$E$5*(CI36*CB36/($K$5*1000))+$F$5*(CI36*CB36/($K$5*1000))*MAX(MIN(BP36,$J$5),$I$5)*MAX(MIN(BP36,$J$5),$I$5)+$G$5*MAX(MIN(BP36,$J$5),$I$5)*(CI36*CB36/($K$5*1000))+$H$5*(CI36*CB36/($K$5*1000))*(CI36*CB36/($K$5*1000)))</f>
        <v>0</v>
      </c>
      <c r="R36">
        <f>I36*(1000-(1000*0.61365*exp(17.502*V36/(240.97+V36))/(CB36+CC36)+BW36)/2)/(1000*0.61365*exp(17.502*V36/(240.97+V36))/(CB36+CC36)-BW36)</f>
        <v>0</v>
      </c>
      <c r="S36">
        <f>1/((BQ36+1)/(P36/1.6)+1/(Q36/1.37)) + BQ36/((BQ36+1)/(P36/1.6) + BQ36/(Q36/1.37))</f>
        <v>0</v>
      </c>
      <c r="T36">
        <f>(BM36*BO36)</f>
        <v>0</v>
      </c>
      <c r="U36">
        <f>(CD36+(T36+2*0.95*5.67E-8*(((CD36+$B$7)+273)^4-(CD36+273)^4)-44100*I36)/(1.84*29.3*Q36+8*0.95*5.67E-8*(CD36+273)^3))</f>
        <v>0</v>
      </c>
      <c r="V36">
        <f>($C$7*CE36+$D$7*CF36+$E$7*U36)</f>
        <v>0</v>
      </c>
      <c r="W36">
        <f>0.61365*exp(17.502*V36/(240.97+V36))</f>
        <v>0</v>
      </c>
      <c r="X36">
        <f>(Y36/Z36*100)</f>
        <v>0</v>
      </c>
      <c r="Y36">
        <f>BW36*(CB36+CC36)/1000</f>
        <v>0</v>
      </c>
      <c r="Z36">
        <f>0.61365*exp(17.502*CD36/(240.97+CD36))</f>
        <v>0</v>
      </c>
      <c r="AA36">
        <f>(W36-BW36*(CB36+CC36)/1000)</f>
        <v>0</v>
      </c>
      <c r="AB36">
        <f>(-I36*44100)</f>
        <v>0</v>
      </c>
      <c r="AC36">
        <f>2*29.3*Q36*0.92*(CD36-V36)</f>
        <v>0</v>
      </c>
      <c r="AD36">
        <f>2*0.95*5.67E-8*(((CD36+$B$7)+273)^4-(V36+273)^4)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MAX(0,($B$13+$C$13*CI36)/(1+$D$13*CI36)*CB36/(CD36+273)*$E$13)</f>
        <v>0</v>
      </c>
      <c r="AK36" t="s">
        <v>293</v>
      </c>
      <c r="AL36">
        <v>10143.9</v>
      </c>
      <c r="AM36">
        <v>715.476923076923</v>
      </c>
      <c r="AN36">
        <v>3262.08</v>
      </c>
      <c r="AO36">
        <f>1-AM36/AN36</f>
        <v>0</v>
      </c>
      <c r="AP36">
        <v>-0.577747479816223</v>
      </c>
      <c r="AQ36" t="s">
        <v>390</v>
      </c>
      <c r="AR36">
        <v>15368.6</v>
      </c>
      <c r="AS36">
        <v>661.90048</v>
      </c>
      <c r="AT36">
        <v>752.4</v>
      </c>
      <c r="AU36">
        <f>1-AS36/AT36</f>
        <v>0</v>
      </c>
      <c r="AV36">
        <v>0.5</v>
      </c>
      <c r="AW36">
        <f>BM36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 t="s">
        <v>391</v>
      </c>
      <c r="BC36">
        <v>661.90048</v>
      </c>
      <c r="BD36">
        <v>545.52</v>
      </c>
      <c r="BE36">
        <f>1-BD36/AT36</f>
        <v>0</v>
      </c>
      <c r="BF36">
        <f>(AT36-BC36)/(AT36-BD36)</f>
        <v>0</v>
      </c>
      <c r="BG36">
        <f>(AN36-AT36)/(AN36-BD36)</f>
        <v>0</v>
      </c>
      <c r="BH36">
        <f>(AT36-BC36)/(AT36-AM36)</f>
        <v>0</v>
      </c>
      <c r="BI36">
        <f>(AN36-AT36)/(AN36-AM36)</f>
        <v>0</v>
      </c>
      <c r="BJ36">
        <f>(BF36*BD36/BC36)</f>
        <v>0</v>
      </c>
      <c r="BK36">
        <f>(1-BJ36)</f>
        <v>0</v>
      </c>
      <c r="BL36">
        <f>$B$11*CJ36+$C$11*CK36+$F$11*CL36*(1-CO36)</f>
        <v>0</v>
      </c>
      <c r="BM36">
        <f>BL36*BN36</f>
        <v>0</v>
      </c>
      <c r="BN36">
        <f>($B$11*$D$9+$C$11*$D$9+$F$11*((CY36+CQ36)/MAX(CY36+CQ36+CZ36, 0.1)*$I$9+CZ36/MAX(CY36+CQ36+CZ36, 0.1)*$J$9))/($B$11+$C$11+$F$11)</f>
        <v>0</v>
      </c>
      <c r="BO36">
        <f>($B$11*$K$9+$C$11*$K$9+$F$11*((CY36+CQ36)/MAX(CY36+CQ36+CZ36, 0.1)*$P$9+CZ36/MAX(CY36+CQ36+CZ36, 0.1)*$Q$9))/($B$11+$C$11+$F$11)</f>
        <v>0</v>
      </c>
      <c r="BP36">
        <v>6</v>
      </c>
      <c r="BQ36">
        <v>0.5</v>
      </c>
      <c r="BR36" t="s">
        <v>296</v>
      </c>
      <c r="BS36">
        <v>2</v>
      </c>
      <c r="BT36">
        <v>1607287067.35</v>
      </c>
      <c r="BU36">
        <v>397.905833333333</v>
      </c>
      <c r="BV36">
        <v>400.012466666667</v>
      </c>
      <c r="BW36">
        <v>29.0600566666667</v>
      </c>
      <c r="BX36">
        <v>28.35461</v>
      </c>
      <c r="BY36">
        <v>398.528833333333</v>
      </c>
      <c r="BZ36">
        <v>28.2856433333333</v>
      </c>
      <c r="CA36">
        <v>500.151266666667</v>
      </c>
      <c r="CB36">
        <v>102.211366666667</v>
      </c>
      <c r="CC36">
        <v>0.100008796666667</v>
      </c>
      <c r="CD36">
        <v>39.2540266666667</v>
      </c>
      <c r="CE36">
        <v>39.5294566666667</v>
      </c>
      <c r="CF36">
        <v>999.9</v>
      </c>
      <c r="CG36">
        <v>0</v>
      </c>
      <c r="CH36">
        <v>0</v>
      </c>
      <c r="CI36">
        <v>10001.7703333333</v>
      </c>
      <c r="CJ36">
        <v>0</v>
      </c>
      <c r="CK36">
        <v>237.5095</v>
      </c>
      <c r="CL36">
        <v>1399.99866666667</v>
      </c>
      <c r="CM36">
        <v>0.899998666666667</v>
      </c>
      <c r="CN36">
        <v>0.100001066666667</v>
      </c>
      <c r="CO36">
        <v>0</v>
      </c>
      <c r="CP36">
        <v>661.987333333333</v>
      </c>
      <c r="CQ36">
        <v>4.99948</v>
      </c>
      <c r="CR36">
        <v>10075.4566666667</v>
      </c>
      <c r="CS36">
        <v>11417.5666666667</v>
      </c>
      <c r="CT36">
        <v>49.4871333333333</v>
      </c>
      <c r="CU36">
        <v>50.937</v>
      </c>
      <c r="CV36">
        <v>50.2373333333333</v>
      </c>
      <c r="CW36">
        <v>50.6581333333333</v>
      </c>
      <c r="CX36">
        <v>52.2038666666667</v>
      </c>
      <c r="CY36">
        <v>1255.49766666667</v>
      </c>
      <c r="CZ36">
        <v>139.501</v>
      </c>
      <c r="DA36">
        <v>0</v>
      </c>
      <c r="DB36">
        <v>289.799999952316</v>
      </c>
      <c r="DC36">
        <v>0</v>
      </c>
      <c r="DD36">
        <v>661.90048</v>
      </c>
      <c r="DE36">
        <v>-6.7115384516642</v>
      </c>
      <c r="DF36">
        <v>-208.023076953015</v>
      </c>
      <c r="DG36">
        <v>10073.432</v>
      </c>
      <c r="DH36">
        <v>15</v>
      </c>
      <c r="DI36">
        <v>1607283063.6</v>
      </c>
      <c r="DJ36" t="s">
        <v>297</v>
      </c>
      <c r="DK36">
        <v>1607283063.6</v>
      </c>
      <c r="DL36">
        <v>1607283056.6</v>
      </c>
      <c r="DM36">
        <v>1</v>
      </c>
      <c r="DN36">
        <v>-0.514</v>
      </c>
      <c r="DO36">
        <v>-0.104</v>
      </c>
      <c r="DP36">
        <v>-1.805</v>
      </c>
      <c r="DQ36">
        <v>0.617</v>
      </c>
      <c r="DR36">
        <v>1464</v>
      </c>
      <c r="DS36">
        <v>31</v>
      </c>
      <c r="DT36">
        <v>0.05</v>
      </c>
      <c r="DU36">
        <v>0.07</v>
      </c>
      <c r="DV36">
        <v>1.51342663109673</v>
      </c>
      <c r="DW36">
        <v>0.129796802927606</v>
      </c>
      <c r="DX36">
        <v>0.0186294192162883</v>
      </c>
      <c r="DY36">
        <v>1</v>
      </c>
      <c r="DZ36">
        <v>-2.10653483870968</v>
      </c>
      <c r="EA36">
        <v>-0.187232903225809</v>
      </c>
      <c r="EB36">
        <v>0.0240513643729372</v>
      </c>
      <c r="EC36">
        <v>1</v>
      </c>
      <c r="ED36">
        <v>0.705443451612903</v>
      </c>
      <c r="EE36">
        <v>-0.00437095161290371</v>
      </c>
      <c r="EF36">
        <v>0.000691226952072608</v>
      </c>
      <c r="EG36">
        <v>1</v>
      </c>
      <c r="EH36">
        <v>3</v>
      </c>
      <c r="EI36">
        <v>3</v>
      </c>
      <c r="EJ36" t="s">
        <v>309</v>
      </c>
      <c r="EK36">
        <v>100</v>
      </c>
      <c r="EL36">
        <v>100</v>
      </c>
      <c r="EM36">
        <v>-0.623</v>
      </c>
      <c r="EN36">
        <v>0.7743</v>
      </c>
      <c r="EO36">
        <v>-0.456696103518554</v>
      </c>
      <c r="EP36">
        <v>-1.60436505785889e-05</v>
      </c>
      <c r="EQ36">
        <v>-1.15305589960158e-06</v>
      </c>
      <c r="ER36">
        <v>3.65813499827708e-10</v>
      </c>
      <c r="ES36">
        <v>0.617399999999996</v>
      </c>
      <c r="ET36">
        <v>0</v>
      </c>
      <c r="EU36">
        <v>0</v>
      </c>
      <c r="EV36">
        <v>0</v>
      </c>
      <c r="EW36">
        <v>18</v>
      </c>
      <c r="EX36">
        <v>2225</v>
      </c>
      <c r="EY36">
        <v>1</v>
      </c>
      <c r="EZ36">
        <v>25</v>
      </c>
      <c r="FA36">
        <v>66.9</v>
      </c>
      <c r="FB36">
        <v>67</v>
      </c>
      <c r="FC36">
        <v>2</v>
      </c>
      <c r="FD36">
        <v>510.572</v>
      </c>
      <c r="FE36">
        <v>500.611</v>
      </c>
      <c r="FF36">
        <v>37.9824</v>
      </c>
      <c r="FG36">
        <v>37.2796</v>
      </c>
      <c r="FH36">
        <v>30</v>
      </c>
      <c r="FI36">
        <v>37.0878</v>
      </c>
      <c r="FJ36">
        <v>37.1113</v>
      </c>
      <c r="FK36">
        <v>19.4094</v>
      </c>
      <c r="FL36">
        <v>0</v>
      </c>
      <c r="FM36">
        <v>100</v>
      </c>
      <c r="FN36">
        <v>-999.9</v>
      </c>
      <c r="FO36">
        <v>400</v>
      </c>
      <c r="FP36">
        <v>29.2383</v>
      </c>
      <c r="FQ36">
        <v>97.2149</v>
      </c>
      <c r="FR36">
        <v>101.761</v>
      </c>
    </row>
    <row r="37" spans="1:174">
      <c r="A37">
        <v>21</v>
      </c>
      <c r="B37">
        <v>1607287229.6</v>
      </c>
      <c r="C37">
        <v>3757</v>
      </c>
      <c r="D37" t="s">
        <v>392</v>
      </c>
      <c r="E37" t="s">
        <v>393</v>
      </c>
      <c r="F37" t="s">
        <v>394</v>
      </c>
      <c r="G37" t="s">
        <v>395</v>
      </c>
      <c r="H37">
        <v>1607287221.85</v>
      </c>
      <c r="I37">
        <f>(J37)/1000</f>
        <v>0</v>
      </c>
      <c r="J37">
        <f>1000*CA37*AH37*(BW37-BX37)/(100*BP37*(1000-AH37*BW37))</f>
        <v>0</v>
      </c>
      <c r="K37">
        <f>CA37*AH37*(BV37-BU37*(1000-AH37*BX37)/(1000-AH37*BW37))/(100*BP37)</f>
        <v>0</v>
      </c>
      <c r="L37">
        <f>BU37 - IF(AH37&gt;1, K37*BP37*100.0/(AJ37*CI37), 0)</f>
        <v>0</v>
      </c>
      <c r="M37">
        <f>((S37-I37/2)*L37-K37)/(S37+I37/2)</f>
        <v>0</v>
      </c>
      <c r="N37">
        <f>M37*(CB37+CC37)/1000.0</f>
        <v>0</v>
      </c>
      <c r="O37">
        <f>(BU37 - IF(AH37&gt;1, K37*BP37*100.0/(AJ37*CI37), 0))*(CB37+CC37)/1000.0</f>
        <v>0</v>
      </c>
      <c r="P37">
        <f>2.0/((1/R37-1/Q37)+SIGN(R37)*SQRT((1/R37-1/Q37)*(1/R37-1/Q37) + 4*BQ37/((BQ37+1)*(BQ37+1))*(2*1/R37*1/Q37-1/Q37*1/Q37)))</f>
        <v>0</v>
      </c>
      <c r="Q37">
        <f>IF(LEFT(BR37,1)&lt;&gt;"0",IF(LEFT(BR37,1)="1",3.0,BS37),$D$5+$E$5*(CI37*CB37/($K$5*1000))+$F$5*(CI37*CB37/($K$5*1000))*MAX(MIN(BP37,$J$5),$I$5)*MAX(MIN(BP37,$J$5),$I$5)+$G$5*MAX(MIN(BP37,$J$5),$I$5)*(CI37*CB37/($K$5*1000))+$H$5*(CI37*CB37/($K$5*1000))*(CI37*CB37/($K$5*1000)))</f>
        <v>0</v>
      </c>
      <c r="R37">
        <f>I37*(1000-(1000*0.61365*exp(17.502*V37/(240.97+V37))/(CB37+CC37)+BW37)/2)/(1000*0.61365*exp(17.502*V37/(240.97+V37))/(CB37+CC37)-BW37)</f>
        <v>0</v>
      </c>
      <c r="S37">
        <f>1/((BQ37+1)/(P37/1.6)+1/(Q37/1.37)) + BQ37/((BQ37+1)/(P37/1.6) + BQ37/(Q37/1.37))</f>
        <v>0</v>
      </c>
      <c r="T37">
        <f>(BM37*BO37)</f>
        <v>0</v>
      </c>
      <c r="U37">
        <f>(CD37+(T37+2*0.95*5.67E-8*(((CD37+$B$7)+273)^4-(CD37+273)^4)-44100*I37)/(1.84*29.3*Q37+8*0.95*5.67E-8*(CD37+273)^3))</f>
        <v>0</v>
      </c>
      <c r="V37">
        <f>($C$7*CE37+$D$7*CF37+$E$7*U37)</f>
        <v>0</v>
      </c>
      <c r="W37">
        <f>0.61365*exp(17.502*V37/(240.97+V37))</f>
        <v>0</v>
      </c>
      <c r="X37">
        <f>(Y37/Z37*100)</f>
        <v>0</v>
      </c>
      <c r="Y37">
        <f>BW37*(CB37+CC37)/1000</f>
        <v>0</v>
      </c>
      <c r="Z37">
        <f>0.61365*exp(17.502*CD37/(240.97+CD37))</f>
        <v>0</v>
      </c>
      <c r="AA37">
        <f>(W37-BW37*(CB37+CC37)/1000)</f>
        <v>0</v>
      </c>
      <c r="AB37">
        <f>(-I37*44100)</f>
        <v>0</v>
      </c>
      <c r="AC37">
        <f>2*29.3*Q37*0.92*(CD37-V37)</f>
        <v>0</v>
      </c>
      <c r="AD37">
        <f>2*0.95*5.67E-8*(((CD37+$B$7)+273)^4-(V37+273)^4)</f>
        <v>0</v>
      </c>
      <c r="AE37">
        <f>T37+AD37+AB37+AC37</f>
        <v>0</v>
      </c>
      <c r="AF37">
        <v>8</v>
      </c>
      <c r="AG37">
        <v>2</v>
      </c>
      <c r="AH37">
        <f>IF(AF37*$H$13&gt;=AJ37,1.0,(AJ37/(AJ37-AF37*$H$13)))</f>
        <v>0</v>
      </c>
      <c r="AI37">
        <f>(AH37-1)*100</f>
        <v>0</v>
      </c>
      <c r="AJ37">
        <f>MAX(0,($B$13+$C$13*CI37)/(1+$D$13*CI37)*CB37/(CD37+273)*$E$13)</f>
        <v>0</v>
      </c>
      <c r="AK37" t="s">
        <v>293</v>
      </c>
      <c r="AL37">
        <v>10143.9</v>
      </c>
      <c r="AM37">
        <v>715.476923076923</v>
      </c>
      <c r="AN37">
        <v>3262.08</v>
      </c>
      <c r="AO37">
        <f>1-AM37/AN37</f>
        <v>0</v>
      </c>
      <c r="AP37">
        <v>-0.577747479816223</v>
      </c>
      <c r="AQ37" t="s">
        <v>396</v>
      </c>
      <c r="AR37">
        <v>15367.1</v>
      </c>
      <c r="AS37">
        <v>772.044653846154</v>
      </c>
      <c r="AT37">
        <v>960.26</v>
      </c>
      <c r="AU37">
        <f>1-AS37/AT37</f>
        <v>0</v>
      </c>
      <c r="AV37">
        <v>0.5</v>
      </c>
      <c r="AW37">
        <f>BM37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 t="s">
        <v>397</v>
      </c>
      <c r="BC37">
        <v>772.044653846154</v>
      </c>
      <c r="BD37">
        <v>610.46</v>
      </c>
      <c r="BE37">
        <f>1-BD37/AT37</f>
        <v>0</v>
      </c>
      <c r="BF37">
        <f>(AT37-BC37)/(AT37-BD37)</f>
        <v>0</v>
      </c>
      <c r="BG37">
        <f>(AN37-AT37)/(AN37-BD37)</f>
        <v>0</v>
      </c>
      <c r="BH37">
        <f>(AT37-BC37)/(AT37-AM37)</f>
        <v>0</v>
      </c>
      <c r="BI37">
        <f>(AN37-AT37)/(AN37-AM37)</f>
        <v>0</v>
      </c>
      <c r="BJ37">
        <f>(BF37*BD37/BC37)</f>
        <v>0</v>
      </c>
      <c r="BK37">
        <f>(1-BJ37)</f>
        <v>0</v>
      </c>
      <c r="BL37">
        <f>$B$11*CJ37+$C$11*CK37+$F$11*CL37*(1-CO37)</f>
        <v>0</v>
      </c>
      <c r="BM37">
        <f>BL37*BN37</f>
        <v>0</v>
      </c>
      <c r="BN37">
        <f>($B$11*$D$9+$C$11*$D$9+$F$11*((CY37+CQ37)/MAX(CY37+CQ37+CZ37, 0.1)*$I$9+CZ37/MAX(CY37+CQ37+CZ37, 0.1)*$J$9))/($B$11+$C$11+$F$11)</f>
        <v>0</v>
      </c>
      <c r="BO37">
        <f>($B$11*$K$9+$C$11*$K$9+$F$11*((CY37+CQ37)/MAX(CY37+CQ37+CZ37, 0.1)*$P$9+CZ37/MAX(CY37+CQ37+CZ37, 0.1)*$Q$9))/($B$11+$C$11+$F$11)</f>
        <v>0</v>
      </c>
      <c r="BP37">
        <v>6</v>
      </c>
      <c r="BQ37">
        <v>0.5</v>
      </c>
      <c r="BR37" t="s">
        <v>296</v>
      </c>
      <c r="BS37">
        <v>2</v>
      </c>
      <c r="BT37">
        <v>1607287221.85</v>
      </c>
      <c r="BU37">
        <v>391.156066666667</v>
      </c>
      <c r="BV37">
        <v>399.985733333333</v>
      </c>
      <c r="BW37">
        <v>30.9396333333333</v>
      </c>
      <c r="BX37">
        <v>28.4094633333333</v>
      </c>
      <c r="BY37">
        <v>391.774033333333</v>
      </c>
      <c r="BZ37">
        <v>30.0751366666667</v>
      </c>
      <c r="CA37">
        <v>500.139233333333</v>
      </c>
      <c r="CB37">
        <v>102.206433333333</v>
      </c>
      <c r="CC37">
        <v>0.0999798066666667</v>
      </c>
      <c r="CD37">
        <v>39.25545</v>
      </c>
      <c r="CE37">
        <v>39.0009833333333</v>
      </c>
      <c r="CF37">
        <v>999.9</v>
      </c>
      <c r="CG37">
        <v>0</v>
      </c>
      <c r="CH37">
        <v>0</v>
      </c>
      <c r="CI37">
        <v>10001.8196666667</v>
      </c>
      <c r="CJ37">
        <v>0</v>
      </c>
      <c r="CK37">
        <v>1132.96366666667</v>
      </c>
      <c r="CL37">
        <v>1400.022</v>
      </c>
      <c r="CM37">
        <v>0.899994266666667</v>
      </c>
      <c r="CN37">
        <v>0.10000618</v>
      </c>
      <c r="CO37">
        <v>0</v>
      </c>
      <c r="CP37">
        <v>772.0894</v>
      </c>
      <c r="CQ37">
        <v>4.99948</v>
      </c>
      <c r="CR37">
        <v>11790.67</v>
      </c>
      <c r="CS37">
        <v>11417.7333333333</v>
      </c>
      <c r="CT37">
        <v>49.6208</v>
      </c>
      <c r="CU37">
        <v>50.9958</v>
      </c>
      <c r="CV37">
        <v>50.25</v>
      </c>
      <c r="CW37">
        <v>50.9225333333333</v>
      </c>
      <c r="CX37">
        <v>52.312</v>
      </c>
      <c r="CY37">
        <v>1255.513</v>
      </c>
      <c r="CZ37">
        <v>139.509</v>
      </c>
      <c r="DA37">
        <v>0</v>
      </c>
      <c r="DB37">
        <v>153.5</v>
      </c>
      <c r="DC37">
        <v>0</v>
      </c>
      <c r="DD37">
        <v>772.044653846154</v>
      </c>
      <c r="DE37">
        <v>-18.8420854304569</v>
      </c>
      <c r="DF37">
        <v>-270.752136429492</v>
      </c>
      <c r="DG37">
        <v>11789.6269230769</v>
      </c>
      <c r="DH37">
        <v>15</v>
      </c>
      <c r="DI37">
        <v>1607283063.6</v>
      </c>
      <c r="DJ37" t="s">
        <v>297</v>
      </c>
      <c r="DK37">
        <v>1607283063.6</v>
      </c>
      <c r="DL37">
        <v>1607283056.6</v>
      </c>
      <c r="DM37">
        <v>1</v>
      </c>
      <c r="DN37">
        <v>-0.514</v>
      </c>
      <c r="DO37">
        <v>-0.104</v>
      </c>
      <c r="DP37">
        <v>-1.805</v>
      </c>
      <c r="DQ37">
        <v>0.617</v>
      </c>
      <c r="DR37">
        <v>1464</v>
      </c>
      <c r="DS37">
        <v>31</v>
      </c>
      <c r="DT37">
        <v>0.05</v>
      </c>
      <c r="DU37">
        <v>0.07</v>
      </c>
      <c r="DV37">
        <v>6.51208537252372</v>
      </c>
      <c r="DW37">
        <v>-0.170050756127068</v>
      </c>
      <c r="DX37">
        <v>0.0231966798888716</v>
      </c>
      <c r="DY37">
        <v>1</v>
      </c>
      <c r="DZ37">
        <v>-8.83290483870968</v>
      </c>
      <c r="EA37">
        <v>0.232055322580671</v>
      </c>
      <c r="EB37">
        <v>0.0289607981835032</v>
      </c>
      <c r="EC37">
        <v>0</v>
      </c>
      <c r="ED37">
        <v>2.53088451612903</v>
      </c>
      <c r="EE37">
        <v>-0.0599085483871029</v>
      </c>
      <c r="EF37">
        <v>0.00466782109748506</v>
      </c>
      <c r="EG37">
        <v>1</v>
      </c>
      <c r="EH37">
        <v>2</v>
      </c>
      <c r="EI37">
        <v>3</v>
      </c>
      <c r="EJ37" t="s">
        <v>319</v>
      </c>
      <c r="EK37">
        <v>100</v>
      </c>
      <c r="EL37">
        <v>100</v>
      </c>
      <c r="EM37">
        <v>-0.618</v>
      </c>
      <c r="EN37">
        <v>0.8641</v>
      </c>
      <c r="EO37">
        <v>-0.456696103518554</v>
      </c>
      <c r="EP37">
        <v>-1.60436505785889e-05</v>
      </c>
      <c r="EQ37">
        <v>-1.15305589960158e-06</v>
      </c>
      <c r="ER37">
        <v>3.65813499827708e-10</v>
      </c>
      <c r="ES37">
        <v>0.617399999999996</v>
      </c>
      <c r="ET37">
        <v>0</v>
      </c>
      <c r="EU37">
        <v>0</v>
      </c>
      <c r="EV37">
        <v>0</v>
      </c>
      <c r="EW37">
        <v>18</v>
      </c>
      <c r="EX37">
        <v>2225</v>
      </c>
      <c r="EY37">
        <v>1</v>
      </c>
      <c r="EZ37">
        <v>25</v>
      </c>
      <c r="FA37">
        <v>69.4</v>
      </c>
      <c r="FB37">
        <v>69.5</v>
      </c>
      <c r="FC37">
        <v>2</v>
      </c>
      <c r="FD37">
        <v>496.399</v>
      </c>
      <c r="FE37">
        <v>501.02</v>
      </c>
      <c r="FF37">
        <v>37.996</v>
      </c>
      <c r="FG37">
        <v>37.2159</v>
      </c>
      <c r="FH37">
        <v>29.9999</v>
      </c>
      <c r="FI37">
        <v>37.0262</v>
      </c>
      <c r="FJ37">
        <v>37.0486</v>
      </c>
      <c r="FK37">
        <v>19.4145</v>
      </c>
      <c r="FL37">
        <v>0</v>
      </c>
      <c r="FM37">
        <v>100</v>
      </c>
      <c r="FN37">
        <v>-999.9</v>
      </c>
      <c r="FO37">
        <v>400</v>
      </c>
      <c r="FP37">
        <v>29.0517</v>
      </c>
      <c r="FQ37">
        <v>97.2342</v>
      </c>
      <c r="FR37">
        <v>101.773</v>
      </c>
    </row>
    <row r="38" spans="1:174">
      <c r="A38">
        <v>22</v>
      </c>
      <c r="B38">
        <v>1607287421.1</v>
      </c>
      <c r="C38">
        <v>3948.5</v>
      </c>
      <c r="D38" t="s">
        <v>398</v>
      </c>
      <c r="E38" t="s">
        <v>399</v>
      </c>
      <c r="F38" t="s">
        <v>394</v>
      </c>
      <c r="G38" t="s">
        <v>395</v>
      </c>
      <c r="H38">
        <v>1607287413.1</v>
      </c>
      <c r="I38">
        <f>(J38)/1000</f>
        <v>0</v>
      </c>
      <c r="J38">
        <f>1000*CA38*AH38*(BW38-BX38)/(100*BP38*(1000-AH38*BW38))</f>
        <v>0</v>
      </c>
      <c r="K38">
        <f>CA38*AH38*(BV38-BU38*(1000-AH38*BX38)/(1000-AH38*BW38))/(100*BP38)</f>
        <v>0</v>
      </c>
      <c r="L38">
        <f>BU38 - IF(AH38&gt;1, K38*BP38*100.0/(AJ38*CI38), 0)</f>
        <v>0</v>
      </c>
      <c r="M38">
        <f>((S38-I38/2)*L38-K38)/(S38+I38/2)</f>
        <v>0</v>
      </c>
      <c r="N38">
        <f>M38*(CB38+CC38)/1000.0</f>
        <v>0</v>
      </c>
      <c r="O38">
        <f>(BU38 - IF(AH38&gt;1, K38*BP38*100.0/(AJ38*CI38), 0))*(CB38+CC38)/1000.0</f>
        <v>0</v>
      </c>
      <c r="P38">
        <f>2.0/((1/R38-1/Q38)+SIGN(R38)*SQRT((1/R38-1/Q38)*(1/R38-1/Q38) + 4*BQ38/((BQ38+1)*(BQ38+1))*(2*1/R38*1/Q38-1/Q38*1/Q38)))</f>
        <v>0</v>
      </c>
      <c r="Q38">
        <f>IF(LEFT(BR38,1)&lt;&gt;"0",IF(LEFT(BR38,1)="1",3.0,BS38),$D$5+$E$5*(CI38*CB38/($K$5*1000))+$F$5*(CI38*CB38/($K$5*1000))*MAX(MIN(BP38,$J$5),$I$5)*MAX(MIN(BP38,$J$5),$I$5)+$G$5*MAX(MIN(BP38,$J$5),$I$5)*(CI38*CB38/($K$5*1000))+$H$5*(CI38*CB38/($K$5*1000))*(CI38*CB38/($K$5*1000)))</f>
        <v>0</v>
      </c>
      <c r="R38">
        <f>I38*(1000-(1000*0.61365*exp(17.502*V38/(240.97+V38))/(CB38+CC38)+BW38)/2)/(1000*0.61365*exp(17.502*V38/(240.97+V38))/(CB38+CC38)-BW38)</f>
        <v>0</v>
      </c>
      <c r="S38">
        <f>1/((BQ38+1)/(P38/1.6)+1/(Q38/1.37)) + BQ38/((BQ38+1)/(P38/1.6) + BQ38/(Q38/1.37))</f>
        <v>0</v>
      </c>
      <c r="T38">
        <f>(BM38*BO38)</f>
        <v>0</v>
      </c>
      <c r="U38">
        <f>(CD38+(T38+2*0.95*5.67E-8*(((CD38+$B$7)+273)^4-(CD38+273)^4)-44100*I38)/(1.84*29.3*Q38+8*0.95*5.67E-8*(CD38+273)^3))</f>
        <v>0</v>
      </c>
      <c r="V38">
        <f>($C$7*CE38+$D$7*CF38+$E$7*U38)</f>
        <v>0</v>
      </c>
      <c r="W38">
        <f>0.61365*exp(17.502*V38/(240.97+V38))</f>
        <v>0</v>
      </c>
      <c r="X38">
        <f>(Y38/Z38*100)</f>
        <v>0</v>
      </c>
      <c r="Y38">
        <f>BW38*(CB38+CC38)/1000</f>
        <v>0</v>
      </c>
      <c r="Z38">
        <f>0.61365*exp(17.502*CD38/(240.97+CD38))</f>
        <v>0</v>
      </c>
      <c r="AA38">
        <f>(W38-BW38*(CB38+CC38)/1000)</f>
        <v>0</v>
      </c>
      <c r="AB38">
        <f>(-I38*44100)</f>
        <v>0</v>
      </c>
      <c r="AC38">
        <f>2*29.3*Q38*0.92*(CD38-V38)</f>
        <v>0</v>
      </c>
      <c r="AD38">
        <f>2*0.95*5.67E-8*(((CD38+$B$7)+273)^4-(V38+273)^4)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MAX(0,($B$13+$C$13*CI38)/(1+$D$13*CI38)*CB38/(CD38+273)*$E$13)</f>
        <v>0</v>
      </c>
      <c r="AK38" t="s">
        <v>293</v>
      </c>
      <c r="AL38">
        <v>10143.9</v>
      </c>
      <c r="AM38">
        <v>715.476923076923</v>
      </c>
      <c r="AN38">
        <v>3262.08</v>
      </c>
      <c r="AO38">
        <f>1-AM38/AN38</f>
        <v>0</v>
      </c>
      <c r="AP38">
        <v>-0.577747479816223</v>
      </c>
      <c r="AQ38" t="s">
        <v>400</v>
      </c>
      <c r="AR38">
        <v>15372.7</v>
      </c>
      <c r="AS38">
        <v>737.633653846154</v>
      </c>
      <c r="AT38">
        <v>922.2</v>
      </c>
      <c r="AU38">
        <f>1-AS38/AT38</f>
        <v>0</v>
      </c>
      <c r="AV38">
        <v>0.5</v>
      </c>
      <c r="AW38">
        <f>BM38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 t="s">
        <v>401</v>
      </c>
      <c r="BC38">
        <v>737.633653846154</v>
      </c>
      <c r="BD38">
        <v>604.42</v>
      </c>
      <c r="BE38">
        <f>1-BD38/AT38</f>
        <v>0</v>
      </c>
      <c r="BF38">
        <f>(AT38-BC38)/(AT38-BD38)</f>
        <v>0</v>
      </c>
      <c r="BG38">
        <f>(AN38-AT38)/(AN38-BD38)</f>
        <v>0</v>
      </c>
      <c r="BH38">
        <f>(AT38-BC38)/(AT38-AM38)</f>
        <v>0</v>
      </c>
      <c r="BI38">
        <f>(AN38-AT38)/(AN38-AM38)</f>
        <v>0</v>
      </c>
      <c r="BJ38">
        <f>(BF38*BD38/BC38)</f>
        <v>0</v>
      </c>
      <c r="BK38">
        <f>(1-BJ38)</f>
        <v>0</v>
      </c>
      <c r="BL38">
        <f>$B$11*CJ38+$C$11*CK38+$F$11*CL38*(1-CO38)</f>
        <v>0</v>
      </c>
      <c r="BM38">
        <f>BL38*BN38</f>
        <v>0</v>
      </c>
      <c r="BN38">
        <f>($B$11*$D$9+$C$11*$D$9+$F$11*((CY38+CQ38)/MAX(CY38+CQ38+CZ38, 0.1)*$I$9+CZ38/MAX(CY38+CQ38+CZ38, 0.1)*$J$9))/($B$11+$C$11+$F$11)</f>
        <v>0</v>
      </c>
      <c r="BO38">
        <f>($B$11*$K$9+$C$11*$K$9+$F$11*((CY38+CQ38)/MAX(CY38+CQ38+CZ38, 0.1)*$P$9+CZ38/MAX(CY38+CQ38+CZ38, 0.1)*$Q$9))/($B$11+$C$11+$F$11)</f>
        <v>0</v>
      </c>
      <c r="BP38">
        <v>6</v>
      </c>
      <c r="BQ38">
        <v>0.5</v>
      </c>
      <c r="BR38" t="s">
        <v>296</v>
      </c>
      <c r="BS38">
        <v>2</v>
      </c>
      <c r="BT38">
        <v>1607287413.1</v>
      </c>
      <c r="BU38">
        <v>392.722322580645</v>
      </c>
      <c r="BV38">
        <v>399.983387096774</v>
      </c>
      <c r="BW38">
        <v>30.6664838709677</v>
      </c>
      <c r="BX38">
        <v>28.497964516129</v>
      </c>
      <c r="BY38">
        <v>393.341483870968</v>
      </c>
      <c r="BZ38">
        <v>29.8151419354839</v>
      </c>
      <c r="CA38">
        <v>500.133548387097</v>
      </c>
      <c r="CB38">
        <v>102.196516129032</v>
      </c>
      <c r="CC38">
        <v>0.0999820387096774</v>
      </c>
      <c r="CD38">
        <v>39.4237870967742</v>
      </c>
      <c r="CE38">
        <v>39.0812258064516</v>
      </c>
      <c r="CF38">
        <v>999.9</v>
      </c>
      <c r="CG38">
        <v>0</v>
      </c>
      <c r="CH38">
        <v>0</v>
      </c>
      <c r="CI38">
        <v>9994.49548387097</v>
      </c>
      <c r="CJ38">
        <v>0</v>
      </c>
      <c r="CK38">
        <v>534.63664516129</v>
      </c>
      <c r="CL38">
        <v>1400.0135483871</v>
      </c>
      <c r="CM38">
        <v>0.899989806451613</v>
      </c>
      <c r="CN38">
        <v>0.100010138709677</v>
      </c>
      <c r="CO38">
        <v>0</v>
      </c>
      <c r="CP38">
        <v>737.659258064516</v>
      </c>
      <c r="CQ38">
        <v>4.99948</v>
      </c>
      <c r="CR38">
        <v>11123.8677419355</v>
      </c>
      <c r="CS38">
        <v>11417.664516129</v>
      </c>
      <c r="CT38">
        <v>50.0924838709677</v>
      </c>
      <c r="CU38">
        <v>51.635</v>
      </c>
      <c r="CV38">
        <v>50.687129032258</v>
      </c>
      <c r="CW38">
        <v>51.6911935483871</v>
      </c>
      <c r="CX38">
        <v>52.7275483870968</v>
      </c>
      <c r="CY38">
        <v>1255.49677419355</v>
      </c>
      <c r="CZ38">
        <v>139.516774193548</v>
      </c>
      <c r="DA38">
        <v>0</v>
      </c>
      <c r="DB38">
        <v>190.5</v>
      </c>
      <c r="DC38">
        <v>0</v>
      </c>
      <c r="DD38">
        <v>737.633653846154</v>
      </c>
      <c r="DE38">
        <v>-3.60823930265089</v>
      </c>
      <c r="DF38">
        <v>-90.2940170437501</v>
      </c>
      <c r="DG38">
        <v>11123.6807692308</v>
      </c>
      <c r="DH38">
        <v>15</v>
      </c>
      <c r="DI38">
        <v>1607283063.6</v>
      </c>
      <c r="DJ38" t="s">
        <v>297</v>
      </c>
      <c r="DK38">
        <v>1607283063.6</v>
      </c>
      <c r="DL38">
        <v>1607283056.6</v>
      </c>
      <c r="DM38">
        <v>1</v>
      </c>
      <c r="DN38">
        <v>-0.514</v>
      </c>
      <c r="DO38">
        <v>-0.104</v>
      </c>
      <c r="DP38">
        <v>-1.805</v>
      </c>
      <c r="DQ38">
        <v>0.617</v>
      </c>
      <c r="DR38">
        <v>1464</v>
      </c>
      <c r="DS38">
        <v>31</v>
      </c>
      <c r="DT38">
        <v>0.05</v>
      </c>
      <c r="DU38">
        <v>0.07</v>
      </c>
      <c r="DV38">
        <v>5.32107246997682</v>
      </c>
      <c r="DW38">
        <v>-0.261217029274669</v>
      </c>
      <c r="DX38">
        <v>0.0232432498792969</v>
      </c>
      <c r="DY38">
        <v>1</v>
      </c>
      <c r="DZ38">
        <v>-7.26117225806452</v>
      </c>
      <c r="EA38">
        <v>0.336900000000003</v>
      </c>
      <c r="EB38">
        <v>0.03000050469572</v>
      </c>
      <c r="EC38">
        <v>0</v>
      </c>
      <c r="ED38">
        <v>2.16853483870968</v>
      </c>
      <c r="EE38">
        <v>-0.0643311290322596</v>
      </c>
      <c r="EF38">
        <v>0.00489374509992273</v>
      </c>
      <c r="EG38">
        <v>1</v>
      </c>
      <c r="EH38">
        <v>2</v>
      </c>
      <c r="EI38">
        <v>3</v>
      </c>
      <c r="EJ38" t="s">
        <v>319</v>
      </c>
      <c r="EK38">
        <v>100</v>
      </c>
      <c r="EL38">
        <v>100</v>
      </c>
      <c r="EM38">
        <v>-0.619</v>
      </c>
      <c r="EN38">
        <v>0.8511</v>
      </c>
      <c r="EO38">
        <v>-0.456696103518554</v>
      </c>
      <c r="EP38">
        <v>-1.60436505785889e-05</v>
      </c>
      <c r="EQ38">
        <v>-1.15305589960158e-06</v>
      </c>
      <c r="ER38">
        <v>3.65813499827708e-10</v>
      </c>
      <c r="ES38">
        <v>0.617399999999996</v>
      </c>
      <c r="ET38">
        <v>0</v>
      </c>
      <c r="EU38">
        <v>0</v>
      </c>
      <c r="EV38">
        <v>0</v>
      </c>
      <c r="EW38">
        <v>18</v>
      </c>
      <c r="EX38">
        <v>2225</v>
      </c>
      <c r="EY38">
        <v>1</v>
      </c>
      <c r="EZ38">
        <v>25</v>
      </c>
      <c r="FA38">
        <v>72.6</v>
      </c>
      <c r="FB38">
        <v>72.7</v>
      </c>
      <c r="FC38">
        <v>2</v>
      </c>
      <c r="FD38">
        <v>515.116</v>
      </c>
      <c r="FE38">
        <v>500.222</v>
      </c>
      <c r="FF38">
        <v>38.1079</v>
      </c>
      <c r="FG38">
        <v>37.2174</v>
      </c>
      <c r="FH38">
        <v>30.0003</v>
      </c>
      <c r="FI38">
        <v>37.0087</v>
      </c>
      <c r="FJ38">
        <v>37.0312</v>
      </c>
      <c r="FK38">
        <v>19.4129</v>
      </c>
      <c r="FL38">
        <v>0</v>
      </c>
      <c r="FM38">
        <v>100</v>
      </c>
      <c r="FN38">
        <v>-999.9</v>
      </c>
      <c r="FO38">
        <v>400</v>
      </c>
      <c r="FP38">
        <v>30.8515</v>
      </c>
      <c r="FQ38">
        <v>97.2285</v>
      </c>
      <c r="FR38">
        <v>101.76</v>
      </c>
    </row>
    <row r="39" spans="1:174">
      <c r="A39">
        <v>23</v>
      </c>
      <c r="B39">
        <v>1607287570.1</v>
      </c>
      <c r="C39">
        <v>4097.5</v>
      </c>
      <c r="D39" t="s">
        <v>402</v>
      </c>
      <c r="E39" t="s">
        <v>403</v>
      </c>
      <c r="F39" t="s">
        <v>404</v>
      </c>
      <c r="G39" t="s">
        <v>405</v>
      </c>
      <c r="H39">
        <v>1607287562.1</v>
      </c>
      <c r="I39">
        <f>(J39)/1000</f>
        <v>0</v>
      </c>
      <c r="J39">
        <f>1000*CA39*AH39*(BW39-BX39)/(100*BP39*(1000-AH39*BW39))</f>
        <v>0</v>
      </c>
      <c r="K39">
        <f>CA39*AH39*(BV39-BU39*(1000-AH39*BX39)/(1000-AH39*BW39))/(100*BP39)</f>
        <v>0</v>
      </c>
      <c r="L39">
        <f>BU39 - IF(AH39&gt;1, K39*BP39*100.0/(AJ39*CI39), 0)</f>
        <v>0</v>
      </c>
      <c r="M39">
        <f>((S39-I39/2)*L39-K39)/(S39+I39/2)</f>
        <v>0</v>
      </c>
      <c r="N39">
        <f>M39*(CB39+CC39)/1000.0</f>
        <v>0</v>
      </c>
      <c r="O39">
        <f>(BU39 - IF(AH39&gt;1, K39*BP39*100.0/(AJ39*CI39), 0))*(CB39+CC39)/1000.0</f>
        <v>0</v>
      </c>
      <c r="P39">
        <f>2.0/((1/R39-1/Q39)+SIGN(R39)*SQRT((1/R39-1/Q39)*(1/R39-1/Q39) + 4*BQ39/((BQ39+1)*(BQ39+1))*(2*1/R39*1/Q39-1/Q39*1/Q39)))</f>
        <v>0</v>
      </c>
      <c r="Q39">
        <f>IF(LEFT(BR39,1)&lt;&gt;"0",IF(LEFT(BR39,1)="1",3.0,BS39),$D$5+$E$5*(CI39*CB39/($K$5*1000))+$F$5*(CI39*CB39/($K$5*1000))*MAX(MIN(BP39,$J$5),$I$5)*MAX(MIN(BP39,$J$5),$I$5)+$G$5*MAX(MIN(BP39,$J$5),$I$5)*(CI39*CB39/($K$5*1000))+$H$5*(CI39*CB39/($K$5*1000))*(CI39*CB39/($K$5*1000)))</f>
        <v>0</v>
      </c>
      <c r="R39">
        <f>I39*(1000-(1000*0.61365*exp(17.502*V39/(240.97+V39))/(CB39+CC39)+BW39)/2)/(1000*0.61365*exp(17.502*V39/(240.97+V39))/(CB39+CC39)-BW39)</f>
        <v>0</v>
      </c>
      <c r="S39">
        <f>1/((BQ39+1)/(P39/1.6)+1/(Q39/1.37)) + BQ39/((BQ39+1)/(P39/1.6) + BQ39/(Q39/1.37))</f>
        <v>0</v>
      </c>
      <c r="T39">
        <f>(BM39*BO39)</f>
        <v>0</v>
      </c>
      <c r="U39">
        <f>(CD39+(T39+2*0.95*5.67E-8*(((CD39+$B$7)+273)^4-(CD39+273)^4)-44100*I39)/(1.84*29.3*Q39+8*0.95*5.67E-8*(CD39+273)^3))</f>
        <v>0</v>
      </c>
      <c r="V39">
        <f>($C$7*CE39+$D$7*CF39+$E$7*U39)</f>
        <v>0</v>
      </c>
      <c r="W39">
        <f>0.61365*exp(17.502*V39/(240.97+V39))</f>
        <v>0</v>
      </c>
      <c r="X39">
        <f>(Y39/Z39*100)</f>
        <v>0</v>
      </c>
      <c r="Y39">
        <f>BW39*(CB39+CC39)/1000</f>
        <v>0</v>
      </c>
      <c r="Z39">
        <f>0.61365*exp(17.502*CD39/(240.97+CD39))</f>
        <v>0</v>
      </c>
      <c r="AA39">
        <f>(W39-BW39*(CB39+CC39)/1000)</f>
        <v>0</v>
      </c>
      <c r="AB39">
        <f>(-I39*44100)</f>
        <v>0</v>
      </c>
      <c r="AC39">
        <f>2*29.3*Q39*0.92*(CD39-V39)</f>
        <v>0</v>
      </c>
      <c r="AD39">
        <f>2*0.95*5.67E-8*(((CD39+$B$7)+273)^4-(V39+273)^4)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MAX(0,($B$13+$C$13*CI39)/(1+$D$13*CI39)*CB39/(CD39+273)*$E$13)</f>
        <v>0</v>
      </c>
      <c r="AK39" t="s">
        <v>293</v>
      </c>
      <c r="AL39">
        <v>10143.9</v>
      </c>
      <c r="AM39">
        <v>715.476923076923</v>
      </c>
      <c r="AN39">
        <v>3262.08</v>
      </c>
      <c r="AO39">
        <f>1-AM39/AN39</f>
        <v>0</v>
      </c>
      <c r="AP39">
        <v>-0.577747479816223</v>
      </c>
      <c r="AQ39" t="s">
        <v>406</v>
      </c>
      <c r="AR39">
        <v>15355.2</v>
      </c>
      <c r="AS39">
        <v>813.46596</v>
      </c>
      <c r="AT39">
        <v>863.61</v>
      </c>
      <c r="AU39">
        <f>1-AS39/AT39</f>
        <v>0</v>
      </c>
      <c r="AV39">
        <v>0.5</v>
      </c>
      <c r="AW39">
        <f>BM39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 t="s">
        <v>407</v>
      </c>
      <c r="BC39">
        <v>813.46596</v>
      </c>
      <c r="BD39">
        <v>622.37</v>
      </c>
      <c r="BE39">
        <f>1-BD39/AT39</f>
        <v>0</v>
      </c>
      <c r="BF39">
        <f>(AT39-BC39)/(AT39-BD39)</f>
        <v>0</v>
      </c>
      <c r="BG39">
        <f>(AN39-AT39)/(AN39-BD39)</f>
        <v>0</v>
      </c>
      <c r="BH39">
        <f>(AT39-BC39)/(AT39-AM39)</f>
        <v>0</v>
      </c>
      <c r="BI39">
        <f>(AN39-AT39)/(AN39-AM39)</f>
        <v>0</v>
      </c>
      <c r="BJ39">
        <f>(BF39*BD39/BC39)</f>
        <v>0</v>
      </c>
      <c r="BK39">
        <f>(1-BJ39)</f>
        <v>0</v>
      </c>
      <c r="BL39">
        <f>$B$11*CJ39+$C$11*CK39+$F$11*CL39*(1-CO39)</f>
        <v>0</v>
      </c>
      <c r="BM39">
        <f>BL39*BN39</f>
        <v>0</v>
      </c>
      <c r="BN39">
        <f>($B$11*$D$9+$C$11*$D$9+$F$11*((CY39+CQ39)/MAX(CY39+CQ39+CZ39, 0.1)*$I$9+CZ39/MAX(CY39+CQ39+CZ39, 0.1)*$J$9))/($B$11+$C$11+$F$11)</f>
        <v>0</v>
      </c>
      <c r="BO39">
        <f>($B$11*$K$9+$C$11*$K$9+$F$11*((CY39+CQ39)/MAX(CY39+CQ39+CZ39, 0.1)*$P$9+CZ39/MAX(CY39+CQ39+CZ39, 0.1)*$Q$9))/($B$11+$C$11+$F$11)</f>
        <v>0</v>
      </c>
      <c r="BP39">
        <v>6</v>
      </c>
      <c r="BQ39">
        <v>0.5</v>
      </c>
      <c r="BR39" t="s">
        <v>296</v>
      </c>
      <c r="BS39">
        <v>2</v>
      </c>
      <c r="BT39">
        <v>1607287562.1</v>
      </c>
      <c r="BU39">
        <v>398.626129032258</v>
      </c>
      <c r="BV39">
        <v>399.997064516129</v>
      </c>
      <c r="BW39">
        <v>29.1149806451613</v>
      </c>
      <c r="BX39">
        <v>28.5562322580645</v>
      </c>
      <c r="BY39">
        <v>399.249774193548</v>
      </c>
      <c r="BZ39">
        <v>28.3379580645161</v>
      </c>
      <c r="CA39">
        <v>500.14</v>
      </c>
      <c r="CB39">
        <v>102.194774193548</v>
      </c>
      <c r="CC39">
        <v>0.100012587096774</v>
      </c>
      <c r="CD39">
        <v>39.5949290322581</v>
      </c>
      <c r="CE39">
        <v>40.3377516129032</v>
      </c>
      <c r="CF39">
        <v>999.9</v>
      </c>
      <c r="CG39">
        <v>0</v>
      </c>
      <c r="CH39">
        <v>0</v>
      </c>
      <c r="CI39">
        <v>9997.16161290323</v>
      </c>
      <c r="CJ39">
        <v>0</v>
      </c>
      <c r="CK39">
        <v>1179.74516129032</v>
      </c>
      <c r="CL39">
        <v>1399.98483870968</v>
      </c>
      <c r="CM39">
        <v>0.900005</v>
      </c>
      <c r="CN39">
        <v>0.0999952999999999</v>
      </c>
      <c r="CO39">
        <v>0</v>
      </c>
      <c r="CP39">
        <v>813.457870967742</v>
      </c>
      <c r="CQ39">
        <v>4.99948</v>
      </c>
      <c r="CR39">
        <v>12292.9677419355</v>
      </c>
      <c r="CS39">
        <v>11417.4774193548</v>
      </c>
      <c r="CT39">
        <v>50.3223548387097</v>
      </c>
      <c r="CU39">
        <v>52.1107096774194</v>
      </c>
      <c r="CV39">
        <v>51.023935483871</v>
      </c>
      <c r="CW39">
        <v>52.0684193548387</v>
      </c>
      <c r="CX39">
        <v>53.0542903225806</v>
      </c>
      <c r="CY39">
        <v>1255.49483870968</v>
      </c>
      <c r="CZ39">
        <v>139.49</v>
      </c>
      <c r="DA39">
        <v>0</v>
      </c>
      <c r="DB39">
        <v>147.899999856949</v>
      </c>
      <c r="DC39">
        <v>0</v>
      </c>
      <c r="DD39">
        <v>813.46596</v>
      </c>
      <c r="DE39">
        <v>-0.907153856030329</v>
      </c>
      <c r="DF39">
        <v>-37.2307692913857</v>
      </c>
      <c r="DG39">
        <v>12292.836</v>
      </c>
      <c r="DH39">
        <v>15</v>
      </c>
      <c r="DI39">
        <v>1607283063.6</v>
      </c>
      <c r="DJ39" t="s">
        <v>297</v>
      </c>
      <c r="DK39">
        <v>1607283063.6</v>
      </c>
      <c r="DL39">
        <v>1607283056.6</v>
      </c>
      <c r="DM39">
        <v>1</v>
      </c>
      <c r="DN39">
        <v>-0.514</v>
      </c>
      <c r="DO39">
        <v>-0.104</v>
      </c>
      <c r="DP39">
        <v>-1.805</v>
      </c>
      <c r="DQ39">
        <v>0.617</v>
      </c>
      <c r="DR39">
        <v>1464</v>
      </c>
      <c r="DS39">
        <v>31</v>
      </c>
      <c r="DT39">
        <v>0.05</v>
      </c>
      <c r="DU39">
        <v>0.07</v>
      </c>
      <c r="DV39">
        <v>0.955982435566429</v>
      </c>
      <c r="DW39">
        <v>-0.270052428190534</v>
      </c>
      <c r="DX39">
        <v>0.0321735659877642</v>
      </c>
      <c r="DY39">
        <v>1</v>
      </c>
      <c r="DZ39">
        <v>-1.3709164516129</v>
      </c>
      <c r="EA39">
        <v>0.33218177419355</v>
      </c>
      <c r="EB39">
        <v>0.0407378243475304</v>
      </c>
      <c r="EC39">
        <v>0</v>
      </c>
      <c r="ED39">
        <v>0.558743387096774</v>
      </c>
      <c r="EE39">
        <v>0.0647445483870959</v>
      </c>
      <c r="EF39">
        <v>0.00497466807242466</v>
      </c>
      <c r="EG39">
        <v>1</v>
      </c>
      <c r="EH39">
        <v>2</v>
      </c>
      <c r="EI39">
        <v>3</v>
      </c>
      <c r="EJ39" t="s">
        <v>319</v>
      </c>
      <c r="EK39">
        <v>100</v>
      </c>
      <c r="EL39">
        <v>100</v>
      </c>
      <c r="EM39">
        <v>-0.624</v>
      </c>
      <c r="EN39">
        <v>0.7776</v>
      </c>
      <c r="EO39">
        <v>-0.456696103518554</v>
      </c>
      <c r="EP39">
        <v>-1.60436505785889e-05</v>
      </c>
      <c r="EQ39">
        <v>-1.15305589960158e-06</v>
      </c>
      <c r="ER39">
        <v>3.65813499827708e-10</v>
      </c>
      <c r="ES39">
        <v>0.617399999999996</v>
      </c>
      <c r="ET39">
        <v>0</v>
      </c>
      <c r="EU39">
        <v>0</v>
      </c>
      <c r="EV39">
        <v>0</v>
      </c>
      <c r="EW39">
        <v>18</v>
      </c>
      <c r="EX39">
        <v>2225</v>
      </c>
      <c r="EY39">
        <v>1</v>
      </c>
      <c r="EZ39">
        <v>25</v>
      </c>
      <c r="FA39">
        <v>75.1</v>
      </c>
      <c r="FB39">
        <v>75.2</v>
      </c>
      <c r="FC39">
        <v>2</v>
      </c>
      <c r="FD39">
        <v>507.16</v>
      </c>
      <c r="FE39">
        <v>500.327</v>
      </c>
      <c r="FF39">
        <v>38.1828</v>
      </c>
      <c r="FG39">
        <v>37.242</v>
      </c>
      <c r="FH39">
        <v>30.0001</v>
      </c>
      <c r="FI39">
        <v>37.0157</v>
      </c>
      <c r="FJ39">
        <v>37.0347</v>
      </c>
      <c r="FK39">
        <v>19.4107</v>
      </c>
      <c r="FL39">
        <v>0</v>
      </c>
      <c r="FM39">
        <v>100</v>
      </c>
      <c r="FN39">
        <v>-999.9</v>
      </c>
      <c r="FO39">
        <v>400</v>
      </c>
      <c r="FP39">
        <v>30.5931</v>
      </c>
      <c r="FQ39">
        <v>97.234</v>
      </c>
      <c r="FR39">
        <v>101.76</v>
      </c>
    </row>
    <row r="40" spans="1:174">
      <c r="A40">
        <v>24</v>
      </c>
      <c r="B40">
        <v>1607287739.6</v>
      </c>
      <c r="C40">
        <v>4267</v>
      </c>
      <c r="D40" t="s">
        <v>408</v>
      </c>
      <c r="E40" t="s">
        <v>409</v>
      </c>
      <c r="F40" t="s">
        <v>404</v>
      </c>
      <c r="G40" t="s">
        <v>405</v>
      </c>
      <c r="H40">
        <v>1607287731.6</v>
      </c>
      <c r="I40">
        <f>(J40)/1000</f>
        <v>0</v>
      </c>
      <c r="J40">
        <f>1000*CA40*AH40*(BW40-BX40)/(100*BP40*(1000-AH40*BW40))</f>
        <v>0</v>
      </c>
      <c r="K40">
        <f>CA40*AH40*(BV40-BU40*(1000-AH40*BX40)/(1000-AH40*BW40))/(100*BP40)</f>
        <v>0</v>
      </c>
      <c r="L40">
        <f>BU40 - IF(AH40&gt;1, K40*BP40*100.0/(AJ40*CI40), 0)</f>
        <v>0</v>
      </c>
      <c r="M40">
        <f>((S40-I40/2)*L40-K40)/(S40+I40/2)</f>
        <v>0</v>
      </c>
      <c r="N40">
        <f>M40*(CB40+CC40)/1000.0</f>
        <v>0</v>
      </c>
      <c r="O40">
        <f>(BU40 - IF(AH40&gt;1, K40*BP40*100.0/(AJ40*CI40), 0))*(CB40+CC40)/1000.0</f>
        <v>0</v>
      </c>
      <c r="P40">
        <f>2.0/((1/R40-1/Q40)+SIGN(R40)*SQRT((1/R40-1/Q40)*(1/R40-1/Q40) + 4*BQ40/((BQ40+1)*(BQ40+1))*(2*1/R40*1/Q40-1/Q40*1/Q40)))</f>
        <v>0</v>
      </c>
      <c r="Q40">
        <f>IF(LEFT(BR40,1)&lt;&gt;"0",IF(LEFT(BR40,1)="1",3.0,BS40),$D$5+$E$5*(CI40*CB40/($K$5*1000))+$F$5*(CI40*CB40/($K$5*1000))*MAX(MIN(BP40,$J$5),$I$5)*MAX(MIN(BP40,$J$5),$I$5)+$G$5*MAX(MIN(BP40,$J$5),$I$5)*(CI40*CB40/($K$5*1000))+$H$5*(CI40*CB40/($K$5*1000))*(CI40*CB40/($K$5*1000)))</f>
        <v>0</v>
      </c>
      <c r="R40">
        <f>I40*(1000-(1000*0.61365*exp(17.502*V40/(240.97+V40))/(CB40+CC40)+BW40)/2)/(1000*0.61365*exp(17.502*V40/(240.97+V40))/(CB40+CC40)-BW40)</f>
        <v>0</v>
      </c>
      <c r="S40">
        <f>1/((BQ40+1)/(P40/1.6)+1/(Q40/1.37)) + BQ40/((BQ40+1)/(P40/1.6) + BQ40/(Q40/1.37))</f>
        <v>0</v>
      </c>
      <c r="T40">
        <f>(BM40*BO40)</f>
        <v>0</v>
      </c>
      <c r="U40">
        <f>(CD40+(T40+2*0.95*5.67E-8*(((CD40+$B$7)+273)^4-(CD40+273)^4)-44100*I40)/(1.84*29.3*Q40+8*0.95*5.67E-8*(CD40+273)^3))</f>
        <v>0</v>
      </c>
      <c r="V40">
        <f>($C$7*CE40+$D$7*CF40+$E$7*U40)</f>
        <v>0</v>
      </c>
      <c r="W40">
        <f>0.61365*exp(17.502*V40/(240.97+V40))</f>
        <v>0</v>
      </c>
      <c r="X40">
        <f>(Y40/Z40*100)</f>
        <v>0</v>
      </c>
      <c r="Y40">
        <f>BW40*(CB40+CC40)/1000</f>
        <v>0</v>
      </c>
      <c r="Z40">
        <f>0.61365*exp(17.502*CD40/(240.97+CD40))</f>
        <v>0</v>
      </c>
      <c r="AA40">
        <f>(W40-BW40*(CB40+CC40)/1000)</f>
        <v>0</v>
      </c>
      <c r="AB40">
        <f>(-I40*44100)</f>
        <v>0</v>
      </c>
      <c r="AC40">
        <f>2*29.3*Q40*0.92*(CD40-V40)</f>
        <v>0</v>
      </c>
      <c r="AD40">
        <f>2*0.95*5.67E-8*(((CD40+$B$7)+273)^4-(V40+273)^4)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MAX(0,($B$13+$C$13*CI40)/(1+$D$13*CI40)*CB40/(CD40+273)*$E$13)</f>
        <v>0</v>
      </c>
      <c r="AK40" t="s">
        <v>293</v>
      </c>
      <c r="AL40">
        <v>10143.9</v>
      </c>
      <c r="AM40">
        <v>715.476923076923</v>
      </c>
      <c r="AN40">
        <v>3262.08</v>
      </c>
      <c r="AO40">
        <f>1-AM40/AN40</f>
        <v>0</v>
      </c>
      <c r="AP40">
        <v>-0.577747479816223</v>
      </c>
      <c r="AQ40" t="s">
        <v>410</v>
      </c>
      <c r="AR40">
        <v>15361.5</v>
      </c>
      <c r="AS40">
        <v>866.58416</v>
      </c>
      <c r="AT40">
        <v>1007.9</v>
      </c>
      <c r="AU40">
        <f>1-AS40/AT40</f>
        <v>0</v>
      </c>
      <c r="AV40">
        <v>0.5</v>
      </c>
      <c r="AW40">
        <f>BM40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 t="s">
        <v>411</v>
      </c>
      <c r="BC40">
        <v>866.58416</v>
      </c>
      <c r="BD40">
        <v>603.93</v>
      </c>
      <c r="BE40">
        <f>1-BD40/AT40</f>
        <v>0</v>
      </c>
      <c r="BF40">
        <f>(AT40-BC40)/(AT40-BD40)</f>
        <v>0</v>
      </c>
      <c r="BG40">
        <f>(AN40-AT40)/(AN40-BD40)</f>
        <v>0</v>
      </c>
      <c r="BH40">
        <f>(AT40-BC40)/(AT40-AM40)</f>
        <v>0</v>
      </c>
      <c r="BI40">
        <f>(AN40-AT40)/(AN40-AM40)</f>
        <v>0</v>
      </c>
      <c r="BJ40">
        <f>(BF40*BD40/BC40)</f>
        <v>0</v>
      </c>
      <c r="BK40">
        <f>(1-BJ40)</f>
        <v>0</v>
      </c>
      <c r="BL40">
        <f>$B$11*CJ40+$C$11*CK40+$F$11*CL40*(1-CO40)</f>
        <v>0</v>
      </c>
      <c r="BM40">
        <f>BL40*BN40</f>
        <v>0</v>
      </c>
      <c r="BN40">
        <f>($B$11*$D$9+$C$11*$D$9+$F$11*((CY40+CQ40)/MAX(CY40+CQ40+CZ40, 0.1)*$I$9+CZ40/MAX(CY40+CQ40+CZ40, 0.1)*$J$9))/($B$11+$C$11+$F$11)</f>
        <v>0</v>
      </c>
      <c r="BO40">
        <f>($B$11*$K$9+$C$11*$K$9+$F$11*((CY40+CQ40)/MAX(CY40+CQ40+CZ40, 0.1)*$P$9+CZ40/MAX(CY40+CQ40+CZ40, 0.1)*$Q$9))/($B$11+$C$11+$F$11)</f>
        <v>0</v>
      </c>
      <c r="BP40">
        <v>6</v>
      </c>
      <c r="BQ40">
        <v>0.5</v>
      </c>
      <c r="BR40" t="s">
        <v>296</v>
      </c>
      <c r="BS40">
        <v>2</v>
      </c>
      <c r="BT40">
        <v>1607287731.6</v>
      </c>
      <c r="BU40">
        <v>397.420290322581</v>
      </c>
      <c r="BV40">
        <v>399.996419354839</v>
      </c>
      <c r="BW40">
        <v>29.6120774193548</v>
      </c>
      <c r="BX40">
        <v>28.6747612903226</v>
      </c>
      <c r="BY40">
        <v>398.043032258064</v>
      </c>
      <c r="BZ40">
        <v>28.8113322580645</v>
      </c>
      <c r="CA40">
        <v>500.13064516129</v>
      </c>
      <c r="CB40">
        <v>102.190032258065</v>
      </c>
      <c r="CC40">
        <v>0.0999748580645161</v>
      </c>
      <c r="CD40">
        <v>39.7374129032258</v>
      </c>
      <c r="CE40">
        <v>40.3157967741936</v>
      </c>
      <c r="CF40">
        <v>999.9</v>
      </c>
      <c r="CG40">
        <v>0</v>
      </c>
      <c r="CH40">
        <v>0</v>
      </c>
      <c r="CI40">
        <v>10001.7325806452</v>
      </c>
      <c r="CJ40">
        <v>0</v>
      </c>
      <c r="CK40">
        <v>957.952870967742</v>
      </c>
      <c r="CL40">
        <v>1399.96322580645</v>
      </c>
      <c r="CM40">
        <v>0.899990096774193</v>
      </c>
      <c r="CN40">
        <v>0.100009806451613</v>
      </c>
      <c r="CO40">
        <v>0</v>
      </c>
      <c r="CP40">
        <v>866.57335483871</v>
      </c>
      <c r="CQ40">
        <v>4.99948</v>
      </c>
      <c r="CR40">
        <v>13079.5709677419</v>
      </c>
      <c r="CS40">
        <v>11417.2483870968</v>
      </c>
      <c r="CT40">
        <v>50.7315806451613</v>
      </c>
      <c r="CU40">
        <v>52.75</v>
      </c>
      <c r="CV40">
        <v>51.429</v>
      </c>
      <c r="CW40">
        <v>52.6972580645161</v>
      </c>
      <c r="CX40">
        <v>53.4431935483871</v>
      </c>
      <c r="CY40">
        <v>1255.45032258065</v>
      </c>
      <c r="CZ40">
        <v>139.512903225806</v>
      </c>
      <c r="DA40">
        <v>0</v>
      </c>
      <c r="DB40">
        <v>168.599999904633</v>
      </c>
      <c r="DC40">
        <v>0</v>
      </c>
      <c r="DD40">
        <v>866.58416</v>
      </c>
      <c r="DE40">
        <v>0.389307685863212</v>
      </c>
      <c r="DF40">
        <v>-62.7307695423355</v>
      </c>
      <c r="DG40">
        <v>13079.228</v>
      </c>
      <c r="DH40">
        <v>15</v>
      </c>
      <c r="DI40">
        <v>1607283063.6</v>
      </c>
      <c r="DJ40" t="s">
        <v>297</v>
      </c>
      <c r="DK40">
        <v>1607283063.6</v>
      </c>
      <c r="DL40">
        <v>1607283056.6</v>
      </c>
      <c r="DM40">
        <v>1</v>
      </c>
      <c r="DN40">
        <v>-0.514</v>
      </c>
      <c r="DO40">
        <v>-0.104</v>
      </c>
      <c r="DP40">
        <v>-1.805</v>
      </c>
      <c r="DQ40">
        <v>0.617</v>
      </c>
      <c r="DR40">
        <v>1464</v>
      </c>
      <c r="DS40">
        <v>31</v>
      </c>
      <c r="DT40">
        <v>0.05</v>
      </c>
      <c r="DU40">
        <v>0.07</v>
      </c>
      <c r="DV40">
        <v>1.83631507673948</v>
      </c>
      <c r="DW40">
        <v>-0.680347051959584</v>
      </c>
      <c r="DX40">
        <v>0.0535096142320911</v>
      </c>
      <c r="DY40">
        <v>0</v>
      </c>
      <c r="DZ40">
        <v>-2.58192967741936</v>
      </c>
      <c r="EA40">
        <v>0.847449677419359</v>
      </c>
      <c r="EB40">
        <v>0.066644885169462</v>
      </c>
      <c r="EC40">
        <v>0</v>
      </c>
      <c r="ED40">
        <v>0.938560967741935</v>
      </c>
      <c r="EE40">
        <v>-0.140709532258067</v>
      </c>
      <c r="EF40">
        <v>0.0105111406350868</v>
      </c>
      <c r="EG40">
        <v>1</v>
      </c>
      <c r="EH40">
        <v>1</v>
      </c>
      <c r="EI40">
        <v>3</v>
      </c>
      <c r="EJ40" t="s">
        <v>333</v>
      </c>
      <c r="EK40">
        <v>100</v>
      </c>
      <c r="EL40">
        <v>100</v>
      </c>
      <c r="EM40">
        <v>-0.622</v>
      </c>
      <c r="EN40">
        <v>0.8</v>
      </c>
      <c r="EO40">
        <v>-0.456696103518554</v>
      </c>
      <c r="EP40">
        <v>-1.60436505785889e-05</v>
      </c>
      <c r="EQ40">
        <v>-1.15305589960158e-06</v>
      </c>
      <c r="ER40">
        <v>3.65813499827708e-10</v>
      </c>
      <c r="ES40">
        <v>0.617399999999996</v>
      </c>
      <c r="ET40">
        <v>0</v>
      </c>
      <c r="EU40">
        <v>0</v>
      </c>
      <c r="EV40">
        <v>0</v>
      </c>
      <c r="EW40">
        <v>18</v>
      </c>
      <c r="EX40">
        <v>2225</v>
      </c>
      <c r="EY40">
        <v>1</v>
      </c>
      <c r="EZ40">
        <v>25</v>
      </c>
      <c r="FA40">
        <v>77.9</v>
      </c>
      <c r="FB40">
        <v>78</v>
      </c>
      <c r="FC40">
        <v>2</v>
      </c>
      <c r="FD40">
        <v>510.211</v>
      </c>
      <c r="FE40">
        <v>499.259</v>
      </c>
      <c r="FF40">
        <v>38.3099</v>
      </c>
      <c r="FG40">
        <v>37.2964</v>
      </c>
      <c r="FH40">
        <v>30.0004</v>
      </c>
      <c r="FI40">
        <v>37.0541</v>
      </c>
      <c r="FJ40">
        <v>37.0726</v>
      </c>
      <c r="FK40">
        <v>19.4012</v>
      </c>
      <c r="FL40">
        <v>0</v>
      </c>
      <c r="FM40">
        <v>100</v>
      </c>
      <c r="FN40">
        <v>-999.9</v>
      </c>
      <c r="FO40">
        <v>400</v>
      </c>
      <c r="FP40">
        <v>29.127</v>
      </c>
      <c r="FQ40">
        <v>97.2227</v>
      </c>
      <c r="FR40">
        <v>101.741</v>
      </c>
    </row>
    <row r="41" spans="1:174">
      <c r="A41">
        <v>25</v>
      </c>
      <c r="B41">
        <v>1607287965</v>
      </c>
      <c r="C41">
        <v>4492.40000009537</v>
      </c>
      <c r="D41" t="s">
        <v>412</v>
      </c>
      <c r="E41" t="s">
        <v>413</v>
      </c>
      <c r="F41" t="s">
        <v>414</v>
      </c>
      <c r="G41" t="s">
        <v>306</v>
      </c>
      <c r="H41">
        <v>1607287957.25</v>
      </c>
      <c r="I41">
        <f>(J41)/1000</f>
        <v>0</v>
      </c>
      <c r="J41">
        <f>1000*CA41*AH41*(BW41-BX41)/(100*BP41*(1000-AH41*BW41))</f>
        <v>0</v>
      </c>
      <c r="K41">
        <f>CA41*AH41*(BV41-BU41*(1000-AH41*BX41)/(1000-AH41*BW41))/(100*BP41)</f>
        <v>0</v>
      </c>
      <c r="L41">
        <f>BU41 - IF(AH41&gt;1, K41*BP41*100.0/(AJ41*CI41), 0)</f>
        <v>0</v>
      </c>
      <c r="M41">
        <f>((S41-I41/2)*L41-K41)/(S41+I41/2)</f>
        <v>0</v>
      </c>
      <c r="N41">
        <f>M41*(CB41+CC41)/1000.0</f>
        <v>0</v>
      </c>
      <c r="O41">
        <f>(BU41 - IF(AH41&gt;1, K41*BP41*100.0/(AJ41*CI41), 0))*(CB41+CC41)/1000.0</f>
        <v>0</v>
      </c>
      <c r="P41">
        <f>2.0/((1/R41-1/Q41)+SIGN(R41)*SQRT((1/R41-1/Q41)*(1/R41-1/Q41) + 4*BQ41/((BQ41+1)*(BQ41+1))*(2*1/R41*1/Q41-1/Q41*1/Q41)))</f>
        <v>0</v>
      </c>
      <c r="Q41">
        <f>IF(LEFT(BR41,1)&lt;&gt;"0",IF(LEFT(BR41,1)="1",3.0,BS41),$D$5+$E$5*(CI41*CB41/($K$5*1000))+$F$5*(CI41*CB41/($K$5*1000))*MAX(MIN(BP41,$J$5),$I$5)*MAX(MIN(BP41,$J$5),$I$5)+$G$5*MAX(MIN(BP41,$J$5),$I$5)*(CI41*CB41/($K$5*1000))+$H$5*(CI41*CB41/($K$5*1000))*(CI41*CB41/($K$5*1000)))</f>
        <v>0</v>
      </c>
      <c r="R41">
        <f>I41*(1000-(1000*0.61365*exp(17.502*V41/(240.97+V41))/(CB41+CC41)+BW41)/2)/(1000*0.61365*exp(17.502*V41/(240.97+V41))/(CB41+CC41)-BW41)</f>
        <v>0</v>
      </c>
      <c r="S41">
        <f>1/((BQ41+1)/(P41/1.6)+1/(Q41/1.37)) + BQ41/((BQ41+1)/(P41/1.6) + BQ41/(Q41/1.37))</f>
        <v>0</v>
      </c>
      <c r="T41">
        <f>(BM41*BO41)</f>
        <v>0</v>
      </c>
      <c r="U41">
        <f>(CD41+(T41+2*0.95*5.67E-8*(((CD41+$B$7)+273)^4-(CD41+273)^4)-44100*I41)/(1.84*29.3*Q41+8*0.95*5.67E-8*(CD41+273)^3))</f>
        <v>0</v>
      </c>
      <c r="V41">
        <f>($C$7*CE41+$D$7*CF41+$E$7*U41)</f>
        <v>0</v>
      </c>
      <c r="W41">
        <f>0.61365*exp(17.502*V41/(240.97+V41))</f>
        <v>0</v>
      </c>
      <c r="X41">
        <f>(Y41/Z41*100)</f>
        <v>0</v>
      </c>
      <c r="Y41">
        <f>BW41*(CB41+CC41)/1000</f>
        <v>0</v>
      </c>
      <c r="Z41">
        <f>0.61365*exp(17.502*CD41/(240.97+CD41))</f>
        <v>0</v>
      </c>
      <c r="AA41">
        <f>(W41-BW41*(CB41+CC41)/1000)</f>
        <v>0</v>
      </c>
      <c r="AB41">
        <f>(-I41*44100)</f>
        <v>0</v>
      </c>
      <c r="AC41">
        <f>2*29.3*Q41*0.92*(CD41-V41)</f>
        <v>0</v>
      </c>
      <c r="AD41">
        <f>2*0.95*5.67E-8*(((CD41+$B$7)+273)^4-(V41+273)^4)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MAX(0,($B$13+$C$13*CI41)/(1+$D$13*CI41)*CB41/(CD41+273)*$E$13)</f>
        <v>0</v>
      </c>
      <c r="AK41" t="s">
        <v>293</v>
      </c>
      <c r="AL41">
        <v>10143.9</v>
      </c>
      <c r="AM41">
        <v>715.476923076923</v>
      </c>
      <c r="AN41">
        <v>3262.08</v>
      </c>
      <c r="AO41">
        <f>1-AM41/AN41</f>
        <v>0</v>
      </c>
      <c r="AP41">
        <v>-0.577747479816223</v>
      </c>
      <c r="AQ41" t="s">
        <v>415</v>
      </c>
      <c r="AR41">
        <v>15373.3</v>
      </c>
      <c r="AS41">
        <v>979.295</v>
      </c>
      <c r="AT41">
        <v>1195.98</v>
      </c>
      <c r="AU41">
        <f>1-AS41/AT41</f>
        <v>0</v>
      </c>
      <c r="AV41">
        <v>0.5</v>
      </c>
      <c r="AW41">
        <f>BM41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 t="s">
        <v>416</v>
      </c>
      <c r="BC41">
        <v>979.295</v>
      </c>
      <c r="BD41">
        <v>736.26</v>
      </c>
      <c r="BE41">
        <f>1-BD41/AT41</f>
        <v>0</v>
      </c>
      <c r="BF41">
        <f>(AT41-BC41)/(AT41-BD41)</f>
        <v>0</v>
      </c>
      <c r="BG41">
        <f>(AN41-AT41)/(AN41-BD41)</f>
        <v>0</v>
      </c>
      <c r="BH41">
        <f>(AT41-BC41)/(AT41-AM41)</f>
        <v>0</v>
      </c>
      <c r="BI41">
        <f>(AN41-AT41)/(AN41-AM41)</f>
        <v>0</v>
      </c>
      <c r="BJ41">
        <f>(BF41*BD41/BC41)</f>
        <v>0</v>
      </c>
      <c r="BK41">
        <f>(1-BJ41)</f>
        <v>0</v>
      </c>
      <c r="BL41">
        <f>$B$11*CJ41+$C$11*CK41+$F$11*CL41*(1-CO41)</f>
        <v>0</v>
      </c>
      <c r="BM41">
        <f>BL41*BN41</f>
        <v>0</v>
      </c>
      <c r="BN41">
        <f>($B$11*$D$9+$C$11*$D$9+$F$11*((CY41+CQ41)/MAX(CY41+CQ41+CZ41, 0.1)*$I$9+CZ41/MAX(CY41+CQ41+CZ41, 0.1)*$J$9))/($B$11+$C$11+$F$11)</f>
        <v>0</v>
      </c>
      <c r="BO41">
        <f>($B$11*$K$9+$C$11*$K$9+$F$11*((CY41+CQ41)/MAX(CY41+CQ41+CZ41, 0.1)*$P$9+CZ41/MAX(CY41+CQ41+CZ41, 0.1)*$Q$9))/($B$11+$C$11+$F$11)</f>
        <v>0</v>
      </c>
      <c r="BP41">
        <v>6</v>
      </c>
      <c r="BQ41">
        <v>0.5</v>
      </c>
      <c r="BR41" t="s">
        <v>296</v>
      </c>
      <c r="BS41">
        <v>2</v>
      </c>
      <c r="BT41">
        <v>1607287957.25</v>
      </c>
      <c r="BU41">
        <v>391.365</v>
      </c>
      <c r="BV41">
        <v>400.016966666667</v>
      </c>
      <c r="BW41">
        <v>31.4134666666667</v>
      </c>
      <c r="BX41">
        <v>28.8538933333333</v>
      </c>
      <c r="BY41">
        <v>391.983166666667</v>
      </c>
      <c r="BZ41">
        <v>30.5261233333333</v>
      </c>
      <c r="CA41">
        <v>500.1542</v>
      </c>
      <c r="CB41">
        <v>102.196533333333</v>
      </c>
      <c r="CC41">
        <v>0.09999443</v>
      </c>
      <c r="CD41">
        <v>39.36555</v>
      </c>
      <c r="CE41">
        <v>38.7131933333333</v>
      </c>
      <c r="CF41">
        <v>999.9</v>
      </c>
      <c r="CG41">
        <v>0</v>
      </c>
      <c r="CH41">
        <v>0</v>
      </c>
      <c r="CI41">
        <v>9995.94233333333</v>
      </c>
      <c r="CJ41">
        <v>0</v>
      </c>
      <c r="CK41">
        <v>1013.079</v>
      </c>
      <c r="CL41">
        <v>1399.99833333333</v>
      </c>
      <c r="CM41">
        <v>0.899993066666667</v>
      </c>
      <c r="CN41">
        <v>0.10000697</v>
      </c>
      <c r="CO41">
        <v>0</v>
      </c>
      <c r="CP41">
        <v>979.507433333334</v>
      </c>
      <c r="CQ41">
        <v>4.99948</v>
      </c>
      <c r="CR41">
        <v>14611.7333333333</v>
      </c>
      <c r="CS41">
        <v>11417.54</v>
      </c>
      <c r="CT41">
        <v>50.7455333333333</v>
      </c>
      <c r="CU41">
        <v>52.8915333333333</v>
      </c>
      <c r="CV41">
        <v>51.5372</v>
      </c>
      <c r="CW41">
        <v>52.6040666666667</v>
      </c>
      <c r="CX41">
        <v>53.4373333333333</v>
      </c>
      <c r="CY41">
        <v>1255.486</v>
      </c>
      <c r="CZ41">
        <v>139.512333333333</v>
      </c>
      <c r="DA41">
        <v>0</v>
      </c>
      <c r="DB41">
        <v>224.699999809265</v>
      </c>
      <c r="DC41">
        <v>0</v>
      </c>
      <c r="DD41">
        <v>979.295</v>
      </c>
      <c r="DE41">
        <v>-22.5773846425386</v>
      </c>
      <c r="DF41">
        <v>-331.515385236212</v>
      </c>
      <c r="DG41">
        <v>14609.176</v>
      </c>
      <c r="DH41">
        <v>15</v>
      </c>
      <c r="DI41">
        <v>1607283063.6</v>
      </c>
      <c r="DJ41" t="s">
        <v>297</v>
      </c>
      <c r="DK41">
        <v>1607283063.6</v>
      </c>
      <c r="DL41">
        <v>1607283056.6</v>
      </c>
      <c r="DM41">
        <v>1</v>
      </c>
      <c r="DN41">
        <v>-0.514</v>
      </c>
      <c r="DO41">
        <v>-0.104</v>
      </c>
      <c r="DP41">
        <v>-1.805</v>
      </c>
      <c r="DQ41">
        <v>0.617</v>
      </c>
      <c r="DR41">
        <v>1464</v>
      </c>
      <c r="DS41">
        <v>31</v>
      </c>
      <c r="DT41">
        <v>0.05</v>
      </c>
      <c r="DU41">
        <v>0.07</v>
      </c>
      <c r="DV41">
        <v>6.35592000374919</v>
      </c>
      <c r="DW41">
        <v>-0.291698379458133</v>
      </c>
      <c r="DX41">
        <v>0.0294203113829272</v>
      </c>
      <c r="DY41">
        <v>1</v>
      </c>
      <c r="DZ41">
        <v>-8.65822677419355</v>
      </c>
      <c r="EA41">
        <v>0.413567903225801</v>
      </c>
      <c r="EB41">
        <v>0.0392467661611793</v>
      </c>
      <c r="EC41">
        <v>0</v>
      </c>
      <c r="ED41">
        <v>2.56132612903226</v>
      </c>
      <c r="EE41">
        <v>-0.145527580645169</v>
      </c>
      <c r="EF41">
        <v>0.010858647416934</v>
      </c>
      <c r="EG41">
        <v>1</v>
      </c>
      <c r="EH41">
        <v>2</v>
      </c>
      <c r="EI41">
        <v>3</v>
      </c>
      <c r="EJ41" t="s">
        <v>319</v>
      </c>
      <c r="EK41">
        <v>100</v>
      </c>
      <c r="EL41">
        <v>100</v>
      </c>
      <c r="EM41">
        <v>-0.618</v>
      </c>
      <c r="EN41">
        <v>0.8869</v>
      </c>
      <c r="EO41">
        <v>-0.456696103518554</v>
      </c>
      <c r="EP41">
        <v>-1.60436505785889e-05</v>
      </c>
      <c r="EQ41">
        <v>-1.15305589960158e-06</v>
      </c>
      <c r="ER41">
        <v>3.65813499827708e-10</v>
      </c>
      <c r="ES41">
        <v>0.617399999999996</v>
      </c>
      <c r="ET41">
        <v>0</v>
      </c>
      <c r="EU41">
        <v>0</v>
      </c>
      <c r="EV41">
        <v>0</v>
      </c>
      <c r="EW41">
        <v>18</v>
      </c>
      <c r="EX41">
        <v>2225</v>
      </c>
      <c r="EY41">
        <v>1</v>
      </c>
      <c r="EZ41">
        <v>25</v>
      </c>
      <c r="FA41">
        <v>81.7</v>
      </c>
      <c r="FB41">
        <v>81.8</v>
      </c>
      <c r="FC41">
        <v>2</v>
      </c>
      <c r="FD41">
        <v>514.807</v>
      </c>
      <c r="FE41">
        <v>498.81</v>
      </c>
      <c r="FF41">
        <v>38.1742</v>
      </c>
      <c r="FG41">
        <v>37.3195</v>
      </c>
      <c r="FH41">
        <v>30.0001</v>
      </c>
      <c r="FI41">
        <v>37.0819</v>
      </c>
      <c r="FJ41">
        <v>37.0974</v>
      </c>
      <c r="FK41">
        <v>19.3938</v>
      </c>
      <c r="FL41">
        <v>0</v>
      </c>
      <c r="FM41">
        <v>100</v>
      </c>
      <c r="FN41">
        <v>-999.9</v>
      </c>
      <c r="FO41">
        <v>400</v>
      </c>
      <c r="FP41">
        <v>29.5893</v>
      </c>
      <c r="FQ41">
        <v>97.2259</v>
      </c>
      <c r="FR41">
        <v>101.737</v>
      </c>
    </row>
    <row r="42" spans="1:174">
      <c r="A42">
        <v>26</v>
      </c>
      <c r="B42">
        <v>1607288106</v>
      </c>
      <c r="C42">
        <v>4633.40000009537</v>
      </c>
      <c r="D42" t="s">
        <v>417</v>
      </c>
      <c r="E42" t="s">
        <v>418</v>
      </c>
      <c r="F42" t="s">
        <v>414</v>
      </c>
      <c r="G42" t="s">
        <v>306</v>
      </c>
      <c r="H42">
        <v>1607288098</v>
      </c>
      <c r="I42">
        <f>(J42)/1000</f>
        <v>0</v>
      </c>
      <c r="J42">
        <f>1000*CA42*AH42*(BW42-BX42)/(100*BP42*(1000-AH42*BW42))</f>
        <v>0</v>
      </c>
      <c r="K42">
        <f>CA42*AH42*(BV42-BU42*(1000-AH42*BX42)/(1000-AH42*BW42))/(100*BP42)</f>
        <v>0</v>
      </c>
      <c r="L42">
        <f>BU42 - IF(AH42&gt;1, K42*BP42*100.0/(AJ42*CI42), 0)</f>
        <v>0</v>
      </c>
      <c r="M42">
        <f>((S42-I42/2)*L42-K42)/(S42+I42/2)</f>
        <v>0</v>
      </c>
      <c r="N42">
        <f>M42*(CB42+CC42)/1000.0</f>
        <v>0</v>
      </c>
      <c r="O42">
        <f>(BU42 - IF(AH42&gt;1, K42*BP42*100.0/(AJ42*CI42), 0))*(CB42+CC42)/1000.0</f>
        <v>0</v>
      </c>
      <c r="P42">
        <f>2.0/((1/R42-1/Q42)+SIGN(R42)*SQRT((1/R42-1/Q42)*(1/R42-1/Q42) + 4*BQ42/((BQ42+1)*(BQ42+1))*(2*1/R42*1/Q42-1/Q42*1/Q42)))</f>
        <v>0</v>
      </c>
      <c r="Q42">
        <f>IF(LEFT(BR42,1)&lt;&gt;"0",IF(LEFT(BR42,1)="1",3.0,BS42),$D$5+$E$5*(CI42*CB42/($K$5*1000))+$F$5*(CI42*CB42/($K$5*1000))*MAX(MIN(BP42,$J$5),$I$5)*MAX(MIN(BP42,$J$5),$I$5)+$G$5*MAX(MIN(BP42,$J$5),$I$5)*(CI42*CB42/($K$5*1000))+$H$5*(CI42*CB42/($K$5*1000))*(CI42*CB42/($K$5*1000)))</f>
        <v>0</v>
      </c>
      <c r="R42">
        <f>I42*(1000-(1000*0.61365*exp(17.502*V42/(240.97+V42))/(CB42+CC42)+BW42)/2)/(1000*0.61365*exp(17.502*V42/(240.97+V42))/(CB42+CC42)-BW42)</f>
        <v>0</v>
      </c>
      <c r="S42">
        <f>1/((BQ42+1)/(P42/1.6)+1/(Q42/1.37)) + BQ42/((BQ42+1)/(P42/1.6) + BQ42/(Q42/1.37))</f>
        <v>0</v>
      </c>
      <c r="T42">
        <f>(BM42*BO42)</f>
        <v>0</v>
      </c>
      <c r="U42">
        <f>(CD42+(T42+2*0.95*5.67E-8*(((CD42+$B$7)+273)^4-(CD42+273)^4)-44100*I42)/(1.84*29.3*Q42+8*0.95*5.67E-8*(CD42+273)^3))</f>
        <v>0</v>
      </c>
      <c r="V42">
        <f>($C$7*CE42+$D$7*CF42+$E$7*U42)</f>
        <v>0</v>
      </c>
      <c r="W42">
        <f>0.61365*exp(17.502*V42/(240.97+V42))</f>
        <v>0</v>
      </c>
      <c r="X42">
        <f>(Y42/Z42*100)</f>
        <v>0</v>
      </c>
      <c r="Y42">
        <f>BW42*(CB42+CC42)/1000</f>
        <v>0</v>
      </c>
      <c r="Z42">
        <f>0.61365*exp(17.502*CD42/(240.97+CD42))</f>
        <v>0</v>
      </c>
      <c r="AA42">
        <f>(W42-BW42*(CB42+CC42)/1000)</f>
        <v>0</v>
      </c>
      <c r="AB42">
        <f>(-I42*44100)</f>
        <v>0</v>
      </c>
      <c r="AC42">
        <f>2*29.3*Q42*0.92*(CD42-V42)</f>
        <v>0</v>
      </c>
      <c r="AD42">
        <f>2*0.95*5.67E-8*(((CD42+$B$7)+273)^4-(V42+273)^4)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MAX(0,($B$13+$C$13*CI42)/(1+$D$13*CI42)*CB42/(CD42+273)*$E$13)</f>
        <v>0</v>
      </c>
      <c r="AK42" t="s">
        <v>293</v>
      </c>
      <c r="AL42">
        <v>10143.9</v>
      </c>
      <c r="AM42">
        <v>715.476923076923</v>
      </c>
      <c r="AN42">
        <v>3262.08</v>
      </c>
      <c r="AO42">
        <f>1-AM42/AN42</f>
        <v>0</v>
      </c>
      <c r="AP42">
        <v>-0.577747479816223</v>
      </c>
      <c r="AQ42" t="s">
        <v>419</v>
      </c>
      <c r="AR42">
        <v>15359.2</v>
      </c>
      <c r="AS42">
        <v>1043.94230769231</v>
      </c>
      <c r="AT42">
        <v>1247.32</v>
      </c>
      <c r="AU42">
        <f>1-AS42/AT42</f>
        <v>0</v>
      </c>
      <c r="AV42">
        <v>0.5</v>
      </c>
      <c r="AW42">
        <f>BM42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 t="s">
        <v>420</v>
      </c>
      <c r="BC42">
        <v>1043.94230769231</v>
      </c>
      <c r="BD42">
        <v>720.15</v>
      </c>
      <c r="BE42">
        <f>1-BD42/AT42</f>
        <v>0</v>
      </c>
      <c r="BF42">
        <f>(AT42-BC42)/(AT42-BD42)</f>
        <v>0</v>
      </c>
      <c r="BG42">
        <f>(AN42-AT42)/(AN42-BD42)</f>
        <v>0</v>
      </c>
      <c r="BH42">
        <f>(AT42-BC42)/(AT42-AM42)</f>
        <v>0</v>
      </c>
      <c r="BI42">
        <f>(AN42-AT42)/(AN42-AM42)</f>
        <v>0</v>
      </c>
      <c r="BJ42">
        <f>(BF42*BD42/BC42)</f>
        <v>0</v>
      </c>
      <c r="BK42">
        <f>(1-BJ42)</f>
        <v>0</v>
      </c>
      <c r="BL42">
        <f>$B$11*CJ42+$C$11*CK42+$F$11*CL42*(1-CO42)</f>
        <v>0</v>
      </c>
      <c r="BM42">
        <f>BL42*BN42</f>
        <v>0</v>
      </c>
      <c r="BN42">
        <f>($B$11*$D$9+$C$11*$D$9+$F$11*((CY42+CQ42)/MAX(CY42+CQ42+CZ42, 0.1)*$I$9+CZ42/MAX(CY42+CQ42+CZ42, 0.1)*$J$9))/($B$11+$C$11+$F$11)</f>
        <v>0</v>
      </c>
      <c r="BO42">
        <f>($B$11*$K$9+$C$11*$K$9+$F$11*((CY42+CQ42)/MAX(CY42+CQ42+CZ42, 0.1)*$P$9+CZ42/MAX(CY42+CQ42+CZ42, 0.1)*$Q$9))/($B$11+$C$11+$F$11)</f>
        <v>0</v>
      </c>
      <c r="BP42">
        <v>6</v>
      </c>
      <c r="BQ42">
        <v>0.5</v>
      </c>
      <c r="BR42" t="s">
        <v>296</v>
      </c>
      <c r="BS42">
        <v>2</v>
      </c>
      <c r="BT42">
        <v>1607288098</v>
      </c>
      <c r="BU42">
        <v>390.984483870968</v>
      </c>
      <c r="BV42">
        <v>400.009741935484</v>
      </c>
      <c r="BW42">
        <v>32.0323677419355</v>
      </c>
      <c r="BX42">
        <v>29.0164419354839</v>
      </c>
      <c r="BY42">
        <v>391.60235483871</v>
      </c>
      <c r="BZ42">
        <v>31.1151290322581</v>
      </c>
      <c r="CA42">
        <v>500.150741935484</v>
      </c>
      <c r="CB42">
        <v>102.189677419355</v>
      </c>
      <c r="CC42">
        <v>0.10001265483871</v>
      </c>
      <c r="CD42">
        <v>39.4957387096774</v>
      </c>
      <c r="CE42">
        <v>38.8318935483871</v>
      </c>
      <c r="CF42">
        <v>999.9</v>
      </c>
      <c r="CG42">
        <v>0</v>
      </c>
      <c r="CH42">
        <v>0</v>
      </c>
      <c r="CI42">
        <v>9992.58064516129</v>
      </c>
      <c r="CJ42">
        <v>0</v>
      </c>
      <c r="CK42">
        <v>912.690709677419</v>
      </c>
      <c r="CL42">
        <v>1399.99741935484</v>
      </c>
      <c r="CM42">
        <v>0.899985</v>
      </c>
      <c r="CN42">
        <v>0.100014980645161</v>
      </c>
      <c r="CO42">
        <v>0</v>
      </c>
      <c r="CP42">
        <v>1044.98677419355</v>
      </c>
      <c r="CQ42">
        <v>4.99948</v>
      </c>
      <c r="CR42">
        <v>15418.4</v>
      </c>
      <c r="CS42">
        <v>11417.5225806452</v>
      </c>
      <c r="CT42">
        <v>50.902935483871</v>
      </c>
      <c r="CU42">
        <v>53.014</v>
      </c>
      <c r="CV42">
        <v>51.642935483871</v>
      </c>
      <c r="CW42">
        <v>52.7255483870968</v>
      </c>
      <c r="CX42">
        <v>53.5622580645161</v>
      </c>
      <c r="CY42">
        <v>1255.47935483871</v>
      </c>
      <c r="CZ42">
        <v>139.519677419355</v>
      </c>
      <c r="DA42">
        <v>0</v>
      </c>
      <c r="DB42">
        <v>140</v>
      </c>
      <c r="DC42">
        <v>0</v>
      </c>
      <c r="DD42">
        <v>1043.94230769231</v>
      </c>
      <c r="DE42">
        <v>-142.043760722267</v>
      </c>
      <c r="DF42">
        <v>-1992.4923080089</v>
      </c>
      <c r="DG42">
        <v>15403.1230769231</v>
      </c>
      <c r="DH42">
        <v>15</v>
      </c>
      <c r="DI42">
        <v>1607283063.6</v>
      </c>
      <c r="DJ42" t="s">
        <v>297</v>
      </c>
      <c r="DK42">
        <v>1607283063.6</v>
      </c>
      <c r="DL42">
        <v>1607283056.6</v>
      </c>
      <c r="DM42">
        <v>1</v>
      </c>
      <c r="DN42">
        <v>-0.514</v>
      </c>
      <c r="DO42">
        <v>-0.104</v>
      </c>
      <c r="DP42">
        <v>-1.805</v>
      </c>
      <c r="DQ42">
        <v>0.617</v>
      </c>
      <c r="DR42">
        <v>1464</v>
      </c>
      <c r="DS42">
        <v>31</v>
      </c>
      <c r="DT42">
        <v>0.05</v>
      </c>
      <c r="DU42">
        <v>0.07</v>
      </c>
      <c r="DV42">
        <v>6.51412911780682</v>
      </c>
      <c r="DW42">
        <v>-0.584450035229973</v>
      </c>
      <c r="DX42">
        <v>0.0512478944988971</v>
      </c>
      <c r="DY42">
        <v>0</v>
      </c>
      <c r="DZ42">
        <v>-9.02910612903226</v>
      </c>
      <c r="EA42">
        <v>0.698980161290364</v>
      </c>
      <c r="EB42">
        <v>0.0613574362650169</v>
      </c>
      <c r="EC42">
        <v>0</v>
      </c>
      <c r="ED42">
        <v>3.01601967741935</v>
      </c>
      <c r="EE42">
        <v>-0.00826790322581596</v>
      </c>
      <c r="EF42">
        <v>0.00241762944927595</v>
      </c>
      <c r="EG42">
        <v>1</v>
      </c>
      <c r="EH42">
        <v>1</v>
      </c>
      <c r="EI42">
        <v>3</v>
      </c>
      <c r="EJ42" t="s">
        <v>333</v>
      </c>
      <c r="EK42">
        <v>100</v>
      </c>
      <c r="EL42">
        <v>100</v>
      </c>
      <c r="EM42">
        <v>-0.618</v>
      </c>
      <c r="EN42">
        <v>0.9171</v>
      </c>
      <c r="EO42">
        <v>-0.456696103518554</v>
      </c>
      <c r="EP42">
        <v>-1.60436505785889e-05</v>
      </c>
      <c r="EQ42">
        <v>-1.15305589960158e-06</v>
      </c>
      <c r="ER42">
        <v>3.65813499827708e-10</v>
      </c>
      <c r="ES42">
        <v>0.617399999999996</v>
      </c>
      <c r="ET42">
        <v>0</v>
      </c>
      <c r="EU42">
        <v>0</v>
      </c>
      <c r="EV42">
        <v>0</v>
      </c>
      <c r="EW42">
        <v>18</v>
      </c>
      <c r="EX42">
        <v>2225</v>
      </c>
      <c r="EY42">
        <v>1</v>
      </c>
      <c r="EZ42">
        <v>25</v>
      </c>
      <c r="FA42">
        <v>84</v>
      </c>
      <c r="FB42">
        <v>84.2</v>
      </c>
      <c r="FC42">
        <v>2</v>
      </c>
      <c r="FD42">
        <v>512.126</v>
      </c>
      <c r="FE42">
        <v>497.398</v>
      </c>
      <c r="FF42">
        <v>38.2428</v>
      </c>
      <c r="FG42">
        <v>37.3407</v>
      </c>
      <c r="FH42">
        <v>30.0002</v>
      </c>
      <c r="FI42">
        <v>37.1029</v>
      </c>
      <c r="FJ42">
        <v>37.1183</v>
      </c>
      <c r="FK42">
        <v>19.3841</v>
      </c>
      <c r="FL42">
        <v>0</v>
      </c>
      <c r="FM42">
        <v>100</v>
      </c>
      <c r="FN42">
        <v>-999.9</v>
      </c>
      <c r="FO42">
        <v>400</v>
      </c>
      <c r="FP42">
        <v>31.3483</v>
      </c>
      <c r="FQ42">
        <v>97.2213</v>
      </c>
      <c r="FR42">
        <v>101.726</v>
      </c>
    </row>
    <row r="43" spans="1:174">
      <c r="A43">
        <v>27</v>
      </c>
      <c r="B43">
        <v>1607288245.5</v>
      </c>
      <c r="C43">
        <v>4772.90000009537</v>
      </c>
      <c r="D43" t="s">
        <v>421</v>
      </c>
      <c r="E43" t="s">
        <v>422</v>
      </c>
      <c r="F43" t="s">
        <v>423</v>
      </c>
      <c r="G43" t="s">
        <v>337</v>
      </c>
      <c r="H43">
        <v>1607288237.75</v>
      </c>
      <c r="I43">
        <f>(J43)/1000</f>
        <v>0</v>
      </c>
      <c r="J43">
        <f>1000*CA43*AH43*(BW43-BX43)/(100*BP43*(1000-AH43*BW43))</f>
        <v>0</v>
      </c>
      <c r="K43">
        <f>CA43*AH43*(BV43-BU43*(1000-AH43*BX43)/(1000-AH43*BW43))/(100*BP43)</f>
        <v>0</v>
      </c>
      <c r="L43">
        <f>BU43 - IF(AH43&gt;1, K43*BP43*100.0/(AJ43*CI43), 0)</f>
        <v>0</v>
      </c>
      <c r="M43">
        <f>((S43-I43/2)*L43-K43)/(S43+I43/2)</f>
        <v>0</v>
      </c>
      <c r="N43">
        <f>M43*(CB43+CC43)/1000.0</f>
        <v>0</v>
      </c>
      <c r="O43">
        <f>(BU43 - IF(AH43&gt;1, K43*BP43*100.0/(AJ43*CI43), 0))*(CB43+CC43)/1000.0</f>
        <v>0</v>
      </c>
      <c r="P43">
        <f>2.0/((1/R43-1/Q43)+SIGN(R43)*SQRT((1/R43-1/Q43)*(1/R43-1/Q43) + 4*BQ43/((BQ43+1)*(BQ43+1))*(2*1/R43*1/Q43-1/Q43*1/Q43)))</f>
        <v>0</v>
      </c>
      <c r="Q43">
        <f>IF(LEFT(BR43,1)&lt;&gt;"0",IF(LEFT(BR43,1)="1",3.0,BS43),$D$5+$E$5*(CI43*CB43/($K$5*1000))+$F$5*(CI43*CB43/($K$5*1000))*MAX(MIN(BP43,$J$5),$I$5)*MAX(MIN(BP43,$J$5),$I$5)+$G$5*MAX(MIN(BP43,$J$5),$I$5)*(CI43*CB43/($K$5*1000))+$H$5*(CI43*CB43/($K$5*1000))*(CI43*CB43/($K$5*1000)))</f>
        <v>0</v>
      </c>
      <c r="R43">
        <f>I43*(1000-(1000*0.61365*exp(17.502*V43/(240.97+V43))/(CB43+CC43)+BW43)/2)/(1000*0.61365*exp(17.502*V43/(240.97+V43))/(CB43+CC43)-BW43)</f>
        <v>0</v>
      </c>
      <c r="S43">
        <f>1/((BQ43+1)/(P43/1.6)+1/(Q43/1.37)) + BQ43/((BQ43+1)/(P43/1.6) + BQ43/(Q43/1.37))</f>
        <v>0</v>
      </c>
      <c r="T43">
        <f>(BM43*BO43)</f>
        <v>0</v>
      </c>
      <c r="U43">
        <f>(CD43+(T43+2*0.95*5.67E-8*(((CD43+$B$7)+273)^4-(CD43+273)^4)-44100*I43)/(1.84*29.3*Q43+8*0.95*5.67E-8*(CD43+273)^3))</f>
        <v>0</v>
      </c>
      <c r="V43">
        <f>($C$7*CE43+$D$7*CF43+$E$7*U43)</f>
        <v>0</v>
      </c>
      <c r="W43">
        <f>0.61365*exp(17.502*V43/(240.97+V43))</f>
        <v>0</v>
      </c>
      <c r="X43">
        <f>(Y43/Z43*100)</f>
        <v>0</v>
      </c>
      <c r="Y43">
        <f>BW43*(CB43+CC43)/1000</f>
        <v>0</v>
      </c>
      <c r="Z43">
        <f>0.61365*exp(17.502*CD43/(240.97+CD43))</f>
        <v>0</v>
      </c>
      <c r="AA43">
        <f>(W43-BW43*(CB43+CC43)/1000)</f>
        <v>0</v>
      </c>
      <c r="AB43">
        <f>(-I43*44100)</f>
        <v>0</v>
      </c>
      <c r="AC43">
        <f>2*29.3*Q43*0.92*(CD43-V43)</f>
        <v>0</v>
      </c>
      <c r="AD43">
        <f>2*0.95*5.67E-8*(((CD43+$B$7)+273)^4-(V43+273)^4)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MAX(0,($B$13+$C$13*CI43)/(1+$D$13*CI43)*CB43/(CD43+273)*$E$13)</f>
        <v>0</v>
      </c>
      <c r="AK43" t="s">
        <v>293</v>
      </c>
      <c r="AL43">
        <v>10143.9</v>
      </c>
      <c r="AM43">
        <v>715.476923076923</v>
      </c>
      <c r="AN43">
        <v>3262.08</v>
      </c>
      <c r="AO43">
        <f>1-AM43/AN43</f>
        <v>0</v>
      </c>
      <c r="AP43">
        <v>-0.577747479816223</v>
      </c>
      <c r="AQ43" t="s">
        <v>424</v>
      </c>
      <c r="AR43">
        <v>15416.5</v>
      </c>
      <c r="AS43">
        <v>1009.01928</v>
      </c>
      <c r="AT43">
        <v>1406.01</v>
      </c>
      <c r="AU43">
        <f>1-AS43/AT43</f>
        <v>0</v>
      </c>
      <c r="AV43">
        <v>0.5</v>
      </c>
      <c r="AW43">
        <f>BM43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 t="s">
        <v>425</v>
      </c>
      <c r="BC43">
        <v>1009.01928</v>
      </c>
      <c r="BD43">
        <v>734.44</v>
      </c>
      <c r="BE43">
        <f>1-BD43/AT43</f>
        <v>0</v>
      </c>
      <c r="BF43">
        <f>(AT43-BC43)/(AT43-BD43)</f>
        <v>0</v>
      </c>
      <c r="BG43">
        <f>(AN43-AT43)/(AN43-BD43)</f>
        <v>0</v>
      </c>
      <c r="BH43">
        <f>(AT43-BC43)/(AT43-AM43)</f>
        <v>0</v>
      </c>
      <c r="BI43">
        <f>(AN43-AT43)/(AN43-AM43)</f>
        <v>0</v>
      </c>
      <c r="BJ43">
        <f>(BF43*BD43/BC43)</f>
        <v>0</v>
      </c>
      <c r="BK43">
        <f>(1-BJ43)</f>
        <v>0</v>
      </c>
      <c r="BL43">
        <f>$B$11*CJ43+$C$11*CK43+$F$11*CL43*(1-CO43)</f>
        <v>0</v>
      </c>
      <c r="BM43">
        <f>BL43*BN43</f>
        <v>0</v>
      </c>
      <c r="BN43">
        <f>($B$11*$D$9+$C$11*$D$9+$F$11*((CY43+CQ43)/MAX(CY43+CQ43+CZ43, 0.1)*$I$9+CZ43/MAX(CY43+CQ43+CZ43, 0.1)*$J$9))/($B$11+$C$11+$F$11)</f>
        <v>0</v>
      </c>
      <c r="BO43">
        <f>($B$11*$K$9+$C$11*$K$9+$F$11*((CY43+CQ43)/MAX(CY43+CQ43+CZ43, 0.1)*$P$9+CZ43/MAX(CY43+CQ43+CZ43, 0.1)*$Q$9))/($B$11+$C$11+$F$11)</f>
        <v>0</v>
      </c>
      <c r="BP43">
        <v>6</v>
      </c>
      <c r="BQ43">
        <v>0.5</v>
      </c>
      <c r="BR43" t="s">
        <v>296</v>
      </c>
      <c r="BS43">
        <v>2</v>
      </c>
      <c r="BT43">
        <v>1607288237.75</v>
      </c>
      <c r="BU43">
        <v>378.851966666667</v>
      </c>
      <c r="BV43">
        <v>400.001966666667</v>
      </c>
      <c r="BW43">
        <v>35.7448666666667</v>
      </c>
      <c r="BX43">
        <v>29.0538566666667</v>
      </c>
      <c r="BY43">
        <v>379.460766666667</v>
      </c>
      <c r="BZ43">
        <v>34.6485266666667</v>
      </c>
      <c r="CA43">
        <v>500.148533333333</v>
      </c>
      <c r="CB43">
        <v>102.1891</v>
      </c>
      <c r="CC43">
        <v>0.09995631</v>
      </c>
      <c r="CD43">
        <v>39.2335833333333</v>
      </c>
      <c r="CE43">
        <v>38.2688933333333</v>
      </c>
      <c r="CF43">
        <v>999.9</v>
      </c>
      <c r="CG43">
        <v>0</v>
      </c>
      <c r="CH43">
        <v>0</v>
      </c>
      <c r="CI43">
        <v>10002.415</v>
      </c>
      <c r="CJ43">
        <v>0</v>
      </c>
      <c r="CK43">
        <v>818.649366666667</v>
      </c>
      <c r="CL43">
        <v>1400.013</v>
      </c>
      <c r="CM43">
        <v>0.900003433333333</v>
      </c>
      <c r="CN43">
        <v>0.09999651</v>
      </c>
      <c r="CO43">
        <v>0</v>
      </c>
      <c r="CP43">
        <v>1013.665</v>
      </c>
      <c r="CQ43">
        <v>4.99948</v>
      </c>
      <c r="CR43">
        <v>15005.4166666667</v>
      </c>
      <c r="CS43">
        <v>11417.7</v>
      </c>
      <c r="CT43">
        <v>50.7914</v>
      </c>
      <c r="CU43">
        <v>52.9163333333333</v>
      </c>
      <c r="CV43">
        <v>51.5954666666666</v>
      </c>
      <c r="CW43">
        <v>52.5623333333333</v>
      </c>
      <c r="CX43">
        <v>53.4746666666666</v>
      </c>
      <c r="CY43">
        <v>1255.51633333333</v>
      </c>
      <c r="CZ43">
        <v>139.496666666667</v>
      </c>
      <c r="DA43">
        <v>0</v>
      </c>
      <c r="DB43">
        <v>138.799999952316</v>
      </c>
      <c r="DC43">
        <v>0</v>
      </c>
      <c r="DD43">
        <v>1009.01928</v>
      </c>
      <c r="DE43">
        <v>-339.536462051454</v>
      </c>
      <c r="DF43">
        <v>-4739.13077610126</v>
      </c>
      <c r="DG43">
        <v>14942.224</v>
      </c>
      <c r="DH43">
        <v>15</v>
      </c>
      <c r="DI43">
        <v>1607283063.6</v>
      </c>
      <c r="DJ43" t="s">
        <v>297</v>
      </c>
      <c r="DK43">
        <v>1607283063.6</v>
      </c>
      <c r="DL43">
        <v>1607283056.6</v>
      </c>
      <c r="DM43">
        <v>1</v>
      </c>
      <c r="DN43">
        <v>-0.514</v>
      </c>
      <c r="DO43">
        <v>-0.104</v>
      </c>
      <c r="DP43">
        <v>-1.805</v>
      </c>
      <c r="DQ43">
        <v>0.617</v>
      </c>
      <c r="DR43">
        <v>1464</v>
      </c>
      <c r="DS43">
        <v>31</v>
      </c>
      <c r="DT43">
        <v>0.05</v>
      </c>
      <c r="DU43">
        <v>0.07</v>
      </c>
      <c r="DV43">
        <v>15.4424003888603</v>
      </c>
      <c r="DW43">
        <v>0.0228469724111979</v>
      </c>
      <c r="DX43">
        <v>0.0198916493854982</v>
      </c>
      <c r="DY43">
        <v>1</v>
      </c>
      <c r="DZ43">
        <v>-21.1496548387097</v>
      </c>
      <c r="EA43">
        <v>-0.0761709677418673</v>
      </c>
      <c r="EB43">
        <v>0.0309939311302949</v>
      </c>
      <c r="EC43">
        <v>1</v>
      </c>
      <c r="ED43">
        <v>6.68947516129032</v>
      </c>
      <c r="EE43">
        <v>0.315207096774174</v>
      </c>
      <c r="EF43">
        <v>0.0237898080469235</v>
      </c>
      <c r="EG43">
        <v>0</v>
      </c>
      <c r="EH43">
        <v>2</v>
      </c>
      <c r="EI43">
        <v>3</v>
      </c>
      <c r="EJ43" t="s">
        <v>319</v>
      </c>
      <c r="EK43">
        <v>100</v>
      </c>
      <c r="EL43">
        <v>100</v>
      </c>
      <c r="EM43">
        <v>-0.609</v>
      </c>
      <c r="EN43">
        <v>1.0977</v>
      </c>
      <c r="EO43">
        <v>-0.456696103518554</v>
      </c>
      <c r="EP43">
        <v>-1.60436505785889e-05</v>
      </c>
      <c r="EQ43">
        <v>-1.15305589960158e-06</v>
      </c>
      <c r="ER43">
        <v>3.65813499827708e-10</v>
      </c>
      <c r="ES43">
        <v>0.617399999999996</v>
      </c>
      <c r="ET43">
        <v>0</v>
      </c>
      <c r="EU43">
        <v>0</v>
      </c>
      <c r="EV43">
        <v>0</v>
      </c>
      <c r="EW43">
        <v>18</v>
      </c>
      <c r="EX43">
        <v>2225</v>
      </c>
      <c r="EY43">
        <v>1</v>
      </c>
      <c r="EZ43">
        <v>25</v>
      </c>
      <c r="FA43">
        <v>86.4</v>
      </c>
      <c r="FB43">
        <v>86.5</v>
      </c>
      <c r="FC43">
        <v>2</v>
      </c>
      <c r="FD43">
        <v>517.905</v>
      </c>
      <c r="FE43">
        <v>496.807</v>
      </c>
      <c r="FF43">
        <v>38.209</v>
      </c>
      <c r="FG43">
        <v>37.3548</v>
      </c>
      <c r="FH43">
        <v>30.0001</v>
      </c>
      <c r="FI43">
        <v>37.1169</v>
      </c>
      <c r="FJ43">
        <v>37.1322</v>
      </c>
      <c r="FK43">
        <v>19.3814</v>
      </c>
      <c r="FL43">
        <v>0</v>
      </c>
      <c r="FM43">
        <v>100</v>
      </c>
      <c r="FN43">
        <v>-999.9</v>
      </c>
      <c r="FO43">
        <v>400</v>
      </c>
      <c r="FP43">
        <v>31.923</v>
      </c>
      <c r="FQ43">
        <v>97.221</v>
      </c>
      <c r="FR43">
        <v>101.719</v>
      </c>
    </row>
    <row r="44" spans="1:174">
      <c r="A44">
        <v>28</v>
      </c>
      <c r="B44">
        <v>1607288429.5</v>
      </c>
      <c r="C44">
        <v>4956.90000009537</v>
      </c>
      <c r="D44" t="s">
        <v>426</v>
      </c>
      <c r="E44" t="s">
        <v>427</v>
      </c>
      <c r="F44" t="s">
        <v>423</v>
      </c>
      <c r="G44" t="s">
        <v>337</v>
      </c>
      <c r="H44">
        <v>1607288421.75</v>
      </c>
      <c r="I44">
        <f>(J44)/1000</f>
        <v>0</v>
      </c>
      <c r="J44">
        <f>1000*CA44*AH44*(BW44-BX44)/(100*BP44*(1000-AH44*BW44))</f>
        <v>0</v>
      </c>
      <c r="K44">
        <f>CA44*AH44*(BV44-BU44*(1000-AH44*BX44)/(1000-AH44*BW44))/(100*BP44)</f>
        <v>0</v>
      </c>
      <c r="L44">
        <f>BU44 - IF(AH44&gt;1, K44*BP44*100.0/(AJ44*CI44), 0)</f>
        <v>0</v>
      </c>
      <c r="M44">
        <f>((S44-I44/2)*L44-K44)/(S44+I44/2)</f>
        <v>0</v>
      </c>
      <c r="N44">
        <f>M44*(CB44+CC44)/1000.0</f>
        <v>0</v>
      </c>
      <c r="O44">
        <f>(BU44 - IF(AH44&gt;1, K44*BP44*100.0/(AJ44*CI44), 0))*(CB44+CC44)/1000.0</f>
        <v>0</v>
      </c>
      <c r="P44">
        <f>2.0/((1/R44-1/Q44)+SIGN(R44)*SQRT((1/R44-1/Q44)*(1/R44-1/Q44) + 4*BQ44/((BQ44+1)*(BQ44+1))*(2*1/R44*1/Q44-1/Q44*1/Q44)))</f>
        <v>0</v>
      </c>
      <c r="Q44">
        <f>IF(LEFT(BR44,1)&lt;&gt;"0",IF(LEFT(BR44,1)="1",3.0,BS44),$D$5+$E$5*(CI44*CB44/($K$5*1000))+$F$5*(CI44*CB44/($K$5*1000))*MAX(MIN(BP44,$J$5),$I$5)*MAX(MIN(BP44,$J$5),$I$5)+$G$5*MAX(MIN(BP44,$J$5),$I$5)*(CI44*CB44/($K$5*1000))+$H$5*(CI44*CB44/($K$5*1000))*(CI44*CB44/($K$5*1000)))</f>
        <v>0</v>
      </c>
      <c r="R44">
        <f>I44*(1000-(1000*0.61365*exp(17.502*V44/(240.97+V44))/(CB44+CC44)+BW44)/2)/(1000*0.61365*exp(17.502*V44/(240.97+V44))/(CB44+CC44)-BW44)</f>
        <v>0</v>
      </c>
      <c r="S44">
        <f>1/((BQ44+1)/(P44/1.6)+1/(Q44/1.37)) + BQ44/((BQ44+1)/(P44/1.6) + BQ44/(Q44/1.37))</f>
        <v>0</v>
      </c>
      <c r="T44">
        <f>(BM44*BO44)</f>
        <v>0</v>
      </c>
      <c r="U44">
        <f>(CD44+(T44+2*0.95*5.67E-8*(((CD44+$B$7)+273)^4-(CD44+273)^4)-44100*I44)/(1.84*29.3*Q44+8*0.95*5.67E-8*(CD44+273)^3))</f>
        <v>0</v>
      </c>
      <c r="V44">
        <f>($C$7*CE44+$D$7*CF44+$E$7*U44)</f>
        <v>0</v>
      </c>
      <c r="W44">
        <f>0.61365*exp(17.502*V44/(240.97+V44))</f>
        <v>0</v>
      </c>
      <c r="X44">
        <f>(Y44/Z44*100)</f>
        <v>0</v>
      </c>
      <c r="Y44">
        <f>BW44*(CB44+CC44)/1000</f>
        <v>0</v>
      </c>
      <c r="Z44">
        <f>0.61365*exp(17.502*CD44/(240.97+CD44))</f>
        <v>0</v>
      </c>
      <c r="AA44">
        <f>(W44-BW44*(CB44+CC44)/1000)</f>
        <v>0</v>
      </c>
      <c r="AB44">
        <f>(-I44*44100)</f>
        <v>0</v>
      </c>
      <c r="AC44">
        <f>2*29.3*Q44*0.92*(CD44-V44)</f>
        <v>0</v>
      </c>
      <c r="AD44">
        <f>2*0.95*5.67E-8*(((CD44+$B$7)+273)^4-(V44+273)^4)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MAX(0,($B$13+$C$13*CI44)/(1+$D$13*CI44)*CB44/(CD44+273)*$E$13)</f>
        <v>0</v>
      </c>
      <c r="AK44" t="s">
        <v>293</v>
      </c>
      <c r="AL44">
        <v>10143.9</v>
      </c>
      <c r="AM44">
        <v>715.476923076923</v>
      </c>
      <c r="AN44">
        <v>3262.08</v>
      </c>
      <c r="AO44">
        <f>1-AM44/AN44</f>
        <v>0</v>
      </c>
      <c r="AP44">
        <v>-0.577747479816223</v>
      </c>
      <c r="AQ44" t="s">
        <v>428</v>
      </c>
      <c r="AR44">
        <v>15423</v>
      </c>
      <c r="AS44">
        <v>1023.89388</v>
      </c>
      <c r="AT44">
        <v>1455.05</v>
      </c>
      <c r="AU44">
        <f>1-AS44/AT44</f>
        <v>0</v>
      </c>
      <c r="AV44">
        <v>0.5</v>
      </c>
      <c r="AW44">
        <f>BM44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 t="s">
        <v>429</v>
      </c>
      <c r="BC44">
        <v>1023.89388</v>
      </c>
      <c r="BD44">
        <v>731.01</v>
      </c>
      <c r="BE44">
        <f>1-BD44/AT44</f>
        <v>0</v>
      </c>
      <c r="BF44">
        <f>(AT44-BC44)/(AT44-BD44)</f>
        <v>0</v>
      </c>
      <c r="BG44">
        <f>(AN44-AT44)/(AN44-BD44)</f>
        <v>0</v>
      </c>
      <c r="BH44">
        <f>(AT44-BC44)/(AT44-AM44)</f>
        <v>0</v>
      </c>
      <c r="BI44">
        <f>(AN44-AT44)/(AN44-AM44)</f>
        <v>0</v>
      </c>
      <c r="BJ44">
        <f>(BF44*BD44/BC44)</f>
        <v>0</v>
      </c>
      <c r="BK44">
        <f>(1-BJ44)</f>
        <v>0</v>
      </c>
      <c r="BL44">
        <f>$B$11*CJ44+$C$11*CK44+$F$11*CL44*(1-CO44)</f>
        <v>0</v>
      </c>
      <c r="BM44">
        <f>BL44*BN44</f>
        <v>0</v>
      </c>
      <c r="BN44">
        <f>($B$11*$D$9+$C$11*$D$9+$F$11*((CY44+CQ44)/MAX(CY44+CQ44+CZ44, 0.1)*$I$9+CZ44/MAX(CY44+CQ44+CZ44, 0.1)*$J$9))/($B$11+$C$11+$F$11)</f>
        <v>0</v>
      </c>
      <c r="BO44">
        <f>($B$11*$K$9+$C$11*$K$9+$F$11*((CY44+CQ44)/MAX(CY44+CQ44+CZ44, 0.1)*$P$9+CZ44/MAX(CY44+CQ44+CZ44, 0.1)*$Q$9))/($B$11+$C$11+$F$11)</f>
        <v>0</v>
      </c>
      <c r="BP44">
        <v>6</v>
      </c>
      <c r="BQ44">
        <v>0.5</v>
      </c>
      <c r="BR44" t="s">
        <v>296</v>
      </c>
      <c r="BS44">
        <v>2</v>
      </c>
      <c r="BT44">
        <v>1607288421.75</v>
      </c>
      <c r="BU44">
        <v>382.448833333333</v>
      </c>
      <c r="BV44">
        <v>399.992633333333</v>
      </c>
      <c r="BW44">
        <v>34.27194</v>
      </c>
      <c r="BX44">
        <v>29.13875</v>
      </c>
      <c r="BY44">
        <v>383.060466666667</v>
      </c>
      <c r="BZ44">
        <v>33.2464433333333</v>
      </c>
      <c r="CA44">
        <v>500.146133333333</v>
      </c>
      <c r="CB44">
        <v>102.186933333333</v>
      </c>
      <c r="CC44">
        <v>0.100004036666667</v>
      </c>
      <c r="CD44">
        <v>39.3566766666667</v>
      </c>
      <c r="CE44">
        <v>38.7495933333333</v>
      </c>
      <c r="CF44">
        <v>999.9</v>
      </c>
      <c r="CG44">
        <v>0</v>
      </c>
      <c r="CH44">
        <v>0</v>
      </c>
      <c r="CI44">
        <v>10000.083</v>
      </c>
      <c r="CJ44">
        <v>0</v>
      </c>
      <c r="CK44">
        <v>646.306033333333</v>
      </c>
      <c r="CL44">
        <v>1400.00833333333</v>
      </c>
      <c r="CM44">
        <v>0.900004333333333</v>
      </c>
      <c r="CN44">
        <v>0.09999567</v>
      </c>
      <c r="CO44">
        <v>0</v>
      </c>
      <c r="CP44">
        <v>1026.77163333333</v>
      </c>
      <c r="CQ44">
        <v>4.99948</v>
      </c>
      <c r="CR44">
        <v>15917.7633333333</v>
      </c>
      <c r="CS44">
        <v>11417.6633333333</v>
      </c>
      <c r="CT44">
        <v>50.6851</v>
      </c>
      <c r="CU44">
        <v>52.6061</v>
      </c>
      <c r="CV44">
        <v>51.4454</v>
      </c>
      <c r="CW44">
        <v>52.4600333333333</v>
      </c>
      <c r="CX44">
        <v>53.3497</v>
      </c>
      <c r="CY44">
        <v>1255.51433333333</v>
      </c>
      <c r="CZ44">
        <v>139.494</v>
      </c>
      <c r="DA44">
        <v>0</v>
      </c>
      <c r="DB44">
        <v>183</v>
      </c>
      <c r="DC44">
        <v>0</v>
      </c>
      <c r="DD44">
        <v>1023.89388</v>
      </c>
      <c r="DE44">
        <v>-427.19415321638</v>
      </c>
      <c r="DF44">
        <v>-6001.48460630375</v>
      </c>
      <c r="DG44">
        <v>15877.516</v>
      </c>
      <c r="DH44">
        <v>15</v>
      </c>
      <c r="DI44">
        <v>1607283063.6</v>
      </c>
      <c r="DJ44" t="s">
        <v>297</v>
      </c>
      <c r="DK44">
        <v>1607283063.6</v>
      </c>
      <c r="DL44">
        <v>1607283056.6</v>
      </c>
      <c r="DM44">
        <v>1</v>
      </c>
      <c r="DN44">
        <v>-0.514</v>
      </c>
      <c r="DO44">
        <v>-0.104</v>
      </c>
      <c r="DP44">
        <v>-1.805</v>
      </c>
      <c r="DQ44">
        <v>0.617</v>
      </c>
      <c r="DR44">
        <v>1464</v>
      </c>
      <c r="DS44">
        <v>31</v>
      </c>
      <c r="DT44">
        <v>0.05</v>
      </c>
      <c r="DU44">
        <v>0.07</v>
      </c>
      <c r="DV44">
        <v>12.9417756172592</v>
      </c>
      <c r="DW44">
        <v>-1.0093630606767</v>
      </c>
      <c r="DX44">
        <v>0.0765645989126802</v>
      </c>
      <c r="DY44">
        <v>0</v>
      </c>
      <c r="DZ44">
        <v>-17.5483161290323</v>
      </c>
      <c r="EA44">
        <v>1.12783064516131</v>
      </c>
      <c r="EB44">
        <v>0.0856674971178392</v>
      </c>
      <c r="EC44">
        <v>0</v>
      </c>
      <c r="ED44">
        <v>5.13196387096774</v>
      </c>
      <c r="EE44">
        <v>0.184859999999995</v>
      </c>
      <c r="EF44">
        <v>0.0148099699804578</v>
      </c>
      <c r="EG44">
        <v>1</v>
      </c>
      <c r="EH44">
        <v>1</v>
      </c>
      <c r="EI44">
        <v>3</v>
      </c>
      <c r="EJ44" t="s">
        <v>333</v>
      </c>
      <c r="EK44">
        <v>100</v>
      </c>
      <c r="EL44">
        <v>100</v>
      </c>
      <c r="EM44">
        <v>-0.612</v>
      </c>
      <c r="EN44">
        <v>1.0262</v>
      </c>
      <c r="EO44">
        <v>-0.456696103518554</v>
      </c>
      <c r="EP44">
        <v>-1.60436505785889e-05</v>
      </c>
      <c r="EQ44">
        <v>-1.15305589960158e-06</v>
      </c>
      <c r="ER44">
        <v>3.65813499827708e-10</v>
      </c>
      <c r="ES44">
        <v>0.617399999999996</v>
      </c>
      <c r="ET44">
        <v>0</v>
      </c>
      <c r="EU44">
        <v>0</v>
      </c>
      <c r="EV44">
        <v>0</v>
      </c>
      <c r="EW44">
        <v>18</v>
      </c>
      <c r="EX44">
        <v>2225</v>
      </c>
      <c r="EY44">
        <v>1</v>
      </c>
      <c r="EZ44">
        <v>25</v>
      </c>
      <c r="FA44">
        <v>89.4</v>
      </c>
      <c r="FB44">
        <v>89.5</v>
      </c>
      <c r="FC44">
        <v>2</v>
      </c>
      <c r="FD44">
        <v>514.09</v>
      </c>
      <c r="FE44">
        <v>494.566</v>
      </c>
      <c r="FF44">
        <v>38.2497</v>
      </c>
      <c r="FG44">
        <v>37.5457</v>
      </c>
      <c r="FH44">
        <v>30.0008</v>
      </c>
      <c r="FI44">
        <v>37.2531</v>
      </c>
      <c r="FJ44">
        <v>37.2639</v>
      </c>
      <c r="FK44">
        <v>19.3925</v>
      </c>
      <c r="FL44">
        <v>0</v>
      </c>
      <c r="FM44">
        <v>100</v>
      </c>
      <c r="FN44">
        <v>-999.9</v>
      </c>
      <c r="FO44">
        <v>400</v>
      </c>
      <c r="FP44">
        <v>35.3984</v>
      </c>
      <c r="FQ44">
        <v>97.1783</v>
      </c>
      <c r="FR44">
        <v>101.668</v>
      </c>
    </row>
    <row r="45" spans="1:174">
      <c r="A45">
        <v>29</v>
      </c>
      <c r="B45">
        <v>1607288573</v>
      </c>
      <c r="C45">
        <v>5100.40000009537</v>
      </c>
      <c r="D45" t="s">
        <v>430</v>
      </c>
      <c r="E45" t="s">
        <v>431</v>
      </c>
      <c r="F45" t="s">
        <v>372</v>
      </c>
      <c r="G45" t="s">
        <v>292</v>
      </c>
      <c r="H45">
        <v>1607288565.25</v>
      </c>
      <c r="I45">
        <f>(J45)/1000</f>
        <v>0</v>
      </c>
      <c r="J45">
        <f>1000*CA45*AH45*(BW45-BX45)/(100*BP45*(1000-AH45*BW45))</f>
        <v>0</v>
      </c>
      <c r="K45">
        <f>CA45*AH45*(BV45-BU45*(1000-AH45*BX45)/(1000-AH45*BW45))/(100*BP45)</f>
        <v>0</v>
      </c>
      <c r="L45">
        <f>BU45 - IF(AH45&gt;1, K45*BP45*100.0/(AJ45*CI45), 0)</f>
        <v>0</v>
      </c>
      <c r="M45">
        <f>((S45-I45/2)*L45-K45)/(S45+I45/2)</f>
        <v>0</v>
      </c>
      <c r="N45">
        <f>M45*(CB45+CC45)/1000.0</f>
        <v>0</v>
      </c>
      <c r="O45">
        <f>(BU45 - IF(AH45&gt;1, K45*BP45*100.0/(AJ45*CI45), 0))*(CB45+CC45)/1000.0</f>
        <v>0</v>
      </c>
      <c r="P45">
        <f>2.0/((1/R45-1/Q45)+SIGN(R45)*SQRT((1/R45-1/Q45)*(1/R45-1/Q45) + 4*BQ45/((BQ45+1)*(BQ45+1))*(2*1/R45*1/Q45-1/Q45*1/Q45)))</f>
        <v>0</v>
      </c>
      <c r="Q45">
        <f>IF(LEFT(BR45,1)&lt;&gt;"0",IF(LEFT(BR45,1)="1",3.0,BS45),$D$5+$E$5*(CI45*CB45/($K$5*1000))+$F$5*(CI45*CB45/($K$5*1000))*MAX(MIN(BP45,$J$5),$I$5)*MAX(MIN(BP45,$J$5),$I$5)+$G$5*MAX(MIN(BP45,$J$5),$I$5)*(CI45*CB45/($K$5*1000))+$H$5*(CI45*CB45/($K$5*1000))*(CI45*CB45/($K$5*1000)))</f>
        <v>0</v>
      </c>
      <c r="R45">
        <f>I45*(1000-(1000*0.61365*exp(17.502*V45/(240.97+V45))/(CB45+CC45)+BW45)/2)/(1000*0.61365*exp(17.502*V45/(240.97+V45))/(CB45+CC45)-BW45)</f>
        <v>0</v>
      </c>
      <c r="S45">
        <f>1/((BQ45+1)/(P45/1.6)+1/(Q45/1.37)) + BQ45/((BQ45+1)/(P45/1.6) + BQ45/(Q45/1.37))</f>
        <v>0</v>
      </c>
      <c r="T45">
        <f>(BM45*BO45)</f>
        <v>0</v>
      </c>
      <c r="U45">
        <f>(CD45+(T45+2*0.95*5.67E-8*(((CD45+$B$7)+273)^4-(CD45+273)^4)-44100*I45)/(1.84*29.3*Q45+8*0.95*5.67E-8*(CD45+273)^3))</f>
        <v>0</v>
      </c>
      <c r="V45">
        <f>($C$7*CE45+$D$7*CF45+$E$7*U45)</f>
        <v>0</v>
      </c>
      <c r="W45">
        <f>0.61365*exp(17.502*V45/(240.97+V45))</f>
        <v>0</v>
      </c>
      <c r="X45">
        <f>(Y45/Z45*100)</f>
        <v>0</v>
      </c>
      <c r="Y45">
        <f>BW45*(CB45+CC45)/1000</f>
        <v>0</v>
      </c>
      <c r="Z45">
        <f>0.61365*exp(17.502*CD45/(240.97+CD45))</f>
        <v>0</v>
      </c>
      <c r="AA45">
        <f>(W45-BW45*(CB45+CC45)/1000)</f>
        <v>0</v>
      </c>
      <c r="AB45">
        <f>(-I45*44100)</f>
        <v>0</v>
      </c>
      <c r="AC45">
        <f>2*29.3*Q45*0.92*(CD45-V45)</f>
        <v>0</v>
      </c>
      <c r="AD45">
        <f>2*0.95*5.67E-8*(((CD45+$B$7)+273)^4-(V45+273)^4)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MAX(0,($B$13+$C$13*CI45)/(1+$D$13*CI45)*CB45/(CD45+273)*$E$13)</f>
        <v>0</v>
      </c>
      <c r="AK45" t="s">
        <v>293</v>
      </c>
      <c r="AL45">
        <v>10143.9</v>
      </c>
      <c r="AM45">
        <v>715.476923076923</v>
      </c>
      <c r="AN45">
        <v>3262.08</v>
      </c>
      <c r="AO45">
        <f>1-AM45/AN45</f>
        <v>0</v>
      </c>
      <c r="AP45">
        <v>-0.577747479816223</v>
      </c>
      <c r="AQ45" t="s">
        <v>432</v>
      </c>
      <c r="AR45">
        <v>15360.9</v>
      </c>
      <c r="AS45">
        <v>878.546</v>
      </c>
      <c r="AT45">
        <v>1075.61</v>
      </c>
      <c r="AU45">
        <f>1-AS45/AT45</f>
        <v>0</v>
      </c>
      <c r="AV45">
        <v>0.5</v>
      </c>
      <c r="AW45">
        <f>BM45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 t="s">
        <v>433</v>
      </c>
      <c r="BC45">
        <v>878.546</v>
      </c>
      <c r="BD45">
        <v>697.01</v>
      </c>
      <c r="BE45">
        <f>1-BD45/AT45</f>
        <v>0</v>
      </c>
      <c r="BF45">
        <f>(AT45-BC45)/(AT45-BD45)</f>
        <v>0</v>
      </c>
      <c r="BG45">
        <f>(AN45-AT45)/(AN45-BD45)</f>
        <v>0</v>
      </c>
      <c r="BH45">
        <f>(AT45-BC45)/(AT45-AM45)</f>
        <v>0</v>
      </c>
      <c r="BI45">
        <f>(AN45-AT45)/(AN45-AM45)</f>
        <v>0</v>
      </c>
      <c r="BJ45">
        <f>(BF45*BD45/BC45)</f>
        <v>0</v>
      </c>
      <c r="BK45">
        <f>(1-BJ45)</f>
        <v>0</v>
      </c>
      <c r="BL45">
        <f>$B$11*CJ45+$C$11*CK45+$F$11*CL45*(1-CO45)</f>
        <v>0</v>
      </c>
      <c r="BM45">
        <f>BL45*BN45</f>
        <v>0</v>
      </c>
      <c r="BN45">
        <f>($B$11*$D$9+$C$11*$D$9+$F$11*((CY45+CQ45)/MAX(CY45+CQ45+CZ45, 0.1)*$I$9+CZ45/MAX(CY45+CQ45+CZ45, 0.1)*$J$9))/($B$11+$C$11+$F$11)</f>
        <v>0</v>
      </c>
      <c r="BO45">
        <f>($B$11*$K$9+$C$11*$K$9+$F$11*((CY45+CQ45)/MAX(CY45+CQ45+CZ45, 0.1)*$P$9+CZ45/MAX(CY45+CQ45+CZ45, 0.1)*$Q$9))/($B$11+$C$11+$F$11)</f>
        <v>0</v>
      </c>
      <c r="BP45">
        <v>6</v>
      </c>
      <c r="BQ45">
        <v>0.5</v>
      </c>
      <c r="BR45" t="s">
        <v>296</v>
      </c>
      <c r="BS45">
        <v>2</v>
      </c>
      <c r="BT45">
        <v>1607288565.25</v>
      </c>
      <c r="BU45">
        <v>391.249366666667</v>
      </c>
      <c r="BV45">
        <v>399.9763</v>
      </c>
      <c r="BW45">
        <v>32.2807133333333</v>
      </c>
      <c r="BX45">
        <v>29.1083466666667</v>
      </c>
      <c r="BY45">
        <v>391.867366666667</v>
      </c>
      <c r="BZ45">
        <v>31.3514666666667</v>
      </c>
      <c r="CA45">
        <v>500.141966666667</v>
      </c>
      <c r="CB45">
        <v>102.197866666667</v>
      </c>
      <c r="CC45">
        <v>0.100004416666667</v>
      </c>
      <c r="CD45">
        <v>39.6540666666667</v>
      </c>
      <c r="CE45">
        <v>39.60737</v>
      </c>
      <c r="CF45">
        <v>999.9</v>
      </c>
      <c r="CG45">
        <v>0</v>
      </c>
      <c r="CH45">
        <v>0</v>
      </c>
      <c r="CI45">
        <v>9997.58133333333</v>
      </c>
      <c r="CJ45">
        <v>0</v>
      </c>
      <c r="CK45">
        <v>626.607833333333</v>
      </c>
      <c r="CL45">
        <v>1400.00666666667</v>
      </c>
      <c r="CM45">
        <v>0.8999971</v>
      </c>
      <c r="CN45">
        <v>0.100002786666667</v>
      </c>
      <c r="CO45">
        <v>0</v>
      </c>
      <c r="CP45">
        <v>878.466466666667</v>
      </c>
      <c r="CQ45">
        <v>4.99948</v>
      </c>
      <c r="CR45">
        <v>13236.35</v>
      </c>
      <c r="CS45">
        <v>11417.61</v>
      </c>
      <c r="CT45">
        <v>50.6102333333333</v>
      </c>
      <c r="CU45">
        <v>52.4246</v>
      </c>
      <c r="CV45">
        <v>51.379</v>
      </c>
      <c r="CW45">
        <v>52.1768</v>
      </c>
      <c r="CX45">
        <v>53.3289666666667</v>
      </c>
      <c r="CY45">
        <v>1255.50133333333</v>
      </c>
      <c r="CZ45">
        <v>139.505333333333</v>
      </c>
      <c r="DA45">
        <v>0</v>
      </c>
      <c r="DB45">
        <v>142.299999952316</v>
      </c>
      <c r="DC45">
        <v>0</v>
      </c>
      <c r="DD45">
        <v>878.546</v>
      </c>
      <c r="DE45">
        <v>-90.0602393750553</v>
      </c>
      <c r="DF45">
        <v>-1269.73675323728</v>
      </c>
      <c r="DG45">
        <v>13237.3153846154</v>
      </c>
      <c r="DH45">
        <v>15</v>
      </c>
      <c r="DI45">
        <v>1607283063.6</v>
      </c>
      <c r="DJ45" t="s">
        <v>297</v>
      </c>
      <c r="DK45">
        <v>1607283063.6</v>
      </c>
      <c r="DL45">
        <v>1607283056.6</v>
      </c>
      <c r="DM45">
        <v>1</v>
      </c>
      <c r="DN45">
        <v>-0.514</v>
      </c>
      <c r="DO45">
        <v>-0.104</v>
      </c>
      <c r="DP45">
        <v>-1.805</v>
      </c>
      <c r="DQ45">
        <v>0.617</v>
      </c>
      <c r="DR45">
        <v>1464</v>
      </c>
      <c r="DS45">
        <v>31</v>
      </c>
      <c r="DT45">
        <v>0.05</v>
      </c>
      <c r="DU45">
        <v>0.07</v>
      </c>
      <c r="DV45">
        <v>6.22710274839151</v>
      </c>
      <c r="DW45">
        <v>-0.942319573647599</v>
      </c>
      <c r="DX45">
        <v>0.0775453249628016</v>
      </c>
      <c r="DY45">
        <v>0</v>
      </c>
      <c r="DZ45">
        <v>-8.74449774193548</v>
      </c>
      <c r="EA45">
        <v>1.18960500000003</v>
      </c>
      <c r="EB45">
        <v>0.0965106309273642</v>
      </c>
      <c r="EC45">
        <v>0</v>
      </c>
      <c r="ED45">
        <v>3.17597580645161</v>
      </c>
      <c r="EE45">
        <v>-0.297244354838718</v>
      </c>
      <c r="EF45">
        <v>0.0222525358865432</v>
      </c>
      <c r="EG45">
        <v>0</v>
      </c>
      <c r="EH45">
        <v>0</v>
      </c>
      <c r="EI45">
        <v>3</v>
      </c>
      <c r="EJ45" t="s">
        <v>298</v>
      </c>
      <c r="EK45">
        <v>100</v>
      </c>
      <c r="EL45">
        <v>100</v>
      </c>
      <c r="EM45">
        <v>-0.618</v>
      </c>
      <c r="EN45">
        <v>0.9271</v>
      </c>
      <c r="EO45">
        <v>-0.456696103518554</v>
      </c>
      <c r="EP45">
        <v>-1.60436505785889e-05</v>
      </c>
      <c r="EQ45">
        <v>-1.15305589960158e-06</v>
      </c>
      <c r="ER45">
        <v>3.65813499827708e-10</v>
      </c>
      <c r="ES45">
        <v>0.617399999999996</v>
      </c>
      <c r="ET45">
        <v>0</v>
      </c>
      <c r="EU45">
        <v>0</v>
      </c>
      <c r="EV45">
        <v>0</v>
      </c>
      <c r="EW45">
        <v>18</v>
      </c>
      <c r="EX45">
        <v>2225</v>
      </c>
      <c r="EY45">
        <v>1</v>
      </c>
      <c r="EZ45">
        <v>25</v>
      </c>
      <c r="FA45">
        <v>91.8</v>
      </c>
      <c r="FB45">
        <v>91.9</v>
      </c>
      <c r="FC45">
        <v>2</v>
      </c>
      <c r="FD45">
        <v>514.669</v>
      </c>
      <c r="FE45">
        <v>493.823</v>
      </c>
      <c r="FF45">
        <v>38.4797</v>
      </c>
      <c r="FG45">
        <v>37.8169</v>
      </c>
      <c r="FH45">
        <v>30.0007</v>
      </c>
      <c r="FI45">
        <v>37.4623</v>
      </c>
      <c r="FJ45">
        <v>37.468</v>
      </c>
      <c r="FK45">
        <v>19.4048</v>
      </c>
      <c r="FL45">
        <v>0</v>
      </c>
      <c r="FM45">
        <v>100</v>
      </c>
      <c r="FN45">
        <v>-999.9</v>
      </c>
      <c r="FO45">
        <v>400</v>
      </c>
      <c r="FP45">
        <v>34.1006</v>
      </c>
      <c r="FQ45">
        <v>97.1355</v>
      </c>
      <c r="FR45">
        <v>101.621</v>
      </c>
    </row>
    <row r="46" spans="1:174">
      <c r="A46">
        <v>30</v>
      </c>
      <c r="B46">
        <v>1607288722.5</v>
      </c>
      <c r="C46">
        <v>5249.90000009537</v>
      </c>
      <c r="D46" t="s">
        <v>434</v>
      </c>
      <c r="E46" t="s">
        <v>435</v>
      </c>
      <c r="F46" t="s">
        <v>372</v>
      </c>
      <c r="G46" t="s">
        <v>292</v>
      </c>
      <c r="H46">
        <v>1607288714.5</v>
      </c>
      <c r="I46">
        <f>(J46)/1000</f>
        <v>0</v>
      </c>
      <c r="J46">
        <f>1000*CA46*AH46*(BW46-BX46)/(100*BP46*(1000-AH46*BW46))</f>
        <v>0</v>
      </c>
      <c r="K46">
        <f>CA46*AH46*(BV46-BU46*(1000-AH46*BX46)/(1000-AH46*BW46))/(100*BP46)</f>
        <v>0</v>
      </c>
      <c r="L46">
        <f>BU46 - IF(AH46&gt;1, K46*BP46*100.0/(AJ46*CI46), 0)</f>
        <v>0</v>
      </c>
      <c r="M46">
        <f>((S46-I46/2)*L46-K46)/(S46+I46/2)</f>
        <v>0</v>
      </c>
      <c r="N46">
        <f>M46*(CB46+CC46)/1000.0</f>
        <v>0</v>
      </c>
      <c r="O46">
        <f>(BU46 - IF(AH46&gt;1, K46*BP46*100.0/(AJ46*CI46), 0))*(CB46+CC46)/1000.0</f>
        <v>0</v>
      </c>
      <c r="P46">
        <f>2.0/((1/R46-1/Q46)+SIGN(R46)*SQRT((1/R46-1/Q46)*(1/R46-1/Q46) + 4*BQ46/((BQ46+1)*(BQ46+1))*(2*1/R46*1/Q46-1/Q46*1/Q46)))</f>
        <v>0</v>
      </c>
      <c r="Q46">
        <f>IF(LEFT(BR46,1)&lt;&gt;"0",IF(LEFT(BR46,1)="1",3.0,BS46),$D$5+$E$5*(CI46*CB46/($K$5*1000))+$F$5*(CI46*CB46/($K$5*1000))*MAX(MIN(BP46,$J$5),$I$5)*MAX(MIN(BP46,$J$5),$I$5)+$G$5*MAX(MIN(BP46,$J$5),$I$5)*(CI46*CB46/($K$5*1000))+$H$5*(CI46*CB46/($K$5*1000))*(CI46*CB46/($K$5*1000)))</f>
        <v>0</v>
      </c>
      <c r="R46">
        <f>I46*(1000-(1000*0.61365*exp(17.502*V46/(240.97+V46))/(CB46+CC46)+BW46)/2)/(1000*0.61365*exp(17.502*V46/(240.97+V46))/(CB46+CC46)-BW46)</f>
        <v>0</v>
      </c>
      <c r="S46">
        <f>1/((BQ46+1)/(P46/1.6)+1/(Q46/1.37)) + BQ46/((BQ46+1)/(P46/1.6) + BQ46/(Q46/1.37))</f>
        <v>0</v>
      </c>
      <c r="T46">
        <f>(BM46*BO46)</f>
        <v>0</v>
      </c>
      <c r="U46">
        <f>(CD46+(T46+2*0.95*5.67E-8*(((CD46+$B$7)+273)^4-(CD46+273)^4)-44100*I46)/(1.84*29.3*Q46+8*0.95*5.67E-8*(CD46+273)^3))</f>
        <v>0</v>
      </c>
      <c r="V46">
        <f>($C$7*CE46+$D$7*CF46+$E$7*U46)</f>
        <v>0</v>
      </c>
      <c r="W46">
        <f>0.61365*exp(17.502*V46/(240.97+V46))</f>
        <v>0</v>
      </c>
      <c r="X46">
        <f>(Y46/Z46*100)</f>
        <v>0</v>
      </c>
      <c r="Y46">
        <f>BW46*(CB46+CC46)/1000</f>
        <v>0</v>
      </c>
      <c r="Z46">
        <f>0.61365*exp(17.502*CD46/(240.97+CD46))</f>
        <v>0</v>
      </c>
      <c r="AA46">
        <f>(W46-BW46*(CB46+CC46)/1000)</f>
        <v>0</v>
      </c>
      <c r="AB46">
        <f>(-I46*44100)</f>
        <v>0</v>
      </c>
      <c r="AC46">
        <f>2*29.3*Q46*0.92*(CD46-V46)</f>
        <v>0</v>
      </c>
      <c r="AD46">
        <f>2*0.95*5.67E-8*(((CD46+$B$7)+273)^4-(V46+273)^4)</f>
        <v>0</v>
      </c>
      <c r="AE46">
        <f>T46+AD46+AB46+AC46</f>
        <v>0</v>
      </c>
      <c r="AF46">
        <v>4</v>
      </c>
      <c r="AG46">
        <v>1</v>
      </c>
      <c r="AH46">
        <f>IF(AF46*$H$13&gt;=AJ46,1.0,(AJ46/(AJ46-AF46*$H$13)))</f>
        <v>0</v>
      </c>
      <c r="AI46">
        <f>(AH46-1)*100</f>
        <v>0</v>
      </c>
      <c r="AJ46">
        <f>MAX(0,($B$13+$C$13*CI46)/(1+$D$13*CI46)*CB46/(CD46+273)*$E$13)</f>
        <v>0</v>
      </c>
      <c r="AK46" t="s">
        <v>293</v>
      </c>
      <c r="AL46">
        <v>10143.9</v>
      </c>
      <c r="AM46">
        <v>715.476923076923</v>
      </c>
      <c r="AN46">
        <v>3262.08</v>
      </c>
      <c r="AO46">
        <f>1-AM46/AN46</f>
        <v>0</v>
      </c>
      <c r="AP46">
        <v>-0.577747479816223</v>
      </c>
      <c r="AQ46" t="s">
        <v>436</v>
      </c>
      <c r="AR46">
        <v>15346.1</v>
      </c>
      <c r="AS46">
        <v>838.728076923077</v>
      </c>
      <c r="AT46">
        <v>1057.49</v>
      </c>
      <c r="AU46">
        <f>1-AS46/AT46</f>
        <v>0</v>
      </c>
      <c r="AV46">
        <v>0.5</v>
      </c>
      <c r="AW46">
        <f>BM46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 t="s">
        <v>437</v>
      </c>
      <c r="BC46">
        <v>838.728076923077</v>
      </c>
      <c r="BD46">
        <v>683.13</v>
      </c>
      <c r="BE46">
        <f>1-BD46/AT46</f>
        <v>0</v>
      </c>
      <c r="BF46">
        <f>(AT46-BC46)/(AT46-BD46)</f>
        <v>0</v>
      </c>
      <c r="BG46">
        <f>(AN46-AT46)/(AN46-BD46)</f>
        <v>0</v>
      </c>
      <c r="BH46">
        <f>(AT46-BC46)/(AT46-AM46)</f>
        <v>0</v>
      </c>
      <c r="BI46">
        <f>(AN46-AT46)/(AN46-AM46)</f>
        <v>0</v>
      </c>
      <c r="BJ46">
        <f>(BF46*BD46/BC46)</f>
        <v>0</v>
      </c>
      <c r="BK46">
        <f>(1-BJ46)</f>
        <v>0</v>
      </c>
      <c r="BL46">
        <f>$B$11*CJ46+$C$11*CK46+$F$11*CL46*(1-CO46)</f>
        <v>0</v>
      </c>
      <c r="BM46">
        <f>BL46*BN46</f>
        <v>0</v>
      </c>
      <c r="BN46">
        <f>($B$11*$D$9+$C$11*$D$9+$F$11*((CY46+CQ46)/MAX(CY46+CQ46+CZ46, 0.1)*$I$9+CZ46/MAX(CY46+CQ46+CZ46, 0.1)*$J$9))/($B$11+$C$11+$F$11)</f>
        <v>0</v>
      </c>
      <c r="BO46">
        <f>($B$11*$K$9+$C$11*$K$9+$F$11*((CY46+CQ46)/MAX(CY46+CQ46+CZ46, 0.1)*$P$9+CZ46/MAX(CY46+CQ46+CZ46, 0.1)*$Q$9))/($B$11+$C$11+$F$11)</f>
        <v>0</v>
      </c>
      <c r="BP46">
        <v>6</v>
      </c>
      <c r="BQ46">
        <v>0.5</v>
      </c>
      <c r="BR46" t="s">
        <v>296</v>
      </c>
      <c r="BS46">
        <v>2</v>
      </c>
      <c r="BT46">
        <v>1607288714.5</v>
      </c>
      <c r="BU46">
        <v>391.293612903226</v>
      </c>
      <c r="BV46">
        <v>399.981258064516</v>
      </c>
      <c r="BW46">
        <v>32.0155161290323</v>
      </c>
      <c r="BX46">
        <v>29.1740096774194</v>
      </c>
      <c r="BY46">
        <v>391.911709677419</v>
      </c>
      <c r="BZ46">
        <v>31.0991064516129</v>
      </c>
      <c r="CA46">
        <v>500.140419354839</v>
      </c>
      <c r="CB46">
        <v>102.185838709677</v>
      </c>
      <c r="CC46">
        <v>0.0999987516129032</v>
      </c>
      <c r="CD46">
        <v>40.0142193548387</v>
      </c>
      <c r="CE46">
        <v>39.926364516129</v>
      </c>
      <c r="CF46">
        <v>999.9</v>
      </c>
      <c r="CG46">
        <v>0</v>
      </c>
      <c r="CH46">
        <v>0</v>
      </c>
      <c r="CI46">
        <v>9998.42096774193</v>
      </c>
      <c r="CJ46">
        <v>0</v>
      </c>
      <c r="CK46">
        <v>360.656870967742</v>
      </c>
      <c r="CL46">
        <v>1400.0035483871</v>
      </c>
      <c r="CM46">
        <v>0.899996903225806</v>
      </c>
      <c r="CN46">
        <v>0.100003174193548</v>
      </c>
      <c r="CO46">
        <v>0</v>
      </c>
      <c r="CP46">
        <v>839.544032258065</v>
      </c>
      <c r="CQ46">
        <v>4.99948</v>
      </c>
      <c r="CR46">
        <v>12638.535483871</v>
      </c>
      <c r="CS46">
        <v>11417.5967741935</v>
      </c>
      <c r="CT46">
        <v>50.6369032258064</v>
      </c>
      <c r="CU46">
        <v>52.3424838709677</v>
      </c>
      <c r="CV46">
        <v>51.3627419354839</v>
      </c>
      <c r="CW46">
        <v>52.1126774193548</v>
      </c>
      <c r="CX46">
        <v>53.3223548387097</v>
      </c>
      <c r="CY46">
        <v>1255.49967741935</v>
      </c>
      <c r="CZ46">
        <v>139.504193548387</v>
      </c>
      <c r="DA46">
        <v>0</v>
      </c>
      <c r="DB46">
        <v>148.900000095367</v>
      </c>
      <c r="DC46">
        <v>0</v>
      </c>
      <c r="DD46">
        <v>838.728076923077</v>
      </c>
      <c r="DE46">
        <v>-64.2571623717737</v>
      </c>
      <c r="DF46">
        <v>-876.222222015515</v>
      </c>
      <c r="DG46">
        <v>12627.5807692308</v>
      </c>
      <c r="DH46">
        <v>15</v>
      </c>
      <c r="DI46">
        <v>1607283063.6</v>
      </c>
      <c r="DJ46" t="s">
        <v>297</v>
      </c>
      <c r="DK46">
        <v>1607283063.6</v>
      </c>
      <c r="DL46">
        <v>1607283056.6</v>
      </c>
      <c r="DM46">
        <v>1</v>
      </c>
      <c r="DN46">
        <v>-0.514</v>
      </c>
      <c r="DO46">
        <v>-0.104</v>
      </c>
      <c r="DP46">
        <v>-1.805</v>
      </c>
      <c r="DQ46">
        <v>0.617</v>
      </c>
      <c r="DR46">
        <v>1464</v>
      </c>
      <c r="DS46">
        <v>31</v>
      </c>
      <c r="DT46">
        <v>0.05</v>
      </c>
      <c r="DU46">
        <v>0.07</v>
      </c>
      <c r="DV46">
        <v>6.28678046521172</v>
      </c>
      <c r="DW46">
        <v>-0.844092224692614</v>
      </c>
      <c r="DX46">
        <v>0.0655184185186758</v>
      </c>
      <c r="DY46">
        <v>0</v>
      </c>
      <c r="DZ46">
        <v>-8.68752967741936</v>
      </c>
      <c r="EA46">
        <v>0.982661612903239</v>
      </c>
      <c r="EB46">
        <v>0.0787291321858348</v>
      </c>
      <c r="EC46">
        <v>0</v>
      </c>
      <c r="ED46">
        <v>2.84151096774194</v>
      </c>
      <c r="EE46">
        <v>0.00899564516129444</v>
      </c>
      <c r="EF46">
        <v>0.00135941247944911</v>
      </c>
      <c r="EG46">
        <v>1</v>
      </c>
      <c r="EH46">
        <v>1</v>
      </c>
      <c r="EI46">
        <v>3</v>
      </c>
      <c r="EJ46" t="s">
        <v>333</v>
      </c>
      <c r="EK46">
        <v>100</v>
      </c>
      <c r="EL46">
        <v>100</v>
      </c>
      <c r="EM46">
        <v>-0.618</v>
      </c>
      <c r="EN46">
        <v>0.9168</v>
      </c>
      <c r="EO46">
        <v>-0.456696103518554</v>
      </c>
      <c r="EP46">
        <v>-1.60436505785889e-05</v>
      </c>
      <c r="EQ46">
        <v>-1.15305589960158e-06</v>
      </c>
      <c r="ER46">
        <v>3.65813499827708e-10</v>
      </c>
      <c r="ES46">
        <v>0.617399999999996</v>
      </c>
      <c r="ET46">
        <v>0</v>
      </c>
      <c r="EU46">
        <v>0</v>
      </c>
      <c r="EV46">
        <v>0</v>
      </c>
      <c r="EW46">
        <v>18</v>
      </c>
      <c r="EX46">
        <v>2225</v>
      </c>
      <c r="EY46">
        <v>1</v>
      </c>
      <c r="EZ46">
        <v>25</v>
      </c>
      <c r="FA46">
        <v>94.3</v>
      </c>
      <c r="FB46">
        <v>94.4</v>
      </c>
      <c r="FC46">
        <v>2</v>
      </c>
      <c r="FD46">
        <v>501.181</v>
      </c>
      <c r="FE46">
        <v>492.556</v>
      </c>
      <c r="FF46">
        <v>38.8232</v>
      </c>
      <c r="FG46">
        <v>38.0911</v>
      </c>
      <c r="FH46">
        <v>30.0006</v>
      </c>
      <c r="FI46">
        <v>37.7021</v>
      </c>
      <c r="FJ46">
        <v>37.7032</v>
      </c>
      <c r="FK46">
        <v>19.4216</v>
      </c>
      <c r="FL46">
        <v>0</v>
      </c>
      <c r="FM46">
        <v>100</v>
      </c>
      <c r="FN46">
        <v>-999.9</v>
      </c>
      <c r="FO46">
        <v>400</v>
      </c>
      <c r="FP46">
        <v>32.16</v>
      </c>
      <c r="FQ46">
        <v>97.0986</v>
      </c>
      <c r="FR46">
        <v>101.579</v>
      </c>
    </row>
    <row r="47" spans="1:174">
      <c r="A47">
        <v>31</v>
      </c>
      <c r="B47">
        <v>1607288899.5</v>
      </c>
      <c r="C47">
        <v>5426.90000009537</v>
      </c>
      <c r="D47" t="s">
        <v>438</v>
      </c>
      <c r="E47" t="s">
        <v>439</v>
      </c>
      <c r="F47" t="s">
        <v>440</v>
      </c>
      <c r="G47" t="s">
        <v>337</v>
      </c>
      <c r="H47">
        <v>1607288891.5</v>
      </c>
      <c r="I47">
        <f>(J47)/1000</f>
        <v>0</v>
      </c>
      <c r="J47">
        <f>1000*CA47*AH47*(BW47-BX47)/(100*BP47*(1000-AH47*BW47))</f>
        <v>0</v>
      </c>
      <c r="K47">
        <f>CA47*AH47*(BV47-BU47*(1000-AH47*BX47)/(1000-AH47*BW47))/(100*BP47)</f>
        <v>0</v>
      </c>
      <c r="L47">
        <f>BU47 - IF(AH47&gt;1, K47*BP47*100.0/(AJ47*CI47), 0)</f>
        <v>0</v>
      </c>
      <c r="M47">
        <f>((S47-I47/2)*L47-K47)/(S47+I47/2)</f>
        <v>0</v>
      </c>
      <c r="N47">
        <f>M47*(CB47+CC47)/1000.0</f>
        <v>0</v>
      </c>
      <c r="O47">
        <f>(BU47 - IF(AH47&gt;1, K47*BP47*100.0/(AJ47*CI47), 0))*(CB47+CC47)/1000.0</f>
        <v>0</v>
      </c>
      <c r="P47">
        <f>2.0/((1/R47-1/Q47)+SIGN(R47)*SQRT((1/R47-1/Q47)*(1/R47-1/Q47) + 4*BQ47/((BQ47+1)*(BQ47+1))*(2*1/R47*1/Q47-1/Q47*1/Q47)))</f>
        <v>0</v>
      </c>
      <c r="Q47">
        <f>IF(LEFT(BR47,1)&lt;&gt;"0",IF(LEFT(BR47,1)="1",3.0,BS47),$D$5+$E$5*(CI47*CB47/($K$5*1000))+$F$5*(CI47*CB47/($K$5*1000))*MAX(MIN(BP47,$J$5),$I$5)*MAX(MIN(BP47,$J$5),$I$5)+$G$5*MAX(MIN(BP47,$J$5),$I$5)*(CI47*CB47/($K$5*1000))+$H$5*(CI47*CB47/($K$5*1000))*(CI47*CB47/($K$5*1000)))</f>
        <v>0</v>
      </c>
      <c r="R47">
        <f>I47*(1000-(1000*0.61365*exp(17.502*V47/(240.97+V47))/(CB47+CC47)+BW47)/2)/(1000*0.61365*exp(17.502*V47/(240.97+V47))/(CB47+CC47)-BW47)</f>
        <v>0</v>
      </c>
      <c r="S47">
        <f>1/((BQ47+1)/(P47/1.6)+1/(Q47/1.37)) + BQ47/((BQ47+1)/(P47/1.6) + BQ47/(Q47/1.37))</f>
        <v>0</v>
      </c>
      <c r="T47">
        <f>(BM47*BO47)</f>
        <v>0</v>
      </c>
      <c r="U47">
        <f>(CD47+(T47+2*0.95*5.67E-8*(((CD47+$B$7)+273)^4-(CD47+273)^4)-44100*I47)/(1.84*29.3*Q47+8*0.95*5.67E-8*(CD47+273)^3))</f>
        <v>0</v>
      </c>
      <c r="V47">
        <f>($C$7*CE47+$D$7*CF47+$E$7*U47)</f>
        <v>0</v>
      </c>
      <c r="W47">
        <f>0.61365*exp(17.502*V47/(240.97+V47))</f>
        <v>0</v>
      </c>
      <c r="X47">
        <f>(Y47/Z47*100)</f>
        <v>0</v>
      </c>
      <c r="Y47">
        <f>BW47*(CB47+CC47)/1000</f>
        <v>0</v>
      </c>
      <c r="Z47">
        <f>0.61365*exp(17.502*CD47/(240.97+CD47))</f>
        <v>0</v>
      </c>
      <c r="AA47">
        <f>(W47-BW47*(CB47+CC47)/1000)</f>
        <v>0</v>
      </c>
      <c r="AB47">
        <f>(-I47*44100)</f>
        <v>0</v>
      </c>
      <c r="AC47">
        <f>2*29.3*Q47*0.92*(CD47-V47)</f>
        <v>0</v>
      </c>
      <c r="AD47">
        <f>2*0.95*5.67E-8*(((CD47+$B$7)+273)^4-(V47+273)^4)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MAX(0,($B$13+$C$13*CI47)/(1+$D$13*CI47)*CB47/(CD47+273)*$E$13)</f>
        <v>0</v>
      </c>
      <c r="AK47" t="s">
        <v>293</v>
      </c>
      <c r="AL47">
        <v>10143.9</v>
      </c>
      <c r="AM47">
        <v>715.476923076923</v>
      </c>
      <c r="AN47">
        <v>3262.08</v>
      </c>
      <c r="AO47">
        <f>1-AM47/AN47</f>
        <v>0</v>
      </c>
      <c r="AP47">
        <v>-0.577747479816223</v>
      </c>
      <c r="AQ47" t="s">
        <v>441</v>
      </c>
      <c r="AR47">
        <v>15406.2</v>
      </c>
      <c r="AS47">
        <v>802.189461538462</v>
      </c>
      <c r="AT47">
        <v>1141.93</v>
      </c>
      <c r="AU47">
        <f>1-AS47/AT47</f>
        <v>0</v>
      </c>
      <c r="AV47">
        <v>0.5</v>
      </c>
      <c r="AW47">
        <f>BM47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 t="s">
        <v>442</v>
      </c>
      <c r="BC47">
        <v>802.189461538462</v>
      </c>
      <c r="BD47">
        <v>629.52</v>
      </c>
      <c r="BE47">
        <f>1-BD47/AT47</f>
        <v>0</v>
      </c>
      <c r="BF47">
        <f>(AT47-BC47)/(AT47-BD47)</f>
        <v>0</v>
      </c>
      <c r="BG47">
        <f>(AN47-AT47)/(AN47-BD47)</f>
        <v>0</v>
      </c>
      <c r="BH47">
        <f>(AT47-BC47)/(AT47-AM47)</f>
        <v>0</v>
      </c>
      <c r="BI47">
        <f>(AN47-AT47)/(AN47-AM47)</f>
        <v>0</v>
      </c>
      <c r="BJ47">
        <f>(BF47*BD47/BC47)</f>
        <v>0</v>
      </c>
      <c r="BK47">
        <f>(1-BJ47)</f>
        <v>0</v>
      </c>
      <c r="BL47">
        <f>$B$11*CJ47+$C$11*CK47+$F$11*CL47*(1-CO47)</f>
        <v>0</v>
      </c>
      <c r="BM47">
        <f>BL47*BN47</f>
        <v>0</v>
      </c>
      <c r="BN47">
        <f>($B$11*$D$9+$C$11*$D$9+$F$11*((CY47+CQ47)/MAX(CY47+CQ47+CZ47, 0.1)*$I$9+CZ47/MAX(CY47+CQ47+CZ47, 0.1)*$J$9))/($B$11+$C$11+$F$11)</f>
        <v>0</v>
      </c>
      <c r="BO47">
        <f>($B$11*$K$9+$C$11*$K$9+$F$11*((CY47+CQ47)/MAX(CY47+CQ47+CZ47, 0.1)*$P$9+CZ47/MAX(CY47+CQ47+CZ47, 0.1)*$Q$9))/($B$11+$C$11+$F$11)</f>
        <v>0</v>
      </c>
      <c r="BP47">
        <v>6</v>
      </c>
      <c r="BQ47">
        <v>0.5</v>
      </c>
      <c r="BR47" t="s">
        <v>296</v>
      </c>
      <c r="BS47">
        <v>2</v>
      </c>
      <c r="BT47">
        <v>1607288891.5</v>
      </c>
      <c r="BU47">
        <v>382.987548387097</v>
      </c>
      <c r="BV47">
        <v>399.991258064516</v>
      </c>
      <c r="BW47">
        <v>35.442164516129</v>
      </c>
      <c r="BX47">
        <v>29.2347193548387</v>
      </c>
      <c r="BY47">
        <v>383.599419354839</v>
      </c>
      <c r="BZ47">
        <v>34.3603451612903</v>
      </c>
      <c r="CA47">
        <v>500.137806451613</v>
      </c>
      <c r="CB47">
        <v>102.173838709677</v>
      </c>
      <c r="CC47">
        <v>0.0999726741935484</v>
      </c>
      <c r="CD47">
        <v>39.967764516129</v>
      </c>
      <c r="CE47">
        <v>39.4973516129032</v>
      </c>
      <c r="CF47">
        <v>999.9</v>
      </c>
      <c r="CG47">
        <v>0</v>
      </c>
      <c r="CH47">
        <v>0</v>
      </c>
      <c r="CI47">
        <v>10000.7793548387</v>
      </c>
      <c r="CJ47">
        <v>0</v>
      </c>
      <c r="CK47">
        <v>956.541741935484</v>
      </c>
      <c r="CL47">
        <v>1399.99</v>
      </c>
      <c r="CM47">
        <v>0.899996806451613</v>
      </c>
      <c r="CN47">
        <v>0.100003051612903</v>
      </c>
      <c r="CO47">
        <v>0</v>
      </c>
      <c r="CP47">
        <v>802.402225806452</v>
      </c>
      <c r="CQ47">
        <v>4.99948</v>
      </c>
      <c r="CR47">
        <v>11928.6161290323</v>
      </c>
      <c r="CS47">
        <v>11417.4806451613</v>
      </c>
      <c r="CT47">
        <v>50.6489032258064</v>
      </c>
      <c r="CU47">
        <v>52.52</v>
      </c>
      <c r="CV47">
        <v>51.3727741935484</v>
      </c>
      <c r="CW47">
        <v>52.1712258064516</v>
      </c>
      <c r="CX47">
        <v>53.3485161290322</v>
      </c>
      <c r="CY47">
        <v>1255.48903225806</v>
      </c>
      <c r="CZ47">
        <v>139.501290322581</v>
      </c>
      <c r="DA47">
        <v>0</v>
      </c>
      <c r="DB47">
        <v>176.099999904633</v>
      </c>
      <c r="DC47">
        <v>0</v>
      </c>
      <c r="DD47">
        <v>802.189461538462</v>
      </c>
      <c r="DE47">
        <v>-28.3214359022807</v>
      </c>
      <c r="DF47">
        <v>-461.928205866732</v>
      </c>
      <c r="DG47">
        <v>11927.5461538462</v>
      </c>
      <c r="DH47">
        <v>15</v>
      </c>
      <c r="DI47">
        <v>1607283063.6</v>
      </c>
      <c r="DJ47" t="s">
        <v>297</v>
      </c>
      <c r="DK47">
        <v>1607283063.6</v>
      </c>
      <c r="DL47">
        <v>1607283056.6</v>
      </c>
      <c r="DM47">
        <v>1</v>
      </c>
      <c r="DN47">
        <v>-0.514</v>
      </c>
      <c r="DO47">
        <v>-0.104</v>
      </c>
      <c r="DP47">
        <v>-1.805</v>
      </c>
      <c r="DQ47">
        <v>0.617</v>
      </c>
      <c r="DR47">
        <v>1464</v>
      </c>
      <c r="DS47">
        <v>31</v>
      </c>
      <c r="DT47">
        <v>0.05</v>
      </c>
      <c r="DU47">
        <v>0.07</v>
      </c>
      <c r="DV47">
        <v>12.119704999748</v>
      </c>
      <c r="DW47">
        <v>-0.218783359161755</v>
      </c>
      <c r="DX47">
        <v>0.0268997938349399</v>
      </c>
      <c r="DY47">
        <v>1</v>
      </c>
      <c r="DZ47">
        <v>-17.0035193548387</v>
      </c>
      <c r="EA47">
        <v>0.194772580645256</v>
      </c>
      <c r="EB47">
        <v>0.0296725290500983</v>
      </c>
      <c r="EC47">
        <v>1</v>
      </c>
      <c r="ED47">
        <v>6.20745258064516</v>
      </c>
      <c r="EE47">
        <v>0.147621774193541</v>
      </c>
      <c r="EF47">
        <v>0.0110753740103575</v>
      </c>
      <c r="EG47">
        <v>1</v>
      </c>
      <c r="EH47">
        <v>3</v>
      </c>
      <c r="EI47">
        <v>3</v>
      </c>
      <c r="EJ47" t="s">
        <v>309</v>
      </c>
      <c r="EK47">
        <v>100</v>
      </c>
      <c r="EL47">
        <v>100</v>
      </c>
      <c r="EM47">
        <v>-0.612</v>
      </c>
      <c r="EN47">
        <v>1.0825</v>
      </c>
      <c r="EO47">
        <v>-0.456696103518554</v>
      </c>
      <c r="EP47">
        <v>-1.60436505785889e-05</v>
      </c>
      <c r="EQ47">
        <v>-1.15305589960158e-06</v>
      </c>
      <c r="ER47">
        <v>3.65813499827708e-10</v>
      </c>
      <c r="ES47">
        <v>0.617399999999996</v>
      </c>
      <c r="ET47">
        <v>0</v>
      </c>
      <c r="EU47">
        <v>0</v>
      </c>
      <c r="EV47">
        <v>0</v>
      </c>
      <c r="EW47">
        <v>18</v>
      </c>
      <c r="EX47">
        <v>2225</v>
      </c>
      <c r="EY47">
        <v>1</v>
      </c>
      <c r="EZ47">
        <v>25</v>
      </c>
      <c r="FA47">
        <v>97.3</v>
      </c>
      <c r="FB47">
        <v>97.4</v>
      </c>
      <c r="FC47">
        <v>2</v>
      </c>
      <c r="FD47">
        <v>514.443</v>
      </c>
      <c r="FE47">
        <v>491.652</v>
      </c>
      <c r="FF47">
        <v>39.0579</v>
      </c>
      <c r="FG47">
        <v>38.3781</v>
      </c>
      <c r="FH47">
        <v>30.0006</v>
      </c>
      <c r="FI47">
        <v>37.9808</v>
      </c>
      <c r="FJ47">
        <v>37.9779</v>
      </c>
      <c r="FK47">
        <v>19.4386</v>
      </c>
      <c r="FL47">
        <v>0</v>
      </c>
      <c r="FM47">
        <v>100</v>
      </c>
      <c r="FN47">
        <v>-999.9</v>
      </c>
      <c r="FO47">
        <v>400</v>
      </c>
      <c r="FP47">
        <v>31.8947</v>
      </c>
      <c r="FQ47">
        <v>97.0496</v>
      </c>
      <c r="FR47">
        <v>101.521</v>
      </c>
    </row>
    <row r="48" spans="1:174">
      <c r="A48">
        <v>32</v>
      </c>
      <c r="B48">
        <v>1607289112</v>
      </c>
      <c r="C48">
        <v>5639.40000009537</v>
      </c>
      <c r="D48" t="s">
        <v>443</v>
      </c>
      <c r="E48" t="s">
        <v>444</v>
      </c>
      <c r="F48" t="s">
        <v>440</v>
      </c>
      <c r="G48" t="s">
        <v>337</v>
      </c>
      <c r="H48">
        <v>1607289104.25</v>
      </c>
      <c r="I48">
        <f>(J48)/1000</f>
        <v>0</v>
      </c>
      <c r="J48">
        <f>1000*CA48*AH48*(BW48-BX48)/(100*BP48*(1000-AH48*BW48))</f>
        <v>0</v>
      </c>
      <c r="K48">
        <f>CA48*AH48*(BV48-BU48*(1000-AH48*BX48)/(1000-AH48*BW48))/(100*BP48)</f>
        <v>0</v>
      </c>
      <c r="L48">
        <f>BU48 - IF(AH48&gt;1, K48*BP48*100.0/(AJ48*CI48), 0)</f>
        <v>0</v>
      </c>
      <c r="M48">
        <f>((S48-I48/2)*L48-K48)/(S48+I48/2)</f>
        <v>0</v>
      </c>
      <c r="N48">
        <f>M48*(CB48+CC48)/1000.0</f>
        <v>0</v>
      </c>
      <c r="O48">
        <f>(BU48 - IF(AH48&gt;1, K48*BP48*100.0/(AJ48*CI48), 0))*(CB48+CC48)/1000.0</f>
        <v>0</v>
      </c>
      <c r="P48">
        <f>2.0/((1/R48-1/Q48)+SIGN(R48)*SQRT((1/R48-1/Q48)*(1/R48-1/Q48) + 4*BQ48/((BQ48+1)*(BQ48+1))*(2*1/R48*1/Q48-1/Q48*1/Q48)))</f>
        <v>0</v>
      </c>
      <c r="Q48">
        <f>IF(LEFT(BR48,1)&lt;&gt;"0",IF(LEFT(BR48,1)="1",3.0,BS48),$D$5+$E$5*(CI48*CB48/($K$5*1000))+$F$5*(CI48*CB48/($K$5*1000))*MAX(MIN(BP48,$J$5),$I$5)*MAX(MIN(BP48,$J$5),$I$5)+$G$5*MAX(MIN(BP48,$J$5),$I$5)*(CI48*CB48/($K$5*1000))+$H$5*(CI48*CB48/($K$5*1000))*(CI48*CB48/($K$5*1000)))</f>
        <v>0</v>
      </c>
      <c r="R48">
        <f>I48*(1000-(1000*0.61365*exp(17.502*V48/(240.97+V48))/(CB48+CC48)+BW48)/2)/(1000*0.61365*exp(17.502*V48/(240.97+V48))/(CB48+CC48)-BW48)</f>
        <v>0</v>
      </c>
      <c r="S48">
        <f>1/((BQ48+1)/(P48/1.6)+1/(Q48/1.37)) + BQ48/((BQ48+1)/(P48/1.6) + BQ48/(Q48/1.37))</f>
        <v>0</v>
      </c>
      <c r="T48">
        <f>(BM48*BO48)</f>
        <v>0</v>
      </c>
      <c r="U48">
        <f>(CD48+(T48+2*0.95*5.67E-8*(((CD48+$B$7)+273)^4-(CD48+273)^4)-44100*I48)/(1.84*29.3*Q48+8*0.95*5.67E-8*(CD48+273)^3))</f>
        <v>0</v>
      </c>
      <c r="V48">
        <f>($C$7*CE48+$D$7*CF48+$E$7*U48)</f>
        <v>0</v>
      </c>
      <c r="W48">
        <f>0.61365*exp(17.502*V48/(240.97+V48))</f>
        <v>0</v>
      </c>
      <c r="X48">
        <f>(Y48/Z48*100)</f>
        <v>0</v>
      </c>
      <c r="Y48">
        <f>BW48*(CB48+CC48)/1000</f>
        <v>0</v>
      </c>
      <c r="Z48">
        <f>0.61365*exp(17.502*CD48/(240.97+CD48))</f>
        <v>0</v>
      </c>
      <c r="AA48">
        <f>(W48-BW48*(CB48+CC48)/1000)</f>
        <v>0</v>
      </c>
      <c r="AB48">
        <f>(-I48*44100)</f>
        <v>0</v>
      </c>
      <c r="AC48">
        <f>2*29.3*Q48*0.92*(CD48-V48)</f>
        <v>0</v>
      </c>
      <c r="AD48">
        <f>2*0.95*5.67E-8*(((CD48+$B$7)+273)^4-(V48+273)^4)</f>
        <v>0</v>
      </c>
      <c r="AE48">
        <f>T48+AD48+AB48+AC48</f>
        <v>0</v>
      </c>
      <c r="AF48">
        <v>2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MAX(0,($B$13+$C$13*CI48)/(1+$D$13*CI48)*CB48/(CD48+273)*$E$13)</f>
        <v>0</v>
      </c>
      <c r="AK48" t="s">
        <v>293</v>
      </c>
      <c r="AL48">
        <v>10143.9</v>
      </c>
      <c r="AM48">
        <v>715.476923076923</v>
      </c>
      <c r="AN48">
        <v>3262.08</v>
      </c>
      <c r="AO48">
        <f>1-AM48/AN48</f>
        <v>0</v>
      </c>
      <c r="AP48">
        <v>-0.577747479816223</v>
      </c>
      <c r="AQ48" t="s">
        <v>445</v>
      </c>
      <c r="AR48">
        <v>15387.1</v>
      </c>
      <c r="AS48">
        <v>835.55776</v>
      </c>
      <c r="AT48">
        <v>1191.46</v>
      </c>
      <c r="AU48">
        <f>1-AS48/AT48</f>
        <v>0</v>
      </c>
      <c r="AV48">
        <v>0.5</v>
      </c>
      <c r="AW48">
        <f>BM48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 t="s">
        <v>446</v>
      </c>
      <c r="BC48">
        <v>835.55776</v>
      </c>
      <c r="BD48">
        <v>647.03</v>
      </c>
      <c r="BE48">
        <f>1-BD48/AT48</f>
        <v>0</v>
      </c>
      <c r="BF48">
        <f>(AT48-BC48)/(AT48-BD48)</f>
        <v>0</v>
      </c>
      <c r="BG48">
        <f>(AN48-AT48)/(AN48-BD48)</f>
        <v>0</v>
      </c>
      <c r="BH48">
        <f>(AT48-BC48)/(AT48-AM48)</f>
        <v>0</v>
      </c>
      <c r="BI48">
        <f>(AN48-AT48)/(AN48-AM48)</f>
        <v>0</v>
      </c>
      <c r="BJ48">
        <f>(BF48*BD48/BC48)</f>
        <v>0</v>
      </c>
      <c r="BK48">
        <f>(1-BJ48)</f>
        <v>0</v>
      </c>
      <c r="BL48">
        <f>$B$11*CJ48+$C$11*CK48+$F$11*CL48*(1-CO48)</f>
        <v>0</v>
      </c>
      <c r="BM48">
        <f>BL48*BN48</f>
        <v>0</v>
      </c>
      <c r="BN48">
        <f>($B$11*$D$9+$C$11*$D$9+$F$11*((CY48+CQ48)/MAX(CY48+CQ48+CZ48, 0.1)*$I$9+CZ48/MAX(CY48+CQ48+CZ48, 0.1)*$J$9))/($B$11+$C$11+$F$11)</f>
        <v>0</v>
      </c>
      <c r="BO48">
        <f>($B$11*$K$9+$C$11*$K$9+$F$11*((CY48+CQ48)/MAX(CY48+CQ48+CZ48, 0.1)*$P$9+CZ48/MAX(CY48+CQ48+CZ48, 0.1)*$Q$9))/($B$11+$C$11+$F$11)</f>
        <v>0</v>
      </c>
      <c r="BP48">
        <v>6</v>
      </c>
      <c r="BQ48">
        <v>0.5</v>
      </c>
      <c r="BR48" t="s">
        <v>296</v>
      </c>
      <c r="BS48">
        <v>2</v>
      </c>
      <c r="BT48">
        <v>1607289104.25</v>
      </c>
      <c r="BU48">
        <v>381.964133333333</v>
      </c>
      <c r="BV48">
        <v>400.009466666667</v>
      </c>
      <c r="BW48">
        <v>36.2792633333333</v>
      </c>
      <c r="BX48">
        <v>29.21514</v>
      </c>
      <c r="BY48">
        <v>382.575133333333</v>
      </c>
      <c r="BZ48">
        <v>35.1573666666667</v>
      </c>
      <c r="CA48">
        <v>500.154733333333</v>
      </c>
      <c r="CB48">
        <v>102.18</v>
      </c>
      <c r="CC48">
        <v>0.0999977766666667</v>
      </c>
      <c r="CD48">
        <v>40.3623566666667</v>
      </c>
      <c r="CE48">
        <v>39.6399633333333</v>
      </c>
      <c r="CF48">
        <v>999.9</v>
      </c>
      <c r="CG48">
        <v>0</v>
      </c>
      <c r="CH48">
        <v>0</v>
      </c>
      <c r="CI48">
        <v>10002.2646666667</v>
      </c>
      <c r="CJ48">
        <v>0</v>
      </c>
      <c r="CK48">
        <v>114.202</v>
      </c>
      <c r="CL48">
        <v>1400.00433333333</v>
      </c>
      <c r="CM48">
        <v>0.899987533333333</v>
      </c>
      <c r="CN48">
        <v>0.100012476666667</v>
      </c>
      <c r="CO48">
        <v>0</v>
      </c>
      <c r="CP48">
        <v>835.683466666667</v>
      </c>
      <c r="CQ48">
        <v>4.99948</v>
      </c>
      <c r="CR48">
        <v>13562.9533333333</v>
      </c>
      <c r="CS48">
        <v>11417.5766666667</v>
      </c>
      <c r="CT48">
        <v>50.5225333333333</v>
      </c>
      <c r="CU48">
        <v>52.1912</v>
      </c>
      <c r="CV48">
        <v>51.2143</v>
      </c>
      <c r="CW48">
        <v>52.1350666666666</v>
      </c>
      <c r="CX48">
        <v>53.2664666666667</v>
      </c>
      <c r="CY48">
        <v>1255.48466666667</v>
      </c>
      <c r="CZ48">
        <v>139.519666666667</v>
      </c>
      <c r="DA48">
        <v>0</v>
      </c>
      <c r="DB48">
        <v>211.400000095367</v>
      </c>
      <c r="DC48">
        <v>0</v>
      </c>
      <c r="DD48">
        <v>835.55776</v>
      </c>
      <c r="DE48">
        <v>-27.1686153372195</v>
      </c>
      <c r="DF48">
        <v>-240.80769197448</v>
      </c>
      <c r="DG48">
        <v>13561.584</v>
      </c>
      <c r="DH48">
        <v>15</v>
      </c>
      <c r="DI48">
        <v>1607283063.6</v>
      </c>
      <c r="DJ48" t="s">
        <v>297</v>
      </c>
      <c r="DK48">
        <v>1607283063.6</v>
      </c>
      <c r="DL48">
        <v>1607283056.6</v>
      </c>
      <c r="DM48">
        <v>1</v>
      </c>
      <c r="DN48">
        <v>-0.514</v>
      </c>
      <c r="DO48">
        <v>-0.104</v>
      </c>
      <c r="DP48">
        <v>-1.805</v>
      </c>
      <c r="DQ48">
        <v>0.617</v>
      </c>
      <c r="DR48">
        <v>1464</v>
      </c>
      <c r="DS48">
        <v>31</v>
      </c>
      <c r="DT48">
        <v>0.05</v>
      </c>
      <c r="DU48">
        <v>0.07</v>
      </c>
      <c r="DV48">
        <v>12.7152415237711</v>
      </c>
      <c r="DW48">
        <v>-0.122519695418801</v>
      </c>
      <c r="DX48">
        <v>0.0221280083147572</v>
      </c>
      <c r="DY48">
        <v>1</v>
      </c>
      <c r="DZ48">
        <v>-18.0515870967742</v>
      </c>
      <c r="EA48">
        <v>0.0990580645161536</v>
      </c>
      <c r="EB48">
        <v>0.025462163478201</v>
      </c>
      <c r="EC48">
        <v>1</v>
      </c>
      <c r="ED48">
        <v>7.06222161290323</v>
      </c>
      <c r="EE48">
        <v>0.153705483870966</v>
      </c>
      <c r="EF48">
        <v>0.0115226794869871</v>
      </c>
      <c r="EG48">
        <v>1</v>
      </c>
      <c r="EH48">
        <v>3</v>
      </c>
      <c r="EI48">
        <v>3</v>
      </c>
      <c r="EJ48" t="s">
        <v>309</v>
      </c>
      <c r="EK48">
        <v>100</v>
      </c>
      <c r="EL48">
        <v>100</v>
      </c>
      <c r="EM48">
        <v>-0.611</v>
      </c>
      <c r="EN48">
        <v>1.1229</v>
      </c>
      <c r="EO48">
        <v>-0.456696103518554</v>
      </c>
      <c r="EP48">
        <v>-1.60436505785889e-05</v>
      </c>
      <c r="EQ48">
        <v>-1.15305589960158e-06</v>
      </c>
      <c r="ER48">
        <v>3.65813499827708e-10</v>
      </c>
      <c r="ES48">
        <v>0.617399999999996</v>
      </c>
      <c r="ET48">
        <v>0</v>
      </c>
      <c r="EU48">
        <v>0</v>
      </c>
      <c r="EV48">
        <v>0</v>
      </c>
      <c r="EW48">
        <v>18</v>
      </c>
      <c r="EX48">
        <v>2225</v>
      </c>
      <c r="EY48">
        <v>1</v>
      </c>
      <c r="EZ48">
        <v>25</v>
      </c>
      <c r="FA48">
        <v>100.8</v>
      </c>
      <c r="FB48">
        <v>100.9</v>
      </c>
      <c r="FC48">
        <v>2</v>
      </c>
      <c r="FD48">
        <v>503.134</v>
      </c>
      <c r="FE48">
        <v>490.598</v>
      </c>
      <c r="FF48">
        <v>39.3399</v>
      </c>
      <c r="FG48">
        <v>38.7224</v>
      </c>
      <c r="FH48">
        <v>30.0009</v>
      </c>
      <c r="FI48">
        <v>38.3145</v>
      </c>
      <c r="FJ48">
        <v>38.3093</v>
      </c>
      <c r="FK48">
        <v>19.4594</v>
      </c>
      <c r="FL48">
        <v>0</v>
      </c>
      <c r="FM48">
        <v>100</v>
      </c>
      <c r="FN48">
        <v>-999.9</v>
      </c>
      <c r="FO48">
        <v>400</v>
      </c>
      <c r="FP48">
        <v>35.0884</v>
      </c>
      <c r="FQ48">
        <v>96.9793</v>
      </c>
      <c r="FR48">
        <v>101.443</v>
      </c>
    </row>
    <row r="49" spans="1:174">
      <c r="A49">
        <v>33</v>
      </c>
      <c r="B49">
        <v>1607289240</v>
      </c>
      <c r="C49">
        <v>5767.40000009537</v>
      </c>
      <c r="D49" t="s">
        <v>447</v>
      </c>
      <c r="E49" t="s">
        <v>448</v>
      </c>
      <c r="F49" t="s">
        <v>440</v>
      </c>
      <c r="G49" t="s">
        <v>449</v>
      </c>
      <c r="H49">
        <v>1607289232</v>
      </c>
      <c r="I49">
        <f>(J49)/1000</f>
        <v>0</v>
      </c>
      <c r="J49">
        <f>1000*CA49*AH49*(BW49-BX49)/(100*BP49*(1000-AH49*BW49))</f>
        <v>0</v>
      </c>
      <c r="K49">
        <f>CA49*AH49*(BV49-BU49*(1000-AH49*BX49)/(1000-AH49*BW49))/(100*BP49)</f>
        <v>0</v>
      </c>
      <c r="L49">
        <f>BU49 - IF(AH49&gt;1, K49*BP49*100.0/(AJ49*CI49), 0)</f>
        <v>0</v>
      </c>
      <c r="M49">
        <f>((S49-I49/2)*L49-K49)/(S49+I49/2)</f>
        <v>0</v>
      </c>
      <c r="N49">
        <f>M49*(CB49+CC49)/1000.0</f>
        <v>0</v>
      </c>
      <c r="O49">
        <f>(BU49 - IF(AH49&gt;1, K49*BP49*100.0/(AJ49*CI49), 0))*(CB49+CC49)/1000.0</f>
        <v>0</v>
      </c>
      <c r="P49">
        <f>2.0/((1/R49-1/Q49)+SIGN(R49)*SQRT((1/R49-1/Q49)*(1/R49-1/Q49) + 4*BQ49/((BQ49+1)*(BQ49+1))*(2*1/R49*1/Q49-1/Q49*1/Q49)))</f>
        <v>0</v>
      </c>
      <c r="Q49">
        <f>IF(LEFT(BR49,1)&lt;&gt;"0",IF(LEFT(BR49,1)="1",3.0,BS49),$D$5+$E$5*(CI49*CB49/($K$5*1000))+$F$5*(CI49*CB49/($K$5*1000))*MAX(MIN(BP49,$J$5),$I$5)*MAX(MIN(BP49,$J$5),$I$5)+$G$5*MAX(MIN(BP49,$J$5),$I$5)*(CI49*CB49/($K$5*1000))+$H$5*(CI49*CB49/($K$5*1000))*(CI49*CB49/($K$5*1000)))</f>
        <v>0</v>
      </c>
      <c r="R49">
        <f>I49*(1000-(1000*0.61365*exp(17.502*V49/(240.97+V49))/(CB49+CC49)+BW49)/2)/(1000*0.61365*exp(17.502*V49/(240.97+V49))/(CB49+CC49)-BW49)</f>
        <v>0</v>
      </c>
      <c r="S49">
        <f>1/((BQ49+1)/(P49/1.6)+1/(Q49/1.37)) + BQ49/((BQ49+1)/(P49/1.6) + BQ49/(Q49/1.37))</f>
        <v>0</v>
      </c>
      <c r="T49">
        <f>(BM49*BO49)</f>
        <v>0</v>
      </c>
      <c r="U49">
        <f>(CD49+(T49+2*0.95*5.67E-8*(((CD49+$B$7)+273)^4-(CD49+273)^4)-44100*I49)/(1.84*29.3*Q49+8*0.95*5.67E-8*(CD49+273)^3))</f>
        <v>0</v>
      </c>
      <c r="V49">
        <f>($C$7*CE49+$D$7*CF49+$E$7*U49)</f>
        <v>0</v>
      </c>
      <c r="W49">
        <f>0.61365*exp(17.502*V49/(240.97+V49))</f>
        <v>0</v>
      </c>
      <c r="X49">
        <f>(Y49/Z49*100)</f>
        <v>0</v>
      </c>
      <c r="Y49">
        <f>BW49*(CB49+CC49)/1000</f>
        <v>0</v>
      </c>
      <c r="Z49">
        <f>0.61365*exp(17.502*CD49/(240.97+CD49))</f>
        <v>0</v>
      </c>
      <c r="AA49">
        <f>(W49-BW49*(CB49+CC49)/1000)</f>
        <v>0</v>
      </c>
      <c r="AB49">
        <f>(-I49*44100)</f>
        <v>0</v>
      </c>
      <c r="AC49">
        <f>2*29.3*Q49*0.92*(CD49-V49)</f>
        <v>0</v>
      </c>
      <c r="AD49">
        <f>2*0.95*5.67E-8*(((CD49+$B$7)+273)^4-(V49+273)^4)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MAX(0,($B$13+$C$13*CI49)/(1+$D$13*CI49)*CB49/(CD49+273)*$E$13)</f>
        <v>0</v>
      </c>
      <c r="AK49" t="s">
        <v>293</v>
      </c>
      <c r="AL49">
        <v>10143.9</v>
      </c>
      <c r="AM49">
        <v>715.476923076923</v>
      </c>
      <c r="AN49">
        <v>3262.08</v>
      </c>
      <c r="AO49">
        <f>1-AM49/AN49</f>
        <v>0</v>
      </c>
      <c r="AP49">
        <v>-0.577747479816223</v>
      </c>
      <c r="AQ49" t="s">
        <v>450</v>
      </c>
      <c r="AR49">
        <v>15397.1</v>
      </c>
      <c r="AS49">
        <v>743.297461538462</v>
      </c>
      <c r="AT49">
        <v>826.7</v>
      </c>
      <c r="AU49">
        <f>1-AS49/AT49</f>
        <v>0</v>
      </c>
      <c r="AV49">
        <v>0.5</v>
      </c>
      <c r="AW49">
        <f>BM49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 t="s">
        <v>451</v>
      </c>
      <c r="BC49">
        <v>743.297461538462</v>
      </c>
      <c r="BD49">
        <v>559.81</v>
      </c>
      <c r="BE49">
        <f>1-BD49/AT49</f>
        <v>0</v>
      </c>
      <c r="BF49">
        <f>(AT49-BC49)/(AT49-BD49)</f>
        <v>0</v>
      </c>
      <c r="BG49">
        <f>(AN49-AT49)/(AN49-BD49)</f>
        <v>0</v>
      </c>
      <c r="BH49">
        <f>(AT49-BC49)/(AT49-AM49)</f>
        <v>0</v>
      </c>
      <c r="BI49">
        <f>(AN49-AT49)/(AN49-AM49)</f>
        <v>0</v>
      </c>
      <c r="BJ49">
        <f>(BF49*BD49/BC49)</f>
        <v>0</v>
      </c>
      <c r="BK49">
        <f>(1-BJ49)</f>
        <v>0</v>
      </c>
      <c r="BL49">
        <f>$B$11*CJ49+$C$11*CK49+$F$11*CL49*(1-CO49)</f>
        <v>0</v>
      </c>
      <c r="BM49">
        <f>BL49*BN49</f>
        <v>0</v>
      </c>
      <c r="BN49">
        <f>($B$11*$D$9+$C$11*$D$9+$F$11*((CY49+CQ49)/MAX(CY49+CQ49+CZ49, 0.1)*$I$9+CZ49/MAX(CY49+CQ49+CZ49, 0.1)*$J$9))/($B$11+$C$11+$F$11)</f>
        <v>0</v>
      </c>
      <c r="BO49">
        <f>($B$11*$K$9+$C$11*$K$9+$F$11*((CY49+CQ49)/MAX(CY49+CQ49+CZ49, 0.1)*$P$9+CZ49/MAX(CY49+CQ49+CZ49, 0.1)*$Q$9))/($B$11+$C$11+$F$11)</f>
        <v>0</v>
      </c>
      <c r="BP49">
        <v>6</v>
      </c>
      <c r="BQ49">
        <v>0.5</v>
      </c>
      <c r="BR49" t="s">
        <v>296</v>
      </c>
      <c r="BS49">
        <v>2</v>
      </c>
      <c r="BT49">
        <v>1607289232</v>
      </c>
      <c r="BU49">
        <v>397.398709677419</v>
      </c>
      <c r="BV49">
        <v>399.987161290322</v>
      </c>
      <c r="BW49">
        <v>30.1715225806452</v>
      </c>
      <c r="BX49">
        <v>29.1868</v>
      </c>
      <c r="BY49">
        <v>398.021451612903</v>
      </c>
      <c r="BZ49">
        <v>29.3439709677419</v>
      </c>
      <c r="CA49">
        <v>500.151225806452</v>
      </c>
      <c r="CB49">
        <v>102.175741935484</v>
      </c>
      <c r="CC49">
        <v>0.100004096774194</v>
      </c>
      <c r="CD49">
        <v>40.6807935483871</v>
      </c>
      <c r="CE49">
        <v>41.2723612903226</v>
      </c>
      <c r="CF49">
        <v>999.9</v>
      </c>
      <c r="CG49">
        <v>0</v>
      </c>
      <c r="CH49">
        <v>0</v>
      </c>
      <c r="CI49">
        <v>9996.14677419355</v>
      </c>
      <c r="CJ49">
        <v>0</v>
      </c>
      <c r="CK49">
        <v>939.564612903226</v>
      </c>
      <c r="CL49">
        <v>1399.98258064516</v>
      </c>
      <c r="CM49">
        <v>0.899992258064516</v>
      </c>
      <c r="CN49">
        <v>0.100007683870968</v>
      </c>
      <c r="CO49">
        <v>0</v>
      </c>
      <c r="CP49">
        <v>743.456225806452</v>
      </c>
      <c r="CQ49">
        <v>4.99948</v>
      </c>
      <c r="CR49">
        <v>11372.5419354839</v>
      </c>
      <c r="CS49">
        <v>11417.4096774194</v>
      </c>
      <c r="CT49">
        <v>50.649</v>
      </c>
      <c r="CU49">
        <v>52.0945161290323</v>
      </c>
      <c r="CV49">
        <v>51.266</v>
      </c>
      <c r="CW49">
        <v>52.2717741935484</v>
      </c>
      <c r="CX49">
        <v>53.425129032258</v>
      </c>
      <c r="CY49">
        <v>1255.47161290323</v>
      </c>
      <c r="CZ49">
        <v>139.510967741936</v>
      </c>
      <c r="DA49">
        <v>0</v>
      </c>
      <c r="DB49">
        <v>127.200000047684</v>
      </c>
      <c r="DC49">
        <v>0</v>
      </c>
      <c r="DD49">
        <v>743.297461538462</v>
      </c>
      <c r="DE49">
        <v>-17.2609914705154</v>
      </c>
      <c r="DF49">
        <v>-207.411966039648</v>
      </c>
      <c r="DG49">
        <v>11370.5461538462</v>
      </c>
      <c r="DH49">
        <v>15</v>
      </c>
      <c r="DI49">
        <v>1607283063.6</v>
      </c>
      <c r="DJ49" t="s">
        <v>297</v>
      </c>
      <c r="DK49">
        <v>1607283063.6</v>
      </c>
      <c r="DL49">
        <v>1607283056.6</v>
      </c>
      <c r="DM49">
        <v>1</v>
      </c>
      <c r="DN49">
        <v>-0.514</v>
      </c>
      <c r="DO49">
        <v>-0.104</v>
      </c>
      <c r="DP49">
        <v>-1.805</v>
      </c>
      <c r="DQ49">
        <v>0.617</v>
      </c>
      <c r="DR49">
        <v>1464</v>
      </c>
      <c r="DS49">
        <v>31</v>
      </c>
      <c r="DT49">
        <v>0.05</v>
      </c>
      <c r="DU49">
        <v>0.07</v>
      </c>
      <c r="DV49">
        <v>1.82968778236985</v>
      </c>
      <c r="DW49">
        <v>-0.446827855823389</v>
      </c>
      <c r="DX49">
        <v>0.0420223972361224</v>
      </c>
      <c r="DY49">
        <v>1</v>
      </c>
      <c r="DZ49">
        <v>-2.58982451612903</v>
      </c>
      <c r="EA49">
        <v>0.179349193548389</v>
      </c>
      <c r="EB49">
        <v>0.03533862492886</v>
      </c>
      <c r="EC49">
        <v>1</v>
      </c>
      <c r="ED49">
        <v>0.977424451612903</v>
      </c>
      <c r="EE49">
        <v>0.858365516129031</v>
      </c>
      <c r="EF49">
        <v>0.0647488801636075</v>
      </c>
      <c r="EG49">
        <v>0</v>
      </c>
      <c r="EH49">
        <v>2</v>
      </c>
      <c r="EI49">
        <v>3</v>
      </c>
      <c r="EJ49" t="s">
        <v>319</v>
      </c>
      <c r="EK49">
        <v>100</v>
      </c>
      <c r="EL49">
        <v>100</v>
      </c>
      <c r="EM49">
        <v>-0.622</v>
      </c>
      <c r="EN49">
        <v>0.8318</v>
      </c>
      <c r="EO49">
        <v>-0.456696103518554</v>
      </c>
      <c r="EP49">
        <v>-1.60436505785889e-05</v>
      </c>
      <c r="EQ49">
        <v>-1.15305589960158e-06</v>
      </c>
      <c r="ER49">
        <v>3.65813499827708e-10</v>
      </c>
      <c r="ES49">
        <v>0.617399999999996</v>
      </c>
      <c r="ET49">
        <v>0</v>
      </c>
      <c r="EU49">
        <v>0</v>
      </c>
      <c r="EV49">
        <v>0</v>
      </c>
      <c r="EW49">
        <v>18</v>
      </c>
      <c r="EX49">
        <v>2225</v>
      </c>
      <c r="EY49">
        <v>1</v>
      </c>
      <c r="EZ49">
        <v>25</v>
      </c>
      <c r="FA49">
        <v>102.9</v>
      </c>
      <c r="FB49">
        <v>103.1</v>
      </c>
      <c r="FC49">
        <v>2</v>
      </c>
      <c r="FD49">
        <v>507.404</v>
      </c>
      <c r="FE49">
        <v>489.906</v>
      </c>
      <c r="FF49">
        <v>39.5729</v>
      </c>
      <c r="FG49">
        <v>38.9446</v>
      </c>
      <c r="FH49">
        <v>30.0004</v>
      </c>
      <c r="FI49">
        <v>38.5238</v>
      </c>
      <c r="FJ49">
        <v>38.5147</v>
      </c>
      <c r="FK49">
        <v>19.4706</v>
      </c>
      <c r="FL49">
        <v>0</v>
      </c>
      <c r="FM49">
        <v>100</v>
      </c>
      <c r="FN49">
        <v>-999.9</v>
      </c>
      <c r="FO49">
        <v>400</v>
      </c>
      <c r="FP49">
        <v>35.8765</v>
      </c>
      <c r="FQ49">
        <v>96.9435</v>
      </c>
      <c r="FR49">
        <v>101.4</v>
      </c>
    </row>
    <row r="50" spans="1:174">
      <c r="A50">
        <v>34</v>
      </c>
      <c r="B50">
        <v>1607289350.5</v>
      </c>
      <c r="C50">
        <v>5877.90000009537</v>
      </c>
      <c r="D50" t="s">
        <v>452</v>
      </c>
      <c r="E50" t="s">
        <v>453</v>
      </c>
      <c r="F50" t="s">
        <v>440</v>
      </c>
      <c r="G50" t="s">
        <v>449</v>
      </c>
      <c r="H50">
        <v>1607289342.5</v>
      </c>
      <c r="I50">
        <f>(J50)/1000</f>
        <v>0</v>
      </c>
      <c r="J50">
        <f>1000*CA50*AH50*(BW50-BX50)/(100*BP50*(1000-AH50*BW50))</f>
        <v>0</v>
      </c>
      <c r="K50">
        <f>CA50*AH50*(BV50-BU50*(1000-AH50*BX50)/(1000-AH50*BW50))/(100*BP50)</f>
        <v>0</v>
      </c>
      <c r="L50">
        <f>BU50 - IF(AH50&gt;1, K50*BP50*100.0/(AJ50*CI50), 0)</f>
        <v>0</v>
      </c>
      <c r="M50">
        <f>((S50-I50/2)*L50-K50)/(S50+I50/2)</f>
        <v>0</v>
      </c>
      <c r="N50">
        <f>M50*(CB50+CC50)/1000.0</f>
        <v>0</v>
      </c>
      <c r="O50">
        <f>(BU50 - IF(AH50&gt;1, K50*BP50*100.0/(AJ50*CI50), 0))*(CB50+CC50)/1000.0</f>
        <v>0</v>
      </c>
      <c r="P50">
        <f>2.0/((1/R50-1/Q50)+SIGN(R50)*SQRT((1/R50-1/Q50)*(1/R50-1/Q50) + 4*BQ50/((BQ50+1)*(BQ50+1))*(2*1/R50*1/Q50-1/Q50*1/Q50)))</f>
        <v>0</v>
      </c>
      <c r="Q50">
        <f>IF(LEFT(BR50,1)&lt;&gt;"0",IF(LEFT(BR50,1)="1",3.0,BS50),$D$5+$E$5*(CI50*CB50/($K$5*1000))+$F$5*(CI50*CB50/($K$5*1000))*MAX(MIN(BP50,$J$5),$I$5)*MAX(MIN(BP50,$J$5),$I$5)+$G$5*MAX(MIN(BP50,$J$5),$I$5)*(CI50*CB50/($K$5*1000))+$H$5*(CI50*CB50/($K$5*1000))*(CI50*CB50/($K$5*1000)))</f>
        <v>0</v>
      </c>
      <c r="R50">
        <f>I50*(1000-(1000*0.61365*exp(17.502*V50/(240.97+V50))/(CB50+CC50)+BW50)/2)/(1000*0.61365*exp(17.502*V50/(240.97+V50))/(CB50+CC50)-BW50)</f>
        <v>0</v>
      </c>
      <c r="S50">
        <f>1/((BQ50+1)/(P50/1.6)+1/(Q50/1.37)) + BQ50/((BQ50+1)/(P50/1.6) + BQ50/(Q50/1.37))</f>
        <v>0</v>
      </c>
      <c r="T50">
        <f>(BM50*BO50)</f>
        <v>0</v>
      </c>
      <c r="U50">
        <f>(CD50+(T50+2*0.95*5.67E-8*(((CD50+$B$7)+273)^4-(CD50+273)^4)-44100*I50)/(1.84*29.3*Q50+8*0.95*5.67E-8*(CD50+273)^3))</f>
        <v>0</v>
      </c>
      <c r="V50">
        <f>($C$7*CE50+$D$7*CF50+$E$7*U50)</f>
        <v>0</v>
      </c>
      <c r="W50">
        <f>0.61365*exp(17.502*V50/(240.97+V50))</f>
        <v>0</v>
      </c>
      <c r="X50">
        <f>(Y50/Z50*100)</f>
        <v>0</v>
      </c>
      <c r="Y50">
        <f>BW50*(CB50+CC50)/1000</f>
        <v>0</v>
      </c>
      <c r="Z50">
        <f>0.61365*exp(17.502*CD50/(240.97+CD50))</f>
        <v>0</v>
      </c>
      <c r="AA50">
        <f>(W50-BW50*(CB50+CC50)/1000)</f>
        <v>0</v>
      </c>
      <c r="AB50">
        <f>(-I50*44100)</f>
        <v>0</v>
      </c>
      <c r="AC50">
        <f>2*29.3*Q50*0.92*(CD50-V50)</f>
        <v>0</v>
      </c>
      <c r="AD50">
        <f>2*0.95*5.67E-8*(((CD50+$B$7)+273)^4-(V50+273)^4)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MAX(0,($B$13+$C$13*CI50)/(1+$D$13*CI50)*CB50/(CD50+273)*$E$13)</f>
        <v>0</v>
      </c>
      <c r="AK50" t="s">
        <v>293</v>
      </c>
      <c r="AL50">
        <v>10143.9</v>
      </c>
      <c r="AM50">
        <v>715.476923076923</v>
      </c>
      <c r="AN50">
        <v>3262.08</v>
      </c>
      <c r="AO50">
        <f>1-AM50/AN50</f>
        <v>0</v>
      </c>
      <c r="AP50">
        <v>-0.577747479816223</v>
      </c>
      <c r="AQ50" t="s">
        <v>454</v>
      </c>
      <c r="AR50">
        <v>15377.1</v>
      </c>
      <c r="AS50">
        <v>882.99564</v>
      </c>
      <c r="AT50">
        <v>1005.85</v>
      </c>
      <c r="AU50">
        <f>1-AS50/AT50</f>
        <v>0</v>
      </c>
      <c r="AV50">
        <v>0.5</v>
      </c>
      <c r="AW50">
        <f>BM50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 t="s">
        <v>455</v>
      </c>
      <c r="BC50">
        <v>882.99564</v>
      </c>
      <c r="BD50">
        <v>602.75</v>
      </c>
      <c r="BE50">
        <f>1-BD50/AT50</f>
        <v>0</v>
      </c>
      <c r="BF50">
        <f>(AT50-BC50)/(AT50-BD50)</f>
        <v>0</v>
      </c>
      <c r="BG50">
        <f>(AN50-AT50)/(AN50-BD50)</f>
        <v>0</v>
      </c>
      <c r="BH50">
        <f>(AT50-BC50)/(AT50-AM50)</f>
        <v>0</v>
      </c>
      <c r="BI50">
        <f>(AN50-AT50)/(AN50-AM50)</f>
        <v>0</v>
      </c>
      <c r="BJ50">
        <f>(BF50*BD50/BC50)</f>
        <v>0</v>
      </c>
      <c r="BK50">
        <f>(1-BJ50)</f>
        <v>0</v>
      </c>
      <c r="BL50">
        <f>$B$11*CJ50+$C$11*CK50+$F$11*CL50*(1-CO50)</f>
        <v>0</v>
      </c>
      <c r="BM50">
        <f>BL50*BN50</f>
        <v>0</v>
      </c>
      <c r="BN50">
        <f>($B$11*$D$9+$C$11*$D$9+$F$11*((CY50+CQ50)/MAX(CY50+CQ50+CZ50, 0.1)*$I$9+CZ50/MAX(CY50+CQ50+CZ50, 0.1)*$J$9))/($B$11+$C$11+$F$11)</f>
        <v>0</v>
      </c>
      <c r="BO50">
        <f>($B$11*$K$9+$C$11*$K$9+$F$11*((CY50+CQ50)/MAX(CY50+CQ50+CZ50, 0.1)*$P$9+CZ50/MAX(CY50+CQ50+CZ50, 0.1)*$Q$9))/($B$11+$C$11+$F$11)</f>
        <v>0</v>
      </c>
      <c r="BP50">
        <v>6</v>
      </c>
      <c r="BQ50">
        <v>0.5</v>
      </c>
      <c r="BR50" t="s">
        <v>296</v>
      </c>
      <c r="BS50">
        <v>2</v>
      </c>
      <c r="BT50">
        <v>1607289342.5</v>
      </c>
      <c r="BU50">
        <v>395.815419354839</v>
      </c>
      <c r="BV50">
        <v>399.99735483871</v>
      </c>
      <c r="BW50">
        <v>30.7365290322581</v>
      </c>
      <c r="BX50">
        <v>29.1814774193548</v>
      </c>
      <c r="BY50">
        <v>396.436838709677</v>
      </c>
      <c r="BZ50">
        <v>29.8818193548387</v>
      </c>
      <c r="CA50">
        <v>500.161129032258</v>
      </c>
      <c r="CB50">
        <v>102.179483870968</v>
      </c>
      <c r="CC50">
        <v>0.100028687096774</v>
      </c>
      <c r="CD50">
        <v>40.7446096774194</v>
      </c>
      <c r="CE50">
        <v>40.9058709677419</v>
      </c>
      <c r="CF50">
        <v>999.9</v>
      </c>
      <c r="CG50">
        <v>0</v>
      </c>
      <c r="CH50">
        <v>0</v>
      </c>
      <c r="CI50">
        <v>9995.07903225807</v>
      </c>
      <c r="CJ50">
        <v>0</v>
      </c>
      <c r="CK50">
        <v>873.463161290323</v>
      </c>
      <c r="CL50">
        <v>1399.96935483871</v>
      </c>
      <c r="CM50">
        <v>0.899993612903226</v>
      </c>
      <c r="CN50">
        <v>0.100006219354839</v>
      </c>
      <c r="CO50">
        <v>0</v>
      </c>
      <c r="CP50">
        <v>885.023870967742</v>
      </c>
      <c r="CQ50">
        <v>4.99948</v>
      </c>
      <c r="CR50">
        <v>13051.8774193548</v>
      </c>
      <c r="CS50">
        <v>11417.2967741935</v>
      </c>
      <c r="CT50">
        <v>50.6651935483871</v>
      </c>
      <c r="CU50">
        <v>52.258</v>
      </c>
      <c r="CV50">
        <v>51.3163225806452</v>
      </c>
      <c r="CW50">
        <v>52.2418064516129</v>
      </c>
      <c r="CX50">
        <v>53.4614516129032</v>
      </c>
      <c r="CY50">
        <v>1255.46387096774</v>
      </c>
      <c r="CZ50">
        <v>139.505483870968</v>
      </c>
      <c r="DA50">
        <v>0</v>
      </c>
      <c r="DB50">
        <v>109.300000190735</v>
      </c>
      <c r="DC50">
        <v>0</v>
      </c>
      <c r="DD50">
        <v>882.99564</v>
      </c>
      <c r="DE50">
        <v>-208.5313843027</v>
      </c>
      <c r="DF50">
        <v>-2928.01537995823</v>
      </c>
      <c r="DG50">
        <v>13023.536</v>
      </c>
      <c r="DH50">
        <v>15</v>
      </c>
      <c r="DI50">
        <v>1607283063.6</v>
      </c>
      <c r="DJ50" t="s">
        <v>297</v>
      </c>
      <c r="DK50">
        <v>1607283063.6</v>
      </c>
      <c r="DL50">
        <v>1607283056.6</v>
      </c>
      <c r="DM50">
        <v>1</v>
      </c>
      <c r="DN50">
        <v>-0.514</v>
      </c>
      <c r="DO50">
        <v>-0.104</v>
      </c>
      <c r="DP50">
        <v>-1.805</v>
      </c>
      <c r="DQ50">
        <v>0.617</v>
      </c>
      <c r="DR50">
        <v>1464</v>
      </c>
      <c r="DS50">
        <v>31</v>
      </c>
      <c r="DT50">
        <v>0.05</v>
      </c>
      <c r="DU50">
        <v>0.07</v>
      </c>
      <c r="DV50">
        <v>2.95762925727347</v>
      </c>
      <c r="DW50">
        <v>0.0505082651057013</v>
      </c>
      <c r="DX50">
        <v>0.0301462540022836</v>
      </c>
      <c r="DY50">
        <v>1</v>
      </c>
      <c r="DZ50">
        <v>-4.18200483870968</v>
      </c>
      <c r="EA50">
        <v>-0.404573225806439</v>
      </c>
      <c r="EB50">
        <v>0.0492683933147073</v>
      </c>
      <c r="EC50">
        <v>0</v>
      </c>
      <c r="ED50">
        <v>1.55506451612903</v>
      </c>
      <c r="EE50">
        <v>0.914661290322576</v>
      </c>
      <c r="EF50">
        <v>0.0687882830813649</v>
      </c>
      <c r="EG50">
        <v>0</v>
      </c>
      <c r="EH50">
        <v>1</v>
      </c>
      <c r="EI50">
        <v>3</v>
      </c>
      <c r="EJ50" t="s">
        <v>333</v>
      </c>
      <c r="EK50">
        <v>100</v>
      </c>
      <c r="EL50">
        <v>100</v>
      </c>
      <c r="EM50">
        <v>-0.621</v>
      </c>
      <c r="EN50">
        <v>0.8599</v>
      </c>
      <c r="EO50">
        <v>-0.456696103518554</v>
      </c>
      <c r="EP50">
        <v>-1.60436505785889e-05</v>
      </c>
      <c r="EQ50">
        <v>-1.15305589960158e-06</v>
      </c>
      <c r="ER50">
        <v>3.65813499827708e-10</v>
      </c>
      <c r="ES50">
        <v>0.617399999999996</v>
      </c>
      <c r="ET50">
        <v>0</v>
      </c>
      <c r="EU50">
        <v>0</v>
      </c>
      <c r="EV50">
        <v>0</v>
      </c>
      <c r="EW50">
        <v>18</v>
      </c>
      <c r="EX50">
        <v>2225</v>
      </c>
      <c r="EY50">
        <v>1</v>
      </c>
      <c r="EZ50">
        <v>25</v>
      </c>
      <c r="FA50">
        <v>104.8</v>
      </c>
      <c r="FB50">
        <v>104.9</v>
      </c>
      <c r="FC50">
        <v>2</v>
      </c>
      <c r="FD50">
        <v>513.502</v>
      </c>
      <c r="FE50">
        <v>490.038</v>
      </c>
      <c r="FF50">
        <v>39.704</v>
      </c>
      <c r="FG50">
        <v>39.0472</v>
      </c>
      <c r="FH50">
        <v>30.0006</v>
      </c>
      <c r="FI50">
        <v>38.6461</v>
      </c>
      <c r="FJ50">
        <v>38.6394</v>
      </c>
      <c r="FK50">
        <v>19.4785</v>
      </c>
      <c r="FL50">
        <v>0</v>
      </c>
      <c r="FM50">
        <v>100</v>
      </c>
      <c r="FN50">
        <v>-999.9</v>
      </c>
      <c r="FO50">
        <v>400</v>
      </c>
      <c r="FP50">
        <v>30.1957</v>
      </c>
      <c r="FQ50">
        <v>96.9234</v>
      </c>
      <c r="FR50">
        <v>101.376</v>
      </c>
    </row>
    <row r="51" spans="1:174">
      <c r="A51">
        <v>35</v>
      </c>
      <c r="B51">
        <v>1607289686.6</v>
      </c>
      <c r="C51">
        <v>6214</v>
      </c>
      <c r="D51" t="s">
        <v>456</v>
      </c>
      <c r="E51" t="s">
        <v>457</v>
      </c>
      <c r="F51" t="s">
        <v>458</v>
      </c>
      <c r="G51" t="s">
        <v>337</v>
      </c>
      <c r="H51">
        <v>1607289678.85</v>
      </c>
      <c r="I51">
        <f>(J51)/1000</f>
        <v>0</v>
      </c>
      <c r="J51">
        <f>1000*CA51*AH51*(BW51-BX51)/(100*BP51*(1000-AH51*BW51))</f>
        <v>0</v>
      </c>
      <c r="K51">
        <f>CA51*AH51*(BV51-BU51*(1000-AH51*BX51)/(1000-AH51*BW51))/(100*BP51)</f>
        <v>0</v>
      </c>
      <c r="L51">
        <f>BU51 - IF(AH51&gt;1, K51*BP51*100.0/(AJ51*CI51), 0)</f>
        <v>0</v>
      </c>
      <c r="M51">
        <f>((S51-I51/2)*L51-K51)/(S51+I51/2)</f>
        <v>0</v>
      </c>
      <c r="N51">
        <f>M51*(CB51+CC51)/1000.0</f>
        <v>0</v>
      </c>
      <c r="O51">
        <f>(BU51 - IF(AH51&gt;1, K51*BP51*100.0/(AJ51*CI51), 0))*(CB51+CC51)/1000.0</f>
        <v>0</v>
      </c>
      <c r="P51">
        <f>2.0/((1/R51-1/Q51)+SIGN(R51)*SQRT((1/R51-1/Q51)*(1/R51-1/Q51) + 4*BQ51/((BQ51+1)*(BQ51+1))*(2*1/R51*1/Q51-1/Q51*1/Q51)))</f>
        <v>0</v>
      </c>
      <c r="Q51">
        <f>IF(LEFT(BR51,1)&lt;&gt;"0",IF(LEFT(BR51,1)="1",3.0,BS51),$D$5+$E$5*(CI51*CB51/($K$5*1000))+$F$5*(CI51*CB51/($K$5*1000))*MAX(MIN(BP51,$J$5),$I$5)*MAX(MIN(BP51,$J$5),$I$5)+$G$5*MAX(MIN(BP51,$J$5),$I$5)*(CI51*CB51/($K$5*1000))+$H$5*(CI51*CB51/($K$5*1000))*(CI51*CB51/($K$5*1000)))</f>
        <v>0</v>
      </c>
      <c r="R51">
        <f>I51*(1000-(1000*0.61365*exp(17.502*V51/(240.97+V51))/(CB51+CC51)+BW51)/2)/(1000*0.61365*exp(17.502*V51/(240.97+V51))/(CB51+CC51)-BW51)</f>
        <v>0</v>
      </c>
      <c r="S51">
        <f>1/((BQ51+1)/(P51/1.6)+1/(Q51/1.37)) + BQ51/((BQ51+1)/(P51/1.6) + BQ51/(Q51/1.37))</f>
        <v>0</v>
      </c>
      <c r="T51">
        <f>(BM51*BO51)</f>
        <v>0</v>
      </c>
      <c r="U51">
        <f>(CD51+(T51+2*0.95*5.67E-8*(((CD51+$B$7)+273)^4-(CD51+273)^4)-44100*I51)/(1.84*29.3*Q51+8*0.95*5.67E-8*(CD51+273)^3))</f>
        <v>0</v>
      </c>
      <c r="V51">
        <f>($C$7*CE51+$D$7*CF51+$E$7*U51)</f>
        <v>0</v>
      </c>
      <c r="W51">
        <f>0.61365*exp(17.502*V51/(240.97+V51))</f>
        <v>0</v>
      </c>
      <c r="X51">
        <f>(Y51/Z51*100)</f>
        <v>0</v>
      </c>
      <c r="Y51">
        <f>BW51*(CB51+CC51)/1000</f>
        <v>0</v>
      </c>
      <c r="Z51">
        <f>0.61365*exp(17.502*CD51/(240.97+CD51))</f>
        <v>0</v>
      </c>
      <c r="AA51">
        <f>(W51-BW51*(CB51+CC51)/1000)</f>
        <v>0</v>
      </c>
      <c r="AB51">
        <f>(-I51*44100)</f>
        <v>0</v>
      </c>
      <c r="AC51">
        <f>2*29.3*Q51*0.92*(CD51-V51)</f>
        <v>0</v>
      </c>
      <c r="AD51">
        <f>2*0.95*5.67E-8*(((CD51+$B$7)+273)^4-(V51+273)^4)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MAX(0,($B$13+$C$13*CI51)/(1+$D$13*CI51)*CB51/(CD51+273)*$E$13)</f>
        <v>0</v>
      </c>
      <c r="AK51" t="s">
        <v>293</v>
      </c>
      <c r="AL51">
        <v>10143.9</v>
      </c>
      <c r="AM51">
        <v>715.476923076923</v>
      </c>
      <c r="AN51">
        <v>3262.08</v>
      </c>
      <c r="AO51">
        <f>1-AM51/AN51</f>
        <v>0</v>
      </c>
      <c r="AP51">
        <v>-0.577747479816223</v>
      </c>
      <c r="AQ51" t="s">
        <v>459</v>
      </c>
      <c r="AR51">
        <v>15345.3</v>
      </c>
      <c r="AS51">
        <v>766.0808</v>
      </c>
      <c r="AT51">
        <v>971.01</v>
      </c>
      <c r="AU51">
        <f>1-AS51/AT51</f>
        <v>0</v>
      </c>
      <c r="AV51">
        <v>0.5</v>
      </c>
      <c r="AW51">
        <f>BM51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 t="s">
        <v>460</v>
      </c>
      <c r="BC51">
        <v>766.0808</v>
      </c>
      <c r="BD51">
        <v>603.75</v>
      </c>
      <c r="BE51">
        <f>1-BD51/AT51</f>
        <v>0</v>
      </c>
      <c r="BF51">
        <f>(AT51-BC51)/(AT51-BD51)</f>
        <v>0</v>
      </c>
      <c r="BG51">
        <f>(AN51-AT51)/(AN51-BD51)</f>
        <v>0</v>
      </c>
      <c r="BH51">
        <f>(AT51-BC51)/(AT51-AM51)</f>
        <v>0</v>
      </c>
      <c r="BI51">
        <f>(AN51-AT51)/(AN51-AM51)</f>
        <v>0</v>
      </c>
      <c r="BJ51">
        <f>(BF51*BD51/BC51)</f>
        <v>0</v>
      </c>
      <c r="BK51">
        <f>(1-BJ51)</f>
        <v>0</v>
      </c>
      <c r="BL51">
        <f>$B$11*CJ51+$C$11*CK51+$F$11*CL51*(1-CO51)</f>
        <v>0</v>
      </c>
      <c r="BM51">
        <f>BL51*BN51</f>
        <v>0</v>
      </c>
      <c r="BN51">
        <f>($B$11*$D$9+$C$11*$D$9+$F$11*((CY51+CQ51)/MAX(CY51+CQ51+CZ51, 0.1)*$I$9+CZ51/MAX(CY51+CQ51+CZ51, 0.1)*$J$9))/($B$11+$C$11+$F$11)</f>
        <v>0</v>
      </c>
      <c r="BO51">
        <f>($B$11*$K$9+$C$11*$K$9+$F$11*((CY51+CQ51)/MAX(CY51+CQ51+CZ51, 0.1)*$P$9+CZ51/MAX(CY51+CQ51+CZ51, 0.1)*$Q$9))/($B$11+$C$11+$F$11)</f>
        <v>0</v>
      </c>
      <c r="BP51">
        <v>6</v>
      </c>
      <c r="BQ51">
        <v>0.5</v>
      </c>
      <c r="BR51" t="s">
        <v>296</v>
      </c>
      <c r="BS51">
        <v>2</v>
      </c>
      <c r="BT51">
        <v>1607289678.85</v>
      </c>
      <c r="BU51">
        <v>389.484533333333</v>
      </c>
      <c r="BV51">
        <v>399.993733333333</v>
      </c>
      <c r="BW51">
        <v>33.5253966666667</v>
      </c>
      <c r="BX51">
        <v>29.45681</v>
      </c>
      <c r="BY51">
        <v>390.101233333333</v>
      </c>
      <c r="BZ51">
        <v>32.5359566666667</v>
      </c>
      <c r="CA51">
        <v>500.1758</v>
      </c>
      <c r="CB51">
        <v>102.1775</v>
      </c>
      <c r="CC51">
        <v>0.0999779866666667</v>
      </c>
      <c r="CD51">
        <v>40.57292</v>
      </c>
      <c r="CE51">
        <v>40.1884833333333</v>
      </c>
      <c r="CF51">
        <v>999.9</v>
      </c>
      <c r="CG51">
        <v>0</v>
      </c>
      <c r="CH51">
        <v>0</v>
      </c>
      <c r="CI51">
        <v>10002.785</v>
      </c>
      <c r="CJ51">
        <v>0</v>
      </c>
      <c r="CK51">
        <v>615.922466666667</v>
      </c>
      <c r="CL51">
        <v>1400.00733333333</v>
      </c>
      <c r="CM51">
        <v>0.900003</v>
      </c>
      <c r="CN51">
        <v>0.0999969</v>
      </c>
      <c r="CO51">
        <v>0</v>
      </c>
      <c r="CP51">
        <v>766.588766666667</v>
      </c>
      <c r="CQ51">
        <v>4.99948</v>
      </c>
      <c r="CR51">
        <v>11553.99</v>
      </c>
      <c r="CS51">
        <v>11417.6366666667</v>
      </c>
      <c r="CT51">
        <v>50.4685</v>
      </c>
      <c r="CU51">
        <v>52.062</v>
      </c>
      <c r="CV51">
        <v>51.1270333333333</v>
      </c>
      <c r="CW51">
        <v>52.0186</v>
      </c>
      <c r="CX51">
        <v>53.1934666666667</v>
      </c>
      <c r="CY51">
        <v>1255.50866666667</v>
      </c>
      <c r="CZ51">
        <v>139.498666666667</v>
      </c>
      <c r="DA51">
        <v>0</v>
      </c>
      <c r="DB51">
        <v>335.5</v>
      </c>
      <c r="DC51">
        <v>0</v>
      </c>
      <c r="DD51">
        <v>766.0808</v>
      </c>
      <c r="DE51">
        <v>-38.2654614837511</v>
      </c>
      <c r="DF51">
        <v>-645.830768272741</v>
      </c>
      <c r="DG51">
        <v>11545.112</v>
      </c>
      <c r="DH51">
        <v>15</v>
      </c>
      <c r="DI51">
        <v>1607283063.6</v>
      </c>
      <c r="DJ51" t="s">
        <v>297</v>
      </c>
      <c r="DK51">
        <v>1607283063.6</v>
      </c>
      <c r="DL51">
        <v>1607283056.6</v>
      </c>
      <c r="DM51">
        <v>1</v>
      </c>
      <c r="DN51">
        <v>-0.514</v>
      </c>
      <c r="DO51">
        <v>-0.104</v>
      </c>
      <c r="DP51">
        <v>-1.805</v>
      </c>
      <c r="DQ51">
        <v>0.617</v>
      </c>
      <c r="DR51">
        <v>1464</v>
      </c>
      <c r="DS51">
        <v>31</v>
      </c>
      <c r="DT51">
        <v>0.05</v>
      </c>
      <c r="DU51">
        <v>0.07</v>
      </c>
      <c r="DV51">
        <v>7.39971100468097</v>
      </c>
      <c r="DW51">
        <v>-0.543477840760874</v>
      </c>
      <c r="DX51">
        <v>0.0550711924224799</v>
      </c>
      <c r="DY51">
        <v>0</v>
      </c>
      <c r="DZ51">
        <v>-10.50925</v>
      </c>
      <c r="EA51">
        <v>0.770795105672973</v>
      </c>
      <c r="EB51">
        <v>0.0722403938250615</v>
      </c>
      <c r="EC51">
        <v>0</v>
      </c>
      <c r="ED51">
        <v>4.068575</v>
      </c>
      <c r="EE51">
        <v>-0.371068031145705</v>
      </c>
      <c r="EF51">
        <v>0.0268161308108882</v>
      </c>
      <c r="EG51">
        <v>0</v>
      </c>
      <c r="EH51">
        <v>0</v>
      </c>
      <c r="EI51">
        <v>3</v>
      </c>
      <c r="EJ51" t="s">
        <v>298</v>
      </c>
      <c r="EK51">
        <v>100</v>
      </c>
      <c r="EL51">
        <v>100</v>
      </c>
      <c r="EM51">
        <v>-0.617</v>
      </c>
      <c r="EN51">
        <v>0.9871</v>
      </c>
      <c r="EO51">
        <v>-0.456696103518554</v>
      </c>
      <c r="EP51">
        <v>-1.60436505785889e-05</v>
      </c>
      <c r="EQ51">
        <v>-1.15305589960158e-06</v>
      </c>
      <c r="ER51">
        <v>3.65813499827708e-10</v>
      </c>
      <c r="ES51">
        <v>0.617399999999996</v>
      </c>
      <c r="ET51">
        <v>0</v>
      </c>
      <c r="EU51">
        <v>0</v>
      </c>
      <c r="EV51">
        <v>0</v>
      </c>
      <c r="EW51">
        <v>18</v>
      </c>
      <c r="EX51">
        <v>2225</v>
      </c>
      <c r="EY51">
        <v>1</v>
      </c>
      <c r="EZ51">
        <v>25</v>
      </c>
      <c r="FA51">
        <v>110.4</v>
      </c>
      <c r="FB51">
        <v>110.5</v>
      </c>
      <c r="FC51">
        <v>2</v>
      </c>
      <c r="FD51">
        <v>516.107</v>
      </c>
      <c r="FE51">
        <v>492.156</v>
      </c>
      <c r="FF51">
        <v>39.6544</v>
      </c>
      <c r="FG51">
        <v>39.1726</v>
      </c>
      <c r="FH51">
        <v>29.9994</v>
      </c>
      <c r="FI51">
        <v>38.8544</v>
      </c>
      <c r="FJ51">
        <v>38.857</v>
      </c>
      <c r="FK51">
        <v>19.4891</v>
      </c>
      <c r="FL51">
        <v>0</v>
      </c>
      <c r="FM51">
        <v>100</v>
      </c>
      <c r="FN51">
        <v>-999.9</v>
      </c>
      <c r="FO51">
        <v>400</v>
      </c>
      <c r="FP51">
        <v>30.7024</v>
      </c>
      <c r="FQ51">
        <v>96.9205</v>
      </c>
      <c r="FR51">
        <v>101.364</v>
      </c>
    </row>
    <row r="52" spans="1:174">
      <c r="A52">
        <v>36</v>
      </c>
      <c r="B52">
        <v>1607289841.6</v>
      </c>
      <c r="C52">
        <v>6369</v>
      </c>
      <c r="D52" t="s">
        <v>461</v>
      </c>
      <c r="E52" t="s">
        <v>462</v>
      </c>
      <c r="F52" t="s">
        <v>458</v>
      </c>
      <c r="G52" t="s">
        <v>337</v>
      </c>
      <c r="H52">
        <v>1607289833.6</v>
      </c>
      <c r="I52">
        <f>(J52)/1000</f>
        <v>0</v>
      </c>
      <c r="J52">
        <f>1000*CA52*AH52*(BW52-BX52)/(100*BP52*(1000-AH52*BW52))</f>
        <v>0</v>
      </c>
      <c r="K52">
        <f>CA52*AH52*(BV52-BU52*(1000-AH52*BX52)/(1000-AH52*BW52))/(100*BP52)</f>
        <v>0</v>
      </c>
      <c r="L52">
        <f>BU52 - IF(AH52&gt;1, K52*BP52*100.0/(AJ52*CI52), 0)</f>
        <v>0</v>
      </c>
      <c r="M52">
        <f>((S52-I52/2)*L52-K52)/(S52+I52/2)</f>
        <v>0</v>
      </c>
      <c r="N52">
        <f>M52*(CB52+CC52)/1000.0</f>
        <v>0</v>
      </c>
      <c r="O52">
        <f>(BU52 - IF(AH52&gt;1, K52*BP52*100.0/(AJ52*CI52), 0))*(CB52+CC52)/1000.0</f>
        <v>0</v>
      </c>
      <c r="P52">
        <f>2.0/((1/R52-1/Q52)+SIGN(R52)*SQRT((1/R52-1/Q52)*(1/R52-1/Q52) + 4*BQ52/((BQ52+1)*(BQ52+1))*(2*1/R52*1/Q52-1/Q52*1/Q52)))</f>
        <v>0</v>
      </c>
      <c r="Q52">
        <f>IF(LEFT(BR52,1)&lt;&gt;"0",IF(LEFT(BR52,1)="1",3.0,BS52),$D$5+$E$5*(CI52*CB52/($K$5*1000))+$F$5*(CI52*CB52/($K$5*1000))*MAX(MIN(BP52,$J$5),$I$5)*MAX(MIN(BP52,$J$5),$I$5)+$G$5*MAX(MIN(BP52,$J$5),$I$5)*(CI52*CB52/($K$5*1000))+$H$5*(CI52*CB52/($K$5*1000))*(CI52*CB52/($K$5*1000)))</f>
        <v>0</v>
      </c>
      <c r="R52">
        <f>I52*(1000-(1000*0.61365*exp(17.502*V52/(240.97+V52))/(CB52+CC52)+BW52)/2)/(1000*0.61365*exp(17.502*V52/(240.97+V52))/(CB52+CC52)-BW52)</f>
        <v>0</v>
      </c>
      <c r="S52">
        <f>1/((BQ52+1)/(P52/1.6)+1/(Q52/1.37)) + BQ52/((BQ52+1)/(P52/1.6) + BQ52/(Q52/1.37))</f>
        <v>0</v>
      </c>
      <c r="T52">
        <f>(BM52*BO52)</f>
        <v>0</v>
      </c>
      <c r="U52">
        <f>(CD52+(T52+2*0.95*5.67E-8*(((CD52+$B$7)+273)^4-(CD52+273)^4)-44100*I52)/(1.84*29.3*Q52+8*0.95*5.67E-8*(CD52+273)^3))</f>
        <v>0</v>
      </c>
      <c r="V52">
        <f>($C$7*CE52+$D$7*CF52+$E$7*U52)</f>
        <v>0</v>
      </c>
      <c r="W52">
        <f>0.61365*exp(17.502*V52/(240.97+V52))</f>
        <v>0</v>
      </c>
      <c r="X52">
        <f>(Y52/Z52*100)</f>
        <v>0</v>
      </c>
      <c r="Y52">
        <f>BW52*(CB52+CC52)/1000</f>
        <v>0</v>
      </c>
      <c r="Z52">
        <f>0.61365*exp(17.502*CD52/(240.97+CD52))</f>
        <v>0</v>
      </c>
      <c r="AA52">
        <f>(W52-BW52*(CB52+CC52)/1000)</f>
        <v>0</v>
      </c>
      <c r="AB52">
        <f>(-I52*44100)</f>
        <v>0</v>
      </c>
      <c r="AC52">
        <f>2*29.3*Q52*0.92*(CD52-V52)</f>
        <v>0</v>
      </c>
      <c r="AD52">
        <f>2*0.95*5.67E-8*(((CD52+$B$7)+273)^4-(V52+273)^4)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MAX(0,($B$13+$C$13*CI52)/(1+$D$13*CI52)*CB52/(CD52+273)*$E$13)</f>
        <v>0</v>
      </c>
      <c r="AK52" t="s">
        <v>293</v>
      </c>
      <c r="AL52">
        <v>10143.9</v>
      </c>
      <c r="AM52">
        <v>715.476923076923</v>
      </c>
      <c r="AN52">
        <v>3262.08</v>
      </c>
      <c r="AO52">
        <f>1-AM52/AN52</f>
        <v>0</v>
      </c>
      <c r="AP52">
        <v>-0.577747479816223</v>
      </c>
      <c r="AQ52" t="s">
        <v>463</v>
      </c>
      <c r="AR52">
        <v>15353.1</v>
      </c>
      <c r="AS52">
        <v>1018.10676</v>
      </c>
      <c r="AT52">
        <v>1225.79</v>
      </c>
      <c r="AU52">
        <f>1-AS52/AT52</f>
        <v>0</v>
      </c>
      <c r="AV52">
        <v>0.5</v>
      </c>
      <c r="AW52">
        <f>BM52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 t="s">
        <v>464</v>
      </c>
      <c r="BC52">
        <v>1018.10676</v>
      </c>
      <c r="BD52">
        <v>693.81</v>
      </c>
      <c r="BE52">
        <f>1-BD52/AT52</f>
        <v>0</v>
      </c>
      <c r="BF52">
        <f>(AT52-BC52)/(AT52-BD52)</f>
        <v>0</v>
      </c>
      <c r="BG52">
        <f>(AN52-AT52)/(AN52-BD52)</f>
        <v>0</v>
      </c>
      <c r="BH52">
        <f>(AT52-BC52)/(AT52-AM52)</f>
        <v>0</v>
      </c>
      <c r="BI52">
        <f>(AN52-AT52)/(AN52-AM52)</f>
        <v>0</v>
      </c>
      <c r="BJ52">
        <f>(BF52*BD52/BC52)</f>
        <v>0</v>
      </c>
      <c r="BK52">
        <f>(1-BJ52)</f>
        <v>0</v>
      </c>
      <c r="BL52">
        <f>$B$11*CJ52+$C$11*CK52+$F$11*CL52*(1-CO52)</f>
        <v>0</v>
      </c>
      <c r="BM52">
        <f>BL52*BN52</f>
        <v>0</v>
      </c>
      <c r="BN52">
        <f>($B$11*$D$9+$C$11*$D$9+$F$11*((CY52+CQ52)/MAX(CY52+CQ52+CZ52, 0.1)*$I$9+CZ52/MAX(CY52+CQ52+CZ52, 0.1)*$J$9))/($B$11+$C$11+$F$11)</f>
        <v>0</v>
      </c>
      <c r="BO52">
        <f>($B$11*$K$9+$C$11*$K$9+$F$11*((CY52+CQ52)/MAX(CY52+CQ52+CZ52, 0.1)*$P$9+CZ52/MAX(CY52+CQ52+CZ52, 0.1)*$Q$9))/($B$11+$C$11+$F$11)</f>
        <v>0</v>
      </c>
      <c r="BP52">
        <v>6</v>
      </c>
      <c r="BQ52">
        <v>0.5</v>
      </c>
      <c r="BR52" t="s">
        <v>296</v>
      </c>
      <c r="BS52">
        <v>2</v>
      </c>
      <c r="BT52">
        <v>1607289833.6</v>
      </c>
      <c r="BU52">
        <v>390.97435483871</v>
      </c>
      <c r="BV52">
        <v>399.994387096774</v>
      </c>
      <c r="BW52">
        <v>32.7459838709677</v>
      </c>
      <c r="BX52">
        <v>29.5012677419355</v>
      </c>
      <c r="BY52">
        <v>391.592161290323</v>
      </c>
      <c r="BZ52">
        <v>31.794235483871</v>
      </c>
      <c r="CA52">
        <v>500.174516129032</v>
      </c>
      <c r="CB52">
        <v>102.168032258065</v>
      </c>
      <c r="CC52">
        <v>0.100003348387097</v>
      </c>
      <c r="CD52">
        <v>40.4750290322581</v>
      </c>
      <c r="CE52">
        <v>39.8607483870968</v>
      </c>
      <c r="CF52">
        <v>999.9</v>
      </c>
      <c r="CG52">
        <v>0</v>
      </c>
      <c r="CH52">
        <v>0</v>
      </c>
      <c r="CI52">
        <v>9998.72290322581</v>
      </c>
      <c r="CJ52">
        <v>0</v>
      </c>
      <c r="CK52">
        <v>456.397387096774</v>
      </c>
      <c r="CL52">
        <v>1399.98580645161</v>
      </c>
      <c r="CM52">
        <v>0.89999335483871</v>
      </c>
      <c r="CN52">
        <v>0.100006541935484</v>
      </c>
      <c r="CO52">
        <v>0</v>
      </c>
      <c r="CP52">
        <v>1022.43161290323</v>
      </c>
      <c r="CQ52">
        <v>4.99948</v>
      </c>
      <c r="CR52">
        <v>15080.1741935484</v>
      </c>
      <c r="CS52">
        <v>11417.435483871</v>
      </c>
      <c r="CT52">
        <v>50.5823225806451</v>
      </c>
      <c r="CU52">
        <v>51.875</v>
      </c>
      <c r="CV52">
        <v>51.169</v>
      </c>
      <c r="CW52">
        <v>52.012</v>
      </c>
      <c r="CX52">
        <v>53.3526451612903</v>
      </c>
      <c r="CY52">
        <v>1255.47838709677</v>
      </c>
      <c r="CZ52">
        <v>139.51064516129</v>
      </c>
      <c r="DA52">
        <v>0</v>
      </c>
      <c r="DB52">
        <v>154.200000047684</v>
      </c>
      <c r="DC52">
        <v>0</v>
      </c>
      <c r="DD52">
        <v>1018.10676</v>
      </c>
      <c r="DE52">
        <v>-281.393461954501</v>
      </c>
      <c r="DF52">
        <v>-4068.46154454995</v>
      </c>
      <c r="DG52">
        <v>15018.284</v>
      </c>
      <c r="DH52">
        <v>15</v>
      </c>
      <c r="DI52">
        <v>1607283063.6</v>
      </c>
      <c r="DJ52" t="s">
        <v>297</v>
      </c>
      <c r="DK52">
        <v>1607283063.6</v>
      </c>
      <c r="DL52">
        <v>1607283056.6</v>
      </c>
      <c r="DM52">
        <v>1</v>
      </c>
      <c r="DN52">
        <v>-0.514</v>
      </c>
      <c r="DO52">
        <v>-0.104</v>
      </c>
      <c r="DP52">
        <v>-1.805</v>
      </c>
      <c r="DQ52">
        <v>0.617</v>
      </c>
      <c r="DR52">
        <v>1464</v>
      </c>
      <c r="DS52">
        <v>31</v>
      </c>
      <c r="DT52">
        <v>0.05</v>
      </c>
      <c r="DU52">
        <v>0.07</v>
      </c>
      <c r="DV52">
        <v>6.42628183477118</v>
      </c>
      <c r="DW52">
        <v>-0.226958402033576</v>
      </c>
      <c r="DX52">
        <v>0.0228890403229154</v>
      </c>
      <c r="DY52">
        <v>1</v>
      </c>
      <c r="DZ52">
        <v>-9.019243</v>
      </c>
      <c r="EA52">
        <v>0.298246852057831</v>
      </c>
      <c r="EB52">
        <v>0.028289145521442</v>
      </c>
      <c r="EC52">
        <v>0</v>
      </c>
      <c r="ED52">
        <v>3.24465266666667</v>
      </c>
      <c r="EE52">
        <v>-0.104233681868733</v>
      </c>
      <c r="EF52">
        <v>0.009053081955273</v>
      </c>
      <c r="EG52">
        <v>1</v>
      </c>
      <c r="EH52">
        <v>2</v>
      </c>
      <c r="EI52">
        <v>3</v>
      </c>
      <c r="EJ52" t="s">
        <v>319</v>
      </c>
      <c r="EK52">
        <v>100</v>
      </c>
      <c r="EL52">
        <v>100</v>
      </c>
      <c r="EM52">
        <v>-0.618</v>
      </c>
      <c r="EN52">
        <v>0.9507</v>
      </c>
      <c r="EO52">
        <v>-0.456696103518554</v>
      </c>
      <c r="EP52">
        <v>-1.60436505785889e-05</v>
      </c>
      <c r="EQ52">
        <v>-1.15305589960158e-06</v>
      </c>
      <c r="ER52">
        <v>3.65813499827708e-10</v>
      </c>
      <c r="ES52">
        <v>0.617399999999996</v>
      </c>
      <c r="ET52">
        <v>0</v>
      </c>
      <c r="EU52">
        <v>0</v>
      </c>
      <c r="EV52">
        <v>0</v>
      </c>
      <c r="EW52">
        <v>18</v>
      </c>
      <c r="EX52">
        <v>2225</v>
      </c>
      <c r="EY52">
        <v>1</v>
      </c>
      <c r="EZ52">
        <v>25</v>
      </c>
      <c r="FA52">
        <v>113</v>
      </c>
      <c r="FB52">
        <v>113.1</v>
      </c>
      <c r="FC52">
        <v>2</v>
      </c>
      <c r="FD52">
        <v>510.549</v>
      </c>
      <c r="FE52">
        <v>493.939</v>
      </c>
      <c r="FF52">
        <v>39.5509</v>
      </c>
      <c r="FG52">
        <v>38.9148</v>
      </c>
      <c r="FH52">
        <v>29.9993</v>
      </c>
      <c r="FI52">
        <v>38.6709</v>
      </c>
      <c r="FJ52">
        <v>38.6863</v>
      </c>
      <c r="FK52">
        <v>19.4923</v>
      </c>
      <c r="FL52">
        <v>0</v>
      </c>
      <c r="FM52">
        <v>100</v>
      </c>
      <c r="FN52">
        <v>-999.9</v>
      </c>
      <c r="FO52">
        <v>400</v>
      </c>
      <c r="FP52">
        <v>33.3795</v>
      </c>
      <c r="FQ52">
        <v>96.9848</v>
      </c>
      <c r="FR52">
        <v>101.42</v>
      </c>
    </row>
    <row r="53" spans="1:174">
      <c r="A53">
        <v>37</v>
      </c>
      <c r="B53">
        <v>1607290037.1</v>
      </c>
      <c r="C53">
        <v>6564.5</v>
      </c>
      <c r="D53" t="s">
        <v>465</v>
      </c>
      <c r="E53" t="s">
        <v>466</v>
      </c>
      <c r="F53" t="s">
        <v>423</v>
      </c>
      <c r="G53" t="s">
        <v>292</v>
      </c>
      <c r="H53">
        <v>1607290029.35</v>
      </c>
      <c r="I53">
        <f>(J53)/1000</f>
        <v>0</v>
      </c>
      <c r="J53">
        <f>1000*CA53*AH53*(BW53-BX53)/(100*BP53*(1000-AH53*BW53))</f>
        <v>0</v>
      </c>
      <c r="K53">
        <f>CA53*AH53*(BV53-BU53*(1000-AH53*BX53)/(1000-AH53*BW53))/(100*BP53)</f>
        <v>0</v>
      </c>
      <c r="L53">
        <f>BU53 - IF(AH53&gt;1, K53*BP53*100.0/(AJ53*CI53), 0)</f>
        <v>0</v>
      </c>
      <c r="M53">
        <f>((S53-I53/2)*L53-K53)/(S53+I53/2)</f>
        <v>0</v>
      </c>
      <c r="N53">
        <f>M53*(CB53+CC53)/1000.0</f>
        <v>0</v>
      </c>
      <c r="O53">
        <f>(BU53 - IF(AH53&gt;1, K53*BP53*100.0/(AJ53*CI53), 0))*(CB53+CC53)/1000.0</f>
        <v>0</v>
      </c>
      <c r="P53">
        <f>2.0/((1/R53-1/Q53)+SIGN(R53)*SQRT((1/R53-1/Q53)*(1/R53-1/Q53) + 4*BQ53/((BQ53+1)*(BQ53+1))*(2*1/R53*1/Q53-1/Q53*1/Q53)))</f>
        <v>0</v>
      </c>
      <c r="Q53">
        <f>IF(LEFT(BR53,1)&lt;&gt;"0",IF(LEFT(BR53,1)="1",3.0,BS53),$D$5+$E$5*(CI53*CB53/($K$5*1000))+$F$5*(CI53*CB53/($K$5*1000))*MAX(MIN(BP53,$J$5),$I$5)*MAX(MIN(BP53,$J$5),$I$5)+$G$5*MAX(MIN(BP53,$J$5),$I$5)*(CI53*CB53/($K$5*1000))+$H$5*(CI53*CB53/($K$5*1000))*(CI53*CB53/($K$5*1000)))</f>
        <v>0</v>
      </c>
      <c r="R53">
        <f>I53*(1000-(1000*0.61365*exp(17.502*V53/(240.97+V53))/(CB53+CC53)+BW53)/2)/(1000*0.61365*exp(17.502*V53/(240.97+V53))/(CB53+CC53)-BW53)</f>
        <v>0</v>
      </c>
      <c r="S53">
        <f>1/((BQ53+1)/(P53/1.6)+1/(Q53/1.37)) + BQ53/((BQ53+1)/(P53/1.6) + BQ53/(Q53/1.37))</f>
        <v>0</v>
      </c>
      <c r="T53">
        <f>(BM53*BO53)</f>
        <v>0</v>
      </c>
      <c r="U53">
        <f>(CD53+(T53+2*0.95*5.67E-8*(((CD53+$B$7)+273)^4-(CD53+273)^4)-44100*I53)/(1.84*29.3*Q53+8*0.95*5.67E-8*(CD53+273)^3))</f>
        <v>0</v>
      </c>
      <c r="V53">
        <f>($C$7*CE53+$D$7*CF53+$E$7*U53)</f>
        <v>0</v>
      </c>
      <c r="W53">
        <f>0.61365*exp(17.502*V53/(240.97+V53))</f>
        <v>0</v>
      </c>
      <c r="X53">
        <f>(Y53/Z53*100)</f>
        <v>0</v>
      </c>
      <c r="Y53">
        <f>BW53*(CB53+CC53)/1000</f>
        <v>0</v>
      </c>
      <c r="Z53">
        <f>0.61365*exp(17.502*CD53/(240.97+CD53))</f>
        <v>0</v>
      </c>
      <c r="AA53">
        <f>(W53-BW53*(CB53+CC53)/1000)</f>
        <v>0</v>
      </c>
      <c r="AB53">
        <f>(-I53*44100)</f>
        <v>0</v>
      </c>
      <c r="AC53">
        <f>2*29.3*Q53*0.92*(CD53-V53)</f>
        <v>0</v>
      </c>
      <c r="AD53">
        <f>2*0.95*5.67E-8*(((CD53+$B$7)+273)^4-(V53+273)^4)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MAX(0,($B$13+$C$13*CI53)/(1+$D$13*CI53)*CB53/(CD53+273)*$E$13)</f>
        <v>0</v>
      </c>
      <c r="AK53" t="s">
        <v>293</v>
      </c>
      <c r="AL53">
        <v>10143.9</v>
      </c>
      <c r="AM53">
        <v>715.476923076923</v>
      </c>
      <c r="AN53">
        <v>3262.08</v>
      </c>
      <c r="AO53">
        <f>1-AM53/AN53</f>
        <v>0</v>
      </c>
      <c r="AP53">
        <v>-0.577747479816223</v>
      </c>
      <c r="AQ53" t="s">
        <v>467</v>
      </c>
      <c r="AR53">
        <v>15384.7</v>
      </c>
      <c r="AS53">
        <v>873.059461538462</v>
      </c>
      <c r="AT53">
        <v>1258.31</v>
      </c>
      <c r="AU53">
        <f>1-AS53/AT53</f>
        <v>0</v>
      </c>
      <c r="AV53">
        <v>0.5</v>
      </c>
      <c r="AW53">
        <f>BM53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 t="s">
        <v>468</v>
      </c>
      <c r="BC53">
        <v>873.059461538462</v>
      </c>
      <c r="BD53">
        <v>679.13</v>
      </c>
      <c r="BE53">
        <f>1-BD53/AT53</f>
        <v>0</v>
      </c>
      <c r="BF53">
        <f>(AT53-BC53)/(AT53-BD53)</f>
        <v>0</v>
      </c>
      <c r="BG53">
        <f>(AN53-AT53)/(AN53-BD53)</f>
        <v>0</v>
      </c>
      <c r="BH53">
        <f>(AT53-BC53)/(AT53-AM53)</f>
        <v>0</v>
      </c>
      <c r="BI53">
        <f>(AN53-AT53)/(AN53-AM53)</f>
        <v>0</v>
      </c>
      <c r="BJ53">
        <f>(BF53*BD53/BC53)</f>
        <v>0</v>
      </c>
      <c r="BK53">
        <f>(1-BJ53)</f>
        <v>0</v>
      </c>
      <c r="BL53">
        <f>$B$11*CJ53+$C$11*CK53+$F$11*CL53*(1-CO53)</f>
        <v>0</v>
      </c>
      <c r="BM53">
        <f>BL53*BN53</f>
        <v>0</v>
      </c>
      <c r="BN53">
        <f>($B$11*$D$9+$C$11*$D$9+$F$11*((CY53+CQ53)/MAX(CY53+CQ53+CZ53, 0.1)*$I$9+CZ53/MAX(CY53+CQ53+CZ53, 0.1)*$J$9))/($B$11+$C$11+$F$11)</f>
        <v>0</v>
      </c>
      <c r="BO53">
        <f>($B$11*$K$9+$C$11*$K$9+$F$11*((CY53+CQ53)/MAX(CY53+CQ53+CZ53, 0.1)*$P$9+CZ53/MAX(CY53+CQ53+CZ53, 0.1)*$Q$9))/($B$11+$C$11+$F$11)</f>
        <v>0</v>
      </c>
      <c r="BP53">
        <v>6</v>
      </c>
      <c r="BQ53">
        <v>0.5</v>
      </c>
      <c r="BR53" t="s">
        <v>296</v>
      </c>
      <c r="BS53">
        <v>2</v>
      </c>
      <c r="BT53">
        <v>1607290029.35</v>
      </c>
      <c r="BU53">
        <v>385.415133333333</v>
      </c>
      <c r="BV53">
        <v>399.979933333333</v>
      </c>
      <c r="BW53">
        <v>34.0278466666667</v>
      </c>
      <c r="BX53">
        <v>29.4084466666667</v>
      </c>
      <c r="BY53">
        <v>386.0287</v>
      </c>
      <c r="BZ53">
        <v>33.0141466666667</v>
      </c>
      <c r="CA53">
        <v>500.181166666667</v>
      </c>
      <c r="CB53">
        <v>102.156766666667</v>
      </c>
      <c r="CC53">
        <v>0.100003926666667</v>
      </c>
      <c r="CD53">
        <v>40.3171333333333</v>
      </c>
      <c r="CE53">
        <v>39.46682</v>
      </c>
      <c r="CF53">
        <v>999.9</v>
      </c>
      <c r="CG53">
        <v>0</v>
      </c>
      <c r="CH53">
        <v>0</v>
      </c>
      <c r="CI53">
        <v>10001.293</v>
      </c>
      <c r="CJ53">
        <v>0</v>
      </c>
      <c r="CK53">
        <v>263.474</v>
      </c>
      <c r="CL53">
        <v>1400.00133333333</v>
      </c>
      <c r="CM53">
        <v>0.9000044</v>
      </c>
      <c r="CN53">
        <v>0.09999592</v>
      </c>
      <c r="CO53">
        <v>0</v>
      </c>
      <c r="CP53">
        <v>873.067166666667</v>
      </c>
      <c r="CQ53">
        <v>4.99948</v>
      </c>
      <c r="CR53">
        <v>13657.9633333333</v>
      </c>
      <c r="CS53">
        <v>11417.6166666667</v>
      </c>
      <c r="CT53">
        <v>50.1393333333333</v>
      </c>
      <c r="CU53">
        <v>51.531</v>
      </c>
      <c r="CV53">
        <v>50.7581333333333</v>
      </c>
      <c r="CW53">
        <v>51.6121666666667</v>
      </c>
      <c r="CX53">
        <v>52.9434666666667</v>
      </c>
      <c r="CY53">
        <v>1255.50933333333</v>
      </c>
      <c r="CZ53">
        <v>139.492</v>
      </c>
      <c r="DA53">
        <v>0</v>
      </c>
      <c r="DB53">
        <v>194.400000095367</v>
      </c>
      <c r="DC53">
        <v>0</v>
      </c>
      <c r="DD53">
        <v>873.059461538462</v>
      </c>
      <c r="DE53">
        <v>-47.7357264360162</v>
      </c>
      <c r="DF53">
        <v>-669.839315273489</v>
      </c>
      <c r="DG53">
        <v>13658.0461538462</v>
      </c>
      <c r="DH53">
        <v>15</v>
      </c>
      <c r="DI53">
        <v>1607283063.6</v>
      </c>
      <c r="DJ53" t="s">
        <v>297</v>
      </c>
      <c r="DK53">
        <v>1607283063.6</v>
      </c>
      <c r="DL53">
        <v>1607283056.6</v>
      </c>
      <c r="DM53">
        <v>1</v>
      </c>
      <c r="DN53">
        <v>-0.514</v>
      </c>
      <c r="DO53">
        <v>-0.104</v>
      </c>
      <c r="DP53">
        <v>-1.805</v>
      </c>
      <c r="DQ53">
        <v>0.617</v>
      </c>
      <c r="DR53">
        <v>1464</v>
      </c>
      <c r="DS53">
        <v>31</v>
      </c>
      <c r="DT53">
        <v>0.05</v>
      </c>
      <c r="DU53">
        <v>0.07</v>
      </c>
      <c r="DV53">
        <v>10.6440376437569</v>
      </c>
      <c r="DW53">
        <v>-1.7490057487935</v>
      </c>
      <c r="DX53">
        <v>0.133758048502424</v>
      </c>
      <c r="DY53">
        <v>0</v>
      </c>
      <c r="DZ53">
        <v>-14.58623</v>
      </c>
      <c r="EA53">
        <v>2.48540956618466</v>
      </c>
      <c r="EB53">
        <v>0.18321942427956</v>
      </c>
      <c r="EC53">
        <v>0</v>
      </c>
      <c r="ED53">
        <v>4.626427</v>
      </c>
      <c r="EE53">
        <v>-0.835021401557274</v>
      </c>
      <c r="EF53">
        <v>0.0602516387688611</v>
      </c>
      <c r="EG53">
        <v>0</v>
      </c>
      <c r="EH53">
        <v>0</v>
      </c>
      <c r="EI53">
        <v>3</v>
      </c>
      <c r="EJ53" t="s">
        <v>298</v>
      </c>
      <c r="EK53">
        <v>100</v>
      </c>
      <c r="EL53">
        <v>100</v>
      </c>
      <c r="EM53">
        <v>-0.614</v>
      </c>
      <c r="EN53">
        <v>1.0084</v>
      </c>
      <c r="EO53">
        <v>-0.456696103518554</v>
      </c>
      <c r="EP53">
        <v>-1.60436505785889e-05</v>
      </c>
      <c r="EQ53">
        <v>-1.15305589960158e-06</v>
      </c>
      <c r="ER53">
        <v>3.65813499827708e-10</v>
      </c>
      <c r="ES53">
        <v>0.617399999999996</v>
      </c>
      <c r="ET53">
        <v>0</v>
      </c>
      <c r="EU53">
        <v>0</v>
      </c>
      <c r="EV53">
        <v>0</v>
      </c>
      <c r="EW53">
        <v>18</v>
      </c>
      <c r="EX53">
        <v>2225</v>
      </c>
      <c r="EY53">
        <v>1</v>
      </c>
      <c r="EZ53">
        <v>25</v>
      </c>
      <c r="FA53">
        <v>116.2</v>
      </c>
      <c r="FB53">
        <v>116.3</v>
      </c>
      <c r="FC53">
        <v>2</v>
      </c>
      <c r="FD53">
        <v>517.918</v>
      </c>
      <c r="FE53">
        <v>494.599</v>
      </c>
      <c r="FF53">
        <v>39.3927</v>
      </c>
      <c r="FG53">
        <v>38.5389</v>
      </c>
      <c r="FH53">
        <v>29.9996</v>
      </c>
      <c r="FI53">
        <v>38.3257</v>
      </c>
      <c r="FJ53">
        <v>38.3515</v>
      </c>
      <c r="FK53">
        <v>19.4956</v>
      </c>
      <c r="FL53">
        <v>0</v>
      </c>
      <c r="FM53">
        <v>100</v>
      </c>
      <c r="FN53">
        <v>-999.9</v>
      </c>
      <c r="FO53">
        <v>400</v>
      </c>
      <c r="FP53">
        <v>32.6299</v>
      </c>
      <c r="FQ53">
        <v>97.0825</v>
      </c>
      <c r="FR53">
        <v>101.511</v>
      </c>
    </row>
    <row r="54" spans="1:174">
      <c r="A54">
        <v>38</v>
      </c>
      <c r="B54">
        <v>1607290182.1</v>
      </c>
      <c r="C54">
        <v>6709.5</v>
      </c>
      <c r="D54" t="s">
        <v>469</v>
      </c>
      <c r="E54" t="s">
        <v>470</v>
      </c>
      <c r="F54" t="s">
        <v>423</v>
      </c>
      <c r="G54" t="s">
        <v>292</v>
      </c>
      <c r="H54">
        <v>1607290174.1</v>
      </c>
      <c r="I54">
        <f>(J54)/1000</f>
        <v>0</v>
      </c>
      <c r="J54">
        <f>1000*CA54*AH54*(BW54-BX54)/(100*BP54*(1000-AH54*BW54))</f>
        <v>0</v>
      </c>
      <c r="K54">
        <f>CA54*AH54*(BV54-BU54*(1000-AH54*BX54)/(1000-AH54*BW54))/(100*BP54)</f>
        <v>0</v>
      </c>
      <c r="L54">
        <f>BU54 - IF(AH54&gt;1, K54*BP54*100.0/(AJ54*CI54), 0)</f>
        <v>0</v>
      </c>
      <c r="M54">
        <f>((S54-I54/2)*L54-K54)/(S54+I54/2)</f>
        <v>0</v>
      </c>
      <c r="N54">
        <f>M54*(CB54+CC54)/1000.0</f>
        <v>0</v>
      </c>
      <c r="O54">
        <f>(BU54 - IF(AH54&gt;1, K54*BP54*100.0/(AJ54*CI54), 0))*(CB54+CC54)/1000.0</f>
        <v>0</v>
      </c>
      <c r="P54">
        <f>2.0/((1/R54-1/Q54)+SIGN(R54)*SQRT((1/R54-1/Q54)*(1/R54-1/Q54) + 4*BQ54/((BQ54+1)*(BQ54+1))*(2*1/R54*1/Q54-1/Q54*1/Q54)))</f>
        <v>0</v>
      </c>
      <c r="Q54">
        <f>IF(LEFT(BR54,1)&lt;&gt;"0",IF(LEFT(BR54,1)="1",3.0,BS54),$D$5+$E$5*(CI54*CB54/($K$5*1000))+$F$5*(CI54*CB54/($K$5*1000))*MAX(MIN(BP54,$J$5),$I$5)*MAX(MIN(BP54,$J$5),$I$5)+$G$5*MAX(MIN(BP54,$J$5),$I$5)*(CI54*CB54/($K$5*1000))+$H$5*(CI54*CB54/($K$5*1000))*(CI54*CB54/($K$5*1000)))</f>
        <v>0</v>
      </c>
      <c r="R54">
        <f>I54*(1000-(1000*0.61365*exp(17.502*V54/(240.97+V54))/(CB54+CC54)+BW54)/2)/(1000*0.61365*exp(17.502*V54/(240.97+V54))/(CB54+CC54)-BW54)</f>
        <v>0</v>
      </c>
      <c r="S54">
        <f>1/((BQ54+1)/(P54/1.6)+1/(Q54/1.37)) + BQ54/((BQ54+1)/(P54/1.6) + BQ54/(Q54/1.37))</f>
        <v>0</v>
      </c>
      <c r="T54">
        <f>(BM54*BO54)</f>
        <v>0</v>
      </c>
      <c r="U54">
        <f>(CD54+(T54+2*0.95*5.67E-8*(((CD54+$B$7)+273)^4-(CD54+273)^4)-44100*I54)/(1.84*29.3*Q54+8*0.95*5.67E-8*(CD54+273)^3))</f>
        <v>0</v>
      </c>
      <c r="V54">
        <f>($C$7*CE54+$D$7*CF54+$E$7*U54)</f>
        <v>0</v>
      </c>
      <c r="W54">
        <f>0.61365*exp(17.502*V54/(240.97+V54))</f>
        <v>0</v>
      </c>
      <c r="X54">
        <f>(Y54/Z54*100)</f>
        <v>0</v>
      </c>
      <c r="Y54">
        <f>BW54*(CB54+CC54)/1000</f>
        <v>0</v>
      </c>
      <c r="Z54">
        <f>0.61365*exp(17.502*CD54/(240.97+CD54))</f>
        <v>0</v>
      </c>
      <c r="AA54">
        <f>(W54-BW54*(CB54+CC54)/1000)</f>
        <v>0</v>
      </c>
      <c r="AB54">
        <f>(-I54*44100)</f>
        <v>0</v>
      </c>
      <c r="AC54">
        <f>2*29.3*Q54*0.92*(CD54-V54)</f>
        <v>0</v>
      </c>
      <c r="AD54">
        <f>2*0.95*5.67E-8*(((CD54+$B$7)+273)^4-(V54+273)^4)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MAX(0,($B$13+$C$13*CI54)/(1+$D$13*CI54)*CB54/(CD54+273)*$E$13)</f>
        <v>0</v>
      </c>
      <c r="AK54" t="s">
        <v>293</v>
      </c>
      <c r="AL54">
        <v>10143.9</v>
      </c>
      <c r="AM54">
        <v>715.476923076923</v>
      </c>
      <c r="AN54">
        <v>3262.08</v>
      </c>
      <c r="AO54">
        <f>1-AM54/AN54</f>
        <v>0</v>
      </c>
      <c r="AP54">
        <v>-0.577747479816223</v>
      </c>
      <c r="AQ54" t="s">
        <v>471</v>
      </c>
      <c r="AR54">
        <v>15382.2</v>
      </c>
      <c r="AS54">
        <v>801.11336</v>
      </c>
      <c r="AT54">
        <v>1204.94</v>
      </c>
      <c r="AU54">
        <f>1-AS54/AT54</f>
        <v>0</v>
      </c>
      <c r="AV54">
        <v>0.5</v>
      </c>
      <c r="AW54">
        <f>BM54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 t="s">
        <v>472</v>
      </c>
      <c r="BC54">
        <v>801.11336</v>
      </c>
      <c r="BD54">
        <v>635.87</v>
      </c>
      <c r="BE54">
        <f>1-BD54/AT54</f>
        <v>0</v>
      </c>
      <c r="BF54">
        <f>(AT54-BC54)/(AT54-BD54)</f>
        <v>0</v>
      </c>
      <c r="BG54">
        <f>(AN54-AT54)/(AN54-BD54)</f>
        <v>0</v>
      </c>
      <c r="BH54">
        <f>(AT54-BC54)/(AT54-AM54)</f>
        <v>0</v>
      </c>
      <c r="BI54">
        <f>(AN54-AT54)/(AN54-AM54)</f>
        <v>0</v>
      </c>
      <c r="BJ54">
        <f>(BF54*BD54/BC54)</f>
        <v>0</v>
      </c>
      <c r="BK54">
        <f>(1-BJ54)</f>
        <v>0</v>
      </c>
      <c r="BL54">
        <f>$B$11*CJ54+$C$11*CK54+$F$11*CL54*(1-CO54)</f>
        <v>0</v>
      </c>
      <c r="BM54">
        <f>BL54*BN54</f>
        <v>0</v>
      </c>
      <c r="BN54">
        <f>($B$11*$D$9+$C$11*$D$9+$F$11*((CY54+CQ54)/MAX(CY54+CQ54+CZ54, 0.1)*$I$9+CZ54/MAX(CY54+CQ54+CZ54, 0.1)*$J$9))/($B$11+$C$11+$F$11)</f>
        <v>0</v>
      </c>
      <c r="BO54">
        <f>($B$11*$K$9+$C$11*$K$9+$F$11*((CY54+CQ54)/MAX(CY54+CQ54+CZ54, 0.1)*$P$9+CZ54/MAX(CY54+CQ54+CZ54, 0.1)*$Q$9))/($B$11+$C$11+$F$11)</f>
        <v>0</v>
      </c>
      <c r="BP54">
        <v>6</v>
      </c>
      <c r="BQ54">
        <v>0.5</v>
      </c>
      <c r="BR54" t="s">
        <v>296</v>
      </c>
      <c r="BS54">
        <v>2</v>
      </c>
      <c r="BT54">
        <v>1607290174.1</v>
      </c>
      <c r="BU54">
        <v>381.637806451613</v>
      </c>
      <c r="BV54">
        <v>399.976935483871</v>
      </c>
      <c r="BW54">
        <v>35.1368387096774</v>
      </c>
      <c r="BX54">
        <v>29.2964064516129</v>
      </c>
      <c r="BY54">
        <v>382.24864516129</v>
      </c>
      <c r="BZ54">
        <v>34.0696677419355</v>
      </c>
      <c r="CA54">
        <v>500.183451612903</v>
      </c>
      <c r="CB54">
        <v>102.144580645161</v>
      </c>
      <c r="CC54">
        <v>0.0999446677419355</v>
      </c>
      <c r="CD54">
        <v>40.2026709677419</v>
      </c>
      <c r="CE54">
        <v>39.3209935483871</v>
      </c>
      <c r="CF54">
        <v>999.9</v>
      </c>
      <c r="CG54">
        <v>0</v>
      </c>
      <c r="CH54">
        <v>0</v>
      </c>
      <c r="CI54">
        <v>10006.2548387097</v>
      </c>
      <c r="CJ54">
        <v>0</v>
      </c>
      <c r="CK54">
        <v>259.478806451613</v>
      </c>
      <c r="CL54">
        <v>1400.01387096774</v>
      </c>
      <c r="CM54">
        <v>0.900003032258064</v>
      </c>
      <c r="CN54">
        <v>0.0999968903225806</v>
      </c>
      <c r="CO54">
        <v>0</v>
      </c>
      <c r="CP54">
        <v>802.091903225806</v>
      </c>
      <c r="CQ54">
        <v>4.99948</v>
      </c>
      <c r="CR54">
        <v>12503.6806451613</v>
      </c>
      <c r="CS54">
        <v>11417.6935483871</v>
      </c>
      <c r="CT54">
        <v>50.0683870967742</v>
      </c>
      <c r="CU54">
        <v>51.5</v>
      </c>
      <c r="CV54">
        <v>50.673064516129</v>
      </c>
      <c r="CW54">
        <v>51.6993870967742</v>
      </c>
      <c r="CX54">
        <v>52.8485161290322</v>
      </c>
      <c r="CY54">
        <v>1255.51677419355</v>
      </c>
      <c r="CZ54">
        <v>139.497096774194</v>
      </c>
      <c r="DA54">
        <v>0</v>
      </c>
      <c r="DB54">
        <v>144.200000047684</v>
      </c>
      <c r="DC54">
        <v>0</v>
      </c>
      <c r="DD54">
        <v>801.11336</v>
      </c>
      <c r="DE54">
        <v>-59.484461456436</v>
      </c>
      <c r="DF54">
        <v>-804.146152761138</v>
      </c>
      <c r="DG54">
        <v>12490.584</v>
      </c>
      <c r="DH54">
        <v>15</v>
      </c>
      <c r="DI54">
        <v>1607283063.6</v>
      </c>
      <c r="DJ54" t="s">
        <v>297</v>
      </c>
      <c r="DK54">
        <v>1607283063.6</v>
      </c>
      <c r="DL54">
        <v>1607283056.6</v>
      </c>
      <c r="DM54">
        <v>1</v>
      </c>
      <c r="DN54">
        <v>-0.514</v>
      </c>
      <c r="DO54">
        <v>-0.104</v>
      </c>
      <c r="DP54">
        <v>-1.805</v>
      </c>
      <c r="DQ54">
        <v>0.617</v>
      </c>
      <c r="DR54">
        <v>1464</v>
      </c>
      <c r="DS54">
        <v>31</v>
      </c>
      <c r="DT54">
        <v>0.05</v>
      </c>
      <c r="DU54">
        <v>0.07</v>
      </c>
      <c r="DV54">
        <v>13.3876059120151</v>
      </c>
      <c r="DW54">
        <v>-1.60260685412722</v>
      </c>
      <c r="DX54">
        <v>0.123272420551555</v>
      </c>
      <c r="DY54">
        <v>0</v>
      </c>
      <c r="DZ54">
        <v>-18.3474</v>
      </c>
      <c r="EA54">
        <v>2.06058820912124</v>
      </c>
      <c r="EB54">
        <v>0.15294632827673</v>
      </c>
      <c r="EC54">
        <v>0</v>
      </c>
      <c r="ED54">
        <v>5.84180066666667</v>
      </c>
      <c r="EE54">
        <v>-0.324654060066749</v>
      </c>
      <c r="EF54">
        <v>0.0234596082566516</v>
      </c>
      <c r="EG54">
        <v>0</v>
      </c>
      <c r="EH54">
        <v>0</v>
      </c>
      <c r="EI54">
        <v>3</v>
      </c>
      <c r="EJ54" t="s">
        <v>298</v>
      </c>
      <c r="EK54">
        <v>100</v>
      </c>
      <c r="EL54">
        <v>100</v>
      </c>
      <c r="EM54">
        <v>-0.611</v>
      </c>
      <c r="EN54">
        <v>1.0647</v>
      </c>
      <c r="EO54">
        <v>-0.456696103518554</v>
      </c>
      <c r="EP54">
        <v>-1.60436505785889e-05</v>
      </c>
      <c r="EQ54">
        <v>-1.15305589960158e-06</v>
      </c>
      <c r="ER54">
        <v>3.65813499827708e-10</v>
      </c>
      <c r="ES54">
        <v>0.617399999999996</v>
      </c>
      <c r="ET54">
        <v>0</v>
      </c>
      <c r="EU54">
        <v>0</v>
      </c>
      <c r="EV54">
        <v>0</v>
      </c>
      <c r="EW54">
        <v>18</v>
      </c>
      <c r="EX54">
        <v>2225</v>
      </c>
      <c r="EY54">
        <v>1</v>
      </c>
      <c r="EZ54">
        <v>25</v>
      </c>
      <c r="FA54">
        <v>118.6</v>
      </c>
      <c r="FB54">
        <v>118.8</v>
      </c>
      <c r="FC54">
        <v>2</v>
      </c>
      <c r="FD54">
        <v>518.368</v>
      </c>
      <c r="FE54">
        <v>494.541</v>
      </c>
      <c r="FF54">
        <v>39.3921</v>
      </c>
      <c r="FG54">
        <v>38.3951</v>
      </c>
      <c r="FH54">
        <v>29.9997</v>
      </c>
      <c r="FI54">
        <v>38.1539</v>
      </c>
      <c r="FJ54">
        <v>38.1761</v>
      </c>
      <c r="FK54">
        <v>19.4997</v>
      </c>
      <c r="FL54">
        <v>0</v>
      </c>
      <c r="FM54">
        <v>100</v>
      </c>
      <c r="FN54">
        <v>-999.9</v>
      </c>
      <c r="FO54">
        <v>400</v>
      </c>
      <c r="FP54">
        <v>33.7622</v>
      </c>
      <c r="FQ54">
        <v>97.1069</v>
      </c>
      <c r="FR54">
        <v>101.535</v>
      </c>
    </row>
    <row r="55" spans="1:174">
      <c r="A55">
        <v>39</v>
      </c>
      <c r="B55">
        <v>1607290341.1</v>
      </c>
      <c r="C55">
        <v>6868.5</v>
      </c>
      <c r="D55" t="s">
        <v>473</v>
      </c>
      <c r="E55" t="s">
        <v>474</v>
      </c>
      <c r="F55" t="s">
        <v>336</v>
      </c>
      <c r="G55" t="s">
        <v>405</v>
      </c>
      <c r="H55">
        <v>1607290333.1</v>
      </c>
      <c r="I55">
        <f>(J55)/1000</f>
        <v>0</v>
      </c>
      <c r="J55">
        <f>1000*CA55*AH55*(BW55-BX55)/(100*BP55*(1000-AH55*BW55))</f>
        <v>0</v>
      </c>
      <c r="K55">
        <f>CA55*AH55*(BV55-BU55*(1000-AH55*BX55)/(1000-AH55*BW55))/(100*BP55)</f>
        <v>0</v>
      </c>
      <c r="L55">
        <f>BU55 - IF(AH55&gt;1, K55*BP55*100.0/(AJ55*CI55), 0)</f>
        <v>0</v>
      </c>
      <c r="M55">
        <f>((S55-I55/2)*L55-K55)/(S55+I55/2)</f>
        <v>0</v>
      </c>
      <c r="N55">
        <f>M55*(CB55+CC55)/1000.0</f>
        <v>0</v>
      </c>
      <c r="O55">
        <f>(BU55 - IF(AH55&gt;1, K55*BP55*100.0/(AJ55*CI55), 0))*(CB55+CC55)/1000.0</f>
        <v>0</v>
      </c>
      <c r="P55">
        <f>2.0/((1/R55-1/Q55)+SIGN(R55)*SQRT((1/R55-1/Q55)*(1/R55-1/Q55) + 4*BQ55/((BQ55+1)*(BQ55+1))*(2*1/R55*1/Q55-1/Q55*1/Q55)))</f>
        <v>0</v>
      </c>
      <c r="Q55">
        <f>IF(LEFT(BR55,1)&lt;&gt;"0",IF(LEFT(BR55,1)="1",3.0,BS55),$D$5+$E$5*(CI55*CB55/($K$5*1000))+$F$5*(CI55*CB55/($K$5*1000))*MAX(MIN(BP55,$J$5),$I$5)*MAX(MIN(BP55,$J$5),$I$5)+$G$5*MAX(MIN(BP55,$J$5),$I$5)*(CI55*CB55/($K$5*1000))+$H$5*(CI55*CB55/($K$5*1000))*(CI55*CB55/($K$5*1000)))</f>
        <v>0</v>
      </c>
      <c r="R55">
        <f>I55*(1000-(1000*0.61365*exp(17.502*V55/(240.97+V55))/(CB55+CC55)+BW55)/2)/(1000*0.61365*exp(17.502*V55/(240.97+V55))/(CB55+CC55)-BW55)</f>
        <v>0</v>
      </c>
      <c r="S55">
        <f>1/((BQ55+1)/(P55/1.6)+1/(Q55/1.37)) + BQ55/((BQ55+1)/(P55/1.6) + BQ55/(Q55/1.37))</f>
        <v>0</v>
      </c>
      <c r="T55">
        <f>(BM55*BO55)</f>
        <v>0</v>
      </c>
      <c r="U55">
        <f>(CD55+(T55+2*0.95*5.67E-8*(((CD55+$B$7)+273)^4-(CD55+273)^4)-44100*I55)/(1.84*29.3*Q55+8*0.95*5.67E-8*(CD55+273)^3))</f>
        <v>0</v>
      </c>
      <c r="V55">
        <f>($C$7*CE55+$D$7*CF55+$E$7*U55)</f>
        <v>0</v>
      </c>
      <c r="W55">
        <f>0.61365*exp(17.502*V55/(240.97+V55))</f>
        <v>0</v>
      </c>
      <c r="X55">
        <f>(Y55/Z55*100)</f>
        <v>0</v>
      </c>
      <c r="Y55">
        <f>BW55*(CB55+CC55)/1000</f>
        <v>0</v>
      </c>
      <c r="Z55">
        <f>0.61365*exp(17.502*CD55/(240.97+CD55))</f>
        <v>0</v>
      </c>
      <c r="AA55">
        <f>(W55-BW55*(CB55+CC55)/1000)</f>
        <v>0</v>
      </c>
      <c r="AB55">
        <f>(-I55*44100)</f>
        <v>0</v>
      </c>
      <c r="AC55">
        <f>2*29.3*Q55*0.92*(CD55-V55)</f>
        <v>0</v>
      </c>
      <c r="AD55">
        <f>2*0.95*5.67E-8*(((CD55+$B$7)+273)^4-(V55+273)^4)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MAX(0,($B$13+$C$13*CI55)/(1+$D$13*CI55)*CB55/(CD55+273)*$E$13)</f>
        <v>0</v>
      </c>
      <c r="AK55" t="s">
        <v>293</v>
      </c>
      <c r="AL55">
        <v>10143.9</v>
      </c>
      <c r="AM55">
        <v>715.476923076923</v>
      </c>
      <c r="AN55">
        <v>3262.08</v>
      </c>
      <c r="AO55">
        <f>1-AM55/AN55</f>
        <v>0</v>
      </c>
      <c r="AP55">
        <v>-0.577747479816223</v>
      </c>
      <c r="AQ55" t="s">
        <v>475</v>
      </c>
      <c r="AR55">
        <v>15418.6</v>
      </c>
      <c r="AS55">
        <v>685.700384615385</v>
      </c>
      <c r="AT55">
        <v>761.91</v>
      </c>
      <c r="AU55">
        <f>1-AS55/AT55</f>
        <v>0</v>
      </c>
      <c r="AV55">
        <v>0.5</v>
      </c>
      <c r="AW55">
        <f>BM55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 t="s">
        <v>476</v>
      </c>
      <c r="BC55">
        <v>685.700384615385</v>
      </c>
      <c r="BD55">
        <v>522.96</v>
      </c>
      <c r="BE55">
        <f>1-BD55/AT55</f>
        <v>0</v>
      </c>
      <c r="BF55">
        <f>(AT55-BC55)/(AT55-BD55)</f>
        <v>0</v>
      </c>
      <c r="BG55">
        <f>(AN55-AT55)/(AN55-BD55)</f>
        <v>0</v>
      </c>
      <c r="BH55">
        <f>(AT55-BC55)/(AT55-AM55)</f>
        <v>0</v>
      </c>
      <c r="BI55">
        <f>(AN55-AT55)/(AN55-AM55)</f>
        <v>0</v>
      </c>
      <c r="BJ55">
        <f>(BF55*BD55/BC55)</f>
        <v>0</v>
      </c>
      <c r="BK55">
        <f>(1-BJ55)</f>
        <v>0</v>
      </c>
      <c r="BL55">
        <f>$B$11*CJ55+$C$11*CK55+$F$11*CL55*(1-CO55)</f>
        <v>0</v>
      </c>
      <c r="BM55">
        <f>BL55*BN55</f>
        <v>0</v>
      </c>
      <c r="BN55">
        <f>($B$11*$D$9+$C$11*$D$9+$F$11*((CY55+CQ55)/MAX(CY55+CQ55+CZ55, 0.1)*$I$9+CZ55/MAX(CY55+CQ55+CZ55, 0.1)*$J$9))/($B$11+$C$11+$F$11)</f>
        <v>0</v>
      </c>
      <c r="BO55">
        <f>($B$11*$K$9+$C$11*$K$9+$F$11*((CY55+CQ55)/MAX(CY55+CQ55+CZ55, 0.1)*$P$9+CZ55/MAX(CY55+CQ55+CZ55, 0.1)*$Q$9))/($B$11+$C$11+$F$11)</f>
        <v>0</v>
      </c>
      <c r="BP55">
        <v>6</v>
      </c>
      <c r="BQ55">
        <v>0.5</v>
      </c>
      <c r="BR55" t="s">
        <v>296</v>
      </c>
      <c r="BS55">
        <v>2</v>
      </c>
      <c r="BT55">
        <v>1607290333.1</v>
      </c>
      <c r="BU55">
        <v>396.224290322581</v>
      </c>
      <c r="BV55">
        <v>399.975</v>
      </c>
      <c r="BW55">
        <v>30.5058806451613</v>
      </c>
      <c r="BX55">
        <v>29.1790161290323</v>
      </c>
      <c r="BY55">
        <v>396.846064516129</v>
      </c>
      <c r="BZ55">
        <v>29.6622677419355</v>
      </c>
      <c r="CA55">
        <v>500.176838709677</v>
      </c>
      <c r="CB55">
        <v>102.143290322581</v>
      </c>
      <c r="CC55">
        <v>0.0999834096774194</v>
      </c>
      <c r="CD55">
        <v>40.3317838709677</v>
      </c>
      <c r="CE55">
        <v>40.351335483871</v>
      </c>
      <c r="CF55">
        <v>999.9</v>
      </c>
      <c r="CG55">
        <v>0</v>
      </c>
      <c r="CH55">
        <v>0</v>
      </c>
      <c r="CI55">
        <v>9995.94870967742</v>
      </c>
      <c r="CJ55">
        <v>0</v>
      </c>
      <c r="CK55">
        <v>663.900806451613</v>
      </c>
      <c r="CL55">
        <v>1399.99387096774</v>
      </c>
      <c r="CM55">
        <v>0.899999838709678</v>
      </c>
      <c r="CN55">
        <v>0.100000283870968</v>
      </c>
      <c r="CO55">
        <v>0</v>
      </c>
      <c r="CP55">
        <v>685.967774193548</v>
      </c>
      <c r="CQ55">
        <v>4.99948</v>
      </c>
      <c r="CR55">
        <v>10172.4322580645</v>
      </c>
      <c r="CS55">
        <v>11417.5225806452</v>
      </c>
      <c r="CT55">
        <v>49.8988709677419</v>
      </c>
      <c r="CU55">
        <v>51.370935483871</v>
      </c>
      <c r="CV55">
        <v>50.526</v>
      </c>
      <c r="CW55">
        <v>51.5945806451613</v>
      </c>
      <c r="CX55">
        <v>52.7315806451613</v>
      </c>
      <c r="CY55">
        <v>1255.49516129032</v>
      </c>
      <c r="CZ55">
        <v>139.49935483871</v>
      </c>
      <c r="DA55">
        <v>0</v>
      </c>
      <c r="DB55">
        <v>158.100000143051</v>
      </c>
      <c r="DC55">
        <v>0</v>
      </c>
      <c r="DD55">
        <v>685.700384615385</v>
      </c>
      <c r="DE55">
        <v>-27.7345641212473</v>
      </c>
      <c r="DF55">
        <v>-147.863255311442</v>
      </c>
      <c r="DG55">
        <v>10180.8923076923</v>
      </c>
      <c r="DH55">
        <v>15</v>
      </c>
      <c r="DI55">
        <v>1607283063.6</v>
      </c>
      <c r="DJ55" t="s">
        <v>297</v>
      </c>
      <c r="DK55">
        <v>1607283063.6</v>
      </c>
      <c r="DL55">
        <v>1607283056.6</v>
      </c>
      <c r="DM55">
        <v>1</v>
      </c>
      <c r="DN55">
        <v>-0.514</v>
      </c>
      <c r="DO55">
        <v>-0.104</v>
      </c>
      <c r="DP55">
        <v>-1.805</v>
      </c>
      <c r="DQ55">
        <v>0.617</v>
      </c>
      <c r="DR55">
        <v>1464</v>
      </c>
      <c r="DS55">
        <v>31</v>
      </c>
      <c r="DT55">
        <v>0.05</v>
      </c>
      <c r="DU55">
        <v>0.07</v>
      </c>
      <c r="DV55">
        <v>2.67943760256968</v>
      </c>
      <c r="DW55">
        <v>-0.531302450292138</v>
      </c>
      <c r="DX55">
        <v>0.0427238847353071</v>
      </c>
      <c r="DY55">
        <v>0</v>
      </c>
      <c r="DZ55">
        <v>-3.75318433333333</v>
      </c>
      <c r="EA55">
        <v>0.603527385984429</v>
      </c>
      <c r="EB55">
        <v>0.0498936814759366</v>
      </c>
      <c r="EC55">
        <v>0</v>
      </c>
      <c r="ED55">
        <v>1.32712566666667</v>
      </c>
      <c r="EE55">
        <v>0.0041937263626245</v>
      </c>
      <c r="EF55">
        <v>0.00339045590182533</v>
      </c>
      <c r="EG55">
        <v>1</v>
      </c>
      <c r="EH55">
        <v>1</v>
      </c>
      <c r="EI55">
        <v>3</v>
      </c>
      <c r="EJ55" t="s">
        <v>333</v>
      </c>
      <c r="EK55">
        <v>100</v>
      </c>
      <c r="EL55">
        <v>100</v>
      </c>
      <c r="EM55">
        <v>-0.622</v>
      </c>
      <c r="EN55">
        <v>0.8432</v>
      </c>
      <c r="EO55">
        <v>-0.456696103518554</v>
      </c>
      <c r="EP55">
        <v>-1.60436505785889e-05</v>
      </c>
      <c r="EQ55">
        <v>-1.15305589960158e-06</v>
      </c>
      <c r="ER55">
        <v>3.65813499827708e-10</v>
      </c>
      <c r="ES55">
        <v>0.617399999999996</v>
      </c>
      <c r="ET55">
        <v>0</v>
      </c>
      <c r="EU55">
        <v>0</v>
      </c>
      <c r="EV55">
        <v>0</v>
      </c>
      <c r="EW55">
        <v>18</v>
      </c>
      <c r="EX55">
        <v>2225</v>
      </c>
      <c r="EY55">
        <v>1</v>
      </c>
      <c r="EZ55">
        <v>25</v>
      </c>
      <c r="FA55">
        <v>121.3</v>
      </c>
      <c r="FB55">
        <v>121.4</v>
      </c>
      <c r="FC55">
        <v>2</v>
      </c>
      <c r="FD55">
        <v>513.823</v>
      </c>
      <c r="FE55">
        <v>496.006</v>
      </c>
      <c r="FF55">
        <v>39.3668</v>
      </c>
      <c r="FG55">
        <v>38.1722</v>
      </c>
      <c r="FH55">
        <v>29.9994</v>
      </c>
      <c r="FI55">
        <v>37.9295</v>
      </c>
      <c r="FJ55">
        <v>37.951</v>
      </c>
      <c r="FK55">
        <v>19.505</v>
      </c>
      <c r="FL55">
        <v>0</v>
      </c>
      <c r="FM55">
        <v>100</v>
      </c>
      <c r="FN55">
        <v>-999.9</v>
      </c>
      <c r="FO55">
        <v>400</v>
      </c>
      <c r="FP55">
        <v>34.8266</v>
      </c>
      <c r="FQ55">
        <v>97.1652</v>
      </c>
      <c r="FR55">
        <v>101.584</v>
      </c>
    </row>
    <row r="56" spans="1:174">
      <c r="A56">
        <v>40</v>
      </c>
      <c r="B56">
        <v>1607290594.6</v>
      </c>
      <c r="C56">
        <v>7122</v>
      </c>
      <c r="D56" t="s">
        <v>477</v>
      </c>
      <c r="E56" t="s">
        <v>478</v>
      </c>
      <c r="F56" t="s">
        <v>336</v>
      </c>
      <c r="G56" t="s">
        <v>405</v>
      </c>
      <c r="H56">
        <v>1607290586.6</v>
      </c>
      <c r="I56">
        <f>(J56)/1000</f>
        <v>0</v>
      </c>
      <c r="J56">
        <f>1000*CA56*AH56*(BW56-BX56)/(100*BP56*(1000-AH56*BW56))</f>
        <v>0</v>
      </c>
      <c r="K56">
        <f>CA56*AH56*(BV56-BU56*(1000-AH56*BX56)/(1000-AH56*BW56))/(100*BP56)</f>
        <v>0</v>
      </c>
      <c r="L56">
        <f>BU56 - IF(AH56&gt;1, K56*BP56*100.0/(AJ56*CI56), 0)</f>
        <v>0</v>
      </c>
      <c r="M56">
        <f>((S56-I56/2)*L56-K56)/(S56+I56/2)</f>
        <v>0</v>
      </c>
      <c r="N56">
        <f>M56*(CB56+CC56)/1000.0</f>
        <v>0</v>
      </c>
      <c r="O56">
        <f>(BU56 - IF(AH56&gt;1, K56*BP56*100.0/(AJ56*CI56), 0))*(CB56+CC56)/1000.0</f>
        <v>0</v>
      </c>
      <c r="P56">
        <f>2.0/((1/R56-1/Q56)+SIGN(R56)*SQRT((1/R56-1/Q56)*(1/R56-1/Q56) + 4*BQ56/((BQ56+1)*(BQ56+1))*(2*1/R56*1/Q56-1/Q56*1/Q56)))</f>
        <v>0</v>
      </c>
      <c r="Q56">
        <f>IF(LEFT(BR56,1)&lt;&gt;"0",IF(LEFT(BR56,1)="1",3.0,BS56),$D$5+$E$5*(CI56*CB56/($K$5*1000))+$F$5*(CI56*CB56/($K$5*1000))*MAX(MIN(BP56,$J$5),$I$5)*MAX(MIN(BP56,$J$5),$I$5)+$G$5*MAX(MIN(BP56,$J$5),$I$5)*(CI56*CB56/($K$5*1000))+$H$5*(CI56*CB56/($K$5*1000))*(CI56*CB56/($K$5*1000)))</f>
        <v>0</v>
      </c>
      <c r="R56">
        <f>I56*(1000-(1000*0.61365*exp(17.502*V56/(240.97+V56))/(CB56+CC56)+BW56)/2)/(1000*0.61365*exp(17.502*V56/(240.97+V56))/(CB56+CC56)-BW56)</f>
        <v>0</v>
      </c>
      <c r="S56">
        <f>1/((BQ56+1)/(P56/1.6)+1/(Q56/1.37)) + BQ56/((BQ56+1)/(P56/1.6) + BQ56/(Q56/1.37))</f>
        <v>0</v>
      </c>
      <c r="T56">
        <f>(BM56*BO56)</f>
        <v>0</v>
      </c>
      <c r="U56">
        <f>(CD56+(T56+2*0.95*5.67E-8*(((CD56+$B$7)+273)^4-(CD56+273)^4)-44100*I56)/(1.84*29.3*Q56+8*0.95*5.67E-8*(CD56+273)^3))</f>
        <v>0</v>
      </c>
      <c r="V56">
        <f>($C$7*CE56+$D$7*CF56+$E$7*U56)</f>
        <v>0</v>
      </c>
      <c r="W56">
        <f>0.61365*exp(17.502*V56/(240.97+V56))</f>
        <v>0</v>
      </c>
      <c r="X56">
        <f>(Y56/Z56*100)</f>
        <v>0</v>
      </c>
      <c r="Y56">
        <f>BW56*(CB56+CC56)/1000</f>
        <v>0</v>
      </c>
      <c r="Z56">
        <f>0.61365*exp(17.502*CD56/(240.97+CD56))</f>
        <v>0</v>
      </c>
      <c r="AA56">
        <f>(W56-BW56*(CB56+CC56)/1000)</f>
        <v>0</v>
      </c>
      <c r="AB56">
        <f>(-I56*44100)</f>
        <v>0</v>
      </c>
      <c r="AC56">
        <f>2*29.3*Q56*0.92*(CD56-V56)</f>
        <v>0</v>
      </c>
      <c r="AD56">
        <f>2*0.95*5.67E-8*(((CD56+$B$7)+273)^4-(V56+273)^4)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MAX(0,($B$13+$C$13*CI56)/(1+$D$13*CI56)*CB56/(CD56+273)*$E$13)</f>
        <v>0</v>
      </c>
      <c r="AK56" t="s">
        <v>293</v>
      </c>
      <c r="AL56">
        <v>10143.9</v>
      </c>
      <c r="AM56">
        <v>715.476923076923</v>
      </c>
      <c r="AN56">
        <v>3262.08</v>
      </c>
      <c r="AO56">
        <f>1-AM56/AN56</f>
        <v>0</v>
      </c>
      <c r="AP56">
        <v>-0.577747479816223</v>
      </c>
      <c r="AQ56" t="s">
        <v>479</v>
      </c>
      <c r="AR56">
        <v>15427.9</v>
      </c>
      <c r="AS56">
        <v>667.7515</v>
      </c>
      <c r="AT56">
        <v>730.44</v>
      </c>
      <c r="AU56">
        <f>1-AS56/AT56</f>
        <v>0</v>
      </c>
      <c r="AV56">
        <v>0.5</v>
      </c>
      <c r="AW56">
        <f>BM56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 t="s">
        <v>480</v>
      </c>
      <c r="BC56">
        <v>667.7515</v>
      </c>
      <c r="BD56">
        <v>525.5</v>
      </c>
      <c r="BE56">
        <f>1-BD56/AT56</f>
        <v>0</v>
      </c>
      <c r="BF56">
        <f>(AT56-BC56)/(AT56-BD56)</f>
        <v>0</v>
      </c>
      <c r="BG56">
        <f>(AN56-AT56)/(AN56-BD56)</f>
        <v>0</v>
      </c>
      <c r="BH56">
        <f>(AT56-BC56)/(AT56-AM56)</f>
        <v>0</v>
      </c>
      <c r="BI56">
        <f>(AN56-AT56)/(AN56-AM56)</f>
        <v>0</v>
      </c>
      <c r="BJ56">
        <f>(BF56*BD56/BC56)</f>
        <v>0</v>
      </c>
      <c r="BK56">
        <f>(1-BJ56)</f>
        <v>0</v>
      </c>
      <c r="BL56">
        <f>$B$11*CJ56+$C$11*CK56+$F$11*CL56*(1-CO56)</f>
        <v>0</v>
      </c>
      <c r="BM56">
        <f>BL56*BN56</f>
        <v>0</v>
      </c>
      <c r="BN56">
        <f>($B$11*$D$9+$C$11*$D$9+$F$11*((CY56+CQ56)/MAX(CY56+CQ56+CZ56, 0.1)*$I$9+CZ56/MAX(CY56+CQ56+CZ56, 0.1)*$J$9))/($B$11+$C$11+$F$11)</f>
        <v>0</v>
      </c>
      <c r="BO56">
        <f>($B$11*$K$9+$C$11*$K$9+$F$11*((CY56+CQ56)/MAX(CY56+CQ56+CZ56, 0.1)*$P$9+CZ56/MAX(CY56+CQ56+CZ56, 0.1)*$Q$9))/($B$11+$C$11+$F$11)</f>
        <v>0</v>
      </c>
      <c r="BP56">
        <v>6</v>
      </c>
      <c r="BQ56">
        <v>0.5</v>
      </c>
      <c r="BR56" t="s">
        <v>296</v>
      </c>
      <c r="BS56">
        <v>2</v>
      </c>
      <c r="BT56">
        <v>1607290586.6</v>
      </c>
      <c r="BU56">
        <v>398.214677419355</v>
      </c>
      <c r="BV56">
        <v>399.990580645161</v>
      </c>
      <c r="BW56">
        <v>29.7889935483871</v>
      </c>
      <c r="BX56">
        <v>29.0227290322581</v>
      </c>
      <c r="BY56">
        <v>398.838064516129</v>
      </c>
      <c r="BZ56">
        <v>28.9797677419355</v>
      </c>
      <c r="CA56">
        <v>500.186741935484</v>
      </c>
      <c r="CB56">
        <v>102.142516129032</v>
      </c>
      <c r="CC56">
        <v>0.0999835096774193</v>
      </c>
      <c r="CD56">
        <v>40.0001161290323</v>
      </c>
      <c r="CE56">
        <v>39.7924129032258</v>
      </c>
      <c r="CF56">
        <v>999.9</v>
      </c>
      <c r="CG56">
        <v>0</v>
      </c>
      <c r="CH56">
        <v>0</v>
      </c>
      <c r="CI56">
        <v>10001.9396774194</v>
      </c>
      <c r="CJ56">
        <v>0</v>
      </c>
      <c r="CK56">
        <v>251.992709677419</v>
      </c>
      <c r="CL56">
        <v>1400.0235483871</v>
      </c>
      <c r="CM56">
        <v>0.900006064516129</v>
      </c>
      <c r="CN56">
        <v>0.0999940935483871</v>
      </c>
      <c r="CO56">
        <v>0</v>
      </c>
      <c r="CP56">
        <v>667.778935483871</v>
      </c>
      <c r="CQ56">
        <v>4.99948</v>
      </c>
      <c r="CR56">
        <v>9842.67064516129</v>
      </c>
      <c r="CS56">
        <v>11417.7903225806</v>
      </c>
      <c r="CT56">
        <v>49.516</v>
      </c>
      <c r="CU56">
        <v>51</v>
      </c>
      <c r="CV56">
        <v>50.1831290322581</v>
      </c>
      <c r="CW56">
        <v>51.175064516129</v>
      </c>
      <c r="CX56">
        <v>52.3323870967742</v>
      </c>
      <c r="CY56">
        <v>1255.53129032258</v>
      </c>
      <c r="CZ56">
        <v>139.494838709677</v>
      </c>
      <c r="DA56">
        <v>0</v>
      </c>
      <c r="DB56">
        <v>252.800000190735</v>
      </c>
      <c r="DC56">
        <v>0</v>
      </c>
      <c r="DD56">
        <v>667.7515</v>
      </c>
      <c r="DE56">
        <v>-3.479418808076</v>
      </c>
      <c r="DF56">
        <v>-275.05059848599</v>
      </c>
      <c r="DG56">
        <v>9839.28423076923</v>
      </c>
      <c r="DH56">
        <v>15</v>
      </c>
      <c r="DI56">
        <v>1607283063.6</v>
      </c>
      <c r="DJ56" t="s">
        <v>297</v>
      </c>
      <c r="DK56">
        <v>1607283063.6</v>
      </c>
      <c r="DL56">
        <v>1607283056.6</v>
      </c>
      <c r="DM56">
        <v>1</v>
      </c>
      <c r="DN56">
        <v>-0.514</v>
      </c>
      <c r="DO56">
        <v>-0.104</v>
      </c>
      <c r="DP56">
        <v>-1.805</v>
      </c>
      <c r="DQ56">
        <v>0.617</v>
      </c>
      <c r="DR56">
        <v>1464</v>
      </c>
      <c r="DS56">
        <v>31</v>
      </c>
      <c r="DT56">
        <v>0.05</v>
      </c>
      <c r="DU56">
        <v>0.07</v>
      </c>
      <c r="DV56">
        <v>1.21833456055953</v>
      </c>
      <c r="DW56">
        <v>-0.145784676314362</v>
      </c>
      <c r="DX56">
        <v>0.0417725311287621</v>
      </c>
      <c r="DY56">
        <v>1</v>
      </c>
      <c r="DZ56">
        <v>-1.77287566666667</v>
      </c>
      <c r="EA56">
        <v>0.13815110122358</v>
      </c>
      <c r="EB56">
        <v>0.0478144810479931</v>
      </c>
      <c r="EC56">
        <v>1</v>
      </c>
      <c r="ED56">
        <v>0.765928966666667</v>
      </c>
      <c r="EE56">
        <v>-0.0825715061179088</v>
      </c>
      <c r="EF56">
        <v>0.00601497771391456</v>
      </c>
      <c r="EG56">
        <v>1</v>
      </c>
      <c r="EH56">
        <v>3</v>
      </c>
      <c r="EI56">
        <v>3</v>
      </c>
      <c r="EJ56" t="s">
        <v>309</v>
      </c>
      <c r="EK56">
        <v>100</v>
      </c>
      <c r="EL56">
        <v>100</v>
      </c>
      <c r="EM56">
        <v>-0.623</v>
      </c>
      <c r="EN56">
        <v>0.8085</v>
      </c>
      <c r="EO56">
        <v>-0.456696103518554</v>
      </c>
      <c r="EP56">
        <v>-1.60436505785889e-05</v>
      </c>
      <c r="EQ56">
        <v>-1.15305589960158e-06</v>
      </c>
      <c r="ER56">
        <v>3.65813499827708e-10</v>
      </c>
      <c r="ES56">
        <v>0.617399999999996</v>
      </c>
      <c r="ET56">
        <v>0</v>
      </c>
      <c r="EU56">
        <v>0</v>
      </c>
      <c r="EV56">
        <v>0</v>
      </c>
      <c r="EW56">
        <v>18</v>
      </c>
      <c r="EX56">
        <v>2225</v>
      </c>
      <c r="EY56">
        <v>1</v>
      </c>
      <c r="EZ56">
        <v>25</v>
      </c>
      <c r="FA56">
        <v>125.5</v>
      </c>
      <c r="FB56">
        <v>125.6</v>
      </c>
      <c r="FC56">
        <v>2</v>
      </c>
      <c r="FD56">
        <v>513.38</v>
      </c>
      <c r="FE56">
        <v>497.533</v>
      </c>
      <c r="FF56">
        <v>39.0435</v>
      </c>
      <c r="FG56">
        <v>37.7263</v>
      </c>
      <c r="FH56">
        <v>29.9997</v>
      </c>
      <c r="FI56">
        <v>37.514</v>
      </c>
      <c r="FJ56">
        <v>37.5421</v>
      </c>
      <c r="FK56">
        <v>19.4986</v>
      </c>
      <c r="FL56">
        <v>0</v>
      </c>
      <c r="FM56">
        <v>100</v>
      </c>
      <c r="FN56">
        <v>-999.9</v>
      </c>
      <c r="FO56">
        <v>400</v>
      </c>
      <c r="FP56">
        <v>30.4816</v>
      </c>
      <c r="FQ56">
        <v>97.2479</v>
      </c>
      <c r="FR56">
        <v>101.658</v>
      </c>
    </row>
    <row r="57" spans="1:174">
      <c r="A57">
        <v>41</v>
      </c>
      <c r="B57">
        <v>1607290990.6</v>
      </c>
      <c r="C57">
        <v>7518</v>
      </c>
      <c r="D57" t="s">
        <v>481</v>
      </c>
      <c r="E57" t="s">
        <v>482</v>
      </c>
      <c r="F57" t="s">
        <v>483</v>
      </c>
      <c r="G57" t="s">
        <v>405</v>
      </c>
      <c r="H57">
        <v>1607290982.6</v>
      </c>
      <c r="I57">
        <f>(J57)/1000</f>
        <v>0</v>
      </c>
      <c r="J57">
        <f>1000*CA57*AH57*(BW57-BX57)/(100*BP57*(1000-AH57*BW57))</f>
        <v>0</v>
      </c>
      <c r="K57">
        <f>CA57*AH57*(BV57-BU57*(1000-AH57*BX57)/(1000-AH57*BW57))/(100*BP57)</f>
        <v>0</v>
      </c>
      <c r="L57">
        <f>BU57 - IF(AH57&gt;1, K57*BP57*100.0/(AJ57*CI57), 0)</f>
        <v>0</v>
      </c>
      <c r="M57">
        <f>((S57-I57/2)*L57-K57)/(S57+I57/2)</f>
        <v>0</v>
      </c>
      <c r="N57">
        <f>M57*(CB57+CC57)/1000.0</f>
        <v>0</v>
      </c>
      <c r="O57">
        <f>(BU57 - IF(AH57&gt;1, K57*BP57*100.0/(AJ57*CI57), 0))*(CB57+CC57)/1000.0</f>
        <v>0</v>
      </c>
      <c r="P57">
        <f>2.0/((1/R57-1/Q57)+SIGN(R57)*SQRT((1/R57-1/Q57)*(1/R57-1/Q57) + 4*BQ57/((BQ57+1)*(BQ57+1))*(2*1/R57*1/Q57-1/Q57*1/Q57)))</f>
        <v>0</v>
      </c>
      <c r="Q57">
        <f>IF(LEFT(BR57,1)&lt;&gt;"0",IF(LEFT(BR57,1)="1",3.0,BS57),$D$5+$E$5*(CI57*CB57/($K$5*1000))+$F$5*(CI57*CB57/($K$5*1000))*MAX(MIN(BP57,$J$5),$I$5)*MAX(MIN(BP57,$J$5),$I$5)+$G$5*MAX(MIN(BP57,$J$5),$I$5)*(CI57*CB57/($K$5*1000))+$H$5*(CI57*CB57/($K$5*1000))*(CI57*CB57/($K$5*1000)))</f>
        <v>0</v>
      </c>
      <c r="R57">
        <f>I57*(1000-(1000*0.61365*exp(17.502*V57/(240.97+V57))/(CB57+CC57)+BW57)/2)/(1000*0.61365*exp(17.502*V57/(240.97+V57))/(CB57+CC57)-BW57)</f>
        <v>0</v>
      </c>
      <c r="S57">
        <f>1/((BQ57+1)/(P57/1.6)+1/(Q57/1.37)) + BQ57/((BQ57+1)/(P57/1.6) + BQ57/(Q57/1.37))</f>
        <v>0</v>
      </c>
      <c r="T57">
        <f>(BM57*BO57)</f>
        <v>0</v>
      </c>
      <c r="U57">
        <f>(CD57+(T57+2*0.95*5.67E-8*(((CD57+$B$7)+273)^4-(CD57+273)^4)-44100*I57)/(1.84*29.3*Q57+8*0.95*5.67E-8*(CD57+273)^3))</f>
        <v>0</v>
      </c>
      <c r="V57">
        <f>($C$7*CE57+$D$7*CF57+$E$7*U57)</f>
        <v>0</v>
      </c>
      <c r="W57">
        <f>0.61365*exp(17.502*V57/(240.97+V57))</f>
        <v>0</v>
      </c>
      <c r="X57">
        <f>(Y57/Z57*100)</f>
        <v>0</v>
      </c>
      <c r="Y57">
        <f>BW57*(CB57+CC57)/1000</f>
        <v>0</v>
      </c>
      <c r="Z57">
        <f>0.61365*exp(17.502*CD57/(240.97+CD57))</f>
        <v>0</v>
      </c>
      <c r="AA57">
        <f>(W57-BW57*(CB57+CC57)/1000)</f>
        <v>0</v>
      </c>
      <c r="AB57">
        <f>(-I57*44100)</f>
        <v>0</v>
      </c>
      <c r="AC57">
        <f>2*29.3*Q57*0.92*(CD57-V57)</f>
        <v>0</v>
      </c>
      <c r="AD57">
        <f>2*0.95*5.67E-8*(((CD57+$B$7)+273)^4-(V57+273)^4)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MAX(0,($B$13+$C$13*CI57)/(1+$D$13*CI57)*CB57/(CD57+273)*$E$13)</f>
        <v>0</v>
      </c>
      <c r="AK57" t="s">
        <v>293</v>
      </c>
      <c r="AL57">
        <v>10143.9</v>
      </c>
      <c r="AM57">
        <v>715.476923076923</v>
      </c>
      <c r="AN57">
        <v>3262.08</v>
      </c>
      <c r="AO57">
        <f>1-AM57/AN57</f>
        <v>0</v>
      </c>
      <c r="AP57">
        <v>-0.577747479816223</v>
      </c>
      <c r="AQ57" t="s">
        <v>484</v>
      </c>
      <c r="AR57">
        <v>15397</v>
      </c>
      <c r="AS57">
        <v>1523.486</v>
      </c>
      <c r="AT57">
        <v>1594.74</v>
      </c>
      <c r="AU57">
        <f>1-AS57/AT57</f>
        <v>0</v>
      </c>
      <c r="AV57">
        <v>0.5</v>
      </c>
      <c r="AW57">
        <f>BM57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 t="s">
        <v>485</v>
      </c>
      <c r="BC57">
        <v>1523.486</v>
      </c>
      <c r="BD57">
        <v>1007.81</v>
      </c>
      <c r="BE57">
        <f>1-BD57/AT57</f>
        <v>0</v>
      </c>
      <c r="BF57">
        <f>(AT57-BC57)/(AT57-BD57)</f>
        <v>0</v>
      </c>
      <c r="BG57">
        <f>(AN57-AT57)/(AN57-BD57)</f>
        <v>0</v>
      </c>
      <c r="BH57">
        <f>(AT57-BC57)/(AT57-AM57)</f>
        <v>0</v>
      </c>
      <c r="BI57">
        <f>(AN57-AT57)/(AN57-AM57)</f>
        <v>0</v>
      </c>
      <c r="BJ57">
        <f>(BF57*BD57/BC57)</f>
        <v>0</v>
      </c>
      <c r="BK57">
        <f>(1-BJ57)</f>
        <v>0</v>
      </c>
      <c r="BL57">
        <f>$B$11*CJ57+$C$11*CK57+$F$11*CL57*(1-CO57)</f>
        <v>0</v>
      </c>
      <c r="BM57">
        <f>BL57*BN57</f>
        <v>0</v>
      </c>
      <c r="BN57">
        <f>($B$11*$D$9+$C$11*$D$9+$F$11*((CY57+CQ57)/MAX(CY57+CQ57+CZ57, 0.1)*$I$9+CZ57/MAX(CY57+CQ57+CZ57, 0.1)*$J$9))/($B$11+$C$11+$F$11)</f>
        <v>0</v>
      </c>
      <c r="BO57">
        <f>($B$11*$K$9+$C$11*$K$9+$F$11*((CY57+CQ57)/MAX(CY57+CQ57+CZ57, 0.1)*$P$9+CZ57/MAX(CY57+CQ57+CZ57, 0.1)*$Q$9))/($B$11+$C$11+$F$11)</f>
        <v>0</v>
      </c>
      <c r="BP57">
        <v>6</v>
      </c>
      <c r="BQ57">
        <v>0.5</v>
      </c>
      <c r="BR57" t="s">
        <v>296</v>
      </c>
      <c r="BS57">
        <v>2</v>
      </c>
      <c r="BT57">
        <v>1607290982.6</v>
      </c>
      <c r="BU57">
        <v>398.609838709677</v>
      </c>
      <c r="BV57">
        <v>399.988612903226</v>
      </c>
      <c r="BW57">
        <v>29.3544838709677</v>
      </c>
      <c r="BX57">
        <v>28.7651483870968</v>
      </c>
      <c r="BY57">
        <v>398.380225806452</v>
      </c>
      <c r="BZ57">
        <v>28.7627580645161</v>
      </c>
      <c r="CA57">
        <v>500.188225806452</v>
      </c>
      <c r="CB57">
        <v>102.118806451613</v>
      </c>
      <c r="CC57">
        <v>0.100017080645161</v>
      </c>
      <c r="CD57">
        <v>40.1625290322581</v>
      </c>
      <c r="CE57">
        <v>40.4334161290322</v>
      </c>
      <c r="CF57">
        <v>999.9</v>
      </c>
      <c r="CG57">
        <v>0</v>
      </c>
      <c r="CH57">
        <v>0</v>
      </c>
      <c r="CI57">
        <v>9997.33838709677</v>
      </c>
      <c r="CJ57">
        <v>0</v>
      </c>
      <c r="CK57">
        <v>700.125774193549</v>
      </c>
      <c r="CL57">
        <v>1399.96548387097</v>
      </c>
      <c r="CM57">
        <v>0.899994387096774</v>
      </c>
      <c r="CN57">
        <v>0.100005525806452</v>
      </c>
      <c r="CO57">
        <v>0</v>
      </c>
      <c r="CP57">
        <v>1525.81032258064</v>
      </c>
      <c r="CQ57">
        <v>4.99948</v>
      </c>
      <c r="CR57">
        <v>23287.8193548387</v>
      </c>
      <c r="CS57">
        <v>11417.2806451613</v>
      </c>
      <c r="CT57">
        <v>49.298064516129</v>
      </c>
      <c r="CU57">
        <v>50.804</v>
      </c>
      <c r="CV57">
        <v>49.9877419354839</v>
      </c>
      <c r="CW57">
        <v>50.788</v>
      </c>
      <c r="CX57">
        <v>52.0844838709677</v>
      </c>
      <c r="CY57">
        <v>1255.46225806452</v>
      </c>
      <c r="CZ57">
        <v>139.503225806452</v>
      </c>
      <c r="DA57">
        <v>0</v>
      </c>
      <c r="DB57">
        <v>395.100000143051</v>
      </c>
      <c r="DC57">
        <v>0</v>
      </c>
      <c r="DD57">
        <v>1523.486</v>
      </c>
      <c r="DE57">
        <v>-182.156923077655</v>
      </c>
      <c r="DF57">
        <v>-2618.65384596737</v>
      </c>
      <c r="DG57">
        <v>23255.436</v>
      </c>
      <c r="DH57">
        <v>15</v>
      </c>
      <c r="DI57">
        <v>1607290915.1</v>
      </c>
      <c r="DJ57" t="s">
        <v>486</v>
      </c>
      <c r="DK57">
        <v>1607290902.1</v>
      </c>
      <c r="DL57">
        <v>1607290915.1</v>
      </c>
      <c r="DM57">
        <v>2</v>
      </c>
      <c r="DN57">
        <v>0.853</v>
      </c>
      <c r="DO57">
        <v>-0.377</v>
      </c>
      <c r="DP57">
        <v>0.228</v>
      </c>
      <c r="DQ57">
        <v>0.411</v>
      </c>
      <c r="DR57">
        <v>400</v>
      </c>
      <c r="DS57">
        <v>29</v>
      </c>
      <c r="DT57">
        <v>0.44</v>
      </c>
      <c r="DU57">
        <v>0.02</v>
      </c>
      <c r="DV57">
        <v>0.947098779378918</v>
      </c>
      <c r="DW57">
        <v>0.384281522386748</v>
      </c>
      <c r="DX57">
        <v>0.0474969951029404</v>
      </c>
      <c r="DY57">
        <v>1</v>
      </c>
      <c r="DZ57">
        <v>-1.38026233333333</v>
      </c>
      <c r="EA57">
        <v>-0.585933971078978</v>
      </c>
      <c r="EB57">
        <v>0.0632166732059053</v>
      </c>
      <c r="EC57">
        <v>0</v>
      </c>
      <c r="ED57">
        <v>0.5908499</v>
      </c>
      <c r="EE57">
        <v>0.316668520578421</v>
      </c>
      <c r="EF57">
        <v>0.0229996680995618</v>
      </c>
      <c r="EG57">
        <v>0</v>
      </c>
      <c r="EH57">
        <v>1</v>
      </c>
      <c r="EI57">
        <v>3</v>
      </c>
      <c r="EJ57" t="s">
        <v>333</v>
      </c>
      <c r="EK57">
        <v>100</v>
      </c>
      <c r="EL57">
        <v>100</v>
      </c>
      <c r="EM57">
        <v>0.229</v>
      </c>
      <c r="EN57">
        <v>0.593</v>
      </c>
      <c r="EO57">
        <v>0.395767881975771</v>
      </c>
      <c r="EP57">
        <v>-1.60436505785889e-05</v>
      </c>
      <c r="EQ57">
        <v>-1.15305589960158e-06</v>
      </c>
      <c r="ER57">
        <v>3.65813499827708e-10</v>
      </c>
      <c r="ES57">
        <v>0.410810000000012</v>
      </c>
      <c r="ET57">
        <v>0</v>
      </c>
      <c r="EU57">
        <v>0</v>
      </c>
      <c r="EV57">
        <v>0</v>
      </c>
      <c r="EW57">
        <v>18</v>
      </c>
      <c r="EX57">
        <v>2225</v>
      </c>
      <c r="EY57">
        <v>1</v>
      </c>
      <c r="EZ57">
        <v>25</v>
      </c>
      <c r="FA57">
        <v>1.5</v>
      </c>
      <c r="FB57">
        <v>1.3</v>
      </c>
      <c r="FC57">
        <v>2</v>
      </c>
      <c r="FD57">
        <v>513.745</v>
      </c>
      <c r="FE57">
        <v>497.409</v>
      </c>
      <c r="FF57">
        <v>38.8929</v>
      </c>
      <c r="FG57">
        <v>37.3442</v>
      </c>
      <c r="FH57">
        <v>30.0002</v>
      </c>
      <c r="FI57">
        <v>37.1099</v>
      </c>
      <c r="FJ57">
        <v>37.1322</v>
      </c>
      <c r="FK57">
        <v>19.4867</v>
      </c>
      <c r="FL57">
        <v>0</v>
      </c>
      <c r="FM57">
        <v>100</v>
      </c>
      <c r="FN57">
        <v>-999.9</v>
      </c>
      <c r="FO57">
        <v>400</v>
      </c>
      <c r="FP57">
        <v>29.7646</v>
      </c>
      <c r="FQ57">
        <v>97.3096</v>
      </c>
      <c r="FR57">
        <v>101.711</v>
      </c>
    </row>
    <row r="58" spans="1:174">
      <c r="A58">
        <v>42</v>
      </c>
      <c r="B58">
        <v>1607291083.1</v>
      </c>
      <c r="C58">
        <v>7610.5</v>
      </c>
      <c r="D58" t="s">
        <v>487</v>
      </c>
      <c r="E58" t="s">
        <v>488</v>
      </c>
      <c r="F58" t="s">
        <v>483</v>
      </c>
      <c r="G58" t="s">
        <v>405</v>
      </c>
      <c r="H58">
        <v>1607291075.35</v>
      </c>
      <c r="I58">
        <f>(J58)/1000</f>
        <v>0</v>
      </c>
      <c r="J58">
        <f>1000*CA58*AH58*(BW58-BX58)/(100*BP58*(1000-AH58*BW58))</f>
        <v>0</v>
      </c>
      <c r="K58">
        <f>CA58*AH58*(BV58-BU58*(1000-AH58*BX58)/(1000-AH58*BW58))/(100*BP58)</f>
        <v>0</v>
      </c>
      <c r="L58">
        <f>BU58 - IF(AH58&gt;1, K58*BP58*100.0/(AJ58*CI58), 0)</f>
        <v>0</v>
      </c>
      <c r="M58">
        <f>((S58-I58/2)*L58-K58)/(S58+I58/2)</f>
        <v>0</v>
      </c>
      <c r="N58">
        <f>M58*(CB58+CC58)/1000.0</f>
        <v>0</v>
      </c>
      <c r="O58">
        <f>(BU58 - IF(AH58&gt;1, K58*BP58*100.0/(AJ58*CI58), 0))*(CB58+CC58)/1000.0</f>
        <v>0</v>
      </c>
      <c r="P58">
        <f>2.0/((1/R58-1/Q58)+SIGN(R58)*SQRT((1/R58-1/Q58)*(1/R58-1/Q58) + 4*BQ58/((BQ58+1)*(BQ58+1))*(2*1/R58*1/Q58-1/Q58*1/Q58)))</f>
        <v>0</v>
      </c>
      <c r="Q58">
        <f>IF(LEFT(BR58,1)&lt;&gt;"0",IF(LEFT(BR58,1)="1",3.0,BS58),$D$5+$E$5*(CI58*CB58/($K$5*1000))+$F$5*(CI58*CB58/($K$5*1000))*MAX(MIN(BP58,$J$5),$I$5)*MAX(MIN(BP58,$J$5),$I$5)+$G$5*MAX(MIN(BP58,$J$5),$I$5)*(CI58*CB58/($K$5*1000))+$H$5*(CI58*CB58/($K$5*1000))*(CI58*CB58/($K$5*1000)))</f>
        <v>0</v>
      </c>
      <c r="R58">
        <f>I58*(1000-(1000*0.61365*exp(17.502*V58/(240.97+V58))/(CB58+CC58)+BW58)/2)/(1000*0.61365*exp(17.502*V58/(240.97+V58))/(CB58+CC58)-BW58)</f>
        <v>0</v>
      </c>
      <c r="S58">
        <f>1/((BQ58+1)/(P58/1.6)+1/(Q58/1.37)) + BQ58/((BQ58+1)/(P58/1.6) + BQ58/(Q58/1.37))</f>
        <v>0</v>
      </c>
      <c r="T58">
        <f>(BM58*BO58)</f>
        <v>0</v>
      </c>
      <c r="U58">
        <f>(CD58+(T58+2*0.95*5.67E-8*(((CD58+$B$7)+273)^4-(CD58+273)^4)-44100*I58)/(1.84*29.3*Q58+8*0.95*5.67E-8*(CD58+273)^3))</f>
        <v>0</v>
      </c>
      <c r="V58">
        <f>($C$7*CE58+$D$7*CF58+$E$7*U58)</f>
        <v>0</v>
      </c>
      <c r="W58">
        <f>0.61365*exp(17.502*V58/(240.97+V58))</f>
        <v>0</v>
      </c>
      <c r="X58">
        <f>(Y58/Z58*100)</f>
        <v>0</v>
      </c>
      <c r="Y58">
        <f>BW58*(CB58+CC58)/1000</f>
        <v>0</v>
      </c>
      <c r="Z58">
        <f>0.61365*exp(17.502*CD58/(240.97+CD58))</f>
        <v>0</v>
      </c>
      <c r="AA58">
        <f>(W58-BW58*(CB58+CC58)/1000)</f>
        <v>0</v>
      </c>
      <c r="AB58">
        <f>(-I58*44100)</f>
        <v>0</v>
      </c>
      <c r="AC58">
        <f>2*29.3*Q58*0.92*(CD58-V58)</f>
        <v>0</v>
      </c>
      <c r="AD58">
        <f>2*0.95*5.67E-8*(((CD58+$B$7)+273)^4-(V58+273)^4)</f>
        <v>0</v>
      </c>
      <c r="AE58">
        <f>T58+AD58+AB58+AC58</f>
        <v>0</v>
      </c>
      <c r="AF58">
        <v>6</v>
      </c>
      <c r="AG58">
        <v>1</v>
      </c>
      <c r="AH58">
        <f>IF(AF58*$H$13&gt;=AJ58,1.0,(AJ58/(AJ58-AF58*$H$13)))</f>
        <v>0</v>
      </c>
      <c r="AI58">
        <f>(AH58-1)*100</f>
        <v>0</v>
      </c>
      <c r="AJ58">
        <f>MAX(0,($B$13+$C$13*CI58)/(1+$D$13*CI58)*CB58/(CD58+273)*$E$13)</f>
        <v>0</v>
      </c>
      <c r="AK58" t="s">
        <v>293</v>
      </c>
      <c r="AL58">
        <v>10143.9</v>
      </c>
      <c r="AM58">
        <v>715.476923076923</v>
      </c>
      <c r="AN58">
        <v>3262.08</v>
      </c>
      <c r="AO58">
        <f>1-AM58/AN58</f>
        <v>0</v>
      </c>
      <c r="AP58">
        <v>-0.577747479816223</v>
      </c>
      <c r="AQ58" t="s">
        <v>489</v>
      </c>
      <c r="AR58">
        <v>15416.1</v>
      </c>
      <c r="AS58">
        <v>765.627</v>
      </c>
      <c r="AT58">
        <v>862.11</v>
      </c>
      <c r="AU58">
        <f>1-AS58/AT58</f>
        <v>0</v>
      </c>
      <c r="AV58">
        <v>0.5</v>
      </c>
      <c r="AW58">
        <f>BM58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 t="s">
        <v>490</v>
      </c>
      <c r="BC58">
        <v>765.627</v>
      </c>
      <c r="BD58">
        <v>634.07</v>
      </c>
      <c r="BE58">
        <f>1-BD58/AT58</f>
        <v>0</v>
      </c>
      <c r="BF58">
        <f>(AT58-BC58)/(AT58-BD58)</f>
        <v>0</v>
      </c>
      <c r="BG58">
        <f>(AN58-AT58)/(AN58-BD58)</f>
        <v>0</v>
      </c>
      <c r="BH58">
        <f>(AT58-BC58)/(AT58-AM58)</f>
        <v>0</v>
      </c>
      <c r="BI58">
        <f>(AN58-AT58)/(AN58-AM58)</f>
        <v>0</v>
      </c>
      <c r="BJ58">
        <f>(BF58*BD58/BC58)</f>
        <v>0</v>
      </c>
      <c r="BK58">
        <f>(1-BJ58)</f>
        <v>0</v>
      </c>
      <c r="BL58">
        <f>$B$11*CJ58+$C$11*CK58+$F$11*CL58*(1-CO58)</f>
        <v>0</v>
      </c>
      <c r="BM58">
        <f>BL58*BN58</f>
        <v>0</v>
      </c>
      <c r="BN58">
        <f>($B$11*$D$9+$C$11*$D$9+$F$11*((CY58+CQ58)/MAX(CY58+CQ58+CZ58, 0.1)*$I$9+CZ58/MAX(CY58+CQ58+CZ58, 0.1)*$J$9))/($B$11+$C$11+$F$11)</f>
        <v>0</v>
      </c>
      <c r="BO58">
        <f>($B$11*$K$9+$C$11*$K$9+$F$11*((CY58+CQ58)/MAX(CY58+CQ58+CZ58, 0.1)*$P$9+CZ58/MAX(CY58+CQ58+CZ58, 0.1)*$Q$9))/($B$11+$C$11+$F$11)</f>
        <v>0</v>
      </c>
      <c r="BP58">
        <v>6</v>
      </c>
      <c r="BQ58">
        <v>0.5</v>
      </c>
      <c r="BR58" t="s">
        <v>296</v>
      </c>
      <c r="BS58">
        <v>2</v>
      </c>
      <c r="BT58">
        <v>1607291075.35</v>
      </c>
      <c r="BU58">
        <v>399.3011</v>
      </c>
      <c r="BV58">
        <v>399.9996</v>
      </c>
      <c r="BW58">
        <v>28.9123566666667</v>
      </c>
      <c r="BX58">
        <v>28.73177</v>
      </c>
      <c r="BY58">
        <v>399.072133333333</v>
      </c>
      <c r="BZ58">
        <v>28.34173</v>
      </c>
      <c r="CA58">
        <v>500.192266666667</v>
      </c>
      <c r="CB58">
        <v>102.121733333333</v>
      </c>
      <c r="CC58">
        <v>0.100020833333333</v>
      </c>
      <c r="CD58">
        <v>40.32286</v>
      </c>
      <c r="CE58">
        <v>39.85538</v>
      </c>
      <c r="CF58">
        <v>999.9</v>
      </c>
      <c r="CG58">
        <v>0</v>
      </c>
      <c r="CH58">
        <v>0</v>
      </c>
      <c r="CI58">
        <v>9995.66233333333</v>
      </c>
      <c r="CJ58">
        <v>0</v>
      </c>
      <c r="CK58">
        <v>772.812966666667</v>
      </c>
      <c r="CL58">
        <v>1400.03566666667</v>
      </c>
      <c r="CM58">
        <v>0.899996133333333</v>
      </c>
      <c r="CN58">
        <v>0.100003843333333</v>
      </c>
      <c r="CO58">
        <v>0</v>
      </c>
      <c r="CP58">
        <v>765.7188</v>
      </c>
      <c r="CQ58">
        <v>4.99948</v>
      </c>
      <c r="CR58">
        <v>12998.3733333333</v>
      </c>
      <c r="CS58">
        <v>11417.8566666667</v>
      </c>
      <c r="CT58">
        <v>49.4247</v>
      </c>
      <c r="CU58">
        <v>50.9685</v>
      </c>
      <c r="CV58">
        <v>50.1539333333333</v>
      </c>
      <c r="CW58">
        <v>50.8100666666667</v>
      </c>
      <c r="CX58">
        <v>52.2268333333333</v>
      </c>
      <c r="CY58">
        <v>1255.52966666667</v>
      </c>
      <c r="CZ58">
        <v>139.506</v>
      </c>
      <c r="DA58">
        <v>0</v>
      </c>
      <c r="DB58">
        <v>91.4000000953674</v>
      </c>
      <c r="DC58">
        <v>0</v>
      </c>
      <c r="DD58">
        <v>765.627</v>
      </c>
      <c r="DE58">
        <v>-14.8342307568412</v>
      </c>
      <c r="DF58">
        <v>-348.899999374355</v>
      </c>
      <c r="DG58">
        <v>12996.18</v>
      </c>
      <c r="DH58">
        <v>15</v>
      </c>
      <c r="DI58">
        <v>1607290915.1</v>
      </c>
      <c r="DJ58" t="s">
        <v>486</v>
      </c>
      <c r="DK58">
        <v>1607290902.1</v>
      </c>
      <c r="DL58">
        <v>1607290915.1</v>
      </c>
      <c r="DM58">
        <v>2</v>
      </c>
      <c r="DN58">
        <v>0.853</v>
      </c>
      <c r="DO58">
        <v>-0.377</v>
      </c>
      <c r="DP58">
        <v>0.228</v>
      </c>
      <c r="DQ58">
        <v>0.411</v>
      </c>
      <c r="DR58">
        <v>400</v>
      </c>
      <c r="DS58">
        <v>29</v>
      </c>
      <c r="DT58">
        <v>0.44</v>
      </c>
      <c r="DU58">
        <v>0.02</v>
      </c>
      <c r="DV58">
        <v>0.514354924840865</v>
      </c>
      <c r="DW58">
        <v>0.495336024424685</v>
      </c>
      <c r="DX58">
        <v>0.0423167654942736</v>
      </c>
      <c r="DY58">
        <v>1</v>
      </c>
      <c r="DZ58">
        <v>-0.6909597</v>
      </c>
      <c r="EA58">
        <v>-1.01608896106785</v>
      </c>
      <c r="EB58">
        <v>0.0800883519766972</v>
      </c>
      <c r="EC58">
        <v>0</v>
      </c>
      <c r="ED58">
        <v>0.171140073</v>
      </c>
      <c r="EE58">
        <v>1.11815703911012</v>
      </c>
      <c r="EF58">
        <v>0.0817702430647576</v>
      </c>
      <c r="EG58">
        <v>0</v>
      </c>
      <c r="EH58">
        <v>1</v>
      </c>
      <c r="EI58">
        <v>3</v>
      </c>
      <c r="EJ58" t="s">
        <v>333</v>
      </c>
      <c r="EK58">
        <v>100</v>
      </c>
      <c r="EL58">
        <v>100</v>
      </c>
      <c r="EM58">
        <v>0.229</v>
      </c>
      <c r="EN58">
        <v>0.576</v>
      </c>
      <c r="EO58">
        <v>0.395767881975771</v>
      </c>
      <c r="EP58">
        <v>-1.60436505785889e-05</v>
      </c>
      <c r="EQ58">
        <v>-1.15305589960158e-06</v>
      </c>
      <c r="ER58">
        <v>3.65813499827708e-10</v>
      </c>
      <c r="ES58">
        <v>0.410810000000012</v>
      </c>
      <c r="ET58">
        <v>0</v>
      </c>
      <c r="EU58">
        <v>0</v>
      </c>
      <c r="EV58">
        <v>0</v>
      </c>
      <c r="EW58">
        <v>18</v>
      </c>
      <c r="EX58">
        <v>2225</v>
      </c>
      <c r="EY58">
        <v>1</v>
      </c>
      <c r="EZ58">
        <v>25</v>
      </c>
      <c r="FA58">
        <v>3</v>
      </c>
      <c r="FB58">
        <v>2.8</v>
      </c>
      <c r="FC58">
        <v>2</v>
      </c>
      <c r="FD58">
        <v>497.946</v>
      </c>
      <c r="FE58">
        <v>496.955</v>
      </c>
      <c r="FF58">
        <v>39.0133</v>
      </c>
      <c r="FG58">
        <v>37.3724</v>
      </c>
      <c r="FH58">
        <v>30.0001</v>
      </c>
      <c r="FI58">
        <v>37.1099</v>
      </c>
      <c r="FJ58">
        <v>37.1287</v>
      </c>
      <c r="FK58">
        <v>19.4841</v>
      </c>
      <c r="FL58">
        <v>0</v>
      </c>
      <c r="FM58">
        <v>100</v>
      </c>
      <c r="FN58">
        <v>-999.9</v>
      </c>
      <c r="FO58">
        <v>400</v>
      </c>
      <c r="FP58">
        <v>29.3729</v>
      </c>
      <c r="FQ58">
        <v>97.3017</v>
      </c>
      <c r="FR58">
        <v>101.701</v>
      </c>
    </row>
    <row r="59" spans="1:174">
      <c r="A59">
        <v>43</v>
      </c>
      <c r="B59">
        <v>1607291180.1</v>
      </c>
      <c r="C59">
        <v>7707.5</v>
      </c>
      <c r="D59" t="s">
        <v>491</v>
      </c>
      <c r="E59" t="s">
        <v>492</v>
      </c>
      <c r="F59" t="s">
        <v>493</v>
      </c>
      <c r="G59" t="s">
        <v>395</v>
      </c>
      <c r="H59">
        <v>1607291172.1</v>
      </c>
      <c r="I59">
        <f>(J59)/1000</f>
        <v>0</v>
      </c>
      <c r="J59">
        <f>1000*CA59*AH59*(BW59-BX59)/(100*BP59*(1000-AH59*BW59))</f>
        <v>0</v>
      </c>
      <c r="K59">
        <f>CA59*AH59*(BV59-BU59*(1000-AH59*BX59)/(1000-AH59*BW59))/(100*BP59)</f>
        <v>0</v>
      </c>
      <c r="L59">
        <f>BU59 - IF(AH59&gt;1, K59*BP59*100.0/(AJ59*CI59), 0)</f>
        <v>0</v>
      </c>
      <c r="M59">
        <f>((S59-I59/2)*L59-K59)/(S59+I59/2)</f>
        <v>0</v>
      </c>
      <c r="N59">
        <f>M59*(CB59+CC59)/1000.0</f>
        <v>0</v>
      </c>
      <c r="O59">
        <f>(BU59 - IF(AH59&gt;1, K59*BP59*100.0/(AJ59*CI59), 0))*(CB59+CC59)/1000.0</f>
        <v>0</v>
      </c>
      <c r="P59">
        <f>2.0/((1/R59-1/Q59)+SIGN(R59)*SQRT((1/R59-1/Q59)*(1/R59-1/Q59) + 4*BQ59/((BQ59+1)*(BQ59+1))*(2*1/R59*1/Q59-1/Q59*1/Q59)))</f>
        <v>0</v>
      </c>
      <c r="Q59">
        <f>IF(LEFT(BR59,1)&lt;&gt;"0",IF(LEFT(BR59,1)="1",3.0,BS59),$D$5+$E$5*(CI59*CB59/($K$5*1000))+$F$5*(CI59*CB59/($K$5*1000))*MAX(MIN(BP59,$J$5),$I$5)*MAX(MIN(BP59,$J$5),$I$5)+$G$5*MAX(MIN(BP59,$J$5),$I$5)*(CI59*CB59/($K$5*1000))+$H$5*(CI59*CB59/($K$5*1000))*(CI59*CB59/($K$5*1000)))</f>
        <v>0</v>
      </c>
      <c r="R59">
        <f>I59*(1000-(1000*0.61365*exp(17.502*V59/(240.97+V59))/(CB59+CC59)+BW59)/2)/(1000*0.61365*exp(17.502*V59/(240.97+V59))/(CB59+CC59)-BW59)</f>
        <v>0</v>
      </c>
      <c r="S59">
        <f>1/((BQ59+1)/(P59/1.6)+1/(Q59/1.37)) + BQ59/((BQ59+1)/(P59/1.6) + BQ59/(Q59/1.37))</f>
        <v>0</v>
      </c>
      <c r="T59">
        <f>(BM59*BO59)</f>
        <v>0</v>
      </c>
      <c r="U59">
        <f>(CD59+(T59+2*0.95*5.67E-8*(((CD59+$B$7)+273)^4-(CD59+273)^4)-44100*I59)/(1.84*29.3*Q59+8*0.95*5.67E-8*(CD59+273)^3))</f>
        <v>0</v>
      </c>
      <c r="V59">
        <f>($C$7*CE59+$D$7*CF59+$E$7*U59)</f>
        <v>0</v>
      </c>
      <c r="W59">
        <f>0.61365*exp(17.502*V59/(240.97+V59))</f>
        <v>0</v>
      </c>
      <c r="X59">
        <f>(Y59/Z59*100)</f>
        <v>0</v>
      </c>
      <c r="Y59">
        <f>BW59*(CB59+CC59)/1000</f>
        <v>0</v>
      </c>
      <c r="Z59">
        <f>0.61365*exp(17.502*CD59/(240.97+CD59))</f>
        <v>0</v>
      </c>
      <c r="AA59">
        <f>(W59-BW59*(CB59+CC59)/1000)</f>
        <v>0</v>
      </c>
      <c r="AB59">
        <f>(-I59*44100)</f>
        <v>0</v>
      </c>
      <c r="AC59">
        <f>2*29.3*Q59*0.92*(CD59-V59)</f>
        <v>0</v>
      </c>
      <c r="AD59">
        <f>2*0.95*5.67E-8*(((CD59+$B$7)+273)^4-(V59+273)^4)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MAX(0,($B$13+$C$13*CI59)/(1+$D$13*CI59)*CB59/(CD59+273)*$E$13)</f>
        <v>0</v>
      </c>
      <c r="AK59" t="s">
        <v>293</v>
      </c>
      <c r="AL59">
        <v>10143.9</v>
      </c>
      <c r="AM59">
        <v>715.476923076923</v>
      </c>
      <c r="AN59">
        <v>3262.08</v>
      </c>
      <c r="AO59">
        <f>1-AM59/AN59</f>
        <v>0</v>
      </c>
      <c r="AP59">
        <v>-0.577747479816223</v>
      </c>
      <c r="AQ59" t="s">
        <v>494</v>
      </c>
      <c r="AR59">
        <v>15420</v>
      </c>
      <c r="AS59">
        <v>1324.44576923077</v>
      </c>
      <c r="AT59">
        <v>1475.77</v>
      </c>
      <c r="AU59">
        <f>1-AS59/AT59</f>
        <v>0</v>
      </c>
      <c r="AV59">
        <v>0.5</v>
      </c>
      <c r="AW59">
        <f>BM59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 t="s">
        <v>495</v>
      </c>
      <c r="BC59">
        <v>1324.44576923077</v>
      </c>
      <c r="BD59">
        <v>798.38</v>
      </c>
      <c r="BE59">
        <f>1-BD59/AT59</f>
        <v>0</v>
      </c>
      <c r="BF59">
        <f>(AT59-BC59)/(AT59-BD59)</f>
        <v>0</v>
      </c>
      <c r="BG59">
        <f>(AN59-AT59)/(AN59-BD59)</f>
        <v>0</v>
      </c>
      <c r="BH59">
        <f>(AT59-BC59)/(AT59-AM59)</f>
        <v>0</v>
      </c>
      <c r="BI59">
        <f>(AN59-AT59)/(AN59-AM59)</f>
        <v>0</v>
      </c>
      <c r="BJ59">
        <f>(BF59*BD59/BC59)</f>
        <v>0</v>
      </c>
      <c r="BK59">
        <f>(1-BJ59)</f>
        <v>0</v>
      </c>
      <c r="BL59">
        <f>$B$11*CJ59+$C$11*CK59+$F$11*CL59*(1-CO59)</f>
        <v>0</v>
      </c>
      <c r="BM59">
        <f>BL59*BN59</f>
        <v>0</v>
      </c>
      <c r="BN59">
        <f>($B$11*$D$9+$C$11*$D$9+$F$11*((CY59+CQ59)/MAX(CY59+CQ59+CZ59, 0.1)*$I$9+CZ59/MAX(CY59+CQ59+CZ59, 0.1)*$J$9))/($B$11+$C$11+$F$11)</f>
        <v>0</v>
      </c>
      <c r="BO59">
        <f>($B$11*$K$9+$C$11*$K$9+$F$11*((CY59+CQ59)/MAX(CY59+CQ59+CZ59, 0.1)*$P$9+CZ59/MAX(CY59+CQ59+CZ59, 0.1)*$Q$9))/($B$11+$C$11+$F$11)</f>
        <v>0</v>
      </c>
      <c r="BP59">
        <v>6</v>
      </c>
      <c r="BQ59">
        <v>0.5</v>
      </c>
      <c r="BR59" t="s">
        <v>296</v>
      </c>
      <c r="BS59">
        <v>2</v>
      </c>
      <c r="BT59">
        <v>1607291172.1</v>
      </c>
      <c r="BU59">
        <v>391.607225806452</v>
      </c>
      <c r="BV59">
        <v>399.996580645161</v>
      </c>
      <c r="BW59">
        <v>33.7196451612903</v>
      </c>
      <c r="BX59">
        <v>28.7145322580645</v>
      </c>
      <c r="BY59">
        <v>391.372419354839</v>
      </c>
      <c r="BZ59">
        <v>32.9174258064516</v>
      </c>
      <c r="CA59">
        <v>500.191806451613</v>
      </c>
      <c r="CB59">
        <v>102.122419354839</v>
      </c>
      <c r="CC59">
        <v>0.0999704806451613</v>
      </c>
      <c r="CD59">
        <v>40.220664516129</v>
      </c>
      <c r="CE59">
        <v>39.8564870967742</v>
      </c>
      <c r="CF59">
        <v>999.9</v>
      </c>
      <c r="CG59">
        <v>0</v>
      </c>
      <c r="CH59">
        <v>0</v>
      </c>
      <c r="CI59">
        <v>10001.1470967742</v>
      </c>
      <c r="CJ59">
        <v>0</v>
      </c>
      <c r="CK59">
        <v>553.997258064516</v>
      </c>
      <c r="CL59">
        <v>1399.94129032258</v>
      </c>
      <c r="CM59">
        <v>0.899994161290323</v>
      </c>
      <c r="CN59">
        <v>0.100005867741935</v>
      </c>
      <c r="CO59">
        <v>0</v>
      </c>
      <c r="CP59">
        <v>1331.44483870968</v>
      </c>
      <c r="CQ59">
        <v>4.99948</v>
      </c>
      <c r="CR59">
        <v>19601.5032258065</v>
      </c>
      <c r="CS59">
        <v>11417.0870967742</v>
      </c>
      <c r="CT59">
        <v>49.503935483871</v>
      </c>
      <c r="CU59">
        <v>50.937</v>
      </c>
      <c r="CV59">
        <v>50.187064516129</v>
      </c>
      <c r="CW59">
        <v>50.7397741935484</v>
      </c>
      <c r="CX59">
        <v>52.2861290322581</v>
      </c>
      <c r="CY59">
        <v>1255.43967741935</v>
      </c>
      <c r="CZ59">
        <v>139.501612903226</v>
      </c>
      <c r="DA59">
        <v>0</v>
      </c>
      <c r="DB59">
        <v>96</v>
      </c>
      <c r="DC59">
        <v>0</v>
      </c>
      <c r="DD59">
        <v>1324.44576923077</v>
      </c>
      <c r="DE59">
        <v>-926.111111718547</v>
      </c>
      <c r="DF59">
        <v>-12814.8478713461</v>
      </c>
      <c r="DG59">
        <v>19506.3653846154</v>
      </c>
      <c r="DH59">
        <v>15</v>
      </c>
      <c r="DI59">
        <v>1607290915.1</v>
      </c>
      <c r="DJ59" t="s">
        <v>486</v>
      </c>
      <c r="DK59">
        <v>1607290902.1</v>
      </c>
      <c r="DL59">
        <v>1607290915.1</v>
      </c>
      <c r="DM59">
        <v>2</v>
      </c>
      <c r="DN59">
        <v>0.853</v>
      </c>
      <c r="DO59">
        <v>-0.377</v>
      </c>
      <c r="DP59">
        <v>0.228</v>
      </c>
      <c r="DQ59">
        <v>0.411</v>
      </c>
      <c r="DR59">
        <v>400</v>
      </c>
      <c r="DS59">
        <v>29</v>
      </c>
      <c r="DT59">
        <v>0.44</v>
      </c>
      <c r="DU59">
        <v>0.02</v>
      </c>
      <c r="DV59">
        <v>5.27695481705224</v>
      </c>
      <c r="DW59">
        <v>2.20196139717167</v>
      </c>
      <c r="DX59">
        <v>0.177448917545007</v>
      </c>
      <c r="DY59">
        <v>0</v>
      </c>
      <c r="DZ59">
        <v>-8.38144633333333</v>
      </c>
      <c r="EA59">
        <v>-2.96886593993327</v>
      </c>
      <c r="EB59">
        <v>0.233057170589584</v>
      </c>
      <c r="EC59">
        <v>0</v>
      </c>
      <c r="ED59">
        <v>4.99975433333333</v>
      </c>
      <c r="EE59">
        <v>1.55096569521691</v>
      </c>
      <c r="EF59">
        <v>0.113082637325787</v>
      </c>
      <c r="EG59">
        <v>0</v>
      </c>
      <c r="EH59">
        <v>0</v>
      </c>
      <c r="EI59">
        <v>3</v>
      </c>
      <c r="EJ59" t="s">
        <v>298</v>
      </c>
      <c r="EK59">
        <v>100</v>
      </c>
      <c r="EL59">
        <v>100</v>
      </c>
      <c r="EM59">
        <v>0.235</v>
      </c>
      <c r="EN59">
        <v>0.8103</v>
      </c>
      <c r="EO59">
        <v>0.395767881975771</v>
      </c>
      <c r="EP59">
        <v>-1.60436505785889e-05</v>
      </c>
      <c r="EQ59">
        <v>-1.15305589960158e-06</v>
      </c>
      <c r="ER59">
        <v>3.65813499827708e-10</v>
      </c>
      <c r="ES59">
        <v>0.410810000000012</v>
      </c>
      <c r="ET59">
        <v>0</v>
      </c>
      <c r="EU59">
        <v>0</v>
      </c>
      <c r="EV59">
        <v>0</v>
      </c>
      <c r="EW59">
        <v>18</v>
      </c>
      <c r="EX59">
        <v>2225</v>
      </c>
      <c r="EY59">
        <v>1</v>
      </c>
      <c r="EZ59">
        <v>25</v>
      </c>
      <c r="FA59">
        <v>4.6</v>
      </c>
      <c r="FB59">
        <v>4.4</v>
      </c>
      <c r="FC59">
        <v>2</v>
      </c>
      <c r="FD59">
        <v>515.643</v>
      </c>
      <c r="FE59">
        <v>497.141</v>
      </c>
      <c r="FF59">
        <v>39.0933</v>
      </c>
      <c r="FG59">
        <v>37.376</v>
      </c>
      <c r="FH59">
        <v>30.0001</v>
      </c>
      <c r="FI59">
        <v>37.1029</v>
      </c>
      <c r="FJ59">
        <v>37.1125</v>
      </c>
      <c r="FK59">
        <v>19.4846</v>
      </c>
      <c r="FL59">
        <v>0</v>
      </c>
      <c r="FM59">
        <v>100</v>
      </c>
      <c r="FN59">
        <v>-999.9</v>
      </c>
      <c r="FO59">
        <v>400</v>
      </c>
      <c r="FP59">
        <v>28.9826</v>
      </c>
      <c r="FQ59">
        <v>97.3041</v>
      </c>
      <c r="FR59">
        <v>101.703</v>
      </c>
    </row>
    <row r="60" spans="1:174">
      <c r="A60">
        <v>44</v>
      </c>
      <c r="B60">
        <v>1607291354</v>
      </c>
      <c r="C60">
        <v>7881.40000009537</v>
      </c>
      <c r="D60" t="s">
        <v>496</v>
      </c>
      <c r="E60" t="s">
        <v>497</v>
      </c>
      <c r="F60" t="s">
        <v>493</v>
      </c>
      <c r="G60" t="s">
        <v>395</v>
      </c>
      <c r="H60">
        <v>1607291346.25</v>
      </c>
      <c r="I60">
        <f>(J60)/1000</f>
        <v>0</v>
      </c>
      <c r="J60">
        <f>1000*CA60*AH60*(BW60-BX60)/(100*BP60*(1000-AH60*BW60))</f>
        <v>0</v>
      </c>
      <c r="K60">
        <f>CA60*AH60*(BV60-BU60*(1000-AH60*BX60)/(1000-AH60*BW60))/(100*BP60)</f>
        <v>0</v>
      </c>
      <c r="L60">
        <f>BU60 - IF(AH60&gt;1, K60*BP60*100.0/(AJ60*CI60), 0)</f>
        <v>0</v>
      </c>
      <c r="M60">
        <f>((S60-I60/2)*L60-K60)/(S60+I60/2)</f>
        <v>0</v>
      </c>
      <c r="N60">
        <f>M60*(CB60+CC60)/1000.0</f>
        <v>0</v>
      </c>
      <c r="O60">
        <f>(BU60 - IF(AH60&gt;1, K60*BP60*100.0/(AJ60*CI60), 0))*(CB60+CC60)/1000.0</f>
        <v>0</v>
      </c>
      <c r="P60">
        <f>2.0/((1/R60-1/Q60)+SIGN(R60)*SQRT((1/R60-1/Q60)*(1/R60-1/Q60) + 4*BQ60/((BQ60+1)*(BQ60+1))*(2*1/R60*1/Q60-1/Q60*1/Q60)))</f>
        <v>0</v>
      </c>
      <c r="Q60">
        <f>IF(LEFT(BR60,1)&lt;&gt;"0",IF(LEFT(BR60,1)="1",3.0,BS60),$D$5+$E$5*(CI60*CB60/($K$5*1000))+$F$5*(CI60*CB60/($K$5*1000))*MAX(MIN(BP60,$J$5),$I$5)*MAX(MIN(BP60,$J$5),$I$5)+$G$5*MAX(MIN(BP60,$J$5),$I$5)*(CI60*CB60/($K$5*1000))+$H$5*(CI60*CB60/($K$5*1000))*(CI60*CB60/($K$5*1000)))</f>
        <v>0</v>
      </c>
      <c r="R60">
        <f>I60*(1000-(1000*0.61365*exp(17.502*V60/(240.97+V60))/(CB60+CC60)+BW60)/2)/(1000*0.61365*exp(17.502*V60/(240.97+V60))/(CB60+CC60)-BW60)</f>
        <v>0</v>
      </c>
      <c r="S60">
        <f>1/((BQ60+1)/(P60/1.6)+1/(Q60/1.37)) + BQ60/((BQ60+1)/(P60/1.6) + BQ60/(Q60/1.37))</f>
        <v>0</v>
      </c>
      <c r="T60">
        <f>(BM60*BO60)</f>
        <v>0</v>
      </c>
      <c r="U60">
        <f>(CD60+(T60+2*0.95*5.67E-8*(((CD60+$B$7)+273)^4-(CD60+273)^4)-44100*I60)/(1.84*29.3*Q60+8*0.95*5.67E-8*(CD60+273)^3))</f>
        <v>0</v>
      </c>
      <c r="V60">
        <f>($C$7*CE60+$D$7*CF60+$E$7*U60)</f>
        <v>0</v>
      </c>
      <c r="W60">
        <f>0.61365*exp(17.502*V60/(240.97+V60))</f>
        <v>0</v>
      </c>
      <c r="X60">
        <f>(Y60/Z60*100)</f>
        <v>0</v>
      </c>
      <c r="Y60">
        <f>BW60*(CB60+CC60)/1000</f>
        <v>0</v>
      </c>
      <c r="Z60">
        <f>0.61365*exp(17.502*CD60/(240.97+CD60))</f>
        <v>0</v>
      </c>
      <c r="AA60">
        <f>(W60-BW60*(CB60+CC60)/1000)</f>
        <v>0</v>
      </c>
      <c r="AB60">
        <f>(-I60*44100)</f>
        <v>0</v>
      </c>
      <c r="AC60">
        <f>2*29.3*Q60*0.92*(CD60-V60)</f>
        <v>0</v>
      </c>
      <c r="AD60">
        <f>2*0.95*5.67E-8*(((CD60+$B$7)+273)^4-(V60+273)^4)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MAX(0,($B$13+$C$13*CI60)/(1+$D$13*CI60)*CB60/(CD60+273)*$E$13)</f>
        <v>0</v>
      </c>
      <c r="AK60" t="s">
        <v>293</v>
      </c>
      <c r="AL60">
        <v>10143.9</v>
      </c>
      <c r="AM60">
        <v>715.476923076923</v>
      </c>
      <c r="AN60">
        <v>3262.08</v>
      </c>
      <c r="AO60">
        <f>1-AM60/AN60</f>
        <v>0</v>
      </c>
      <c r="AP60">
        <v>-0.577747479816223</v>
      </c>
      <c r="AQ60" t="s">
        <v>498</v>
      </c>
      <c r="AR60">
        <v>15394.4</v>
      </c>
      <c r="AS60">
        <v>850.90964</v>
      </c>
      <c r="AT60">
        <v>1026.62</v>
      </c>
      <c r="AU60">
        <f>1-AS60/AT60</f>
        <v>0</v>
      </c>
      <c r="AV60">
        <v>0.5</v>
      </c>
      <c r="AW60">
        <f>BM60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 t="s">
        <v>499</v>
      </c>
      <c r="BC60">
        <v>850.90964</v>
      </c>
      <c r="BD60">
        <v>649.02</v>
      </c>
      <c r="BE60">
        <f>1-BD60/AT60</f>
        <v>0</v>
      </c>
      <c r="BF60">
        <f>(AT60-BC60)/(AT60-BD60)</f>
        <v>0</v>
      </c>
      <c r="BG60">
        <f>(AN60-AT60)/(AN60-BD60)</f>
        <v>0</v>
      </c>
      <c r="BH60">
        <f>(AT60-BC60)/(AT60-AM60)</f>
        <v>0</v>
      </c>
      <c r="BI60">
        <f>(AN60-AT60)/(AN60-AM60)</f>
        <v>0</v>
      </c>
      <c r="BJ60">
        <f>(BF60*BD60/BC60)</f>
        <v>0</v>
      </c>
      <c r="BK60">
        <f>(1-BJ60)</f>
        <v>0</v>
      </c>
      <c r="BL60">
        <f>$B$11*CJ60+$C$11*CK60+$F$11*CL60*(1-CO60)</f>
        <v>0</v>
      </c>
      <c r="BM60">
        <f>BL60*BN60</f>
        <v>0</v>
      </c>
      <c r="BN60">
        <f>($B$11*$D$9+$C$11*$D$9+$F$11*((CY60+CQ60)/MAX(CY60+CQ60+CZ60, 0.1)*$I$9+CZ60/MAX(CY60+CQ60+CZ60, 0.1)*$J$9))/($B$11+$C$11+$F$11)</f>
        <v>0</v>
      </c>
      <c r="BO60">
        <f>($B$11*$K$9+$C$11*$K$9+$F$11*((CY60+CQ60)/MAX(CY60+CQ60+CZ60, 0.1)*$P$9+CZ60/MAX(CY60+CQ60+CZ60, 0.1)*$Q$9))/($B$11+$C$11+$F$11)</f>
        <v>0</v>
      </c>
      <c r="BP60">
        <v>6</v>
      </c>
      <c r="BQ60">
        <v>0.5</v>
      </c>
      <c r="BR60" t="s">
        <v>296</v>
      </c>
      <c r="BS60">
        <v>2</v>
      </c>
      <c r="BT60">
        <v>1607291346.25</v>
      </c>
      <c r="BU60">
        <v>392.350133333333</v>
      </c>
      <c r="BV60">
        <v>400.008766666667</v>
      </c>
      <c r="BW60">
        <v>32.2629966666667</v>
      </c>
      <c r="BX60">
        <v>28.67331</v>
      </c>
      <c r="BY60">
        <v>392.115833333333</v>
      </c>
      <c r="BZ60">
        <v>31.5312166666667</v>
      </c>
      <c r="CA60">
        <v>500.196666666667</v>
      </c>
      <c r="CB60">
        <v>102.1226</v>
      </c>
      <c r="CC60">
        <v>0.10003932</v>
      </c>
      <c r="CD60">
        <v>40.3432266666667</v>
      </c>
      <c r="CE60">
        <v>39.9745233333333</v>
      </c>
      <c r="CF60">
        <v>999.9</v>
      </c>
      <c r="CG60">
        <v>0</v>
      </c>
      <c r="CH60">
        <v>0</v>
      </c>
      <c r="CI60">
        <v>9995.93233333333</v>
      </c>
      <c r="CJ60">
        <v>0</v>
      </c>
      <c r="CK60">
        <v>689.332066666667</v>
      </c>
      <c r="CL60">
        <v>1399.976</v>
      </c>
      <c r="CM60">
        <v>0.899990066666666</v>
      </c>
      <c r="CN60">
        <v>0.100009973333333</v>
      </c>
      <c r="CO60">
        <v>0</v>
      </c>
      <c r="CP60">
        <v>852.250333333333</v>
      </c>
      <c r="CQ60">
        <v>4.99948</v>
      </c>
      <c r="CR60">
        <v>12795.3566666667</v>
      </c>
      <c r="CS60">
        <v>11417.3566666667</v>
      </c>
      <c r="CT60">
        <v>49.5872</v>
      </c>
      <c r="CU60">
        <v>50.8791333333333</v>
      </c>
      <c r="CV60">
        <v>50.2289333333333</v>
      </c>
      <c r="CW60">
        <v>50.8082</v>
      </c>
      <c r="CX60">
        <v>52.3746666666667</v>
      </c>
      <c r="CY60">
        <v>1255.465</v>
      </c>
      <c r="CZ60">
        <v>139.511</v>
      </c>
      <c r="DA60">
        <v>0</v>
      </c>
      <c r="DB60">
        <v>173</v>
      </c>
      <c r="DC60">
        <v>0</v>
      </c>
      <c r="DD60">
        <v>850.90964</v>
      </c>
      <c r="DE60">
        <v>-158.747692310716</v>
      </c>
      <c r="DF60">
        <v>-2123.20769231139</v>
      </c>
      <c r="DG60">
        <v>12776.5</v>
      </c>
      <c r="DH60">
        <v>15</v>
      </c>
      <c r="DI60">
        <v>1607290915.1</v>
      </c>
      <c r="DJ60" t="s">
        <v>486</v>
      </c>
      <c r="DK60">
        <v>1607290902.1</v>
      </c>
      <c r="DL60">
        <v>1607290915.1</v>
      </c>
      <c r="DM60">
        <v>2</v>
      </c>
      <c r="DN60">
        <v>0.853</v>
      </c>
      <c r="DO60">
        <v>-0.377</v>
      </c>
      <c r="DP60">
        <v>0.228</v>
      </c>
      <c r="DQ60">
        <v>0.411</v>
      </c>
      <c r="DR60">
        <v>400</v>
      </c>
      <c r="DS60">
        <v>29</v>
      </c>
      <c r="DT60">
        <v>0.44</v>
      </c>
      <c r="DU60">
        <v>0.02</v>
      </c>
      <c r="DV60">
        <v>5.17874855750794</v>
      </c>
      <c r="DW60">
        <v>-0.354618961218763</v>
      </c>
      <c r="DX60">
        <v>0.0620220799706405</v>
      </c>
      <c r="DY60">
        <v>1</v>
      </c>
      <c r="DZ60">
        <v>-7.65859866666667</v>
      </c>
      <c r="EA60">
        <v>0.544888631813146</v>
      </c>
      <c r="EB60">
        <v>0.0782268837733479</v>
      </c>
      <c r="EC60">
        <v>0</v>
      </c>
      <c r="ED60">
        <v>3.589689</v>
      </c>
      <c r="EE60">
        <v>-0.439958442714125</v>
      </c>
      <c r="EF60">
        <v>0.0318056537269712</v>
      </c>
      <c r="EG60">
        <v>0</v>
      </c>
      <c r="EH60">
        <v>1</v>
      </c>
      <c r="EI60">
        <v>3</v>
      </c>
      <c r="EJ60" t="s">
        <v>333</v>
      </c>
      <c r="EK60">
        <v>100</v>
      </c>
      <c r="EL60">
        <v>100</v>
      </c>
      <c r="EM60">
        <v>0.234</v>
      </c>
      <c r="EN60">
        <v>0.7291</v>
      </c>
      <c r="EO60">
        <v>0.395767881975771</v>
      </c>
      <c r="EP60">
        <v>-1.60436505785889e-05</v>
      </c>
      <c r="EQ60">
        <v>-1.15305589960158e-06</v>
      </c>
      <c r="ER60">
        <v>3.65813499827708e-10</v>
      </c>
      <c r="ES60">
        <v>0.410810000000012</v>
      </c>
      <c r="ET60">
        <v>0</v>
      </c>
      <c r="EU60">
        <v>0</v>
      </c>
      <c r="EV60">
        <v>0</v>
      </c>
      <c r="EW60">
        <v>18</v>
      </c>
      <c r="EX60">
        <v>2225</v>
      </c>
      <c r="EY60">
        <v>1</v>
      </c>
      <c r="EZ60">
        <v>25</v>
      </c>
      <c r="FA60">
        <v>7.5</v>
      </c>
      <c r="FB60">
        <v>7.3</v>
      </c>
      <c r="FC60">
        <v>2</v>
      </c>
      <c r="FD60">
        <v>515.285</v>
      </c>
      <c r="FE60">
        <v>497.255</v>
      </c>
      <c r="FF60">
        <v>39.1689</v>
      </c>
      <c r="FG60">
        <v>37.3724</v>
      </c>
      <c r="FH60">
        <v>30.0001</v>
      </c>
      <c r="FI60">
        <v>37.0889</v>
      </c>
      <c r="FJ60">
        <v>37.1048</v>
      </c>
      <c r="FK60">
        <v>19.4798</v>
      </c>
      <c r="FL60">
        <v>0</v>
      </c>
      <c r="FM60">
        <v>100</v>
      </c>
      <c r="FN60">
        <v>-999.9</v>
      </c>
      <c r="FO60">
        <v>400</v>
      </c>
      <c r="FP60">
        <v>33.45</v>
      </c>
      <c r="FQ60">
        <v>97.3039</v>
      </c>
      <c r="FR60">
        <v>101.7</v>
      </c>
    </row>
    <row r="61" spans="1:174">
      <c r="A61">
        <v>45</v>
      </c>
      <c r="B61">
        <v>1607291507</v>
      </c>
      <c r="C61">
        <v>8034.40000009537</v>
      </c>
      <c r="D61" t="s">
        <v>500</v>
      </c>
      <c r="E61" t="s">
        <v>501</v>
      </c>
      <c r="F61" t="s">
        <v>414</v>
      </c>
      <c r="G61" t="s">
        <v>363</v>
      </c>
      <c r="H61">
        <v>1607291499</v>
      </c>
      <c r="I61">
        <f>(J61)/1000</f>
        <v>0</v>
      </c>
      <c r="J61">
        <f>1000*CA61*AH61*(BW61-BX61)/(100*BP61*(1000-AH61*BW61))</f>
        <v>0</v>
      </c>
      <c r="K61">
        <f>CA61*AH61*(BV61-BU61*(1000-AH61*BX61)/(1000-AH61*BW61))/(100*BP61)</f>
        <v>0</v>
      </c>
      <c r="L61">
        <f>BU61 - IF(AH61&gt;1, K61*BP61*100.0/(AJ61*CI61), 0)</f>
        <v>0</v>
      </c>
      <c r="M61">
        <f>((S61-I61/2)*L61-K61)/(S61+I61/2)</f>
        <v>0</v>
      </c>
      <c r="N61">
        <f>M61*(CB61+CC61)/1000.0</f>
        <v>0</v>
      </c>
      <c r="O61">
        <f>(BU61 - IF(AH61&gt;1, K61*BP61*100.0/(AJ61*CI61), 0))*(CB61+CC61)/1000.0</f>
        <v>0</v>
      </c>
      <c r="P61">
        <f>2.0/((1/R61-1/Q61)+SIGN(R61)*SQRT((1/R61-1/Q61)*(1/R61-1/Q61) + 4*BQ61/((BQ61+1)*(BQ61+1))*(2*1/R61*1/Q61-1/Q61*1/Q61)))</f>
        <v>0</v>
      </c>
      <c r="Q61">
        <f>IF(LEFT(BR61,1)&lt;&gt;"0",IF(LEFT(BR61,1)="1",3.0,BS61),$D$5+$E$5*(CI61*CB61/($K$5*1000))+$F$5*(CI61*CB61/($K$5*1000))*MAX(MIN(BP61,$J$5),$I$5)*MAX(MIN(BP61,$J$5),$I$5)+$G$5*MAX(MIN(BP61,$J$5),$I$5)*(CI61*CB61/($K$5*1000))+$H$5*(CI61*CB61/($K$5*1000))*(CI61*CB61/($K$5*1000)))</f>
        <v>0</v>
      </c>
      <c r="R61">
        <f>I61*(1000-(1000*0.61365*exp(17.502*V61/(240.97+V61))/(CB61+CC61)+BW61)/2)/(1000*0.61365*exp(17.502*V61/(240.97+V61))/(CB61+CC61)-BW61)</f>
        <v>0</v>
      </c>
      <c r="S61">
        <f>1/((BQ61+1)/(P61/1.6)+1/(Q61/1.37)) + BQ61/((BQ61+1)/(P61/1.6) + BQ61/(Q61/1.37))</f>
        <v>0</v>
      </c>
      <c r="T61">
        <f>(BM61*BO61)</f>
        <v>0</v>
      </c>
      <c r="U61">
        <f>(CD61+(T61+2*0.95*5.67E-8*(((CD61+$B$7)+273)^4-(CD61+273)^4)-44100*I61)/(1.84*29.3*Q61+8*0.95*5.67E-8*(CD61+273)^3))</f>
        <v>0</v>
      </c>
      <c r="V61">
        <f>($C$7*CE61+$D$7*CF61+$E$7*U61)</f>
        <v>0</v>
      </c>
      <c r="W61">
        <f>0.61365*exp(17.502*V61/(240.97+V61))</f>
        <v>0</v>
      </c>
      <c r="X61">
        <f>(Y61/Z61*100)</f>
        <v>0</v>
      </c>
      <c r="Y61">
        <f>BW61*(CB61+CC61)/1000</f>
        <v>0</v>
      </c>
      <c r="Z61">
        <f>0.61365*exp(17.502*CD61/(240.97+CD61))</f>
        <v>0</v>
      </c>
      <c r="AA61">
        <f>(W61-BW61*(CB61+CC61)/1000)</f>
        <v>0</v>
      </c>
      <c r="AB61">
        <f>(-I61*44100)</f>
        <v>0</v>
      </c>
      <c r="AC61">
        <f>2*29.3*Q61*0.92*(CD61-V61)</f>
        <v>0</v>
      </c>
      <c r="AD61">
        <f>2*0.95*5.67E-8*(((CD61+$B$7)+273)^4-(V61+273)^4)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MAX(0,($B$13+$C$13*CI61)/(1+$D$13*CI61)*CB61/(CD61+273)*$E$13)</f>
        <v>0</v>
      </c>
      <c r="AK61" t="s">
        <v>293</v>
      </c>
      <c r="AL61">
        <v>10143.9</v>
      </c>
      <c r="AM61">
        <v>715.476923076923</v>
      </c>
      <c r="AN61">
        <v>3262.08</v>
      </c>
      <c r="AO61">
        <f>1-AM61/AN61</f>
        <v>0</v>
      </c>
      <c r="AP61">
        <v>-0.577747479816223</v>
      </c>
      <c r="AQ61" t="s">
        <v>502</v>
      </c>
      <c r="AR61">
        <v>15415.3</v>
      </c>
      <c r="AS61">
        <v>619.207538461538</v>
      </c>
      <c r="AT61">
        <v>675.26</v>
      </c>
      <c r="AU61">
        <f>1-AS61/AT61</f>
        <v>0</v>
      </c>
      <c r="AV61">
        <v>0.5</v>
      </c>
      <c r="AW61">
        <f>BM61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 t="s">
        <v>503</v>
      </c>
      <c r="BC61">
        <v>619.207538461538</v>
      </c>
      <c r="BD61">
        <v>506.02</v>
      </c>
      <c r="BE61">
        <f>1-BD61/AT61</f>
        <v>0</v>
      </c>
      <c r="BF61">
        <f>(AT61-BC61)/(AT61-BD61)</f>
        <v>0</v>
      </c>
      <c r="BG61">
        <f>(AN61-AT61)/(AN61-BD61)</f>
        <v>0</v>
      </c>
      <c r="BH61">
        <f>(AT61-BC61)/(AT61-AM61)</f>
        <v>0</v>
      </c>
      <c r="BI61">
        <f>(AN61-AT61)/(AN61-AM61)</f>
        <v>0</v>
      </c>
      <c r="BJ61">
        <f>(BF61*BD61/BC61)</f>
        <v>0</v>
      </c>
      <c r="BK61">
        <f>(1-BJ61)</f>
        <v>0</v>
      </c>
      <c r="BL61">
        <f>$B$11*CJ61+$C$11*CK61+$F$11*CL61*(1-CO61)</f>
        <v>0</v>
      </c>
      <c r="BM61">
        <f>BL61*BN61</f>
        <v>0</v>
      </c>
      <c r="BN61">
        <f>($B$11*$D$9+$C$11*$D$9+$F$11*((CY61+CQ61)/MAX(CY61+CQ61+CZ61, 0.1)*$I$9+CZ61/MAX(CY61+CQ61+CZ61, 0.1)*$J$9))/($B$11+$C$11+$F$11)</f>
        <v>0</v>
      </c>
      <c r="BO61">
        <f>($B$11*$K$9+$C$11*$K$9+$F$11*((CY61+CQ61)/MAX(CY61+CQ61+CZ61, 0.1)*$P$9+CZ61/MAX(CY61+CQ61+CZ61, 0.1)*$Q$9))/($B$11+$C$11+$F$11)</f>
        <v>0</v>
      </c>
      <c r="BP61">
        <v>6</v>
      </c>
      <c r="BQ61">
        <v>0.5</v>
      </c>
      <c r="BR61" t="s">
        <v>296</v>
      </c>
      <c r="BS61">
        <v>2</v>
      </c>
      <c r="BT61">
        <v>1607291499</v>
      </c>
      <c r="BU61">
        <v>399.118032258064</v>
      </c>
      <c r="BV61">
        <v>399.994935483871</v>
      </c>
      <c r="BW61">
        <v>28.7638032258064</v>
      </c>
      <c r="BX61">
        <v>28.6441870967742</v>
      </c>
      <c r="BY61">
        <v>398.888935483871</v>
      </c>
      <c r="BZ61">
        <v>28.2002451612903</v>
      </c>
      <c r="CA61">
        <v>500.191516129032</v>
      </c>
      <c r="CB61">
        <v>102.117612903226</v>
      </c>
      <c r="CC61">
        <v>0.0999956451612903</v>
      </c>
      <c r="CD61">
        <v>40.2544483870968</v>
      </c>
      <c r="CE61">
        <v>40.3472290322581</v>
      </c>
      <c r="CF61">
        <v>999.9</v>
      </c>
      <c r="CG61">
        <v>0</v>
      </c>
      <c r="CH61">
        <v>0</v>
      </c>
      <c r="CI61">
        <v>9993.52935483871</v>
      </c>
      <c r="CJ61">
        <v>0</v>
      </c>
      <c r="CK61">
        <v>549.492935483871</v>
      </c>
      <c r="CL61">
        <v>1399.97967741935</v>
      </c>
      <c r="CM61">
        <v>0.900007225806452</v>
      </c>
      <c r="CN61">
        <v>0.0999926967741936</v>
      </c>
      <c r="CO61">
        <v>0</v>
      </c>
      <c r="CP61">
        <v>619.324548387097</v>
      </c>
      <c r="CQ61">
        <v>4.99948</v>
      </c>
      <c r="CR61">
        <v>9659.66032258064</v>
      </c>
      <c r="CS61">
        <v>11417.4451612903</v>
      </c>
      <c r="CT61">
        <v>49.4878064516129</v>
      </c>
      <c r="CU61">
        <v>50.804</v>
      </c>
      <c r="CV61">
        <v>50.187</v>
      </c>
      <c r="CW61">
        <v>50.635</v>
      </c>
      <c r="CX61">
        <v>52.274</v>
      </c>
      <c r="CY61">
        <v>1255.49483870968</v>
      </c>
      <c r="CZ61">
        <v>139.484838709677</v>
      </c>
      <c r="DA61">
        <v>0</v>
      </c>
      <c r="DB61">
        <v>152.100000143051</v>
      </c>
      <c r="DC61">
        <v>0</v>
      </c>
      <c r="DD61">
        <v>619.207538461538</v>
      </c>
      <c r="DE61">
        <v>-15.228717964822</v>
      </c>
      <c r="DF61">
        <v>-76.209573461426</v>
      </c>
      <c r="DG61">
        <v>9657.61884615385</v>
      </c>
      <c r="DH61">
        <v>15</v>
      </c>
      <c r="DI61">
        <v>1607290915.1</v>
      </c>
      <c r="DJ61" t="s">
        <v>486</v>
      </c>
      <c r="DK61">
        <v>1607290902.1</v>
      </c>
      <c r="DL61">
        <v>1607290915.1</v>
      </c>
      <c r="DM61">
        <v>2</v>
      </c>
      <c r="DN61">
        <v>0.853</v>
      </c>
      <c r="DO61">
        <v>-0.377</v>
      </c>
      <c r="DP61">
        <v>0.228</v>
      </c>
      <c r="DQ61">
        <v>0.411</v>
      </c>
      <c r="DR61">
        <v>400</v>
      </c>
      <c r="DS61">
        <v>29</v>
      </c>
      <c r="DT61">
        <v>0.44</v>
      </c>
      <c r="DU61">
        <v>0.02</v>
      </c>
      <c r="DV61">
        <v>0.686698546575242</v>
      </c>
      <c r="DW61">
        <v>0.39658639591658</v>
      </c>
      <c r="DX61">
        <v>0.0397687376011718</v>
      </c>
      <c r="DY61">
        <v>1</v>
      </c>
      <c r="DZ61">
        <v>-0.882359933333333</v>
      </c>
      <c r="EA61">
        <v>-1.04982321690768</v>
      </c>
      <c r="EB61">
        <v>0.0813882054640734</v>
      </c>
      <c r="EC61">
        <v>0</v>
      </c>
      <c r="ED61">
        <v>0.127363035666667</v>
      </c>
      <c r="EE61">
        <v>1.51289753779755</v>
      </c>
      <c r="EF61">
        <v>0.110195374397617</v>
      </c>
      <c r="EG61">
        <v>0</v>
      </c>
      <c r="EH61">
        <v>1</v>
      </c>
      <c r="EI61">
        <v>3</v>
      </c>
      <c r="EJ61" t="s">
        <v>333</v>
      </c>
      <c r="EK61">
        <v>100</v>
      </c>
      <c r="EL61">
        <v>100</v>
      </c>
      <c r="EM61">
        <v>0.23</v>
      </c>
      <c r="EN61">
        <v>0.5715</v>
      </c>
      <c r="EO61">
        <v>0.395767881975771</v>
      </c>
      <c r="EP61">
        <v>-1.60436505785889e-05</v>
      </c>
      <c r="EQ61">
        <v>-1.15305589960158e-06</v>
      </c>
      <c r="ER61">
        <v>3.65813499827708e-10</v>
      </c>
      <c r="ES61">
        <v>0.410810000000012</v>
      </c>
      <c r="ET61">
        <v>0</v>
      </c>
      <c r="EU61">
        <v>0</v>
      </c>
      <c r="EV61">
        <v>0</v>
      </c>
      <c r="EW61">
        <v>18</v>
      </c>
      <c r="EX61">
        <v>2225</v>
      </c>
      <c r="EY61">
        <v>1</v>
      </c>
      <c r="EZ61">
        <v>25</v>
      </c>
      <c r="FA61">
        <v>10.1</v>
      </c>
      <c r="FB61">
        <v>9.9</v>
      </c>
      <c r="FC61">
        <v>2</v>
      </c>
      <c r="FD61">
        <v>512.976</v>
      </c>
      <c r="FE61">
        <v>497.436</v>
      </c>
      <c r="FF61">
        <v>39.1062</v>
      </c>
      <c r="FG61">
        <v>37.3371</v>
      </c>
      <c r="FH61">
        <v>30</v>
      </c>
      <c r="FI61">
        <v>37.0575</v>
      </c>
      <c r="FJ61">
        <v>37.0729</v>
      </c>
      <c r="FK61">
        <v>19.4787</v>
      </c>
      <c r="FL61">
        <v>0</v>
      </c>
      <c r="FM61">
        <v>100</v>
      </c>
      <c r="FN61">
        <v>-999.9</v>
      </c>
      <c r="FO61">
        <v>400</v>
      </c>
      <c r="FP61">
        <v>32.0259</v>
      </c>
      <c r="FQ61">
        <v>97.3161</v>
      </c>
      <c r="FR61">
        <v>101.709</v>
      </c>
    </row>
    <row r="62" spans="1:174">
      <c r="A62">
        <v>46</v>
      </c>
      <c r="B62">
        <v>1607291664.5</v>
      </c>
      <c r="C62">
        <v>8191.90000009537</v>
      </c>
      <c r="D62" t="s">
        <v>504</v>
      </c>
      <c r="E62" t="s">
        <v>505</v>
      </c>
      <c r="F62" t="s">
        <v>414</v>
      </c>
      <c r="G62" t="s">
        <v>363</v>
      </c>
      <c r="H62">
        <v>1607291656.75</v>
      </c>
      <c r="I62">
        <f>(J62)/1000</f>
        <v>0</v>
      </c>
      <c r="J62">
        <f>1000*CA62*AH62*(BW62-BX62)/(100*BP62*(1000-AH62*BW62))</f>
        <v>0</v>
      </c>
      <c r="K62">
        <f>CA62*AH62*(BV62-BU62*(1000-AH62*BX62)/(1000-AH62*BW62))/(100*BP62)</f>
        <v>0</v>
      </c>
      <c r="L62">
        <f>BU62 - IF(AH62&gt;1, K62*BP62*100.0/(AJ62*CI62), 0)</f>
        <v>0</v>
      </c>
      <c r="M62">
        <f>((S62-I62/2)*L62-K62)/(S62+I62/2)</f>
        <v>0</v>
      </c>
      <c r="N62">
        <f>M62*(CB62+CC62)/1000.0</f>
        <v>0</v>
      </c>
      <c r="O62">
        <f>(BU62 - IF(AH62&gt;1, K62*BP62*100.0/(AJ62*CI62), 0))*(CB62+CC62)/1000.0</f>
        <v>0</v>
      </c>
      <c r="P62">
        <f>2.0/((1/R62-1/Q62)+SIGN(R62)*SQRT((1/R62-1/Q62)*(1/R62-1/Q62) + 4*BQ62/((BQ62+1)*(BQ62+1))*(2*1/R62*1/Q62-1/Q62*1/Q62)))</f>
        <v>0</v>
      </c>
      <c r="Q62">
        <f>IF(LEFT(BR62,1)&lt;&gt;"0",IF(LEFT(BR62,1)="1",3.0,BS62),$D$5+$E$5*(CI62*CB62/($K$5*1000))+$F$5*(CI62*CB62/($K$5*1000))*MAX(MIN(BP62,$J$5),$I$5)*MAX(MIN(BP62,$J$5),$I$5)+$G$5*MAX(MIN(BP62,$J$5),$I$5)*(CI62*CB62/($K$5*1000))+$H$5*(CI62*CB62/($K$5*1000))*(CI62*CB62/($K$5*1000)))</f>
        <v>0</v>
      </c>
      <c r="R62">
        <f>I62*(1000-(1000*0.61365*exp(17.502*V62/(240.97+V62))/(CB62+CC62)+BW62)/2)/(1000*0.61365*exp(17.502*V62/(240.97+V62))/(CB62+CC62)-BW62)</f>
        <v>0</v>
      </c>
      <c r="S62">
        <f>1/((BQ62+1)/(P62/1.6)+1/(Q62/1.37)) + BQ62/((BQ62+1)/(P62/1.6) + BQ62/(Q62/1.37))</f>
        <v>0</v>
      </c>
      <c r="T62">
        <f>(BM62*BO62)</f>
        <v>0</v>
      </c>
      <c r="U62">
        <f>(CD62+(T62+2*0.95*5.67E-8*(((CD62+$B$7)+273)^4-(CD62+273)^4)-44100*I62)/(1.84*29.3*Q62+8*0.95*5.67E-8*(CD62+273)^3))</f>
        <v>0</v>
      </c>
      <c r="V62">
        <f>($C$7*CE62+$D$7*CF62+$E$7*U62)</f>
        <v>0</v>
      </c>
      <c r="W62">
        <f>0.61365*exp(17.502*V62/(240.97+V62))</f>
        <v>0</v>
      </c>
      <c r="X62">
        <f>(Y62/Z62*100)</f>
        <v>0</v>
      </c>
      <c r="Y62">
        <f>BW62*(CB62+CC62)/1000</f>
        <v>0</v>
      </c>
      <c r="Z62">
        <f>0.61365*exp(17.502*CD62/(240.97+CD62))</f>
        <v>0</v>
      </c>
      <c r="AA62">
        <f>(W62-BW62*(CB62+CC62)/1000)</f>
        <v>0</v>
      </c>
      <c r="AB62">
        <f>(-I62*44100)</f>
        <v>0</v>
      </c>
      <c r="AC62">
        <f>2*29.3*Q62*0.92*(CD62-V62)</f>
        <v>0</v>
      </c>
      <c r="AD62">
        <f>2*0.95*5.67E-8*(((CD62+$B$7)+273)^4-(V62+273)^4)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MAX(0,($B$13+$C$13*CI62)/(1+$D$13*CI62)*CB62/(CD62+273)*$E$13)</f>
        <v>0</v>
      </c>
      <c r="AK62" t="s">
        <v>293</v>
      </c>
      <c r="AL62">
        <v>10143.9</v>
      </c>
      <c r="AM62">
        <v>715.476923076923</v>
      </c>
      <c r="AN62">
        <v>3262.08</v>
      </c>
      <c r="AO62">
        <f>1-AM62/AN62</f>
        <v>0</v>
      </c>
      <c r="AP62">
        <v>-0.577747479816223</v>
      </c>
      <c r="AQ62" t="s">
        <v>506</v>
      </c>
      <c r="AR62">
        <v>15392.7</v>
      </c>
      <c r="AS62">
        <v>708.349884615385</v>
      </c>
      <c r="AT62">
        <v>778.2</v>
      </c>
      <c r="AU62">
        <f>1-AS62/AT62</f>
        <v>0</v>
      </c>
      <c r="AV62">
        <v>0.5</v>
      </c>
      <c r="AW62">
        <f>BM62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 t="s">
        <v>507</v>
      </c>
      <c r="BC62">
        <v>708.349884615385</v>
      </c>
      <c r="BD62">
        <v>579.65</v>
      </c>
      <c r="BE62">
        <f>1-BD62/AT62</f>
        <v>0</v>
      </c>
      <c r="BF62">
        <f>(AT62-BC62)/(AT62-BD62)</f>
        <v>0</v>
      </c>
      <c r="BG62">
        <f>(AN62-AT62)/(AN62-BD62)</f>
        <v>0</v>
      </c>
      <c r="BH62">
        <f>(AT62-BC62)/(AT62-AM62)</f>
        <v>0</v>
      </c>
      <c r="BI62">
        <f>(AN62-AT62)/(AN62-AM62)</f>
        <v>0</v>
      </c>
      <c r="BJ62">
        <f>(BF62*BD62/BC62)</f>
        <v>0</v>
      </c>
      <c r="BK62">
        <f>(1-BJ62)</f>
        <v>0</v>
      </c>
      <c r="BL62">
        <f>$B$11*CJ62+$C$11*CK62+$F$11*CL62*(1-CO62)</f>
        <v>0</v>
      </c>
      <c r="BM62">
        <f>BL62*BN62</f>
        <v>0</v>
      </c>
      <c r="BN62">
        <f>($B$11*$D$9+$C$11*$D$9+$F$11*((CY62+CQ62)/MAX(CY62+CQ62+CZ62, 0.1)*$I$9+CZ62/MAX(CY62+CQ62+CZ62, 0.1)*$J$9))/($B$11+$C$11+$F$11)</f>
        <v>0</v>
      </c>
      <c r="BO62">
        <f>($B$11*$K$9+$C$11*$K$9+$F$11*((CY62+CQ62)/MAX(CY62+CQ62+CZ62, 0.1)*$P$9+CZ62/MAX(CY62+CQ62+CZ62, 0.1)*$Q$9))/($B$11+$C$11+$F$11)</f>
        <v>0</v>
      </c>
      <c r="BP62">
        <v>6</v>
      </c>
      <c r="BQ62">
        <v>0.5</v>
      </c>
      <c r="BR62" t="s">
        <v>296</v>
      </c>
      <c r="BS62">
        <v>2</v>
      </c>
      <c r="BT62">
        <v>1607291656.75</v>
      </c>
      <c r="BU62">
        <v>398.248066666667</v>
      </c>
      <c r="BV62">
        <v>399.997066666667</v>
      </c>
      <c r="BW62">
        <v>29.1956133333333</v>
      </c>
      <c r="BX62">
        <v>28.6812266666667</v>
      </c>
      <c r="BY62">
        <v>398.0183</v>
      </c>
      <c r="BZ62">
        <v>28.6114733333333</v>
      </c>
      <c r="CA62">
        <v>500.1832</v>
      </c>
      <c r="CB62">
        <v>102.1149</v>
      </c>
      <c r="CC62">
        <v>0.0999478933333333</v>
      </c>
      <c r="CD62">
        <v>40.5319233333333</v>
      </c>
      <c r="CE62">
        <v>40.5578033333333</v>
      </c>
      <c r="CF62">
        <v>999.9</v>
      </c>
      <c r="CG62">
        <v>0</v>
      </c>
      <c r="CH62">
        <v>0</v>
      </c>
      <c r="CI62">
        <v>10002.4106666667</v>
      </c>
      <c r="CJ62">
        <v>0</v>
      </c>
      <c r="CK62">
        <v>117.617866666667</v>
      </c>
      <c r="CL62">
        <v>1399.98366666667</v>
      </c>
      <c r="CM62">
        <v>0.899994666666666</v>
      </c>
      <c r="CN62">
        <v>0.100005433333333</v>
      </c>
      <c r="CO62">
        <v>0</v>
      </c>
      <c r="CP62">
        <v>708.491733333333</v>
      </c>
      <c r="CQ62">
        <v>4.99948</v>
      </c>
      <c r="CR62">
        <v>11037.1033333333</v>
      </c>
      <c r="CS62">
        <v>11417.4166666667</v>
      </c>
      <c r="CT62">
        <v>49.75</v>
      </c>
      <c r="CU62">
        <v>50.937</v>
      </c>
      <c r="CV62">
        <v>50.375</v>
      </c>
      <c r="CW62">
        <v>50.937</v>
      </c>
      <c r="CX62">
        <v>52.562</v>
      </c>
      <c r="CY62">
        <v>1255.47966666667</v>
      </c>
      <c r="CZ62">
        <v>139.504</v>
      </c>
      <c r="DA62">
        <v>0</v>
      </c>
      <c r="DB62">
        <v>156.700000047684</v>
      </c>
      <c r="DC62">
        <v>0</v>
      </c>
      <c r="DD62">
        <v>708.349884615385</v>
      </c>
      <c r="DE62">
        <v>-30.700000013083</v>
      </c>
      <c r="DF62">
        <v>-347.541880994712</v>
      </c>
      <c r="DG62">
        <v>11035.9538461538</v>
      </c>
      <c r="DH62">
        <v>15</v>
      </c>
      <c r="DI62">
        <v>1607290915.1</v>
      </c>
      <c r="DJ62" t="s">
        <v>486</v>
      </c>
      <c r="DK62">
        <v>1607290902.1</v>
      </c>
      <c r="DL62">
        <v>1607290915.1</v>
      </c>
      <c r="DM62">
        <v>2</v>
      </c>
      <c r="DN62">
        <v>0.853</v>
      </c>
      <c r="DO62">
        <v>-0.377</v>
      </c>
      <c r="DP62">
        <v>0.228</v>
      </c>
      <c r="DQ62">
        <v>0.411</v>
      </c>
      <c r="DR62">
        <v>400</v>
      </c>
      <c r="DS62">
        <v>29</v>
      </c>
      <c r="DT62">
        <v>0.44</v>
      </c>
      <c r="DU62">
        <v>0.02</v>
      </c>
      <c r="DV62">
        <v>1.28070434307587</v>
      </c>
      <c r="DW62">
        <v>-0.051685613541437</v>
      </c>
      <c r="DX62">
        <v>0.030768563519386</v>
      </c>
      <c r="DY62">
        <v>1</v>
      </c>
      <c r="DZ62">
        <v>-1.744688</v>
      </c>
      <c r="EA62">
        <v>-0.422282536151283</v>
      </c>
      <c r="EB62">
        <v>0.0487138526088832</v>
      </c>
      <c r="EC62">
        <v>0</v>
      </c>
      <c r="ED62">
        <v>0.505026766666667</v>
      </c>
      <c r="EE62">
        <v>1.11427880756396</v>
      </c>
      <c r="EF62">
        <v>0.081781190855715</v>
      </c>
      <c r="EG62">
        <v>0</v>
      </c>
      <c r="EH62">
        <v>1</v>
      </c>
      <c r="EI62">
        <v>3</v>
      </c>
      <c r="EJ62" t="s">
        <v>333</v>
      </c>
      <c r="EK62">
        <v>100</v>
      </c>
      <c r="EL62">
        <v>100</v>
      </c>
      <c r="EM62">
        <v>0.23</v>
      </c>
      <c r="EN62">
        <v>0.5895</v>
      </c>
      <c r="EO62">
        <v>0.395767881975771</v>
      </c>
      <c r="EP62">
        <v>-1.60436505785889e-05</v>
      </c>
      <c r="EQ62">
        <v>-1.15305589960158e-06</v>
      </c>
      <c r="ER62">
        <v>3.65813499827708e-10</v>
      </c>
      <c r="ES62">
        <v>0.410810000000012</v>
      </c>
      <c r="ET62">
        <v>0</v>
      </c>
      <c r="EU62">
        <v>0</v>
      </c>
      <c r="EV62">
        <v>0</v>
      </c>
      <c r="EW62">
        <v>18</v>
      </c>
      <c r="EX62">
        <v>2225</v>
      </c>
      <c r="EY62">
        <v>1</v>
      </c>
      <c r="EZ62">
        <v>25</v>
      </c>
      <c r="FA62">
        <v>12.7</v>
      </c>
      <c r="FB62">
        <v>12.5</v>
      </c>
      <c r="FC62">
        <v>2</v>
      </c>
      <c r="FD62">
        <v>513.916</v>
      </c>
      <c r="FE62">
        <v>497.461</v>
      </c>
      <c r="FF62">
        <v>39.2157</v>
      </c>
      <c r="FG62">
        <v>37.3124</v>
      </c>
      <c r="FH62">
        <v>30.0002</v>
      </c>
      <c r="FI62">
        <v>37.0366</v>
      </c>
      <c r="FJ62">
        <v>37.0486</v>
      </c>
      <c r="FK62">
        <v>19.4739</v>
      </c>
      <c r="FL62">
        <v>0</v>
      </c>
      <c r="FM62">
        <v>100</v>
      </c>
      <c r="FN62">
        <v>-999.9</v>
      </c>
      <c r="FO62">
        <v>400</v>
      </c>
      <c r="FP62">
        <v>28.8521</v>
      </c>
      <c r="FQ62">
        <v>97.3141</v>
      </c>
      <c r="FR62">
        <v>101.704</v>
      </c>
    </row>
    <row r="63" spans="1:174">
      <c r="A63">
        <v>47</v>
      </c>
      <c r="B63">
        <v>1607291821</v>
      </c>
      <c r="C63">
        <v>8348.40000009537</v>
      </c>
      <c r="D63" t="s">
        <v>508</v>
      </c>
      <c r="E63" t="s">
        <v>509</v>
      </c>
      <c r="F63" t="s">
        <v>404</v>
      </c>
      <c r="G63" t="s">
        <v>395</v>
      </c>
      <c r="H63">
        <v>1607291813.25</v>
      </c>
      <c r="I63">
        <f>(J63)/1000</f>
        <v>0</v>
      </c>
      <c r="J63">
        <f>1000*CA63*AH63*(BW63-BX63)/(100*BP63*(1000-AH63*BW63))</f>
        <v>0</v>
      </c>
      <c r="K63">
        <f>CA63*AH63*(BV63-BU63*(1000-AH63*BX63)/(1000-AH63*BW63))/(100*BP63)</f>
        <v>0</v>
      </c>
      <c r="L63">
        <f>BU63 - IF(AH63&gt;1, K63*BP63*100.0/(AJ63*CI63), 0)</f>
        <v>0</v>
      </c>
      <c r="M63">
        <f>((S63-I63/2)*L63-K63)/(S63+I63/2)</f>
        <v>0</v>
      </c>
      <c r="N63">
        <f>M63*(CB63+CC63)/1000.0</f>
        <v>0</v>
      </c>
      <c r="O63">
        <f>(BU63 - IF(AH63&gt;1, K63*BP63*100.0/(AJ63*CI63), 0))*(CB63+CC63)/1000.0</f>
        <v>0</v>
      </c>
      <c r="P63">
        <f>2.0/((1/R63-1/Q63)+SIGN(R63)*SQRT((1/R63-1/Q63)*(1/R63-1/Q63) + 4*BQ63/((BQ63+1)*(BQ63+1))*(2*1/R63*1/Q63-1/Q63*1/Q63)))</f>
        <v>0</v>
      </c>
      <c r="Q63">
        <f>IF(LEFT(BR63,1)&lt;&gt;"0",IF(LEFT(BR63,1)="1",3.0,BS63),$D$5+$E$5*(CI63*CB63/($K$5*1000))+$F$5*(CI63*CB63/($K$5*1000))*MAX(MIN(BP63,$J$5),$I$5)*MAX(MIN(BP63,$J$5),$I$5)+$G$5*MAX(MIN(BP63,$J$5),$I$5)*(CI63*CB63/($K$5*1000))+$H$5*(CI63*CB63/($K$5*1000))*(CI63*CB63/($K$5*1000)))</f>
        <v>0</v>
      </c>
      <c r="R63">
        <f>I63*(1000-(1000*0.61365*exp(17.502*V63/(240.97+V63))/(CB63+CC63)+BW63)/2)/(1000*0.61365*exp(17.502*V63/(240.97+V63))/(CB63+CC63)-BW63)</f>
        <v>0</v>
      </c>
      <c r="S63">
        <f>1/((BQ63+1)/(P63/1.6)+1/(Q63/1.37)) + BQ63/((BQ63+1)/(P63/1.6) + BQ63/(Q63/1.37))</f>
        <v>0</v>
      </c>
      <c r="T63">
        <f>(BM63*BO63)</f>
        <v>0</v>
      </c>
      <c r="U63">
        <f>(CD63+(T63+2*0.95*5.67E-8*(((CD63+$B$7)+273)^4-(CD63+273)^4)-44100*I63)/(1.84*29.3*Q63+8*0.95*5.67E-8*(CD63+273)^3))</f>
        <v>0</v>
      </c>
      <c r="V63">
        <f>($C$7*CE63+$D$7*CF63+$E$7*U63)</f>
        <v>0</v>
      </c>
      <c r="W63">
        <f>0.61365*exp(17.502*V63/(240.97+V63))</f>
        <v>0</v>
      </c>
      <c r="X63">
        <f>(Y63/Z63*100)</f>
        <v>0</v>
      </c>
      <c r="Y63">
        <f>BW63*(CB63+CC63)/1000</f>
        <v>0</v>
      </c>
      <c r="Z63">
        <f>0.61365*exp(17.502*CD63/(240.97+CD63))</f>
        <v>0</v>
      </c>
      <c r="AA63">
        <f>(W63-BW63*(CB63+CC63)/1000)</f>
        <v>0</v>
      </c>
      <c r="AB63">
        <f>(-I63*44100)</f>
        <v>0</v>
      </c>
      <c r="AC63">
        <f>2*29.3*Q63*0.92*(CD63-V63)</f>
        <v>0</v>
      </c>
      <c r="AD63">
        <f>2*0.95*5.67E-8*(((CD63+$B$7)+273)^4-(V63+273)^4)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MAX(0,($B$13+$C$13*CI63)/(1+$D$13*CI63)*CB63/(CD63+273)*$E$13)</f>
        <v>0</v>
      </c>
      <c r="AK63" t="s">
        <v>293</v>
      </c>
      <c r="AL63">
        <v>10143.9</v>
      </c>
      <c r="AM63">
        <v>715.476923076923</v>
      </c>
      <c r="AN63">
        <v>3262.08</v>
      </c>
      <c r="AO63">
        <f>1-AM63/AN63</f>
        <v>0</v>
      </c>
      <c r="AP63">
        <v>-0.577747479816223</v>
      </c>
      <c r="AQ63" t="s">
        <v>510</v>
      </c>
      <c r="AR63">
        <v>15352.3</v>
      </c>
      <c r="AS63">
        <v>1169.29615384615</v>
      </c>
      <c r="AT63">
        <v>1478.3</v>
      </c>
      <c r="AU63">
        <f>1-AS63/AT63</f>
        <v>0</v>
      </c>
      <c r="AV63">
        <v>0.5</v>
      </c>
      <c r="AW63">
        <f>BM63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 t="s">
        <v>511</v>
      </c>
      <c r="BC63">
        <v>1169.29615384615</v>
      </c>
      <c r="BD63">
        <v>827.83</v>
      </c>
      <c r="BE63">
        <f>1-BD63/AT63</f>
        <v>0</v>
      </c>
      <c r="BF63">
        <f>(AT63-BC63)/(AT63-BD63)</f>
        <v>0</v>
      </c>
      <c r="BG63">
        <f>(AN63-AT63)/(AN63-BD63)</f>
        <v>0</v>
      </c>
      <c r="BH63">
        <f>(AT63-BC63)/(AT63-AM63)</f>
        <v>0</v>
      </c>
      <c r="BI63">
        <f>(AN63-AT63)/(AN63-AM63)</f>
        <v>0</v>
      </c>
      <c r="BJ63">
        <f>(BF63*BD63/BC63)</f>
        <v>0</v>
      </c>
      <c r="BK63">
        <f>(1-BJ63)</f>
        <v>0</v>
      </c>
      <c r="BL63">
        <f>$B$11*CJ63+$C$11*CK63+$F$11*CL63*(1-CO63)</f>
        <v>0</v>
      </c>
      <c r="BM63">
        <f>BL63*BN63</f>
        <v>0</v>
      </c>
      <c r="BN63">
        <f>($B$11*$D$9+$C$11*$D$9+$F$11*((CY63+CQ63)/MAX(CY63+CQ63+CZ63, 0.1)*$I$9+CZ63/MAX(CY63+CQ63+CZ63, 0.1)*$J$9))/($B$11+$C$11+$F$11)</f>
        <v>0</v>
      </c>
      <c r="BO63">
        <f>($B$11*$K$9+$C$11*$K$9+$F$11*((CY63+CQ63)/MAX(CY63+CQ63+CZ63, 0.1)*$P$9+CZ63/MAX(CY63+CQ63+CZ63, 0.1)*$Q$9))/($B$11+$C$11+$F$11)</f>
        <v>0</v>
      </c>
      <c r="BP63">
        <v>6</v>
      </c>
      <c r="BQ63">
        <v>0.5</v>
      </c>
      <c r="BR63" t="s">
        <v>296</v>
      </c>
      <c r="BS63">
        <v>2</v>
      </c>
      <c r="BT63">
        <v>1607291813.25</v>
      </c>
      <c r="BU63">
        <v>377.0441</v>
      </c>
      <c r="BV63">
        <v>399.998266666667</v>
      </c>
      <c r="BW63">
        <v>39.4380766666667</v>
      </c>
      <c r="BX63">
        <v>28.6937166666667</v>
      </c>
      <c r="BY63">
        <v>376.798633333333</v>
      </c>
      <c r="BZ63">
        <v>38.3649466666667</v>
      </c>
      <c r="CA63">
        <v>500.182233333333</v>
      </c>
      <c r="CB63">
        <v>102.1066</v>
      </c>
      <c r="CC63">
        <v>0.09999426</v>
      </c>
      <c r="CD63">
        <v>40.2216166666667</v>
      </c>
      <c r="CE63">
        <v>39.0375833333333</v>
      </c>
      <c r="CF63">
        <v>999.9</v>
      </c>
      <c r="CG63">
        <v>0</v>
      </c>
      <c r="CH63">
        <v>0</v>
      </c>
      <c r="CI63">
        <v>9998.913</v>
      </c>
      <c r="CJ63">
        <v>0</v>
      </c>
      <c r="CK63">
        <v>133.347333333333</v>
      </c>
      <c r="CL63">
        <v>1399.96066666667</v>
      </c>
      <c r="CM63">
        <v>0.9000018</v>
      </c>
      <c r="CN63">
        <v>0.09999802</v>
      </c>
      <c r="CO63">
        <v>0</v>
      </c>
      <c r="CP63">
        <v>1172.90866666667</v>
      </c>
      <c r="CQ63">
        <v>4.99948</v>
      </c>
      <c r="CR63">
        <v>17565.53</v>
      </c>
      <c r="CS63">
        <v>11417.2633333333</v>
      </c>
      <c r="CT63">
        <v>49.6165333333333</v>
      </c>
      <c r="CU63">
        <v>50.8708</v>
      </c>
      <c r="CV63">
        <v>50.2541333333333</v>
      </c>
      <c r="CW63">
        <v>50.7624</v>
      </c>
      <c r="CX63">
        <v>52.4372666666667</v>
      </c>
      <c r="CY63">
        <v>1255.468</v>
      </c>
      <c r="CZ63">
        <v>139.493333333333</v>
      </c>
      <c r="DA63">
        <v>0</v>
      </c>
      <c r="DB63">
        <v>155.599999904633</v>
      </c>
      <c r="DC63">
        <v>0</v>
      </c>
      <c r="DD63">
        <v>1169.29615384615</v>
      </c>
      <c r="DE63">
        <v>-814.611282675529</v>
      </c>
      <c r="DF63">
        <v>-11250.1777862107</v>
      </c>
      <c r="DG63">
        <v>17515.7807692308</v>
      </c>
      <c r="DH63">
        <v>15</v>
      </c>
      <c r="DI63">
        <v>1607290915.1</v>
      </c>
      <c r="DJ63" t="s">
        <v>486</v>
      </c>
      <c r="DK63">
        <v>1607290902.1</v>
      </c>
      <c r="DL63">
        <v>1607290915.1</v>
      </c>
      <c r="DM63">
        <v>2</v>
      </c>
      <c r="DN63">
        <v>0.853</v>
      </c>
      <c r="DO63">
        <v>-0.377</v>
      </c>
      <c r="DP63">
        <v>0.228</v>
      </c>
      <c r="DQ63">
        <v>0.411</v>
      </c>
      <c r="DR63">
        <v>400</v>
      </c>
      <c r="DS63">
        <v>29</v>
      </c>
      <c r="DT63">
        <v>0.44</v>
      </c>
      <c r="DU63">
        <v>0.02</v>
      </c>
      <c r="DV63">
        <v>15.6071856552308</v>
      </c>
      <c r="DW63">
        <v>1.50254788689689</v>
      </c>
      <c r="DX63">
        <v>0.112590597763067</v>
      </c>
      <c r="DY63">
        <v>0</v>
      </c>
      <c r="DZ63">
        <v>-22.9539933333333</v>
      </c>
      <c r="EA63">
        <v>-2.25427541713015</v>
      </c>
      <c r="EB63">
        <v>0.166712662853053</v>
      </c>
      <c r="EC63">
        <v>0</v>
      </c>
      <c r="ED63">
        <v>10.7443466666667</v>
      </c>
      <c r="EE63">
        <v>1.3400489432703</v>
      </c>
      <c r="EF63">
        <v>0.0970708323281967</v>
      </c>
      <c r="EG63">
        <v>0</v>
      </c>
      <c r="EH63">
        <v>0</v>
      </c>
      <c r="EI63">
        <v>3</v>
      </c>
      <c r="EJ63" t="s">
        <v>298</v>
      </c>
      <c r="EK63">
        <v>100</v>
      </c>
      <c r="EL63">
        <v>100</v>
      </c>
      <c r="EM63">
        <v>0.246</v>
      </c>
      <c r="EN63">
        <v>1.0799</v>
      </c>
      <c r="EO63">
        <v>0.395767881975771</v>
      </c>
      <c r="EP63">
        <v>-1.60436505785889e-05</v>
      </c>
      <c r="EQ63">
        <v>-1.15305589960158e-06</v>
      </c>
      <c r="ER63">
        <v>3.65813499827708e-10</v>
      </c>
      <c r="ES63">
        <v>0.410810000000012</v>
      </c>
      <c r="ET63">
        <v>0</v>
      </c>
      <c r="EU63">
        <v>0</v>
      </c>
      <c r="EV63">
        <v>0</v>
      </c>
      <c r="EW63">
        <v>18</v>
      </c>
      <c r="EX63">
        <v>2225</v>
      </c>
      <c r="EY63">
        <v>1</v>
      </c>
      <c r="EZ63">
        <v>25</v>
      </c>
      <c r="FA63">
        <v>15.3</v>
      </c>
      <c r="FB63">
        <v>15.1</v>
      </c>
      <c r="FC63">
        <v>2</v>
      </c>
      <c r="FD63">
        <v>519.295</v>
      </c>
      <c r="FE63">
        <v>498.192</v>
      </c>
      <c r="FF63">
        <v>39.1579</v>
      </c>
      <c r="FG63">
        <v>37.2537</v>
      </c>
      <c r="FH63">
        <v>29.9999</v>
      </c>
      <c r="FI63">
        <v>36.9915</v>
      </c>
      <c r="FJ63">
        <v>36.9951</v>
      </c>
      <c r="FK63">
        <v>19.4746</v>
      </c>
      <c r="FL63">
        <v>0</v>
      </c>
      <c r="FM63">
        <v>100</v>
      </c>
      <c r="FN63">
        <v>-999.9</v>
      </c>
      <c r="FO63">
        <v>400</v>
      </c>
      <c r="FP63">
        <v>29.2643</v>
      </c>
      <c r="FQ63">
        <v>97.3307</v>
      </c>
      <c r="FR63">
        <v>101.718</v>
      </c>
    </row>
    <row r="64" spans="1:174">
      <c r="A64">
        <v>48</v>
      </c>
      <c r="B64">
        <v>1607291970</v>
      </c>
      <c r="C64">
        <v>8497.40000009537</v>
      </c>
      <c r="D64" t="s">
        <v>512</v>
      </c>
      <c r="E64" t="s">
        <v>513</v>
      </c>
      <c r="F64" t="s">
        <v>404</v>
      </c>
      <c r="G64" t="s">
        <v>395</v>
      </c>
      <c r="H64">
        <v>1607291962.25</v>
      </c>
      <c r="I64">
        <f>(J64)/1000</f>
        <v>0</v>
      </c>
      <c r="J64">
        <f>1000*CA64*AH64*(BW64-BX64)/(100*BP64*(1000-AH64*BW64))</f>
        <v>0</v>
      </c>
      <c r="K64">
        <f>CA64*AH64*(BV64-BU64*(1000-AH64*BX64)/(1000-AH64*BW64))/(100*BP64)</f>
        <v>0</v>
      </c>
      <c r="L64">
        <f>BU64 - IF(AH64&gt;1, K64*BP64*100.0/(AJ64*CI64), 0)</f>
        <v>0</v>
      </c>
      <c r="M64">
        <f>((S64-I64/2)*L64-K64)/(S64+I64/2)</f>
        <v>0</v>
      </c>
      <c r="N64">
        <f>M64*(CB64+CC64)/1000.0</f>
        <v>0</v>
      </c>
      <c r="O64">
        <f>(BU64 - IF(AH64&gt;1, K64*BP64*100.0/(AJ64*CI64), 0))*(CB64+CC64)/1000.0</f>
        <v>0</v>
      </c>
      <c r="P64">
        <f>2.0/((1/R64-1/Q64)+SIGN(R64)*SQRT((1/R64-1/Q64)*(1/R64-1/Q64) + 4*BQ64/((BQ64+1)*(BQ64+1))*(2*1/R64*1/Q64-1/Q64*1/Q64)))</f>
        <v>0</v>
      </c>
      <c r="Q64">
        <f>IF(LEFT(BR64,1)&lt;&gt;"0",IF(LEFT(BR64,1)="1",3.0,BS64),$D$5+$E$5*(CI64*CB64/($K$5*1000))+$F$5*(CI64*CB64/($K$5*1000))*MAX(MIN(BP64,$J$5),$I$5)*MAX(MIN(BP64,$J$5),$I$5)+$G$5*MAX(MIN(BP64,$J$5),$I$5)*(CI64*CB64/($K$5*1000))+$H$5*(CI64*CB64/($K$5*1000))*(CI64*CB64/($K$5*1000)))</f>
        <v>0</v>
      </c>
      <c r="R64">
        <f>I64*(1000-(1000*0.61365*exp(17.502*V64/(240.97+V64))/(CB64+CC64)+BW64)/2)/(1000*0.61365*exp(17.502*V64/(240.97+V64))/(CB64+CC64)-BW64)</f>
        <v>0</v>
      </c>
      <c r="S64">
        <f>1/((BQ64+1)/(P64/1.6)+1/(Q64/1.37)) + BQ64/((BQ64+1)/(P64/1.6) + BQ64/(Q64/1.37))</f>
        <v>0</v>
      </c>
      <c r="T64">
        <f>(BM64*BO64)</f>
        <v>0</v>
      </c>
      <c r="U64">
        <f>(CD64+(T64+2*0.95*5.67E-8*(((CD64+$B$7)+273)^4-(CD64+273)^4)-44100*I64)/(1.84*29.3*Q64+8*0.95*5.67E-8*(CD64+273)^3))</f>
        <v>0</v>
      </c>
      <c r="V64">
        <f>($C$7*CE64+$D$7*CF64+$E$7*U64)</f>
        <v>0</v>
      </c>
      <c r="W64">
        <f>0.61365*exp(17.502*V64/(240.97+V64))</f>
        <v>0</v>
      </c>
      <c r="X64">
        <f>(Y64/Z64*100)</f>
        <v>0</v>
      </c>
      <c r="Y64">
        <f>BW64*(CB64+CC64)/1000</f>
        <v>0</v>
      </c>
      <c r="Z64">
        <f>0.61365*exp(17.502*CD64/(240.97+CD64))</f>
        <v>0</v>
      </c>
      <c r="AA64">
        <f>(W64-BW64*(CB64+CC64)/1000)</f>
        <v>0</v>
      </c>
      <c r="AB64">
        <f>(-I64*44100)</f>
        <v>0</v>
      </c>
      <c r="AC64">
        <f>2*29.3*Q64*0.92*(CD64-V64)</f>
        <v>0</v>
      </c>
      <c r="AD64">
        <f>2*0.95*5.67E-8*(((CD64+$B$7)+273)^4-(V64+273)^4)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MAX(0,($B$13+$C$13*CI64)/(1+$D$13*CI64)*CB64/(CD64+273)*$E$13)</f>
        <v>0</v>
      </c>
      <c r="AK64" t="s">
        <v>293</v>
      </c>
      <c r="AL64">
        <v>10143.9</v>
      </c>
      <c r="AM64">
        <v>715.476923076923</v>
      </c>
      <c r="AN64">
        <v>3262.08</v>
      </c>
      <c r="AO64">
        <f>1-AM64/AN64</f>
        <v>0</v>
      </c>
      <c r="AP64">
        <v>-0.577747479816223</v>
      </c>
      <c r="AQ64" t="s">
        <v>514</v>
      </c>
      <c r="AR64">
        <v>15356.8</v>
      </c>
      <c r="AS64">
        <v>1299.9928</v>
      </c>
      <c r="AT64">
        <v>1692.51</v>
      </c>
      <c r="AU64">
        <f>1-AS64/AT64</f>
        <v>0</v>
      </c>
      <c r="AV64">
        <v>0.5</v>
      </c>
      <c r="AW64">
        <f>BM64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 t="s">
        <v>515</v>
      </c>
      <c r="BC64">
        <v>1299.9928</v>
      </c>
      <c r="BD64">
        <v>905.16</v>
      </c>
      <c r="BE64">
        <f>1-BD64/AT64</f>
        <v>0</v>
      </c>
      <c r="BF64">
        <f>(AT64-BC64)/(AT64-BD64)</f>
        <v>0</v>
      </c>
      <c r="BG64">
        <f>(AN64-AT64)/(AN64-BD64)</f>
        <v>0</v>
      </c>
      <c r="BH64">
        <f>(AT64-BC64)/(AT64-AM64)</f>
        <v>0</v>
      </c>
      <c r="BI64">
        <f>(AN64-AT64)/(AN64-AM64)</f>
        <v>0</v>
      </c>
      <c r="BJ64">
        <f>(BF64*BD64/BC64)</f>
        <v>0</v>
      </c>
      <c r="BK64">
        <f>(1-BJ64)</f>
        <v>0</v>
      </c>
      <c r="BL64">
        <f>$B$11*CJ64+$C$11*CK64+$F$11*CL64*(1-CO64)</f>
        <v>0</v>
      </c>
      <c r="BM64">
        <f>BL64*BN64</f>
        <v>0</v>
      </c>
      <c r="BN64">
        <f>($B$11*$D$9+$C$11*$D$9+$F$11*((CY64+CQ64)/MAX(CY64+CQ64+CZ64, 0.1)*$I$9+CZ64/MAX(CY64+CQ64+CZ64, 0.1)*$J$9))/($B$11+$C$11+$F$11)</f>
        <v>0</v>
      </c>
      <c r="BO64">
        <f>($B$11*$K$9+$C$11*$K$9+$F$11*((CY64+CQ64)/MAX(CY64+CQ64+CZ64, 0.1)*$P$9+CZ64/MAX(CY64+CQ64+CZ64, 0.1)*$Q$9))/($B$11+$C$11+$F$11)</f>
        <v>0</v>
      </c>
      <c r="BP64">
        <v>6</v>
      </c>
      <c r="BQ64">
        <v>0.5</v>
      </c>
      <c r="BR64" t="s">
        <v>296</v>
      </c>
      <c r="BS64">
        <v>2</v>
      </c>
      <c r="BT64">
        <v>1607291962.25</v>
      </c>
      <c r="BU64">
        <v>377.6482</v>
      </c>
      <c r="BV64">
        <v>400.020266666667</v>
      </c>
      <c r="BW64">
        <v>37.8762933333333</v>
      </c>
      <c r="BX64">
        <v>28.6367866666667</v>
      </c>
      <c r="BY64">
        <v>377.403</v>
      </c>
      <c r="BZ64">
        <v>36.87563</v>
      </c>
      <c r="CA64">
        <v>500.1868</v>
      </c>
      <c r="CB64">
        <v>102.104466666667</v>
      </c>
      <c r="CC64">
        <v>0.0999729866666667</v>
      </c>
      <c r="CD64">
        <v>40.2129466666666</v>
      </c>
      <c r="CE64">
        <v>39.27865</v>
      </c>
      <c r="CF64">
        <v>999.9</v>
      </c>
      <c r="CG64">
        <v>0</v>
      </c>
      <c r="CH64">
        <v>0</v>
      </c>
      <c r="CI64">
        <v>10002.557</v>
      </c>
      <c r="CJ64">
        <v>0</v>
      </c>
      <c r="CK64">
        <v>479.7719</v>
      </c>
      <c r="CL64">
        <v>1399.98866666667</v>
      </c>
      <c r="CM64">
        <v>0.8999996</v>
      </c>
      <c r="CN64">
        <v>0.100000613333333</v>
      </c>
      <c r="CO64">
        <v>0</v>
      </c>
      <c r="CP64">
        <v>1304.535</v>
      </c>
      <c r="CQ64">
        <v>4.99948</v>
      </c>
      <c r="CR64">
        <v>19111.03</v>
      </c>
      <c r="CS64">
        <v>11417.48</v>
      </c>
      <c r="CT64">
        <v>49.656</v>
      </c>
      <c r="CU64">
        <v>50.812</v>
      </c>
      <c r="CV64">
        <v>50.2685333333333</v>
      </c>
      <c r="CW64">
        <v>50.7873</v>
      </c>
      <c r="CX64">
        <v>52.4602666666667</v>
      </c>
      <c r="CY64">
        <v>1255.48933333333</v>
      </c>
      <c r="CZ64">
        <v>139.500666666667</v>
      </c>
      <c r="DA64">
        <v>0</v>
      </c>
      <c r="DB64">
        <v>147.900000095367</v>
      </c>
      <c r="DC64">
        <v>0</v>
      </c>
      <c r="DD64">
        <v>1299.9928</v>
      </c>
      <c r="DE64">
        <v>-881.066152515704</v>
      </c>
      <c r="DF64">
        <v>-12023.4538277271</v>
      </c>
      <c r="DG64">
        <v>19048.452</v>
      </c>
      <c r="DH64">
        <v>15</v>
      </c>
      <c r="DI64">
        <v>1607290915.1</v>
      </c>
      <c r="DJ64" t="s">
        <v>486</v>
      </c>
      <c r="DK64">
        <v>1607290902.1</v>
      </c>
      <c r="DL64">
        <v>1607290915.1</v>
      </c>
      <c r="DM64">
        <v>2</v>
      </c>
      <c r="DN64">
        <v>0.853</v>
      </c>
      <c r="DO64">
        <v>-0.377</v>
      </c>
      <c r="DP64">
        <v>0.228</v>
      </c>
      <c r="DQ64">
        <v>0.411</v>
      </c>
      <c r="DR64">
        <v>400</v>
      </c>
      <c r="DS64">
        <v>29</v>
      </c>
      <c r="DT64">
        <v>0.44</v>
      </c>
      <c r="DU64">
        <v>0.02</v>
      </c>
      <c r="DV64">
        <v>15.6001074323028</v>
      </c>
      <c r="DW64">
        <v>1.99829258020988</v>
      </c>
      <c r="DX64">
        <v>0.153894966864287</v>
      </c>
      <c r="DY64">
        <v>0</v>
      </c>
      <c r="DZ64">
        <v>-22.3721066666667</v>
      </c>
      <c r="EA64">
        <v>-2.56545850945493</v>
      </c>
      <c r="EB64">
        <v>0.190662684573801</v>
      </c>
      <c r="EC64">
        <v>0</v>
      </c>
      <c r="ED64">
        <v>9.239512</v>
      </c>
      <c r="EE64">
        <v>0.985164493882102</v>
      </c>
      <c r="EF64">
        <v>0.071734798408211</v>
      </c>
      <c r="EG64">
        <v>0</v>
      </c>
      <c r="EH64">
        <v>0</v>
      </c>
      <c r="EI64">
        <v>3</v>
      </c>
      <c r="EJ64" t="s">
        <v>298</v>
      </c>
      <c r="EK64">
        <v>100</v>
      </c>
      <c r="EL64">
        <v>100</v>
      </c>
      <c r="EM64">
        <v>0.245</v>
      </c>
      <c r="EN64">
        <v>1.0059</v>
      </c>
      <c r="EO64">
        <v>0.395767881975771</v>
      </c>
      <c r="EP64">
        <v>-1.60436505785889e-05</v>
      </c>
      <c r="EQ64">
        <v>-1.15305589960158e-06</v>
      </c>
      <c r="ER64">
        <v>3.65813499827708e-10</v>
      </c>
      <c r="ES64">
        <v>0.410810000000012</v>
      </c>
      <c r="ET64">
        <v>0</v>
      </c>
      <c r="EU64">
        <v>0</v>
      </c>
      <c r="EV64">
        <v>0</v>
      </c>
      <c r="EW64">
        <v>18</v>
      </c>
      <c r="EX64">
        <v>2225</v>
      </c>
      <c r="EY64">
        <v>1</v>
      </c>
      <c r="EZ64">
        <v>25</v>
      </c>
      <c r="FA64">
        <v>17.8</v>
      </c>
      <c r="FB64">
        <v>17.6</v>
      </c>
      <c r="FC64">
        <v>2</v>
      </c>
      <c r="FD64">
        <v>518.541</v>
      </c>
      <c r="FE64">
        <v>498.333</v>
      </c>
      <c r="FF64">
        <v>39.1486</v>
      </c>
      <c r="FG64">
        <v>37.2252</v>
      </c>
      <c r="FH64">
        <v>30.0002</v>
      </c>
      <c r="FI64">
        <v>36.9566</v>
      </c>
      <c r="FJ64">
        <v>36.9658</v>
      </c>
      <c r="FK64">
        <v>19.47</v>
      </c>
      <c r="FL64">
        <v>0</v>
      </c>
      <c r="FM64">
        <v>100</v>
      </c>
      <c r="FN64">
        <v>-999.9</v>
      </c>
      <c r="FO64">
        <v>400</v>
      </c>
      <c r="FP64">
        <v>38.8686</v>
      </c>
      <c r="FQ64">
        <v>97.329</v>
      </c>
      <c r="FR64">
        <v>101.715</v>
      </c>
    </row>
    <row r="65" spans="1:174">
      <c r="A65">
        <v>49</v>
      </c>
      <c r="B65">
        <v>1607292115</v>
      </c>
      <c r="C65">
        <v>8642.40000009537</v>
      </c>
      <c r="D65" t="s">
        <v>516</v>
      </c>
      <c r="E65" t="s">
        <v>517</v>
      </c>
      <c r="F65" t="s">
        <v>458</v>
      </c>
      <c r="G65" t="s">
        <v>395</v>
      </c>
      <c r="H65">
        <v>1607292107</v>
      </c>
      <c r="I65">
        <f>(J65)/1000</f>
        <v>0</v>
      </c>
      <c r="J65">
        <f>1000*CA65*AH65*(BW65-BX65)/(100*BP65*(1000-AH65*BW65))</f>
        <v>0</v>
      </c>
      <c r="K65">
        <f>CA65*AH65*(BV65-BU65*(1000-AH65*BX65)/(1000-AH65*BW65))/(100*BP65)</f>
        <v>0</v>
      </c>
      <c r="L65">
        <f>BU65 - IF(AH65&gt;1, K65*BP65*100.0/(AJ65*CI65), 0)</f>
        <v>0</v>
      </c>
      <c r="M65">
        <f>((S65-I65/2)*L65-K65)/(S65+I65/2)</f>
        <v>0</v>
      </c>
      <c r="N65">
        <f>M65*(CB65+CC65)/1000.0</f>
        <v>0</v>
      </c>
      <c r="O65">
        <f>(BU65 - IF(AH65&gt;1, K65*BP65*100.0/(AJ65*CI65), 0))*(CB65+CC65)/1000.0</f>
        <v>0</v>
      </c>
      <c r="P65">
        <f>2.0/((1/R65-1/Q65)+SIGN(R65)*SQRT((1/R65-1/Q65)*(1/R65-1/Q65) + 4*BQ65/((BQ65+1)*(BQ65+1))*(2*1/R65*1/Q65-1/Q65*1/Q65)))</f>
        <v>0</v>
      </c>
      <c r="Q65">
        <f>IF(LEFT(BR65,1)&lt;&gt;"0",IF(LEFT(BR65,1)="1",3.0,BS65),$D$5+$E$5*(CI65*CB65/($K$5*1000))+$F$5*(CI65*CB65/($K$5*1000))*MAX(MIN(BP65,$J$5),$I$5)*MAX(MIN(BP65,$J$5),$I$5)+$G$5*MAX(MIN(BP65,$J$5),$I$5)*(CI65*CB65/($K$5*1000))+$H$5*(CI65*CB65/($K$5*1000))*(CI65*CB65/($K$5*1000)))</f>
        <v>0</v>
      </c>
      <c r="R65">
        <f>I65*(1000-(1000*0.61365*exp(17.502*V65/(240.97+V65))/(CB65+CC65)+BW65)/2)/(1000*0.61365*exp(17.502*V65/(240.97+V65))/(CB65+CC65)-BW65)</f>
        <v>0</v>
      </c>
      <c r="S65">
        <f>1/((BQ65+1)/(P65/1.6)+1/(Q65/1.37)) + BQ65/((BQ65+1)/(P65/1.6) + BQ65/(Q65/1.37))</f>
        <v>0</v>
      </c>
      <c r="T65">
        <f>(BM65*BO65)</f>
        <v>0</v>
      </c>
      <c r="U65">
        <f>(CD65+(T65+2*0.95*5.67E-8*(((CD65+$B$7)+273)^4-(CD65+273)^4)-44100*I65)/(1.84*29.3*Q65+8*0.95*5.67E-8*(CD65+273)^3))</f>
        <v>0</v>
      </c>
      <c r="V65">
        <f>($C$7*CE65+$D$7*CF65+$E$7*U65)</f>
        <v>0</v>
      </c>
      <c r="W65">
        <f>0.61365*exp(17.502*V65/(240.97+V65))</f>
        <v>0</v>
      </c>
      <c r="X65">
        <f>(Y65/Z65*100)</f>
        <v>0</v>
      </c>
      <c r="Y65">
        <f>BW65*(CB65+CC65)/1000</f>
        <v>0</v>
      </c>
      <c r="Z65">
        <f>0.61365*exp(17.502*CD65/(240.97+CD65))</f>
        <v>0</v>
      </c>
      <c r="AA65">
        <f>(W65-BW65*(CB65+CC65)/1000)</f>
        <v>0</v>
      </c>
      <c r="AB65">
        <f>(-I65*44100)</f>
        <v>0</v>
      </c>
      <c r="AC65">
        <f>2*29.3*Q65*0.92*(CD65-V65)</f>
        <v>0</v>
      </c>
      <c r="AD65">
        <f>2*0.95*5.67E-8*(((CD65+$B$7)+273)^4-(V65+273)^4)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MAX(0,($B$13+$C$13*CI65)/(1+$D$13*CI65)*CB65/(CD65+273)*$E$13)</f>
        <v>0</v>
      </c>
      <c r="AK65" t="s">
        <v>293</v>
      </c>
      <c r="AL65">
        <v>10143.9</v>
      </c>
      <c r="AM65">
        <v>715.476923076923</v>
      </c>
      <c r="AN65">
        <v>3262.08</v>
      </c>
      <c r="AO65">
        <f>1-AM65/AN65</f>
        <v>0</v>
      </c>
      <c r="AP65">
        <v>-0.577747479816223</v>
      </c>
      <c r="AQ65" t="s">
        <v>518</v>
      </c>
      <c r="AR65">
        <v>15357.7</v>
      </c>
      <c r="AS65">
        <v>889.5476</v>
      </c>
      <c r="AT65">
        <v>1095</v>
      </c>
      <c r="AU65">
        <f>1-AS65/AT65</f>
        <v>0</v>
      </c>
      <c r="AV65">
        <v>0.5</v>
      </c>
      <c r="AW65">
        <f>BM65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 t="s">
        <v>519</v>
      </c>
      <c r="BC65">
        <v>889.5476</v>
      </c>
      <c r="BD65">
        <v>664.7</v>
      </c>
      <c r="BE65">
        <f>1-BD65/AT65</f>
        <v>0</v>
      </c>
      <c r="BF65">
        <f>(AT65-BC65)/(AT65-BD65)</f>
        <v>0</v>
      </c>
      <c r="BG65">
        <f>(AN65-AT65)/(AN65-BD65)</f>
        <v>0</v>
      </c>
      <c r="BH65">
        <f>(AT65-BC65)/(AT65-AM65)</f>
        <v>0</v>
      </c>
      <c r="BI65">
        <f>(AN65-AT65)/(AN65-AM65)</f>
        <v>0</v>
      </c>
      <c r="BJ65">
        <f>(BF65*BD65/BC65)</f>
        <v>0</v>
      </c>
      <c r="BK65">
        <f>(1-BJ65)</f>
        <v>0</v>
      </c>
      <c r="BL65">
        <f>$B$11*CJ65+$C$11*CK65+$F$11*CL65*(1-CO65)</f>
        <v>0</v>
      </c>
      <c r="BM65">
        <f>BL65*BN65</f>
        <v>0</v>
      </c>
      <c r="BN65">
        <f>($B$11*$D$9+$C$11*$D$9+$F$11*((CY65+CQ65)/MAX(CY65+CQ65+CZ65, 0.1)*$I$9+CZ65/MAX(CY65+CQ65+CZ65, 0.1)*$J$9))/($B$11+$C$11+$F$11)</f>
        <v>0</v>
      </c>
      <c r="BO65">
        <f>($B$11*$K$9+$C$11*$K$9+$F$11*((CY65+CQ65)/MAX(CY65+CQ65+CZ65, 0.1)*$P$9+CZ65/MAX(CY65+CQ65+CZ65, 0.1)*$Q$9))/($B$11+$C$11+$F$11)</f>
        <v>0</v>
      </c>
      <c r="BP65">
        <v>6</v>
      </c>
      <c r="BQ65">
        <v>0.5</v>
      </c>
      <c r="BR65" t="s">
        <v>296</v>
      </c>
      <c r="BS65">
        <v>2</v>
      </c>
      <c r="BT65">
        <v>1607292107</v>
      </c>
      <c r="BU65">
        <v>391.899677419355</v>
      </c>
      <c r="BV65">
        <v>399.998677419355</v>
      </c>
      <c r="BW65">
        <v>31.4882903225806</v>
      </c>
      <c r="BX65">
        <v>28.6241096774194</v>
      </c>
      <c r="BY65">
        <v>391.665258064516</v>
      </c>
      <c r="BZ65">
        <v>30.7939516129032</v>
      </c>
      <c r="CA65">
        <v>500.188161290323</v>
      </c>
      <c r="CB65">
        <v>102.101258064516</v>
      </c>
      <c r="CC65">
        <v>0.0999696129032258</v>
      </c>
      <c r="CD65">
        <v>40.2523322580645</v>
      </c>
      <c r="CE65">
        <v>40.3524129032258</v>
      </c>
      <c r="CF65">
        <v>999.9</v>
      </c>
      <c r="CG65">
        <v>0</v>
      </c>
      <c r="CH65">
        <v>0</v>
      </c>
      <c r="CI65">
        <v>10004.0935483871</v>
      </c>
      <c r="CJ65">
        <v>0</v>
      </c>
      <c r="CK65">
        <v>104.924322580645</v>
      </c>
      <c r="CL65">
        <v>1399.99677419355</v>
      </c>
      <c r="CM65">
        <v>0.899999064516129</v>
      </c>
      <c r="CN65">
        <v>0.1000011</v>
      </c>
      <c r="CO65">
        <v>0</v>
      </c>
      <c r="CP65">
        <v>893.588935483871</v>
      </c>
      <c r="CQ65">
        <v>4.99948</v>
      </c>
      <c r="CR65">
        <v>13702.0806451613</v>
      </c>
      <c r="CS65">
        <v>11417.5451612903</v>
      </c>
      <c r="CT65">
        <v>49.4755483870968</v>
      </c>
      <c r="CU65">
        <v>50.782</v>
      </c>
      <c r="CV65">
        <v>50.157</v>
      </c>
      <c r="CW65">
        <v>50.55</v>
      </c>
      <c r="CX65">
        <v>52.261935483871</v>
      </c>
      <c r="CY65">
        <v>1255.49741935484</v>
      </c>
      <c r="CZ65">
        <v>139.501290322581</v>
      </c>
      <c r="DA65">
        <v>0</v>
      </c>
      <c r="DB65">
        <v>144.200000047684</v>
      </c>
      <c r="DC65">
        <v>0</v>
      </c>
      <c r="DD65">
        <v>889.5476</v>
      </c>
      <c r="DE65">
        <v>-263.7452311394</v>
      </c>
      <c r="DF65">
        <v>-3531.56923561577</v>
      </c>
      <c r="DG65">
        <v>13647.656</v>
      </c>
      <c r="DH65">
        <v>15</v>
      </c>
      <c r="DI65">
        <v>1607290915.1</v>
      </c>
      <c r="DJ65" t="s">
        <v>486</v>
      </c>
      <c r="DK65">
        <v>1607290902.1</v>
      </c>
      <c r="DL65">
        <v>1607290915.1</v>
      </c>
      <c r="DM65">
        <v>2</v>
      </c>
      <c r="DN65">
        <v>0.853</v>
      </c>
      <c r="DO65">
        <v>-0.377</v>
      </c>
      <c r="DP65">
        <v>0.228</v>
      </c>
      <c r="DQ65">
        <v>0.411</v>
      </c>
      <c r="DR65">
        <v>400</v>
      </c>
      <c r="DS65">
        <v>29</v>
      </c>
      <c r="DT65">
        <v>0.44</v>
      </c>
      <c r="DU65">
        <v>0.02</v>
      </c>
      <c r="DV65">
        <v>5.78575209158458</v>
      </c>
      <c r="DW65">
        <v>0.099082516164452</v>
      </c>
      <c r="DX65">
        <v>0.0296373709187159</v>
      </c>
      <c r="DY65">
        <v>1</v>
      </c>
      <c r="DZ65">
        <v>-8.100443</v>
      </c>
      <c r="EA65">
        <v>-0.216682625139051</v>
      </c>
      <c r="EB65">
        <v>0.0402764753630041</v>
      </c>
      <c r="EC65">
        <v>0</v>
      </c>
      <c r="ED65">
        <v>2.86630566666667</v>
      </c>
      <c r="EE65">
        <v>0.441788209121245</v>
      </c>
      <c r="EF65">
        <v>0.0320200535793153</v>
      </c>
      <c r="EG65">
        <v>0</v>
      </c>
      <c r="EH65">
        <v>1</v>
      </c>
      <c r="EI65">
        <v>3</v>
      </c>
      <c r="EJ65" t="s">
        <v>333</v>
      </c>
      <c r="EK65">
        <v>100</v>
      </c>
      <c r="EL65">
        <v>100</v>
      </c>
      <c r="EM65">
        <v>0.234</v>
      </c>
      <c r="EN65">
        <v>0.6968</v>
      </c>
      <c r="EO65">
        <v>0.395767881975771</v>
      </c>
      <c r="EP65">
        <v>-1.60436505785889e-05</v>
      </c>
      <c r="EQ65">
        <v>-1.15305589960158e-06</v>
      </c>
      <c r="ER65">
        <v>3.65813499827708e-10</v>
      </c>
      <c r="ES65">
        <v>0.410810000000012</v>
      </c>
      <c r="ET65">
        <v>0</v>
      </c>
      <c r="EU65">
        <v>0</v>
      </c>
      <c r="EV65">
        <v>0</v>
      </c>
      <c r="EW65">
        <v>18</v>
      </c>
      <c r="EX65">
        <v>2225</v>
      </c>
      <c r="EY65">
        <v>1</v>
      </c>
      <c r="EZ65">
        <v>25</v>
      </c>
      <c r="FA65">
        <v>20.2</v>
      </c>
      <c r="FB65">
        <v>20</v>
      </c>
      <c r="FC65">
        <v>2</v>
      </c>
      <c r="FD65">
        <v>511.514</v>
      </c>
      <c r="FE65">
        <v>498.42</v>
      </c>
      <c r="FF65">
        <v>39.0394</v>
      </c>
      <c r="FG65">
        <v>37.2139</v>
      </c>
      <c r="FH65">
        <v>29.9999</v>
      </c>
      <c r="FI65">
        <v>36.9323</v>
      </c>
      <c r="FJ65">
        <v>36.9444</v>
      </c>
      <c r="FK65">
        <v>19.4681</v>
      </c>
      <c r="FL65">
        <v>0</v>
      </c>
      <c r="FM65">
        <v>100</v>
      </c>
      <c r="FN65">
        <v>-999.9</v>
      </c>
      <c r="FO65">
        <v>400</v>
      </c>
      <c r="FP65">
        <v>37.3588</v>
      </c>
      <c r="FQ65">
        <v>97.3341</v>
      </c>
      <c r="FR65">
        <v>101.716</v>
      </c>
    </row>
    <row r="66" spans="1:174">
      <c r="A66">
        <v>50</v>
      </c>
      <c r="B66">
        <v>1607292243</v>
      </c>
      <c r="C66">
        <v>8770.40000009537</v>
      </c>
      <c r="D66" t="s">
        <v>520</v>
      </c>
      <c r="E66" t="s">
        <v>521</v>
      </c>
      <c r="F66" t="s">
        <v>458</v>
      </c>
      <c r="G66" t="s">
        <v>395</v>
      </c>
      <c r="H66">
        <v>1607292235</v>
      </c>
      <c r="I66">
        <f>(J66)/1000</f>
        <v>0</v>
      </c>
      <c r="J66">
        <f>1000*CA66*AH66*(BW66-BX66)/(100*BP66*(1000-AH66*BW66))</f>
        <v>0</v>
      </c>
      <c r="K66">
        <f>CA66*AH66*(BV66-BU66*(1000-AH66*BX66)/(1000-AH66*BW66))/(100*BP66)</f>
        <v>0</v>
      </c>
      <c r="L66">
        <f>BU66 - IF(AH66&gt;1, K66*BP66*100.0/(AJ66*CI66), 0)</f>
        <v>0</v>
      </c>
      <c r="M66">
        <f>((S66-I66/2)*L66-K66)/(S66+I66/2)</f>
        <v>0</v>
      </c>
      <c r="N66">
        <f>M66*(CB66+CC66)/1000.0</f>
        <v>0</v>
      </c>
      <c r="O66">
        <f>(BU66 - IF(AH66&gt;1, K66*BP66*100.0/(AJ66*CI66), 0))*(CB66+CC66)/1000.0</f>
        <v>0</v>
      </c>
      <c r="P66">
        <f>2.0/((1/R66-1/Q66)+SIGN(R66)*SQRT((1/R66-1/Q66)*(1/R66-1/Q66) + 4*BQ66/((BQ66+1)*(BQ66+1))*(2*1/R66*1/Q66-1/Q66*1/Q66)))</f>
        <v>0</v>
      </c>
      <c r="Q66">
        <f>IF(LEFT(BR66,1)&lt;&gt;"0",IF(LEFT(BR66,1)="1",3.0,BS66),$D$5+$E$5*(CI66*CB66/($K$5*1000))+$F$5*(CI66*CB66/($K$5*1000))*MAX(MIN(BP66,$J$5),$I$5)*MAX(MIN(BP66,$J$5),$I$5)+$G$5*MAX(MIN(BP66,$J$5),$I$5)*(CI66*CB66/($K$5*1000))+$H$5*(CI66*CB66/($K$5*1000))*(CI66*CB66/($K$5*1000)))</f>
        <v>0</v>
      </c>
      <c r="R66">
        <f>I66*(1000-(1000*0.61365*exp(17.502*V66/(240.97+V66))/(CB66+CC66)+BW66)/2)/(1000*0.61365*exp(17.502*V66/(240.97+V66))/(CB66+CC66)-BW66)</f>
        <v>0</v>
      </c>
      <c r="S66">
        <f>1/((BQ66+1)/(P66/1.6)+1/(Q66/1.37)) + BQ66/((BQ66+1)/(P66/1.6) + BQ66/(Q66/1.37))</f>
        <v>0</v>
      </c>
      <c r="T66">
        <f>(BM66*BO66)</f>
        <v>0</v>
      </c>
      <c r="U66">
        <f>(CD66+(T66+2*0.95*5.67E-8*(((CD66+$B$7)+273)^4-(CD66+273)^4)-44100*I66)/(1.84*29.3*Q66+8*0.95*5.67E-8*(CD66+273)^3))</f>
        <v>0</v>
      </c>
      <c r="V66">
        <f>($C$7*CE66+$D$7*CF66+$E$7*U66)</f>
        <v>0</v>
      </c>
      <c r="W66">
        <f>0.61365*exp(17.502*V66/(240.97+V66))</f>
        <v>0</v>
      </c>
      <c r="X66">
        <f>(Y66/Z66*100)</f>
        <v>0</v>
      </c>
      <c r="Y66">
        <f>BW66*(CB66+CC66)/1000</f>
        <v>0</v>
      </c>
      <c r="Z66">
        <f>0.61365*exp(17.502*CD66/(240.97+CD66))</f>
        <v>0</v>
      </c>
      <c r="AA66">
        <f>(W66-BW66*(CB66+CC66)/1000)</f>
        <v>0</v>
      </c>
      <c r="AB66">
        <f>(-I66*44100)</f>
        <v>0</v>
      </c>
      <c r="AC66">
        <f>2*29.3*Q66*0.92*(CD66-V66)</f>
        <v>0</v>
      </c>
      <c r="AD66">
        <f>2*0.95*5.67E-8*(((CD66+$B$7)+273)^4-(V66+273)^4)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MAX(0,($B$13+$C$13*CI66)/(1+$D$13*CI66)*CB66/(CD66+273)*$E$13)</f>
        <v>0</v>
      </c>
      <c r="AK66" t="s">
        <v>293</v>
      </c>
      <c r="AL66">
        <v>10143.9</v>
      </c>
      <c r="AM66">
        <v>715.476923076923</v>
      </c>
      <c r="AN66">
        <v>3262.08</v>
      </c>
      <c r="AO66">
        <f>1-AM66/AN66</f>
        <v>0</v>
      </c>
      <c r="AP66">
        <v>-0.577747479816223</v>
      </c>
      <c r="AQ66" t="s">
        <v>522</v>
      </c>
      <c r="AR66">
        <v>15352.6</v>
      </c>
      <c r="AS66">
        <v>989.67132</v>
      </c>
      <c r="AT66">
        <v>1190.89</v>
      </c>
      <c r="AU66">
        <f>1-AS66/AT66</f>
        <v>0</v>
      </c>
      <c r="AV66">
        <v>0.5</v>
      </c>
      <c r="AW66">
        <f>BM66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 t="s">
        <v>523</v>
      </c>
      <c r="BC66">
        <v>989.67132</v>
      </c>
      <c r="BD66">
        <v>685.9</v>
      </c>
      <c r="BE66">
        <f>1-BD66/AT66</f>
        <v>0</v>
      </c>
      <c r="BF66">
        <f>(AT66-BC66)/(AT66-BD66)</f>
        <v>0</v>
      </c>
      <c r="BG66">
        <f>(AN66-AT66)/(AN66-BD66)</f>
        <v>0</v>
      </c>
      <c r="BH66">
        <f>(AT66-BC66)/(AT66-AM66)</f>
        <v>0</v>
      </c>
      <c r="BI66">
        <f>(AN66-AT66)/(AN66-AM66)</f>
        <v>0</v>
      </c>
      <c r="BJ66">
        <f>(BF66*BD66/BC66)</f>
        <v>0</v>
      </c>
      <c r="BK66">
        <f>(1-BJ66)</f>
        <v>0</v>
      </c>
      <c r="BL66">
        <f>$B$11*CJ66+$C$11*CK66+$F$11*CL66*(1-CO66)</f>
        <v>0</v>
      </c>
      <c r="BM66">
        <f>BL66*BN66</f>
        <v>0</v>
      </c>
      <c r="BN66">
        <f>($B$11*$D$9+$C$11*$D$9+$F$11*((CY66+CQ66)/MAX(CY66+CQ66+CZ66, 0.1)*$I$9+CZ66/MAX(CY66+CQ66+CZ66, 0.1)*$J$9))/($B$11+$C$11+$F$11)</f>
        <v>0</v>
      </c>
      <c r="BO66">
        <f>($B$11*$K$9+$C$11*$K$9+$F$11*((CY66+CQ66)/MAX(CY66+CQ66+CZ66, 0.1)*$P$9+CZ66/MAX(CY66+CQ66+CZ66, 0.1)*$Q$9))/($B$11+$C$11+$F$11)</f>
        <v>0</v>
      </c>
      <c r="BP66">
        <v>6</v>
      </c>
      <c r="BQ66">
        <v>0.5</v>
      </c>
      <c r="BR66" t="s">
        <v>296</v>
      </c>
      <c r="BS66">
        <v>2</v>
      </c>
      <c r="BT66">
        <v>1607292235</v>
      </c>
      <c r="BU66">
        <v>390.94235483871</v>
      </c>
      <c r="BV66">
        <v>399.997032258065</v>
      </c>
      <c r="BW66">
        <v>31.8899096774194</v>
      </c>
      <c r="BX66">
        <v>28.6131258064516</v>
      </c>
      <c r="BY66">
        <v>390.707096774193</v>
      </c>
      <c r="BZ66">
        <v>31.1761516129032</v>
      </c>
      <c r="CA66">
        <v>500.189709677419</v>
      </c>
      <c r="CB66">
        <v>102.098322580645</v>
      </c>
      <c r="CC66">
        <v>0.100012448387097</v>
      </c>
      <c r="CD66">
        <v>40.0762387096774</v>
      </c>
      <c r="CE66">
        <v>39.766664516129</v>
      </c>
      <c r="CF66">
        <v>999.9</v>
      </c>
      <c r="CG66">
        <v>0</v>
      </c>
      <c r="CH66">
        <v>0</v>
      </c>
      <c r="CI66">
        <v>9994.45064516129</v>
      </c>
      <c r="CJ66">
        <v>0</v>
      </c>
      <c r="CK66">
        <v>130.987774193548</v>
      </c>
      <c r="CL66">
        <v>1399.97774193548</v>
      </c>
      <c r="CM66">
        <v>0.900000451612903</v>
      </c>
      <c r="CN66">
        <v>0.0999993806451612</v>
      </c>
      <c r="CO66">
        <v>0</v>
      </c>
      <c r="CP66">
        <v>998.982903225806</v>
      </c>
      <c r="CQ66">
        <v>4.99948</v>
      </c>
      <c r="CR66">
        <v>15074.8225806452</v>
      </c>
      <c r="CS66">
        <v>11417.4064516129</v>
      </c>
      <c r="CT66">
        <v>49.4614516129032</v>
      </c>
      <c r="CU66">
        <v>50.745935483871</v>
      </c>
      <c r="CV66">
        <v>50.125</v>
      </c>
      <c r="CW66">
        <v>50.562129032258</v>
      </c>
      <c r="CX66">
        <v>52.2458064516129</v>
      </c>
      <c r="CY66">
        <v>1255.48225806452</v>
      </c>
      <c r="CZ66">
        <v>139.496774193548</v>
      </c>
      <c r="DA66">
        <v>0</v>
      </c>
      <c r="DB66">
        <v>127.400000095367</v>
      </c>
      <c r="DC66">
        <v>0</v>
      </c>
      <c r="DD66">
        <v>989.67132</v>
      </c>
      <c r="DE66">
        <v>-497.925460802996</v>
      </c>
      <c r="DF66">
        <v>-7064.76152793895</v>
      </c>
      <c r="DG66">
        <v>14942.756</v>
      </c>
      <c r="DH66">
        <v>15</v>
      </c>
      <c r="DI66">
        <v>1607290915.1</v>
      </c>
      <c r="DJ66" t="s">
        <v>486</v>
      </c>
      <c r="DK66">
        <v>1607290902.1</v>
      </c>
      <c r="DL66">
        <v>1607290915.1</v>
      </c>
      <c r="DM66">
        <v>2</v>
      </c>
      <c r="DN66">
        <v>0.853</v>
      </c>
      <c r="DO66">
        <v>-0.377</v>
      </c>
      <c r="DP66">
        <v>0.228</v>
      </c>
      <c r="DQ66">
        <v>0.411</v>
      </c>
      <c r="DR66">
        <v>400</v>
      </c>
      <c r="DS66">
        <v>29</v>
      </c>
      <c r="DT66">
        <v>0.44</v>
      </c>
      <c r="DU66">
        <v>0.02</v>
      </c>
      <c r="DV66">
        <v>6.44484904122998</v>
      </c>
      <c r="DW66">
        <v>0.314257187514655</v>
      </c>
      <c r="DX66">
        <v>0.0490871090239974</v>
      </c>
      <c r="DY66">
        <v>1</v>
      </c>
      <c r="DZ66">
        <v>-9.06132266666667</v>
      </c>
      <c r="EA66">
        <v>-1.04009058954394</v>
      </c>
      <c r="EB66">
        <v>0.093128662037468</v>
      </c>
      <c r="EC66">
        <v>0</v>
      </c>
      <c r="ED66">
        <v>3.285518</v>
      </c>
      <c r="EE66">
        <v>1.79840943270301</v>
      </c>
      <c r="EF66">
        <v>0.130372467400138</v>
      </c>
      <c r="EG66">
        <v>0</v>
      </c>
      <c r="EH66">
        <v>1</v>
      </c>
      <c r="EI66">
        <v>3</v>
      </c>
      <c r="EJ66" t="s">
        <v>333</v>
      </c>
      <c r="EK66">
        <v>100</v>
      </c>
      <c r="EL66">
        <v>100</v>
      </c>
      <c r="EM66">
        <v>0.235</v>
      </c>
      <c r="EN66">
        <v>0.7241</v>
      </c>
      <c r="EO66">
        <v>0.395767881975771</v>
      </c>
      <c r="EP66">
        <v>-1.60436505785889e-05</v>
      </c>
      <c r="EQ66">
        <v>-1.15305589960158e-06</v>
      </c>
      <c r="ER66">
        <v>3.65813499827708e-10</v>
      </c>
      <c r="ES66">
        <v>0.410810000000012</v>
      </c>
      <c r="ET66">
        <v>0</v>
      </c>
      <c r="EU66">
        <v>0</v>
      </c>
      <c r="EV66">
        <v>0</v>
      </c>
      <c r="EW66">
        <v>18</v>
      </c>
      <c r="EX66">
        <v>2225</v>
      </c>
      <c r="EY66">
        <v>1</v>
      </c>
      <c r="EZ66">
        <v>25</v>
      </c>
      <c r="FA66">
        <v>22.3</v>
      </c>
      <c r="FB66">
        <v>22.1</v>
      </c>
      <c r="FC66">
        <v>2</v>
      </c>
      <c r="FD66">
        <v>514.553</v>
      </c>
      <c r="FE66">
        <v>499.085</v>
      </c>
      <c r="FF66">
        <v>38.9066</v>
      </c>
      <c r="FG66">
        <v>37.1536</v>
      </c>
      <c r="FH66">
        <v>30.0002</v>
      </c>
      <c r="FI66">
        <v>36.8907</v>
      </c>
      <c r="FJ66">
        <v>36.8998</v>
      </c>
      <c r="FK66">
        <v>19.4657</v>
      </c>
      <c r="FL66">
        <v>0</v>
      </c>
      <c r="FM66">
        <v>100</v>
      </c>
      <c r="FN66">
        <v>-999.9</v>
      </c>
      <c r="FO66">
        <v>400</v>
      </c>
      <c r="FP66">
        <v>31.3823</v>
      </c>
      <c r="FQ66">
        <v>97.3476</v>
      </c>
      <c r="FR66">
        <v>101.724</v>
      </c>
    </row>
    <row r="67" spans="1:174">
      <c r="A67">
        <v>51</v>
      </c>
      <c r="B67">
        <v>1607292399</v>
      </c>
      <c r="C67">
        <v>8926.40000009537</v>
      </c>
      <c r="D67" t="s">
        <v>524</v>
      </c>
      <c r="E67" t="s">
        <v>525</v>
      </c>
      <c r="F67" t="s">
        <v>493</v>
      </c>
      <c r="G67" t="s">
        <v>363</v>
      </c>
      <c r="H67">
        <v>1607292391.25</v>
      </c>
      <c r="I67">
        <f>(J67)/1000</f>
        <v>0</v>
      </c>
      <c r="J67">
        <f>1000*CA67*AH67*(BW67-BX67)/(100*BP67*(1000-AH67*BW67))</f>
        <v>0</v>
      </c>
      <c r="K67">
        <f>CA67*AH67*(BV67-BU67*(1000-AH67*BX67)/(1000-AH67*BW67))/(100*BP67)</f>
        <v>0</v>
      </c>
      <c r="L67">
        <f>BU67 - IF(AH67&gt;1, K67*BP67*100.0/(AJ67*CI67), 0)</f>
        <v>0</v>
      </c>
      <c r="M67">
        <f>((S67-I67/2)*L67-K67)/(S67+I67/2)</f>
        <v>0</v>
      </c>
      <c r="N67">
        <f>M67*(CB67+CC67)/1000.0</f>
        <v>0</v>
      </c>
      <c r="O67">
        <f>(BU67 - IF(AH67&gt;1, K67*BP67*100.0/(AJ67*CI67), 0))*(CB67+CC67)/1000.0</f>
        <v>0</v>
      </c>
      <c r="P67">
        <f>2.0/((1/R67-1/Q67)+SIGN(R67)*SQRT((1/R67-1/Q67)*(1/R67-1/Q67) + 4*BQ67/((BQ67+1)*(BQ67+1))*(2*1/R67*1/Q67-1/Q67*1/Q67)))</f>
        <v>0</v>
      </c>
      <c r="Q67">
        <f>IF(LEFT(BR67,1)&lt;&gt;"0",IF(LEFT(BR67,1)="1",3.0,BS67),$D$5+$E$5*(CI67*CB67/($K$5*1000))+$F$5*(CI67*CB67/($K$5*1000))*MAX(MIN(BP67,$J$5),$I$5)*MAX(MIN(BP67,$J$5),$I$5)+$G$5*MAX(MIN(BP67,$J$5),$I$5)*(CI67*CB67/($K$5*1000))+$H$5*(CI67*CB67/($K$5*1000))*(CI67*CB67/($K$5*1000)))</f>
        <v>0</v>
      </c>
      <c r="R67">
        <f>I67*(1000-(1000*0.61365*exp(17.502*V67/(240.97+V67))/(CB67+CC67)+BW67)/2)/(1000*0.61365*exp(17.502*V67/(240.97+V67))/(CB67+CC67)-BW67)</f>
        <v>0</v>
      </c>
      <c r="S67">
        <f>1/((BQ67+1)/(P67/1.6)+1/(Q67/1.37)) + BQ67/((BQ67+1)/(P67/1.6) + BQ67/(Q67/1.37))</f>
        <v>0</v>
      </c>
      <c r="T67">
        <f>(BM67*BO67)</f>
        <v>0</v>
      </c>
      <c r="U67">
        <f>(CD67+(T67+2*0.95*5.67E-8*(((CD67+$B$7)+273)^4-(CD67+273)^4)-44100*I67)/(1.84*29.3*Q67+8*0.95*5.67E-8*(CD67+273)^3))</f>
        <v>0</v>
      </c>
      <c r="V67">
        <f>($C$7*CE67+$D$7*CF67+$E$7*U67)</f>
        <v>0</v>
      </c>
      <c r="W67">
        <f>0.61365*exp(17.502*V67/(240.97+V67))</f>
        <v>0</v>
      </c>
      <c r="X67">
        <f>(Y67/Z67*100)</f>
        <v>0</v>
      </c>
      <c r="Y67">
        <f>BW67*(CB67+CC67)/1000</f>
        <v>0</v>
      </c>
      <c r="Z67">
        <f>0.61365*exp(17.502*CD67/(240.97+CD67))</f>
        <v>0</v>
      </c>
      <c r="AA67">
        <f>(W67-BW67*(CB67+CC67)/1000)</f>
        <v>0</v>
      </c>
      <c r="AB67">
        <f>(-I67*44100)</f>
        <v>0</v>
      </c>
      <c r="AC67">
        <f>2*29.3*Q67*0.92*(CD67-V67)</f>
        <v>0</v>
      </c>
      <c r="AD67">
        <f>2*0.95*5.67E-8*(((CD67+$B$7)+273)^4-(V67+273)^4)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MAX(0,($B$13+$C$13*CI67)/(1+$D$13*CI67)*CB67/(CD67+273)*$E$13)</f>
        <v>0</v>
      </c>
      <c r="AK67" t="s">
        <v>293</v>
      </c>
      <c r="AL67">
        <v>10143.9</v>
      </c>
      <c r="AM67">
        <v>715.476923076923</v>
      </c>
      <c r="AN67">
        <v>3262.08</v>
      </c>
      <c r="AO67">
        <f>1-AM67/AN67</f>
        <v>0</v>
      </c>
      <c r="AP67">
        <v>-0.577747479816223</v>
      </c>
      <c r="AQ67" t="s">
        <v>526</v>
      </c>
      <c r="AR67">
        <v>15386.9</v>
      </c>
      <c r="AS67">
        <v>838.23476</v>
      </c>
      <c r="AT67">
        <v>1005.83</v>
      </c>
      <c r="AU67">
        <f>1-AS67/AT67</f>
        <v>0</v>
      </c>
      <c r="AV67">
        <v>0.5</v>
      </c>
      <c r="AW67">
        <f>BM67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 t="s">
        <v>527</v>
      </c>
      <c r="BC67">
        <v>838.23476</v>
      </c>
      <c r="BD67">
        <v>577.93</v>
      </c>
      <c r="BE67">
        <f>1-BD67/AT67</f>
        <v>0</v>
      </c>
      <c r="BF67">
        <f>(AT67-BC67)/(AT67-BD67)</f>
        <v>0</v>
      </c>
      <c r="BG67">
        <f>(AN67-AT67)/(AN67-BD67)</f>
        <v>0</v>
      </c>
      <c r="BH67">
        <f>(AT67-BC67)/(AT67-AM67)</f>
        <v>0</v>
      </c>
      <c r="BI67">
        <f>(AN67-AT67)/(AN67-AM67)</f>
        <v>0</v>
      </c>
      <c r="BJ67">
        <f>(BF67*BD67/BC67)</f>
        <v>0</v>
      </c>
      <c r="BK67">
        <f>(1-BJ67)</f>
        <v>0</v>
      </c>
      <c r="BL67">
        <f>$B$11*CJ67+$C$11*CK67+$F$11*CL67*(1-CO67)</f>
        <v>0</v>
      </c>
      <c r="BM67">
        <f>BL67*BN67</f>
        <v>0</v>
      </c>
      <c r="BN67">
        <f>($B$11*$D$9+$C$11*$D$9+$F$11*((CY67+CQ67)/MAX(CY67+CQ67+CZ67, 0.1)*$I$9+CZ67/MAX(CY67+CQ67+CZ67, 0.1)*$J$9))/($B$11+$C$11+$F$11)</f>
        <v>0</v>
      </c>
      <c r="BO67">
        <f>($B$11*$K$9+$C$11*$K$9+$F$11*((CY67+CQ67)/MAX(CY67+CQ67+CZ67, 0.1)*$P$9+CZ67/MAX(CY67+CQ67+CZ67, 0.1)*$Q$9))/($B$11+$C$11+$F$11)</f>
        <v>0</v>
      </c>
      <c r="BP67">
        <v>6</v>
      </c>
      <c r="BQ67">
        <v>0.5</v>
      </c>
      <c r="BR67" t="s">
        <v>296</v>
      </c>
      <c r="BS67">
        <v>2</v>
      </c>
      <c r="BT67">
        <v>1607292391.25</v>
      </c>
      <c r="BU67">
        <v>394.006666666667</v>
      </c>
      <c r="BV67">
        <v>400.036833333333</v>
      </c>
      <c r="BW67">
        <v>30.4847433333333</v>
      </c>
      <c r="BX67">
        <v>28.6950966666667</v>
      </c>
      <c r="BY67">
        <v>393.773666666667</v>
      </c>
      <c r="BZ67">
        <v>29.83878</v>
      </c>
      <c r="CA67">
        <v>500.190133333333</v>
      </c>
      <c r="CB67">
        <v>102.089266666667</v>
      </c>
      <c r="CC67">
        <v>0.0999998666666667</v>
      </c>
      <c r="CD67">
        <v>39.96114</v>
      </c>
      <c r="CE67">
        <v>39.88915</v>
      </c>
      <c r="CF67">
        <v>999.9</v>
      </c>
      <c r="CG67">
        <v>0</v>
      </c>
      <c r="CH67">
        <v>0</v>
      </c>
      <c r="CI67">
        <v>9998.60033333333</v>
      </c>
      <c r="CJ67">
        <v>0</v>
      </c>
      <c r="CK67">
        <v>147.143733333333</v>
      </c>
      <c r="CL67">
        <v>1399.98433333333</v>
      </c>
      <c r="CM67">
        <v>0.899995133333333</v>
      </c>
      <c r="CN67">
        <v>0.10000484</v>
      </c>
      <c r="CO67">
        <v>0</v>
      </c>
      <c r="CP67">
        <v>839.785766666667</v>
      </c>
      <c r="CQ67">
        <v>4.99948</v>
      </c>
      <c r="CR67">
        <v>12491.04</v>
      </c>
      <c r="CS67">
        <v>11417.4333333333</v>
      </c>
      <c r="CT67">
        <v>49.3350333333333</v>
      </c>
      <c r="CU67">
        <v>50.687</v>
      </c>
      <c r="CV67">
        <v>50.062</v>
      </c>
      <c r="CW67">
        <v>50.4163</v>
      </c>
      <c r="CX67">
        <v>52.1456666666667</v>
      </c>
      <c r="CY67">
        <v>1255.478</v>
      </c>
      <c r="CZ67">
        <v>139.507</v>
      </c>
      <c r="DA67">
        <v>0</v>
      </c>
      <c r="DB67">
        <v>155.100000143051</v>
      </c>
      <c r="DC67">
        <v>0</v>
      </c>
      <c r="DD67">
        <v>838.23476</v>
      </c>
      <c r="DE67">
        <v>-191.568384633735</v>
      </c>
      <c r="DF67">
        <v>-2567.70769247642</v>
      </c>
      <c r="DG67">
        <v>12470.38</v>
      </c>
      <c r="DH67">
        <v>15</v>
      </c>
      <c r="DI67">
        <v>1607290915.1</v>
      </c>
      <c r="DJ67" t="s">
        <v>486</v>
      </c>
      <c r="DK67">
        <v>1607290902.1</v>
      </c>
      <c r="DL67">
        <v>1607290915.1</v>
      </c>
      <c r="DM67">
        <v>2</v>
      </c>
      <c r="DN67">
        <v>0.853</v>
      </c>
      <c r="DO67">
        <v>-0.377</v>
      </c>
      <c r="DP67">
        <v>0.228</v>
      </c>
      <c r="DQ67">
        <v>0.411</v>
      </c>
      <c r="DR67">
        <v>400</v>
      </c>
      <c r="DS67">
        <v>29</v>
      </c>
      <c r="DT67">
        <v>0.44</v>
      </c>
      <c r="DU67">
        <v>0.02</v>
      </c>
      <c r="DV67">
        <v>4.41309146620328</v>
      </c>
      <c r="DW67">
        <v>0.0374361180875656</v>
      </c>
      <c r="DX67">
        <v>0.0570928598006716</v>
      </c>
      <c r="DY67">
        <v>1</v>
      </c>
      <c r="DZ67">
        <v>-6.03006366666667</v>
      </c>
      <c r="EA67">
        <v>-0.0763037152391649</v>
      </c>
      <c r="EB67">
        <v>0.0504174237397704</v>
      </c>
      <c r="EC67">
        <v>1</v>
      </c>
      <c r="ED67">
        <v>1.78962133333333</v>
      </c>
      <c r="EE67">
        <v>1.00981374860957</v>
      </c>
      <c r="EF67">
        <v>0.0739793110147846</v>
      </c>
      <c r="EG67">
        <v>0</v>
      </c>
      <c r="EH67">
        <v>2</v>
      </c>
      <c r="EI67">
        <v>3</v>
      </c>
      <c r="EJ67" t="s">
        <v>319</v>
      </c>
      <c r="EK67">
        <v>100</v>
      </c>
      <c r="EL67">
        <v>100</v>
      </c>
      <c r="EM67">
        <v>0.233</v>
      </c>
      <c r="EN67">
        <v>0.6504</v>
      </c>
      <c r="EO67">
        <v>0.395767881975771</v>
      </c>
      <c r="EP67">
        <v>-1.60436505785889e-05</v>
      </c>
      <c r="EQ67">
        <v>-1.15305589960158e-06</v>
      </c>
      <c r="ER67">
        <v>3.65813499827708e-10</v>
      </c>
      <c r="ES67">
        <v>0.410810000000012</v>
      </c>
      <c r="ET67">
        <v>0</v>
      </c>
      <c r="EU67">
        <v>0</v>
      </c>
      <c r="EV67">
        <v>0</v>
      </c>
      <c r="EW67">
        <v>18</v>
      </c>
      <c r="EX67">
        <v>2225</v>
      </c>
      <c r="EY67">
        <v>1</v>
      </c>
      <c r="EZ67">
        <v>25</v>
      </c>
      <c r="FA67">
        <v>24.9</v>
      </c>
      <c r="FB67">
        <v>24.7</v>
      </c>
      <c r="FC67">
        <v>2</v>
      </c>
      <c r="FD67">
        <v>513.284</v>
      </c>
      <c r="FE67">
        <v>499.152</v>
      </c>
      <c r="FF67">
        <v>38.7584</v>
      </c>
      <c r="FG67">
        <v>37.109</v>
      </c>
      <c r="FH67">
        <v>29.9999</v>
      </c>
      <c r="FI67">
        <v>36.852</v>
      </c>
      <c r="FJ67">
        <v>36.8636</v>
      </c>
      <c r="FK67">
        <v>19.4595</v>
      </c>
      <c r="FL67">
        <v>0</v>
      </c>
      <c r="FM67">
        <v>100</v>
      </c>
      <c r="FN67">
        <v>-999.9</v>
      </c>
      <c r="FO67">
        <v>400</v>
      </c>
      <c r="FP67">
        <v>31.7276</v>
      </c>
      <c r="FQ67">
        <v>97.3522</v>
      </c>
      <c r="FR67">
        <v>101.727</v>
      </c>
    </row>
    <row r="68" spans="1:174">
      <c r="A68">
        <v>52</v>
      </c>
      <c r="B68">
        <v>1607292514.5</v>
      </c>
      <c r="C68">
        <v>9041.90000009537</v>
      </c>
      <c r="D68" t="s">
        <v>528</v>
      </c>
      <c r="E68" t="s">
        <v>529</v>
      </c>
      <c r="F68" t="s">
        <v>493</v>
      </c>
      <c r="G68" t="s">
        <v>363</v>
      </c>
      <c r="H68">
        <v>1607292506.75</v>
      </c>
      <c r="I68">
        <f>(J68)/1000</f>
        <v>0</v>
      </c>
      <c r="J68">
        <f>1000*CA68*AH68*(BW68-BX68)/(100*BP68*(1000-AH68*BW68))</f>
        <v>0</v>
      </c>
      <c r="K68">
        <f>CA68*AH68*(BV68-BU68*(1000-AH68*BX68)/(1000-AH68*BW68))/(100*BP68)</f>
        <v>0</v>
      </c>
      <c r="L68">
        <f>BU68 - IF(AH68&gt;1, K68*BP68*100.0/(AJ68*CI68), 0)</f>
        <v>0</v>
      </c>
      <c r="M68">
        <f>((S68-I68/2)*L68-K68)/(S68+I68/2)</f>
        <v>0</v>
      </c>
      <c r="N68">
        <f>M68*(CB68+CC68)/1000.0</f>
        <v>0</v>
      </c>
      <c r="O68">
        <f>(BU68 - IF(AH68&gt;1, K68*BP68*100.0/(AJ68*CI68), 0))*(CB68+CC68)/1000.0</f>
        <v>0</v>
      </c>
      <c r="P68">
        <f>2.0/((1/R68-1/Q68)+SIGN(R68)*SQRT((1/R68-1/Q68)*(1/R68-1/Q68) + 4*BQ68/((BQ68+1)*(BQ68+1))*(2*1/R68*1/Q68-1/Q68*1/Q68)))</f>
        <v>0</v>
      </c>
      <c r="Q68">
        <f>IF(LEFT(BR68,1)&lt;&gt;"0",IF(LEFT(BR68,1)="1",3.0,BS68),$D$5+$E$5*(CI68*CB68/($K$5*1000))+$F$5*(CI68*CB68/($K$5*1000))*MAX(MIN(BP68,$J$5),$I$5)*MAX(MIN(BP68,$J$5),$I$5)+$G$5*MAX(MIN(BP68,$J$5),$I$5)*(CI68*CB68/($K$5*1000))+$H$5*(CI68*CB68/($K$5*1000))*(CI68*CB68/($K$5*1000)))</f>
        <v>0</v>
      </c>
      <c r="R68">
        <f>I68*(1000-(1000*0.61365*exp(17.502*V68/(240.97+V68))/(CB68+CC68)+BW68)/2)/(1000*0.61365*exp(17.502*V68/(240.97+V68))/(CB68+CC68)-BW68)</f>
        <v>0</v>
      </c>
      <c r="S68">
        <f>1/((BQ68+1)/(P68/1.6)+1/(Q68/1.37)) + BQ68/((BQ68+1)/(P68/1.6) + BQ68/(Q68/1.37))</f>
        <v>0</v>
      </c>
      <c r="T68">
        <f>(BM68*BO68)</f>
        <v>0</v>
      </c>
      <c r="U68">
        <f>(CD68+(T68+2*0.95*5.67E-8*(((CD68+$B$7)+273)^4-(CD68+273)^4)-44100*I68)/(1.84*29.3*Q68+8*0.95*5.67E-8*(CD68+273)^3))</f>
        <v>0</v>
      </c>
      <c r="V68">
        <f>($C$7*CE68+$D$7*CF68+$E$7*U68)</f>
        <v>0</v>
      </c>
      <c r="W68">
        <f>0.61365*exp(17.502*V68/(240.97+V68))</f>
        <v>0</v>
      </c>
      <c r="X68">
        <f>(Y68/Z68*100)</f>
        <v>0</v>
      </c>
      <c r="Y68">
        <f>BW68*(CB68+CC68)/1000</f>
        <v>0</v>
      </c>
      <c r="Z68">
        <f>0.61365*exp(17.502*CD68/(240.97+CD68))</f>
        <v>0</v>
      </c>
      <c r="AA68">
        <f>(W68-BW68*(CB68+CC68)/1000)</f>
        <v>0</v>
      </c>
      <c r="AB68">
        <f>(-I68*44100)</f>
        <v>0</v>
      </c>
      <c r="AC68">
        <f>2*29.3*Q68*0.92*(CD68-V68)</f>
        <v>0</v>
      </c>
      <c r="AD68">
        <f>2*0.95*5.67E-8*(((CD68+$B$7)+273)^4-(V68+273)^4)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MAX(0,($B$13+$C$13*CI68)/(1+$D$13*CI68)*CB68/(CD68+273)*$E$13)</f>
        <v>0</v>
      </c>
      <c r="AK68" t="s">
        <v>293</v>
      </c>
      <c r="AL68">
        <v>10143.9</v>
      </c>
      <c r="AM68">
        <v>715.476923076923</v>
      </c>
      <c r="AN68">
        <v>3262.08</v>
      </c>
      <c r="AO68">
        <f>1-AM68/AN68</f>
        <v>0</v>
      </c>
      <c r="AP68">
        <v>-0.577747479816223</v>
      </c>
      <c r="AQ68" t="s">
        <v>530</v>
      </c>
      <c r="AR68">
        <v>15378.5</v>
      </c>
      <c r="AS68">
        <v>899.578615384615</v>
      </c>
      <c r="AT68">
        <v>1020.68</v>
      </c>
      <c r="AU68">
        <f>1-AS68/AT68</f>
        <v>0</v>
      </c>
      <c r="AV68">
        <v>0.5</v>
      </c>
      <c r="AW68">
        <f>BM68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 t="s">
        <v>531</v>
      </c>
      <c r="BC68">
        <v>899.578615384615</v>
      </c>
      <c r="BD68">
        <v>598.97</v>
      </c>
      <c r="BE68">
        <f>1-BD68/AT68</f>
        <v>0</v>
      </c>
      <c r="BF68">
        <f>(AT68-BC68)/(AT68-BD68)</f>
        <v>0</v>
      </c>
      <c r="BG68">
        <f>(AN68-AT68)/(AN68-BD68)</f>
        <v>0</v>
      </c>
      <c r="BH68">
        <f>(AT68-BC68)/(AT68-AM68)</f>
        <v>0</v>
      </c>
      <c r="BI68">
        <f>(AN68-AT68)/(AN68-AM68)</f>
        <v>0</v>
      </c>
      <c r="BJ68">
        <f>(BF68*BD68/BC68)</f>
        <v>0</v>
      </c>
      <c r="BK68">
        <f>(1-BJ68)</f>
        <v>0</v>
      </c>
      <c r="BL68">
        <f>$B$11*CJ68+$C$11*CK68+$F$11*CL68*(1-CO68)</f>
        <v>0</v>
      </c>
      <c r="BM68">
        <f>BL68*BN68</f>
        <v>0</v>
      </c>
      <c r="BN68">
        <f>($B$11*$D$9+$C$11*$D$9+$F$11*((CY68+CQ68)/MAX(CY68+CQ68+CZ68, 0.1)*$I$9+CZ68/MAX(CY68+CQ68+CZ68, 0.1)*$J$9))/($B$11+$C$11+$F$11)</f>
        <v>0</v>
      </c>
      <c r="BO68">
        <f>($B$11*$K$9+$C$11*$K$9+$F$11*((CY68+CQ68)/MAX(CY68+CQ68+CZ68, 0.1)*$P$9+CZ68/MAX(CY68+CQ68+CZ68, 0.1)*$Q$9))/($B$11+$C$11+$F$11)</f>
        <v>0</v>
      </c>
      <c r="BP68">
        <v>6</v>
      </c>
      <c r="BQ68">
        <v>0.5</v>
      </c>
      <c r="BR68" t="s">
        <v>296</v>
      </c>
      <c r="BS68">
        <v>2</v>
      </c>
      <c r="BT68">
        <v>1607292506.75</v>
      </c>
      <c r="BU68">
        <v>395.3407</v>
      </c>
      <c r="BV68">
        <v>399.996</v>
      </c>
      <c r="BW68">
        <v>30.2228466666667</v>
      </c>
      <c r="BX68">
        <v>28.62198</v>
      </c>
      <c r="BY68">
        <v>395.1087</v>
      </c>
      <c r="BZ68">
        <v>29.5894966666667</v>
      </c>
      <c r="CA68">
        <v>500.1942</v>
      </c>
      <c r="CB68">
        <v>102.0836</v>
      </c>
      <c r="CC68">
        <v>0.100002603333333</v>
      </c>
      <c r="CD68">
        <v>40.00334</v>
      </c>
      <c r="CE68">
        <v>39.9342</v>
      </c>
      <c r="CF68">
        <v>999.9</v>
      </c>
      <c r="CG68">
        <v>0</v>
      </c>
      <c r="CH68">
        <v>0</v>
      </c>
      <c r="CI68">
        <v>9998.97566666667</v>
      </c>
      <c r="CJ68">
        <v>0</v>
      </c>
      <c r="CK68">
        <v>146.2822</v>
      </c>
      <c r="CL68">
        <v>1400.04733333333</v>
      </c>
      <c r="CM68">
        <v>0.8999954</v>
      </c>
      <c r="CN68">
        <v>0.100004423333333</v>
      </c>
      <c r="CO68">
        <v>0</v>
      </c>
      <c r="CP68">
        <v>901.026766666667</v>
      </c>
      <c r="CQ68">
        <v>4.99948</v>
      </c>
      <c r="CR68">
        <v>13418.2866666667</v>
      </c>
      <c r="CS68">
        <v>11417.9566666667</v>
      </c>
      <c r="CT68">
        <v>49.3708</v>
      </c>
      <c r="CU68">
        <v>50.5041333333333</v>
      </c>
      <c r="CV68">
        <v>49.9664</v>
      </c>
      <c r="CW68">
        <v>50.375</v>
      </c>
      <c r="CX68">
        <v>52.1291333333333</v>
      </c>
      <c r="CY68">
        <v>1255.53733333333</v>
      </c>
      <c r="CZ68">
        <v>139.51</v>
      </c>
      <c r="DA68">
        <v>0</v>
      </c>
      <c r="DB68">
        <v>114.900000095367</v>
      </c>
      <c r="DC68">
        <v>0</v>
      </c>
      <c r="DD68">
        <v>899.578615384615</v>
      </c>
      <c r="DE68">
        <v>-179.123281808989</v>
      </c>
      <c r="DF68">
        <v>-2432.89914189875</v>
      </c>
      <c r="DG68">
        <v>13398.4038461538</v>
      </c>
      <c r="DH68">
        <v>15</v>
      </c>
      <c r="DI68">
        <v>1607290915.1</v>
      </c>
      <c r="DJ68" t="s">
        <v>486</v>
      </c>
      <c r="DK68">
        <v>1607290902.1</v>
      </c>
      <c r="DL68">
        <v>1607290915.1</v>
      </c>
      <c r="DM68">
        <v>2</v>
      </c>
      <c r="DN68">
        <v>0.853</v>
      </c>
      <c r="DO68">
        <v>-0.377</v>
      </c>
      <c r="DP68">
        <v>0.228</v>
      </c>
      <c r="DQ68">
        <v>0.411</v>
      </c>
      <c r="DR68">
        <v>400</v>
      </c>
      <c r="DS68">
        <v>29</v>
      </c>
      <c r="DT68">
        <v>0.44</v>
      </c>
      <c r="DU68">
        <v>0.02</v>
      </c>
      <c r="DV68">
        <v>3.34385805050846</v>
      </c>
      <c r="DW68">
        <v>-0.489018413246427</v>
      </c>
      <c r="DX68">
        <v>0.0445361894123911</v>
      </c>
      <c r="DY68">
        <v>1</v>
      </c>
      <c r="DZ68">
        <v>-4.65891966666667</v>
      </c>
      <c r="EA68">
        <v>0.529579621802</v>
      </c>
      <c r="EB68">
        <v>0.0496685175594718</v>
      </c>
      <c r="EC68">
        <v>0</v>
      </c>
      <c r="ED68">
        <v>1.59908333333333</v>
      </c>
      <c r="EE68">
        <v>0.222061668520582</v>
      </c>
      <c r="EF68">
        <v>0.0161667874222294</v>
      </c>
      <c r="EG68">
        <v>0</v>
      </c>
      <c r="EH68">
        <v>1</v>
      </c>
      <c r="EI68">
        <v>3</v>
      </c>
      <c r="EJ68" t="s">
        <v>333</v>
      </c>
      <c r="EK68">
        <v>100</v>
      </c>
      <c r="EL68">
        <v>100</v>
      </c>
      <c r="EM68">
        <v>0.232</v>
      </c>
      <c r="EN68">
        <v>0.6341</v>
      </c>
      <c r="EO68">
        <v>0.395767881975771</v>
      </c>
      <c r="EP68">
        <v>-1.60436505785889e-05</v>
      </c>
      <c r="EQ68">
        <v>-1.15305589960158e-06</v>
      </c>
      <c r="ER68">
        <v>3.65813499827708e-10</v>
      </c>
      <c r="ES68">
        <v>0.410810000000012</v>
      </c>
      <c r="ET68">
        <v>0</v>
      </c>
      <c r="EU68">
        <v>0</v>
      </c>
      <c r="EV68">
        <v>0</v>
      </c>
      <c r="EW68">
        <v>18</v>
      </c>
      <c r="EX68">
        <v>2225</v>
      </c>
      <c r="EY68">
        <v>1</v>
      </c>
      <c r="EZ68">
        <v>25</v>
      </c>
      <c r="FA68">
        <v>26.9</v>
      </c>
      <c r="FB68">
        <v>26.7</v>
      </c>
      <c r="FC68">
        <v>2</v>
      </c>
      <c r="FD68">
        <v>513.7</v>
      </c>
      <c r="FE68">
        <v>499.56</v>
      </c>
      <c r="FF68">
        <v>38.6831</v>
      </c>
      <c r="FG68">
        <v>37.0321</v>
      </c>
      <c r="FH68">
        <v>29.9999</v>
      </c>
      <c r="FI68">
        <v>36.7871</v>
      </c>
      <c r="FJ68">
        <v>36.8036</v>
      </c>
      <c r="FK68">
        <v>19.4586</v>
      </c>
      <c r="FL68">
        <v>0</v>
      </c>
      <c r="FM68">
        <v>100</v>
      </c>
      <c r="FN68">
        <v>-999.9</v>
      </c>
      <c r="FO68">
        <v>400</v>
      </c>
      <c r="FP68">
        <v>30.448</v>
      </c>
      <c r="FQ68">
        <v>97.3705</v>
      </c>
      <c r="FR68">
        <v>101.741</v>
      </c>
    </row>
    <row r="69" spans="1:174">
      <c r="A69">
        <v>53</v>
      </c>
      <c r="B69">
        <v>1607292734</v>
      </c>
      <c r="C69">
        <v>9261.40000009537</v>
      </c>
      <c r="D69" t="s">
        <v>532</v>
      </c>
      <c r="E69" t="s">
        <v>533</v>
      </c>
      <c r="F69" t="s">
        <v>385</v>
      </c>
      <c r="G69" t="s">
        <v>306</v>
      </c>
      <c r="H69">
        <v>1607292726.25</v>
      </c>
      <c r="I69">
        <f>(J69)/1000</f>
        <v>0</v>
      </c>
      <c r="J69">
        <f>1000*CA69*AH69*(BW69-BX69)/(100*BP69*(1000-AH69*BW69))</f>
        <v>0</v>
      </c>
      <c r="K69">
        <f>CA69*AH69*(BV69-BU69*(1000-AH69*BX69)/(1000-AH69*BW69))/(100*BP69)</f>
        <v>0</v>
      </c>
      <c r="L69">
        <f>BU69 - IF(AH69&gt;1, K69*BP69*100.0/(AJ69*CI69), 0)</f>
        <v>0</v>
      </c>
      <c r="M69">
        <f>((S69-I69/2)*L69-K69)/(S69+I69/2)</f>
        <v>0</v>
      </c>
      <c r="N69">
        <f>M69*(CB69+CC69)/1000.0</f>
        <v>0</v>
      </c>
      <c r="O69">
        <f>(BU69 - IF(AH69&gt;1, K69*BP69*100.0/(AJ69*CI69), 0))*(CB69+CC69)/1000.0</f>
        <v>0</v>
      </c>
      <c r="P69">
        <f>2.0/((1/R69-1/Q69)+SIGN(R69)*SQRT((1/R69-1/Q69)*(1/R69-1/Q69) + 4*BQ69/((BQ69+1)*(BQ69+1))*(2*1/R69*1/Q69-1/Q69*1/Q69)))</f>
        <v>0</v>
      </c>
      <c r="Q69">
        <f>IF(LEFT(BR69,1)&lt;&gt;"0",IF(LEFT(BR69,1)="1",3.0,BS69),$D$5+$E$5*(CI69*CB69/($K$5*1000))+$F$5*(CI69*CB69/($K$5*1000))*MAX(MIN(BP69,$J$5),$I$5)*MAX(MIN(BP69,$J$5),$I$5)+$G$5*MAX(MIN(BP69,$J$5),$I$5)*(CI69*CB69/($K$5*1000))+$H$5*(CI69*CB69/($K$5*1000))*(CI69*CB69/($K$5*1000)))</f>
        <v>0</v>
      </c>
      <c r="R69">
        <f>I69*(1000-(1000*0.61365*exp(17.502*V69/(240.97+V69))/(CB69+CC69)+BW69)/2)/(1000*0.61365*exp(17.502*V69/(240.97+V69))/(CB69+CC69)-BW69)</f>
        <v>0</v>
      </c>
      <c r="S69">
        <f>1/((BQ69+1)/(P69/1.6)+1/(Q69/1.37)) + BQ69/((BQ69+1)/(P69/1.6) + BQ69/(Q69/1.37))</f>
        <v>0</v>
      </c>
      <c r="T69">
        <f>(BM69*BO69)</f>
        <v>0</v>
      </c>
      <c r="U69">
        <f>(CD69+(T69+2*0.95*5.67E-8*(((CD69+$B$7)+273)^4-(CD69+273)^4)-44100*I69)/(1.84*29.3*Q69+8*0.95*5.67E-8*(CD69+273)^3))</f>
        <v>0</v>
      </c>
      <c r="V69">
        <f>($C$7*CE69+$D$7*CF69+$E$7*U69)</f>
        <v>0</v>
      </c>
      <c r="W69">
        <f>0.61365*exp(17.502*V69/(240.97+V69))</f>
        <v>0</v>
      </c>
      <c r="X69">
        <f>(Y69/Z69*100)</f>
        <v>0</v>
      </c>
      <c r="Y69">
        <f>BW69*(CB69+CC69)/1000</f>
        <v>0</v>
      </c>
      <c r="Z69">
        <f>0.61365*exp(17.502*CD69/(240.97+CD69))</f>
        <v>0</v>
      </c>
      <c r="AA69">
        <f>(W69-BW69*(CB69+CC69)/1000)</f>
        <v>0</v>
      </c>
      <c r="AB69">
        <f>(-I69*44100)</f>
        <v>0</v>
      </c>
      <c r="AC69">
        <f>2*29.3*Q69*0.92*(CD69-V69)</f>
        <v>0</v>
      </c>
      <c r="AD69">
        <f>2*0.95*5.67E-8*(((CD69+$B$7)+273)^4-(V69+273)^4)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MAX(0,($B$13+$C$13*CI69)/(1+$D$13*CI69)*CB69/(CD69+273)*$E$13)</f>
        <v>0</v>
      </c>
      <c r="AK69" t="s">
        <v>293</v>
      </c>
      <c r="AL69">
        <v>10143.9</v>
      </c>
      <c r="AM69">
        <v>715.476923076923</v>
      </c>
      <c r="AN69">
        <v>3262.08</v>
      </c>
      <c r="AO69">
        <f>1-AM69/AN69</f>
        <v>0</v>
      </c>
      <c r="AP69">
        <v>-0.577747479816223</v>
      </c>
      <c r="AQ69" t="s">
        <v>534</v>
      </c>
      <c r="AR69">
        <v>15352.5</v>
      </c>
      <c r="AS69">
        <v>1277.48038461538</v>
      </c>
      <c r="AT69">
        <v>1481.05</v>
      </c>
      <c r="AU69">
        <f>1-AS69/AT69</f>
        <v>0</v>
      </c>
      <c r="AV69">
        <v>0.5</v>
      </c>
      <c r="AW69">
        <f>BM69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 t="s">
        <v>535</v>
      </c>
      <c r="BC69">
        <v>1277.48038461538</v>
      </c>
      <c r="BD69">
        <v>785.09</v>
      </c>
      <c r="BE69">
        <f>1-BD69/AT69</f>
        <v>0</v>
      </c>
      <c r="BF69">
        <f>(AT69-BC69)/(AT69-BD69)</f>
        <v>0</v>
      </c>
      <c r="BG69">
        <f>(AN69-AT69)/(AN69-BD69)</f>
        <v>0</v>
      </c>
      <c r="BH69">
        <f>(AT69-BC69)/(AT69-AM69)</f>
        <v>0</v>
      </c>
      <c r="BI69">
        <f>(AN69-AT69)/(AN69-AM69)</f>
        <v>0</v>
      </c>
      <c r="BJ69">
        <f>(BF69*BD69/BC69)</f>
        <v>0</v>
      </c>
      <c r="BK69">
        <f>(1-BJ69)</f>
        <v>0</v>
      </c>
      <c r="BL69">
        <f>$B$11*CJ69+$C$11*CK69+$F$11*CL69*(1-CO69)</f>
        <v>0</v>
      </c>
      <c r="BM69">
        <f>BL69*BN69</f>
        <v>0</v>
      </c>
      <c r="BN69">
        <f>($B$11*$D$9+$C$11*$D$9+$F$11*((CY69+CQ69)/MAX(CY69+CQ69+CZ69, 0.1)*$I$9+CZ69/MAX(CY69+CQ69+CZ69, 0.1)*$J$9))/($B$11+$C$11+$F$11)</f>
        <v>0</v>
      </c>
      <c r="BO69">
        <f>($B$11*$K$9+$C$11*$K$9+$F$11*((CY69+CQ69)/MAX(CY69+CQ69+CZ69, 0.1)*$P$9+CZ69/MAX(CY69+CQ69+CZ69, 0.1)*$Q$9))/($B$11+$C$11+$F$11)</f>
        <v>0</v>
      </c>
      <c r="BP69">
        <v>6</v>
      </c>
      <c r="BQ69">
        <v>0.5</v>
      </c>
      <c r="BR69" t="s">
        <v>296</v>
      </c>
      <c r="BS69">
        <v>2</v>
      </c>
      <c r="BT69">
        <v>1607292726.25</v>
      </c>
      <c r="BU69">
        <v>385.7915</v>
      </c>
      <c r="BV69">
        <v>400.005366666667</v>
      </c>
      <c r="BW69">
        <v>34.6179633333333</v>
      </c>
      <c r="BX69">
        <v>28.60126</v>
      </c>
      <c r="BY69">
        <v>385.552366666667</v>
      </c>
      <c r="BZ69">
        <v>33.7724266666667</v>
      </c>
      <c r="CA69">
        <v>500.179433333333</v>
      </c>
      <c r="CB69">
        <v>102.0784</v>
      </c>
      <c r="CC69">
        <v>0.0999913966666666</v>
      </c>
      <c r="CD69">
        <v>39.9771533333333</v>
      </c>
      <c r="CE69">
        <v>39.54176</v>
      </c>
      <c r="CF69">
        <v>999.9</v>
      </c>
      <c r="CG69">
        <v>0</v>
      </c>
      <c r="CH69">
        <v>0</v>
      </c>
      <c r="CI69">
        <v>10000.5253333333</v>
      </c>
      <c r="CJ69">
        <v>0</v>
      </c>
      <c r="CK69">
        <v>208.033933333333</v>
      </c>
      <c r="CL69">
        <v>1399.983</v>
      </c>
      <c r="CM69">
        <v>0.8999973</v>
      </c>
      <c r="CN69">
        <v>0.10000256</v>
      </c>
      <c r="CO69">
        <v>0</v>
      </c>
      <c r="CP69">
        <v>1278.73433333333</v>
      </c>
      <c r="CQ69">
        <v>4.99948</v>
      </c>
      <c r="CR69">
        <v>18835.84</v>
      </c>
      <c r="CS69">
        <v>11417.43</v>
      </c>
      <c r="CT69">
        <v>49.3162666666666</v>
      </c>
      <c r="CU69">
        <v>50.6954</v>
      </c>
      <c r="CV69">
        <v>50.0124</v>
      </c>
      <c r="CW69">
        <v>50.4831333333333</v>
      </c>
      <c r="CX69">
        <v>52.1373333333333</v>
      </c>
      <c r="CY69">
        <v>1255.482</v>
      </c>
      <c r="CZ69">
        <v>139.501666666667</v>
      </c>
      <c r="DA69">
        <v>0</v>
      </c>
      <c r="DB69">
        <v>218.5</v>
      </c>
      <c r="DC69">
        <v>0</v>
      </c>
      <c r="DD69">
        <v>1277.48038461538</v>
      </c>
      <c r="DE69">
        <v>-1072.05982924035</v>
      </c>
      <c r="DF69">
        <v>-14869.7299173434</v>
      </c>
      <c r="DG69">
        <v>18818.5769230769</v>
      </c>
      <c r="DH69">
        <v>15</v>
      </c>
      <c r="DI69">
        <v>1607290915.1</v>
      </c>
      <c r="DJ69" t="s">
        <v>486</v>
      </c>
      <c r="DK69">
        <v>1607290902.1</v>
      </c>
      <c r="DL69">
        <v>1607290915.1</v>
      </c>
      <c r="DM69">
        <v>2</v>
      </c>
      <c r="DN69">
        <v>0.853</v>
      </c>
      <c r="DO69">
        <v>-0.377</v>
      </c>
      <c r="DP69">
        <v>0.228</v>
      </c>
      <c r="DQ69">
        <v>0.411</v>
      </c>
      <c r="DR69">
        <v>400</v>
      </c>
      <c r="DS69">
        <v>29</v>
      </c>
      <c r="DT69">
        <v>0.44</v>
      </c>
      <c r="DU69">
        <v>0.02</v>
      </c>
      <c r="DV69">
        <v>9.85010157291677</v>
      </c>
      <c r="DW69">
        <v>-0.707635553025916</v>
      </c>
      <c r="DX69">
        <v>0.0584309377213152</v>
      </c>
      <c r="DY69">
        <v>0</v>
      </c>
      <c r="DZ69">
        <v>-14.2137833333333</v>
      </c>
      <c r="EA69">
        <v>0.369527919911033</v>
      </c>
      <c r="EB69">
        <v>0.0479062284282766</v>
      </c>
      <c r="EC69">
        <v>0</v>
      </c>
      <c r="ED69">
        <v>6.01671766666667</v>
      </c>
      <c r="EE69">
        <v>1.50454985539489</v>
      </c>
      <c r="EF69">
        <v>0.111258597351196</v>
      </c>
      <c r="EG69">
        <v>0</v>
      </c>
      <c r="EH69">
        <v>0</v>
      </c>
      <c r="EI69">
        <v>3</v>
      </c>
      <c r="EJ69" t="s">
        <v>298</v>
      </c>
      <c r="EK69">
        <v>100</v>
      </c>
      <c r="EL69">
        <v>100</v>
      </c>
      <c r="EM69">
        <v>0.239</v>
      </c>
      <c r="EN69">
        <v>0.8523</v>
      </c>
      <c r="EO69">
        <v>0.395767881975771</v>
      </c>
      <c r="EP69">
        <v>-1.60436505785889e-05</v>
      </c>
      <c r="EQ69">
        <v>-1.15305589960158e-06</v>
      </c>
      <c r="ER69">
        <v>3.65813499827708e-10</v>
      </c>
      <c r="ES69">
        <v>0.410810000000012</v>
      </c>
      <c r="ET69">
        <v>0</v>
      </c>
      <c r="EU69">
        <v>0</v>
      </c>
      <c r="EV69">
        <v>0</v>
      </c>
      <c r="EW69">
        <v>18</v>
      </c>
      <c r="EX69">
        <v>2225</v>
      </c>
      <c r="EY69">
        <v>1</v>
      </c>
      <c r="EZ69">
        <v>25</v>
      </c>
      <c r="FA69">
        <v>30.5</v>
      </c>
      <c r="FB69">
        <v>30.3</v>
      </c>
      <c r="FC69">
        <v>2</v>
      </c>
      <c r="FD69">
        <v>512.027</v>
      </c>
      <c r="FE69">
        <v>498.5</v>
      </c>
      <c r="FF69">
        <v>38.7868</v>
      </c>
      <c r="FG69">
        <v>37.0886</v>
      </c>
      <c r="FH69">
        <v>30.0001</v>
      </c>
      <c r="FI69">
        <v>36.8147</v>
      </c>
      <c r="FJ69">
        <v>36.8223</v>
      </c>
      <c r="FK69">
        <v>19.4542</v>
      </c>
      <c r="FL69">
        <v>0</v>
      </c>
      <c r="FM69">
        <v>100</v>
      </c>
      <c r="FN69">
        <v>-999.9</v>
      </c>
      <c r="FO69">
        <v>400</v>
      </c>
      <c r="FP69">
        <v>30.1656</v>
      </c>
      <c r="FQ69">
        <v>97.3569</v>
      </c>
      <c r="FR69">
        <v>101.726</v>
      </c>
    </row>
    <row r="70" spans="1:174">
      <c r="A70">
        <v>54</v>
      </c>
      <c r="B70">
        <v>1607292853</v>
      </c>
      <c r="C70">
        <v>9380.40000009537</v>
      </c>
      <c r="D70" t="s">
        <v>536</v>
      </c>
      <c r="E70" t="s">
        <v>537</v>
      </c>
      <c r="F70" t="s">
        <v>385</v>
      </c>
      <c r="G70" t="s">
        <v>306</v>
      </c>
      <c r="H70">
        <v>1607292845.25</v>
      </c>
      <c r="I70">
        <f>(J70)/1000</f>
        <v>0</v>
      </c>
      <c r="J70">
        <f>1000*CA70*AH70*(BW70-BX70)/(100*BP70*(1000-AH70*BW70))</f>
        <v>0</v>
      </c>
      <c r="K70">
        <f>CA70*AH70*(BV70-BU70*(1000-AH70*BX70)/(1000-AH70*BW70))/(100*BP70)</f>
        <v>0</v>
      </c>
      <c r="L70">
        <f>BU70 - IF(AH70&gt;1, K70*BP70*100.0/(AJ70*CI70), 0)</f>
        <v>0</v>
      </c>
      <c r="M70">
        <f>((S70-I70/2)*L70-K70)/(S70+I70/2)</f>
        <v>0</v>
      </c>
      <c r="N70">
        <f>M70*(CB70+CC70)/1000.0</f>
        <v>0</v>
      </c>
      <c r="O70">
        <f>(BU70 - IF(AH70&gt;1, K70*BP70*100.0/(AJ70*CI70), 0))*(CB70+CC70)/1000.0</f>
        <v>0</v>
      </c>
      <c r="P70">
        <f>2.0/((1/R70-1/Q70)+SIGN(R70)*SQRT((1/R70-1/Q70)*(1/R70-1/Q70) + 4*BQ70/((BQ70+1)*(BQ70+1))*(2*1/R70*1/Q70-1/Q70*1/Q70)))</f>
        <v>0</v>
      </c>
      <c r="Q70">
        <f>IF(LEFT(BR70,1)&lt;&gt;"0",IF(LEFT(BR70,1)="1",3.0,BS70),$D$5+$E$5*(CI70*CB70/($K$5*1000))+$F$5*(CI70*CB70/($K$5*1000))*MAX(MIN(BP70,$J$5),$I$5)*MAX(MIN(BP70,$J$5),$I$5)+$G$5*MAX(MIN(BP70,$J$5),$I$5)*(CI70*CB70/($K$5*1000))+$H$5*(CI70*CB70/($K$5*1000))*(CI70*CB70/($K$5*1000)))</f>
        <v>0</v>
      </c>
      <c r="R70">
        <f>I70*(1000-(1000*0.61365*exp(17.502*V70/(240.97+V70))/(CB70+CC70)+BW70)/2)/(1000*0.61365*exp(17.502*V70/(240.97+V70))/(CB70+CC70)-BW70)</f>
        <v>0</v>
      </c>
      <c r="S70">
        <f>1/((BQ70+1)/(P70/1.6)+1/(Q70/1.37)) + BQ70/((BQ70+1)/(P70/1.6) + BQ70/(Q70/1.37))</f>
        <v>0</v>
      </c>
      <c r="T70">
        <f>(BM70*BO70)</f>
        <v>0</v>
      </c>
      <c r="U70">
        <f>(CD70+(T70+2*0.95*5.67E-8*(((CD70+$B$7)+273)^4-(CD70+273)^4)-44100*I70)/(1.84*29.3*Q70+8*0.95*5.67E-8*(CD70+273)^3))</f>
        <v>0</v>
      </c>
      <c r="V70">
        <f>($C$7*CE70+$D$7*CF70+$E$7*U70)</f>
        <v>0</v>
      </c>
      <c r="W70">
        <f>0.61365*exp(17.502*V70/(240.97+V70))</f>
        <v>0</v>
      </c>
      <c r="X70">
        <f>(Y70/Z70*100)</f>
        <v>0</v>
      </c>
      <c r="Y70">
        <f>BW70*(CB70+CC70)/1000</f>
        <v>0</v>
      </c>
      <c r="Z70">
        <f>0.61365*exp(17.502*CD70/(240.97+CD70))</f>
        <v>0</v>
      </c>
      <c r="AA70">
        <f>(W70-BW70*(CB70+CC70)/1000)</f>
        <v>0</v>
      </c>
      <c r="AB70">
        <f>(-I70*44100)</f>
        <v>0</v>
      </c>
      <c r="AC70">
        <f>2*29.3*Q70*0.92*(CD70-V70)</f>
        <v>0</v>
      </c>
      <c r="AD70">
        <f>2*0.95*5.67E-8*(((CD70+$B$7)+273)^4-(V70+273)^4)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MAX(0,($B$13+$C$13*CI70)/(1+$D$13*CI70)*CB70/(CD70+273)*$E$13)</f>
        <v>0</v>
      </c>
      <c r="AK70" t="s">
        <v>293</v>
      </c>
      <c r="AL70">
        <v>10143.9</v>
      </c>
      <c r="AM70">
        <v>715.476923076923</v>
      </c>
      <c r="AN70">
        <v>3262.08</v>
      </c>
      <c r="AO70">
        <f>1-AM70/AN70</f>
        <v>0</v>
      </c>
      <c r="AP70">
        <v>-0.577747479816223</v>
      </c>
      <c r="AQ70" t="s">
        <v>538</v>
      </c>
      <c r="AR70">
        <v>15353</v>
      </c>
      <c r="AS70">
        <v>1190.2276</v>
      </c>
      <c r="AT70">
        <v>1434.01</v>
      </c>
      <c r="AU70">
        <f>1-AS70/AT70</f>
        <v>0</v>
      </c>
      <c r="AV70">
        <v>0.5</v>
      </c>
      <c r="AW70">
        <f>BM70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 t="s">
        <v>539</v>
      </c>
      <c r="BC70">
        <v>1190.2276</v>
      </c>
      <c r="BD70">
        <v>811.28</v>
      </c>
      <c r="BE70">
        <f>1-BD70/AT70</f>
        <v>0</v>
      </c>
      <c r="BF70">
        <f>(AT70-BC70)/(AT70-BD70)</f>
        <v>0</v>
      </c>
      <c r="BG70">
        <f>(AN70-AT70)/(AN70-BD70)</f>
        <v>0</v>
      </c>
      <c r="BH70">
        <f>(AT70-BC70)/(AT70-AM70)</f>
        <v>0</v>
      </c>
      <c r="BI70">
        <f>(AN70-AT70)/(AN70-AM70)</f>
        <v>0</v>
      </c>
      <c r="BJ70">
        <f>(BF70*BD70/BC70)</f>
        <v>0</v>
      </c>
      <c r="BK70">
        <f>(1-BJ70)</f>
        <v>0</v>
      </c>
      <c r="BL70">
        <f>$B$11*CJ70+$C$11*CK70+$F$11*CL70*(1-CO70)</f>
        <v>0</v>
      </c>
      <c r="BM70">
        <f>BL70*BN70</f>
        <v>0</v>
      </c>
      <c r="BN70">
        <f>($B$11*$D$9+$C$11*$D$9+$F$11*((CY70+CQ70)/MAX(CY70+CQ70+CZ70, 0.1)*$I$9+CZ70/MAX(CY70+CQ70+CZ70, 0.1)*$J$9))/($B$11+$C$11+$F$11)</f>
        <v>0</v>
      </c>
      <c r="BO70">
        <f>($B$11*$K$9+$C$11*$K$9+$F$11*((CY70+CQ70)/MAX(CY70+CQ70+CZ70, 0.1)*$P$9+CZ70/MAX(CY70+CQ70+CZ70, 0.1)*$Q$9))/($B$11+$C$11+$F$11)</f>
        <v>0</v>
      </c>
      <c r="BP70">
        <v>6</v>
      </c>
      <c r="BQ70">
        <v>0.5</v>
      </c>
      <c r="BR70" t="s">
        <v>296</v>
      </c>
      <c r="BS70">
        <v>2</v>
      </c>
      <c r="BT70">
        <v>1607292845.25</v>
      </c>
      <c r="BU70">
        <v>383.436066666667</v>
      </c>
      <c r="BV70">
        <v>400.008233333333</v>
      </c>
      <c r="BW70">
        <v>34.67488</v>
      </c>
      <c r="BX70">
        <v>28.56903</v>
      </c>
      <c r="BY70">
        <v>383.195133333333</v>
      </c>
      <c r="BZ70">
        <v>33.8266</v>
      </c>
      <c r="CA70">
        <v>500.1856</v>
      </c>
      <c r="CB70">
        <v>102.083233333333</v>
      </c>
      <c r="CC70">
        <v>0.0999959733333333</v>
      </c>
      <c r="CD70">
        <v>39.72722</v>
      </c>
      <c r="CE70">
        <v>39.0050866666667</v>
      </c>
      <c r="CF70">
        <v>999.9</v>
      </c>
      <c r="CG70">
        <v>0</v>
      </c>
      <c r="CH70">
        <v>0</v>
      </c>
      <c r="CI70">
        <v>9990.43766666667</v>
      </c>
      <c r="CJ70">
        <v>0</v>
      </c>
      <c r="CK70">
        <v>66.0395866666667</v>
      </c>
      <c r="CL70">
        <v>1399.983</v>
      </c>
      <c r="CM70">
        <v>0.8999965</v>
      </c>
      <c r="CN70">
        <v>0.100003406666667</v>
      </c>
      <c r="CO70">
        <v>0</v>
      </c>
      <c r="CP70">
        <v>1195.35266666667</v>
      </c>
      <c r="CQ70">
        <v>4.99948</v>
      </c>
      <c r="CR70">
        <v>17470.65</v>
      </c>
      <c r="CS70">
        <v>11417.4366666667</v>
      </c>
      <c r="CT70">
        <v>49.2372666666666</v>
      </c>
      <c r="CU70">
        <v>50.4916</v>
      </c>
      <c r="CV70">
        <v>49.8791333333333</v>
      </c>
      <c r="CW70">
        <v>50.3247333333333</v>
      </c>
      <c r="CX70">
        <v>52.0476666666667</v>
      </c>
      <c r="CY70">
        <v>1255.48033333333</v>
      </c>
      <c r="CZ70">
        <v>139.503333333333</v>
      </c>
      <c r="DA70">
        <v>0</v>
      </c>
      <c r="DB70">
        <v>117.900000095367</v>
      </c>
      <c r="DC70">
        <v>0</v>
      </c>
      <c r="DD70">
        <v>1190.2276</v>
      </c>
      <c r="DE70">
        <v>-989.594613906627</v>
      </c>
      <c r="DF70">
        <v>-13682.2538260067</v>
      </c>
      <c r="DG70">
        <v>17399.524</v>
      </c>
      <c r="DH70">
        <v>15</v>
      </c>
      <c r="DI70">
        <v>1607290915.1</v>
      </c>
      <c r="DJ70" t="s">
        <v>486</v>
      </c>
      <c r="DK70">
        <v>1607290902.1</v>
      </c>
      <c r="DL70">
        <v>1607290915.1</v>
      </c>
      <c r="DM70">
        <v>2</v>
      </c>
      <c r="DN70">
        <v>0.853</v>
      </c>
      <c r="DO70">
        <v>-0.377</v>
      </c>
      <c r="DP70">
        <v>0.228</v>
      </c>
      <c r="DQ70">
        <v>0.411</v>
      </c>
      <c r="DR70">
        <v>400</v>
      </c>
      <c r="DS70">
        <v>29</v>
      </c>
      <c r="DT70">
        <v>0.44</v>
      </c>
      <c r="DU70">
        <v>0.02</v>
      </c>
      <c r="DV70">
        <v>11.7829927339357</v>
      </c>
      <c r="DW70">
        <v>0.603618695300369</v>
      </c>
      <c r="DX70">
        <v>0.0663006156119646</v>
      </c>
      <c r="DY70">
        <v>0</v>
      </c>
      <c r="DZ70">
        <v>-16.5721</v>
      </c>
      <c r="EA70">
        <v>-1.72911056729705</v>
      </c>
      <c r="EB70">
        <v>0.143379931185179</v>
      </c>
      <c r="EC70">
        <v>0</v>
      </c>
      <c r="ED70">
        <v>6.105857</v>
      </c>
      <c r="EE70">
        <v>3.18065112347052</v>
      </c>
      <c r="EF70">
        <v>0.234436667427118</v>
      </c>
      <c r="EG70">
        <v>0</v>
      </c>
      <c r="EH70">
        <v>0</v>
      </c>
      <c r="EI70">
        <v>3</v>
      </c>
      <c r="EJ70" t="s">
        <v>298</v>
      </c>
      <c r="EK70">
        <v>100</v>
      </c>
      <c r="EL70">
        <v>100</v>
      </c>
      <c r="EM70">
        <v>0.241</v>
      </c>
      <c r="EN70">
        <v>0.8633</v>
      </c>
      <c r="EO70">
        <v>0.395767881975771</v>
      </c>
      <c r="EP70">
        <v>-1.60436505785889e-05</v>
      </c>
      <c r="EQ70">
        <v>-1.15305589960158e-06</v>
      </c>
      <c r="ER70">
        <v>3.65813499827708e-10</v>
      </c>
      <c r="ES70">
        <v>0.410810000000012</v>
      </c>
      <c r="ET70">
        <v>0</v>
      </c>
      <c r="EU70">
        <v>0</v>
      </c>
      <c r="EV70">
        <v>0</v>
      </c>
      <c r="EW70">
        <v>18</v>
      </c>
      <c r="EX70">
        <v>2225</v>
      </c>
      <c r="EY70">
        <v>1</v>
      </c>
      <c r="EZ70">
        <v>25</v>
      </c>
      <c r="FA70">
        <v>32.5</v>
      </c>
      <c r="FB70">
        <v>32.3</v>
      </c>
      <c r="FC70">
        <v>2</v>
      </c>
      <c r="FD70">
        <v>515.709</v>
      </c>
      <c r="FE70">
        <v>499.889</v>
      </c>
      <c r="FF70">
        <v>38.6994</v>
      </c>
      <c r="FG70">
        <v>37.0947</v>
      </c>
      <c r="FH70">
        <v>30</v>
      </c>
      <c r="FI70">
        <v>36.8147</v>
      </c>
      <c r="FJ70">
        <v>36.8236</v>
      </c>
      <c r="FK70">
        <v>19.4572</v>
      </c>
      <c r="FL70">
        <v>0</v>
      </c>
      <c r="FM70">
        <v>100</v>
      </c>
      <c r="FN70">
        <v>-999.9</v>
      </c>
      <c r="FO70">
        <v>400</v>
      </c>
      <c r="FP70">
        <v>34.374</v>
      </c>
      <c r="FQ70">
        <v>97.3669</v>
      </c>
      <c r="FR70">
        <v>101.727</v>
      </c>
    </row>
    <row r="71" spans="1:174">
      <c r="A71">
        <v>55</v>
      </c>
      <c r="B71">
        <v>1607293141.6</v>
      </c>
      <c r="C71">
        <v>9669</v>
      </c>
      <c r="D71" t="s">
        <v>540</v>
      </c>
      <c r="E71" t="s">
        <v>541</v>
      </c>
      <c r="F71" t="s">
        <v>542</v>
      </c>
      <c r="G71" t="s">
        <v>395</v>
      </c>
      <c r="H71">
        <v>1607293133.85</v>
      </c>
      <c r="I71">
        <f>(J71)/1000</f>
        <v>0</v>
      </c>
      <c r="J71">
        <f>1000*CA71*AH71*(BW71-BX71)/(100*BP71*(1000-AH71*BW71))</f>
        <v>0</v>
      </c>
      <c r="K71">
        <f>CA71*AH71*(BV71-BU71*(1000-AH71*BX71)/(1000-AH71*BW71))/(100*BP71)</f>
        <v>0</v>
      </c>
      <c r="L71">
        <f>BU71 - IF(AH71&gt;1, K71*BP71*100.0/(AJ71*CI71), 0)</f>
        <v>0</v>
      </c>
      <c r="M71">
        <f>((S71-I71/2)*L71-K71)/(S71+I71/2)</f>
        <v>0</v>
      </c>
      <c r="N71">
        <f>M71*(CB71+CC71)/1000.0</f>
        <v>0</v>
      </c>
      <c r="O71">
        <f>(BU71 - IF(AH71&gt;1, K71*BP71*100.0/(AJ71*CI71), 0))*(CB71+CC71)/1000.0</f>
        <v>0</v>
      </c>
      <c r="P71">
        <f>2.0/((1/R71-1/Q71)+SIGN(R71)*SQRT((1/R71-1/Q71)*(1/R71-1/Q71) + 4*BQ71/((BQ71+1)*(BQ71+1))*(2*1/R71*1/Q71-1/Q71*1/Q71)))</f>
        <v>0</v>
      </c>
      <c r="Q71">
        <f>IF(LEFT(BR71,1)&lt;&gt;"0",IF(LEFT(BR71,1)="1",3.0,BS71),$D$5+$E$5*(CI71*CB71/($K$5*1000))+$F$5*(CI71*CB71/($K$5*1000))*MAX(MIN(BP71,$J$5),$I$5)*MAX(MIN(BP71,$J$5),$I$5)+$G$5*MAX(MIN(BP71,$J$5),$I$5)*(CI71*CB71/($K$5*1000))+$H$5*(CI71*CB71/($K$5*1000))*(CI71*CB71/($K$5*1000)))</f>
        <v>0</v>
      </c>
      <c r="R71">
        <f>I71*(1000-(1000*0.61365*exp(17.502*V71/(240.97+V71))/(CB71+CC71)+BW71)/2)/(1000*0.61365*exp(17.502*V71/(240.97+V71))/(CB71+CC71)-BW71)</f>
        <v>0</v>
      </c>
      <c r="S71">
        <f>1/((BQ71+1)/(P71/1.6)+1/(Q71/1.37)) + BQ71/((BQ71+1)/(P71/1.6) + BQ71/(Q71/1.37))</f>
        <v>0</v>
      </c>
      <c r="T71">
        <f>(BM71*BO71)</f>
        <v>0</v>
      </c>
      <c r="U71">
        <f>(CD71+(T71+2*0.95*5.67E-8*(((CD71+$B$7)+273)^4-(CD71+273)^4)-44100*I71)/(1.84*29.3*Q71+8*0.95*5.67E-8*(CD71+273)^3))</f>
        <v>0</v>
      </c>
      <c r="V71">
        <f>($C$7*CE71+$D$7*CF71+$E$7*U71)</f>
        <v>0</v>
      </c>
      <c r="W71">
        <f>0.61365*exp(17.502*V71/(240.97+V71))</f>
        <v>0</v>
      </c>
      <c r="X71">
        <f>(Y71/Z71*100)</f>
        <v>0</v>
      </c>
      <c r="Y71">
        <f>BW71*(CB71+CC71)/1000</f>
        <v>0</v>
      </c>
      <c r="Z71">
        <f>0.61365*exp(17.502*CD71/(240.97+CD71))</f>
        <v>0</v>
      </c>
      <c r="AA71">
        <f>(W71-BW71*(CB71+CC71)/1000)</f>
        <v>0</v>
      </c>
      <c r="AB71">
        <f>(-I71*44100)</f>
        <v>0</v>
      </c>
      <c r="AC71">
        <f>2*29.3*Q71*0.92*(CD71-V71)</f>
        <v>0</v>
      </c>
      <c r="AD71">
        <f>2*0.95*5.67E-8*(((CD71+$B$7)+273)^4-(V71+273)^4)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MAX(0,($B$13+$C$13*CI71)/(1+$D$13*CI71)*CB71/(CD71+273)*$E$13)</f>
        <v>0</v>
      </c>
      <c r="AK71" t="s">
        <v>293</v>
      </c>
      <c r="AL71">
        <v>10143.9</v>
      </c>
      <c r="AM71">
        <v>715.476923076923</v>
      </c>
      <c r="AN71">
        <v>3262.08</v>
      </c>
      <c r="AO71">
        <f>1-AM71/AN71</f>
        <v>0</v>
      </c>
      <c r="AP71">
        <v>-0.577747479816223</v>
      </c>
      <c r="AQ71" t="s">
        <v>543</v>
      </c>
      <c r="AR71">
        <v>15358.6</v>
      </c>
      <c r="AS71">
        <v>1341.22692307692</v>
      </c>
      <c r="AT71">
        <v>1627.17</v>
      </c>
      <c r="AU71">
        <f>1-AS71/AT71</f>
        <v>0</v>
      </c>
      <c r="AV71">
        <v>0.5</v>
      </c>
      <c r="AW71">
        <f>BM71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 t="s">
        <v>544</v>
      </c>
      <c r="BC71">
        <v>1341.22692307692</v>
      </c>
      <c r="BD71">
        <v>989.63</v>
      </c>
      <c r="BE71">
        <f>1-BD71/AT71</f>
        <v>0</v>
      </c>
      <c r="BF71">
        <f>(AT71-BC71)/(AT71-BD71)</f>
        <v>0</v>
      </c>
      <c r="BG71">
        <f>(AN71-AT71)/(AN71-BD71)</f>
        <v>0</v>
      </c>
      <c r="BH71">
        <f>(AT71-BC71)/(AT71-AM71)</f>
        <v>0</v>
      </c>
      <c r="BI71">
        <f>(AN71-AT71)/(AN71-AM71)</f>
        <v>0</v>
      </c>
      <c r="BJ71">
        <f>(BF71*BD71/BC71)</f>
        <v>0</v>
      </c>
      <c r="BK71">
        <f>(1-BJ71)</f>
        <v>0</v>
      </c>
      <c r="BL71">
        <f>$B$11*CJ71+$C$11*CK71+$F$11*CL71*(1-CO71)</f>
        <v>0</v>
      </c>
      <c r="BM71">
        <f>BL71*BN71</f>
        <v>0</v>
      </c>
      <c r="BN71">
        <f>($B$11*$D$9+$C$11*$D$9+$F$11*((CY71+CQ71)/MAX(CY71+CQ71+CZ71, 0.1)*$I$9+CZ71/MAX(CY71+CQ71+CZ71, 0.1)*$J$9))/($B$11+$C$11+$F$11)</f>
        <v>0</v>
      </c>
      <c r="BO71">
        <f>($B$11*$K$9+$C$11*$K$9+$F$11*((CY71+CQ71)/MAX(CY71+CQ71+CZ71, 0.1)*$P$9+CZ71/MAX(CY71+CQ71+CZ71, 0.1)*$Q$9))/($B$11+$C$11+$F$11)</f>
        <v>0</v>
      </c>
      <c r="BP71">
        <v>6</v>
      </c>
      <c r="BQ71">
        <v>0.5</v>
      </c>
      <c r="BR71" t="s">
        <v>296</v>
      </c>
      <c r="BS71">
        <v>2</v>
      </c>
      <c r="BT71">
        <v>1607293133.85</v>
      </c>
      <c r="BU71">
        <v>386.975233333333</v>
      </c>
      <c r="BV71">
        <v>399.991366666667</v>
      </c>
      <c r="BW71">
        <v>32.7904366666667</v>
      </c>
      <c r="BX71">
        <v>28.4724066666667</v>
      </c>
      <c r="BY71">
        <v>386.648133333333</v>
      </c>
      <c r="BZ71">
        <v>32.0353066666667</v>
      </c>
      <c r="CA71">
        <v>500.180566666667</v>
      </c>
      <c r="CB71">
        <v>102.086033333333</v>
      </c>
      <c r="CC71">
        <v>0.10002783</v>
      </c>
      <c r="CD71">
        <v>39.72303</v>
      </c>
      <c r="CE71">
        <v>39.5456033333333</v>
      </c>
      <c r="CF71">
        <v>999.9</v>
      </c>
      <c r="CG71">
        <v>0</v>
      </c>
      <c r="CH71">
        <v>0</v>
      </c>
      <c r="CI71">
        <v>9996.78766666667</v>
      </c>
      <c r="CJ71">
        <v>0</v>
      </c>
      <c r="CK71">
        <v>209.848033333333</v>
      </c>
      <c r="CL71">
        <v>1399.96333333333</v>
      </c>
      <c r="CM71">
        <v>0.899997433333333</v>
      </c>
      <c r="CN71">
        <v>0.100002646666667</v>
      </c>
      <c r="CO71">
        <v>0</v>
      </c>
      <c r="CP71">
        <v>1340.73333333333</v>
      </c>
      <c r="CQ71">
        <v>4.99948</v>
      </c>
      <c r="CR71">
        <v>19446.42</v>
      </c>
      <c r="CS71">
        <v>11417.2633333333</v>
      </c>
      <c r="CT71">
        <v>48.9497333333333</v>
      </c>
      <c r="CU71">
        <v>50.2416</v>
      </c>
      <c r="CV71">
        <v>49.6268666666667</v>
      </c>
      <c r="CW71">
        <v>50.1018333333333</v>
      </c>
      <c r="CX71">
        <v>51.7852</v>
      </c>
      <c r="CY71">
        <v>1255.46366666667</v>
      </c>
      <c r="CZ71">
        <v>139.5</v>
      </c>
      <c r="DA71">
        <v>0</v>
      </c>
      <c r="DB71">
        <v>287.399999856949</v>
      </c>
      <c r="DC71">
        <v>0</v>
      </c>
      <c r="DD71">
        <v>1341.22692307692</v>
      </c>
      <c r="DE71">
        <v>-1137.89811985199</v>
      </c>
      <c r="DF71">
        <v>-15875.60342145</v>
      </c>
      <c r="DG71">
        <v>19453.7384615385</v>
      </c>
      <c r="DH71">
        <v>15</v>
      </c>
      <c r="DI71">
        <v>1607292931</v>
      </c>
      <c r="DJ71" t="s">
        <v>545</v>
      </c>
      <c r="DK71">
        <v>1607292930</v>
      </c>
      <c r="DL71">
        <v>1607292931</v>
      </c>
      <c r="DM71">
        <v>3</v>
      </c>
      <c r="DN71">
        <v>0.089</v>
      </c>
      <c r="DO71">
        <v>-0.152</v>
      </c>
      <c r="DP71">
        <v>0.317</v>
      </c>
      <c r="DQ71">
        <v>0.409</v>
      </c>
      <c r="DR71">
        <v>400</v>
      </c>
      <c r="DS71">
        <v>29</v>
      </c>
      <c r="DT71">
        <v>0.32</v>
      </c>
      <c r="DU71">
        <v>0.19</v>
      </c>
      <c r="DV71">
        <v>9.40625782677333</v>
      </c>
      <c r="DW71">
        <v>0.110907690440049</v>
      </c>
      <c r="DX71">
        <v>0.0265181460612402</v>
      </c>
      <c r="DY71">
        <v>1</v>
      </c>
      <c r="DZ71">
        <v>-12.9997580645161</v>
      </c>
      <c r="EA71">
        <v>-0.978837096774184</v>
      </c>
      <c r="EB71">
        <v>0.0805892203397178</v>
      </c>
      <c r="EC71">
        <v>0</v>
      </c>
      <c r="ED71">
        <v>4.28983612903226</v>
      </c>
      <c r="EE71">
        <v>2.14096209677418</v>
      </c>
      <c r="EF71">
        <v>0.16098783014869</v>
      </c>
      <c r="EG71">
        <v>0</v>
      </c>
      <c r="EH71">
        <v>1</v>
      </c>
      <c r="EI71">
        <v>3</v>
      </c>
      <c r="EJ71" t="s">
        <v>333</v>
      </c>
      <c r="EK71">
        <v>100</v>
      </c>
      <c r="EL71">
        <v>100</v>
      </c>
      <c r="EM71">
        <v>0.327</v>
      </c>
      <c r="EN71">
        <v>0.7658</v>
      </c>
      <c r="EO71">
        <v>0.4845</v>
      </c>
      <c r="EP71">
        <v>-1.60437e-05</v>
      </c>
      <c r="EQ71">
        <v>-1.15306e-06</v>
      </c>
      <c r="ER71">
        <v>3.65813e-10</v>
      </c>
      <c r="ES71">
        <v>0.408519999999999</v>
      </c>
      <c r="ET71">
        <v>0</v>
      </c>
      <c r="EU71">
        <v>0</v>
      </c>
      <c r="EV71">
        <v>0</v>
      </c>
      <c r="EW71">
        <v>18</v>
      </c>
      <c r="EX71">
        <v>2225</v>
      </c>
      <c r="EY71">
        <v>1</v>
      </c>
      <c r="EZ71">
        <v>25</v>
      </c>
      <c r="FA71">
        <v>3.5</v>
      </c>
      <c r="FB71">
        <v>3.5</v>
      </c>
      <c r="FC71">
        <v>2</v>
      </c>
      <c r="FD71">
        <v>510.522</v>
      </c>
      <c r="FE71">
        <v>499.382</v>
      </c>
      <c r="FF71">
        <v>38.6704</v>
      </c>
      <c r="FG71">
        <v>37.2058</v>
      </c>
      <c r="FH71">
        <v>29.9999</v>
      </c>
      <c r="FI71">
        <v>36.9219</v>
      </c>
      <c r="FJ71">
        <v>36.9306</v>
      </c>
      <c r="FK71">
        <v>19.4531</v>
      </c>
      <c r="FL71">
        <v>0</v>
      </c>
      <c r="FM71">
        <v>100</v>
      </c>
      <c r="FN71">
        <v>-999.9</v>
      </c>
      <c r="FO71">
        <v>400</v>
      </c>
      <c r="FP71">
        <v>34.5447</v>
      </c>
      <c r="FQ71">
        <v>97.3446</v>
      </c>
      <c r="FR71">
        <v>101.704</v>
      </c>
    </row>
    <row r="72" spans="1:174">
      <c r="A72">
        <v>56</v>
      </c>
      <c r="B72">
        <v>1607293324.1</v>
      </c>
      <c r="C72">
        <v>9851.5</v>
      </c>
      <c r="D72" t="s">
        <v>546</v>
      </c>
      <c r="E72" t="s">
        <v>547</v>
      </c>
      <c r="F72" t="s">
        <v>542</v>
      </c>
      <c r="G72" t="s">
        <v>395</v>
      </c>
      <c r="H72">
        <v>1607293316.35</v>
      </c>
      <c r="I72">
        <f>(J72)/1000</f>
        <v>0</v>
      </c>
      <c r="J72">
        <f>1000*CA72*AH72*(BW72-BX72)/(100*BP72*(1000-AH72*BW72))</f>
        <v>0</v>
      </c>
      <c r="K72">
        <f>CA72*AH72*(BV72-BU72*(1000-AH72*BX72)/(1000-AH72*BW72))/(100*BP72)</f>
        <v>0</v>
      </c>
      <c r="L72">
        <f>BU72 - IF(AH72&gt;1, K72*BP72*100.0/(AJ72*CI72), 0)</f>
        <v>0</v>
      </c>
      <c r="M72">
        <f>((S72-I72/2)*L72-K72)/(S72+I72/2)</f>
        <v>0</v>
      </c>
      <c r="N72">
        <f>M72*(CB72+CC72)/1000.0</f>
        <v>0</v>
      </c>
      <c r="O72">
        <f>(BU72 - IF(AH72&gt;1, K72*BP72*100.0/(AJ72*CI72), 0))*(CB72+CC72)/1000.0</f>
        <v>0</v>
      </c>
      <c r="P72">
        <f>2.0/((1/R72-1/Q72)+SIGN(R72)*SQRT((1/R72-1/Q72)*(1/R72-1/Q72) + 4*BQ72/((BQ72+1)*(BQ72+1))*(2*1/R72*1/Q72-1/Q72*1/Q72)))</f>
        <v>0</v>
      </c>
      <c r="Q72">
        <f>IF(LEFT(BR72,1)&lt;&gt;"0",IF(LEFT(BR72,1)="1",3.0,BS72),$D$5+$E$5*(CI72*CB72/($K$5*1000))+$F$5*(CI72*CB72/($K$5*1000))*MAX(MIN(BP72,$J$5),$I$5)*MAX(MIN(BP72,$J$5),$I$5)+$G$5*MAX(MIN(BP72,$J$5),$I$5)*(CI72*CB72/($K$5*1000))+$H$5*(CI72*CB72/($K$5*1000))*(CI72*CB72/($K$5*1000)))</f>
        <v>0</v>
      </c>
      <c r="R72">
        <f>I72*(1000-(1000*0.61365*exp(17.502*V72/(240.97+V72))/(CB72+CC72)+BW72)/2)/(1000*0.61365*exp(17.502*V72/(240.97+V72))/(CB72+CC72)-BW72)</f>
        <v>0</v>
      </c>
      <c r="S72">
        <f>1/((BQ72+1)/(P72/1.6)+1/(Q72/1.37)) + BQ72/((BQ72+1)/(P72/1.6) + BQ72/(Q72/1.37))</f>
        <v>0</v>
      </c>
      <c r="T72">
        <f>(BM72*BO72)</f>
        <v>0</v>
      </c>
      <c r="U72">
        <f>(CD72+(T72+2*0.95*5.67E-8*(((CD72+$B$7)+273)^4-(CD72+273)^4)-44100*I72)/(1.84*29.3*Q72+8*0.95*5.67E-8*(CD72+273)^3))</f>
        <v>0</v>
      </c>
      <c r="V72">
        <f>($C$7*CE72+$D$7*CF72+$E$7*U72)</f>
        <v>0</v>
      </c>
      <c r="W72">
        <f>0.61365*exp(17.502*V72/(240.97+V72))</f>
        <v>0</v>
      </c>
      <c r="X72">
        <f>(Y72/Z72*100)</f>
        <v>0</v>
      </c>
      <c r="Y72">
        <f>BW72*(CB72+CC72)/1000</f>
        <v>0</v>
      </c>
      <c r="Z72">
        <f>0.61365*exp(17.502*CD72/(240.97+CD72))</f>
        <v>0</v>
      </c>
      <c r="AA72">
        <f>(W72-BW72*(CB72+CC72)/1000)</f>
        <v>0</v>
      </c>
      <c r="AB72">
        <f>(-I72*44100)</f>
        <v>0</v>
      </c>
      <c r="AC72">
        <f>2*29.3*Q72*0.92*(CD72-V72)</f>
        <v>0</v>
      </c>
      <c r="AD72">
        <f>2*0.95*5.67E-8*(((CD72+$B$7)+273)^4-(V72+273)^4)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MAX(0,($B$13+$C$13*CI72)/(1+$D$13*CI72)*CB72/(CD72+273)*$E$13)</f>
        <v>0</v>
      </c>
      <c r="AK72" t="s">
        <v>293</v>
      </c>
      <c r="AL72">
        <v>10143.9</v>
      </c>
      <c r="AM72">
        <v>715.476923076923</v>
      </c>
      <c r="AN72">
        <v>3262.08</v>
      </c>
      <c r="AO72">
        <f>1-AM72/AN72</f>
        <v>0</v>
      </c>
      <c r="AP72">
        <v>-0.577747479816223</v>
      </c>
      <c r="AQ72" t="s">
        <v>548</v>
      </c>
      <c r="AR72">
        <v>15369.8</v>
      </c>
      <c r="AS72">
        <v>1040.5276</v>
      </c>
      <c r="AT72">
        <v>1413.9</v>
      </c>
      <c r="AU72">
        <f>1-AS72/AT72</f>
        <v>0</v>
      </c>
      <c r="AV72">
        <v>0.5</v>
      </c>
      <c r="AW72">
        <f>BM72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 t="s">
        <v>549</v>
      </c>
      <c r="BC72">
        <v>1040.5276</v>
      </c>
      <c r="BD72">
        <v>777.68</v>
      </c>
      <c r="BE72">
        <f>1-BD72/AT72</f>
        <v>0</v>
      </c>
      <c r="BF72">
        <f>(AT72-BC72)/(AT72-BD72)</f>
        <v>0</v>
      </c>
      <c r="BG72">
        <f>(AN72-AT72)/(AN72-BD72)</f>
        <v>0</v>
      </c>
      <c r="BH72">
        <f>(AT72-BC72)/(AT72-AM72)</f>
        <v>0</v>
      </c>
      <c r="BI72">
        <f>(AN72-AT72)/(AN72-AM72)</f>
        <v>0</v>
      </c>
      <c r="BJ72">
        <f>(BF72*BD72/BC72)</f>
        <v>0</v>
      </c>
      <c r="BK72">
        <f>(1-BJ72)</f>
        <v>0</v>
      </c>
      <c r="BL72">
        <f>$B$11*CJ72+$C$11*CK72+$F$11*CL72*(1-CO72)</f>
        <v>0</v>
      </c>
      <c r="BM72">
        <f>BL72*BN72</f>
        <v>0</v>
      </c>
      <c r="BN72">
        <f>($B$11*$D$9+$C$11*$D$9+$F$11*((CY72+CQ72)/MAX(CY72+CQ72+CZ72, 0.1)*$I$9+CZ72/MAX(CY72+CQ72+CZ72, 0.1)*$J$9))/($B$11+$C$11+$F$11)</f>
        <v>0</v>
      </c>
      <c r="BO72">
        <f>($B$11*$K$9+$C$11*$K$9+$F$11*((CY72+CQ72)/MAX(CY72+CQ72+CZ72, 0.1)*$P$9+CZ72/MAX(CY72+CQ72+CZ72, 0.1)*$Q$9))/($B$11+$C$11+$F$11)</f>
        <v>0</v>
      </c>
      <c r="BP72">
        <v>6</v>
      </c>
      <c r="BQ72">
        <v>0.5</v>
      </c>
      <c r="BR72" t="s">
        <v>296</v>
      </c>
      <c r="BS72">
        <v>2</v>
      </c>
      <c r="BT72">
        <v>1607293316.35</v>
      </c>
      <c r="BU72">
        <v>384.781733333333</v>
      </c>
      <c r="BV72">
        <v>400.012033333333</v>
      </c>
      <c r="BW72">
        <v>33.7864433333333</v>
      </c>
      <c r="BX72">
        <v>28.40149</v>
      </c>
      <c r="BY72">
        <v>384.4529</v>
      </c>
      <c r="BZ72">
        <v>32.9831833333333</v>
      </c>
      <c r="CA72">
        <v>500.2136</v>
      </c>
      <c r="CB72">
        <v>102.0846</v>
      </c>
      <c r="CC72">
        <v>0.100031983333333</v>
      </c>
      <c r="CD72">
        <v>39.7295266666667</v>
      </c>
      <c r="CE72">
        <v>39.1327333333333</v>
      </c>
      <c r="CF72">
        <v>999.9</v>
      </c>
      <c r="CG72">
        <v>0</v>
      </c>
      <c r="CH72">
        <v>0</v>
      </c>
      <c r="CI72">
        <v>10000.0673333333</v>
      </c>
      <c r="CJ72">
        <v>0</v>
      </c>
      <c r="CK72">
        <v>131.295366666667</v>
      </c>
      <c r="CL72">
        <v>1400.009</v>
      </c>
      <c r="CM72">
        <v>0.899993533333333</v>
      </c>
      <c r="CN72">
        <v>0.100006983333333</v>
      </c>
      <c r="CO72">
        <v>0</v>
      </c>
      <c r="CP72">
        <v>1043.21566666667</v>
      </c>
      <c r="CQ72">
        <v>4.99948</v>
      </c>
      <c r="CR72">
        <v>15313.0166666667</v>
      </c>
      <c r="CS72">
        <v>11417.6233333333</v>
      </c>
      <c r="CT72">
        <v>48.8497333333333</v>
      </c>
      <c r="CU72">
        <v>50.1291333333333</v>
      </c>
      <c r="CV72">
        <v>49.4916</v>
      </c>
      <c r="CW72">
        <v>50.0332</v>
      </c>
      <c r="CX72">
        <v>51.654</v>
      </c>
      <c r="CY72">
        <v>1255.5</v>
      </c>
      <c r="CZ72">
        <v>139.510333333333</v>
      </c>
      <c r="DA72">
        <v>0</v>
      </c>
      <c r="DB72">
        <v>181.800000190735</v>
      </c>
      <c r="DC72">
        <v>0</v>
      </c>
      <c r="DD72">
        <v>1040.5276</v>
      </c>
      <c r="DE72">
        <v>-266.12769189673</v>
      </c>
      <c r="DF72">
        <v>-3531.00768679164</v>
      </c>
      <c r="DG72">
        <v>15277.344</v>
      </c>
      <c r="DH72">
        <v>15</v>
      </c>
      <c r="DI72">
        <v>1607292931</v>
      </c>
      <c r="DJ72" t="s">
        <v>545</v>
      </c>
      <c r="DK72">
        <v>1607292930</v>
      </c>
      <c r="DL72">
        <v>1607292931</v>
      </c>
      <c r="DM72">
        <v>3</v>
      </c>
      <c r="DN72">
        <v>0.089</v>
      </c>
      <c r="DO72">
        <v>-0.152</v>
      </c>
      <c r="DP72">
        <v>0.317</v>
      </c>
      <c r="DQ72">
        <v>0.409</v>
      </c>
      <c r="DR72">
        <v>400</v>
      </c>
      <c r="DS72">
        <v>29</v>
      </c>
      <c r="DT72">
        <v>0.32</v>
      </c>
      <c r="DU72">
        <v>0.19</v>
      </c>
      <c r="DV72">
        <v>10.9205227113437</v>
      </c>
      <c r="DW72">
        <v>-0.686758211516514</v>
      </c>
      <c r="DX72">
        <v>0.0555734170163</v>
      </c>
      <c r="DY72">
        <v>0</v>
      </c>
      <c r="DZ72">
        <v>-15.2331451612903</v>
      </c>
      <c r="EA72">
        <v>0.392956451612932</v>
      </c>
      <c r="EB72">
        <v>0.0376854283356969</v>
      </c>
      <c r="EC72">
        <v>0</v>
      </c>
      <c r="ED72">
        <v>5.38024419354839</v>
      </c>
      <c r="EE72">
        <v>1.01197403225806</v>
      </c>
      <c r="EF72">
        <v>0.0757351619354042</v>
      </c>
      <c r="EG72">
        <v>0</v>
      </c>
      <c r="EH72">
        <v>0</v>
      </c>
      <c r="EI72">
        <v>3</v>
      </c>
      <c r="EJ72" t="s">
        <v>298</v>
      </c>
      <c r="EK72">
        <v>100</v>
      </c>
      <c r="EL72">
        <v>100</v>
      </c>
      <c r="EM72">
        <v>0.329</v>
      </c>
      <c r="EN72">
        <v>0.8087</v>
      </c>
      <c r="EO72">
        <v>0.4845</v>
      </c>
      <c r="EP72">
        <v>-1.60437e-05</v>
      </c>
      <c r="EQ72">
        <v>-1.15306e-06</v>
      </c>
      <c r="ER72">
        <v>3.65813e-10</v>
      </c>
      <c r="ES72">
        <v>0.408519999999999</v>
      </c>
      <c r="ET72">
        <v>0</v>
      </c>
      <c r="EU72">
        <v>0</v>
      </c>
      <c r="EV72">
        <v>0</v>
      </c>
      <c r="EW72">
        <v>18</v>
      </c>
      <c r="EX72">
        <v>2225</v>
      </c>
      <c r="EY72">
        <v>1</v>
      </c>
      <c r="EZ72">
        <v>25</v>
      </c>
      <c r="FA72">
        <v>6.6</v>
      </c>
      <c r="FB72">
        <v>6.6</v>
      </c>
      <c r="FC72">
        <v>2</v>
      </c>
      <c r="FD72">
        <v>509.048</v>
      </c>
      <c r="FE72">
        <v>499.669</v>
      </c>
      <c r="FF72">
        <v>38.6475</v>
      </c>
      <c r="FG72">
        <v>37.2245</v>
      </c>
      <c r="FH72">
        <v>30.0005</v>
      </c>
      <c r="FI72">
        <v>36.9601</v>
      </c>
      <c r="FJ72">
        <v>36.9701</v>
      </c>
      <c r="FK72">
        <v>19.4509</v>
      </c>
      <c r="FL72">
        <v>0</v>
      </c>
      <c r="FM72">
        <v>100</v>
      </c>
      <c r="FN72">
        <v>-999.9</v>
      </c>
      <c r="FO72">
        <v>400</v>
      </c>
      <c r="FP72">
        <v>32.5489</v>
      </c>
      <c r="FQ72">
        <v>97.3335</v>
      </c>
      <c r="FR72">
        <v>101.685</v>
      </c>
    </row>
    <row r="73" spans="1:174">
      <c r="A73">
        <v>57</v>
      </c>
      <c r="B73">
        <v>1607293473.1</v>
      </c>
      <c r="C73">
        <v>10000.5</v>
      </c>
      <c r="D73" t="s">
        <v>550</v>
      </c>
      <c r="E73" t="s">
        <v>551</v>
      </c>
      <c r="F73" t="s">
        <v>352</v>
      </c>
      <c r="G73" t="s">
        <v>292</v>
      </c>
      <c r="H73">
        <v>1607293465.1</v>
      </c>
      <c r="I73">
        <f>(J73)/1000</f>
        <v>0</v>
      </c>
      <c r="J73">
        <f>1000*CA73*AH73*(BW73-BX73)/(100*BP73*(1000-AH73*BW73))</f>
        <v>0</v>
      </c>
      <c r="K73">
        <f>CA73*AH73*(BV73-BU73*(1000-AH73*BX73)/(1000-AH73*BW73))/(100*BP73)</f>
        <v>0</v>
      </c>
      <c r="L73">
        <f>BU73 - IF(AH73&gt;1, K73*BP73*100.0/(AJ73*CI73), 0)</f>
        <v>0</v>
      </c>
      <c r="M73">
        <f>((S73-I73/2)*L73-K73)/(S73+I73/2)</f>
        <v>0</v>
      </c>
      <c r="N73">
        <f>M73*(CB73+CC73)/1000.0</f>
        <v>0</v>
      </c>
      <c r="O73">
        <f>(BU73 - IF(AH73&gt;1, K73*BP73*100.0/(AJ73*CI73), 0))*(CB73+CC73)/1000.0</f>
        <v>0</v>
      </c>
      <c r="P73">
        <f>2.0/((1/R73-1/Q73)+SIGN(R73)*SQRT((1/R73-1/Q73)*(1/R73-1/Q73) + 4*BQ73/((BQ73+1)*(BQ73+1))*(2*1/R73*1/Q73-1/Q73*1/Q73)))</f>
        <v>0</v>
      </c>
      <c r="Q73">
        <f>IF(LEFT(BR73,1)&lt;&gt;"0",IF(LEFT(BR73,1)="1",3.0,BS73),$D$5+$E$5*(CI73*CB73/($K$5*1000))+$F$5*(CI73*CB73/($K$5*1000))*MAX(MIN(BP73,$J$5),$I$5)*MAX(MIN(BP73,$J$5),$I$5)+$G$5*MAX(MIN(BP73,$J$5),$I$5)*(CI73*CB73/($K$5*1000))+$H$5*(CI73*CB73/($K$5*1000))*(CI73*CB73/($K$5*1000)))</f>
        <v>0</v>
      </c>
      <c r="R73">
        <f>I73*(1000-(1000*0.61365*exp(17.502*V73/(240.97+V73))/(CB73+CC73)+BW73)/2)/(1000*0.61365*exp(17.502*V73/(240.97+V73))/(CB73+CC73)-BW73)</f>
        <v>0</v>
      </c>
      <c r="S73">
        <f>1/((BQ73+1)/(P73/1.6)+1/(Q73/1.37)) + BQ73/((BQ73+1)/(P73/1.6) + BQ73/(Q73/1.37))</f>
        <v>0</v>
      </c>
      <c r="T73">
        <f>(BM73*BO73)</f>
        <v>0</v>
      </c>
      <c r="U73">
        <f>(CD73+(T73+2*0.95*5.67E-8*(((CD73+$B$7)+273)^4-(CD73+273)^4)-44100*I73)/(1.84*29.3*Q73+8*0.95*5.67E-8*(CD73+273)^3))</f>
        <v>0</v>
      </c>
      <c r="V73">
        <f>($C$7*CE73+$D$7*CF73+$E$7*U73)</f>
        <v>0</v>
      </c>
      <c r="W73">
        <f>0.61365*exp(17.502*V73/(240.97+V73))</f>
        <v>0</v>
      </c>
      <c r="X73">
        <f>(Y73/Z73*100)</f>
        <v>0</v>
      </c>
      <c r="Y73">
        <f>BW73*(CB73+CC73)/1000</f>
        <v>0</v>
      </c>
      <c r="Z73">
        <f>0.61365*exp(17.502*CD73/(240.97+CD73))</f>
        <v>0</v>
      </c>
      <c r="AA73">
        <f>(W73-BW73*(CB73+CC73)/1000)</f>
        <v>0</v>
      </c>
      <c r="AB73">
        <f>(-I73*44100)</f>
        <v>0</v>
      </c>
      <c r="AC73">
        <f>2*29.3*Q73*0.92*(CD73-V73)</f>
        <v>0</v>
      </c>
      <c r="AD73">
        <f>2*0.95*5.67E-8*(((CD73+$B$7)+273)^4-(V73+273)^4)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MAX(0,($B$13+$C$13*CI73)/(1+$D$13*CI73)*CB73/(CD73+273)*$E$13)</f>
        <v>0</v>
      </c>
      <c r="AK73" t="s">
        <v>293</v>
      </c>
      <c r="AL73">
        <v>10143.9</v>
      </c>
      <c r="AM73">
        <v>715.476923076923</v>
      </c>
      <c r="AN73">
        <v>3262.08</v>
      </c>
      <c r="AO73">
        <f>1-AM73/AN73</f>
        <v>0</v>
      </c>
      <c r="AP73">
        <v>-0.577747479816223</v>
      </c>
      <c r="AQ73" t="s">
        <v>552</v>
      </c>
      <c r="AR73">
        <v>15356</v>
      </c>
      <c r="AS73">
        <v>824.68416</v>
      </c>
      <c r="AT73">
        <v>947.2</v>
      </c>
      <c r="AU73">
        <f>1-AS73/AT73</f>
        <v>0</v>
      </c>
      <c r="AV73">
        <v>0.5</v>
      </c>
      <c r="AW73">
        <f>BM73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 t="s">
        <v>553</v>
      </c>
      <c r="BC73">
        <v>824.68416</v>
      </c>
      <c r="BD73">
        <v>552.67</v>
      </c>
      <c r="BE73">
        <f>1-BD73/AT73</f>
        <v>0</v>
      </c>
      <c r="BF73">
        <f>(AT73-BC73)/(AT73-BD73)</f>
        <v>0</v>
      </c>
      <c r="BG73">
        <f>(AN73-AT73)/(AN73-BD73)</f>
        <v>0</v>
      </c>
      <c r="BH73">
        <f>(AT73-BC73)/(AT73-AM73)</f>
        <v>0</v>
      </c>
      <c r="BI73">
        <f>(AN73-AT73)/(AN73-AM73)</f>
        <v>0</v>
      </c>
      <c r="BJ73">
        <f>(BF73*BD73/BC73)</f>
        <v>0</v>
      </c>
      <c r="BK73">
        <f>(1-BJ73)</f>
        <v>0</v>
      </c>
      <c r="BL73">
        <f>$B$11*CJ73+$C$11*CK73+$F$11*CL73*(1-CO73)</f>
        <v>0</v>
      </c>
      <c r="BM73">
        <f>BL73*BN73</f>
        <v>0</v>
      </c>
      <c r="BN73">
        <f>($B$11*$D$9+$C$11*$D$9+$F$11*((CY73+CQ73)/MAX(CY73+CQ73+CZ73, 0.1)*$I$9+CZ73/MAX(CY73+CQ73+CZ73, 0.1)*$J$9))/($B$11+$C$11+$F$11)</f>
        <v>0</v>
      </c>
      <c r="BO73">
        <f>($B$11*$K$9+$C$11*$K$9+$F$11*((CY73+CQ73)/MAX(CY73+CQ73+CZ73, 0.1)*$P$9+CZ73/MAX(CY73+CQ73+CZ73, 0.1)*$Q$9))/($B$11+$C$11+$F$11)</f>
        <v>0</v>
      </c>
      <c r="BP73">
        <v>6</v>
      </c>
      <c r="BQ73">
        <v>0.5</v>
      </c>
      <c r="BR73" t="s">
        <v>296</v>
      </c>
      <c r="BS73">
        <v>2</v>
      </c>
      <c r="BT73">
        <v>1607293465.1</v>
      </c>
      <c r="BU73">
        <v>400.361709677419</v>
      </c>
      <c r="BV73">
        <v>400.030387096774</v>
      </c>
      <c r="BW73">
        <v>28.4989580645161</v>
      </c>
      <c r="BX73">
        <v>28.4503451612903</v>
      </c>
      <c r="BY73">
        <v>400.044677419355</v>
      </c>
      <c r="BZ73">
        <v>27.9501677419355</v>
      </c>
      <c r="CA73">
        <v>500.209741935484</v>
      </c>
      <c r="CB73">
        <v>102.087580645161</v>
      </c>
      <c r="CC73">
        <v>0.10001094516129</v>
      </c>
      <c r="CD73">
        <v>39.6324451612903</v>
      </c>
      <c r="CE73">
        <v>39.6915838709677</v>
      </c>
      <c r="CF73">
        <v>999.9</v>
      </c>
      <c r="CG73">
        <v>0</v>
      </c>
      <c r="CH73">
        <v>0</v>
      </c>
      <c r="CI73">
        <v>10002.4803225806</v>
      </c>
      <c r="CJ73">
        <v>0</v>
      </c>
      <c r="CK73">
        <v>149.692967741936</v>
      </c>
      <c r="CL73">
        <v>1399.9635483871</v>
      </c>
      <c r="CM73">
        <v>0.899995741935484</v>
      </c>
      <c r="CN73">
        <v>0.100004264516129</v>
      </c>
      <c r="CO73">
        <v>0</v>
      </c>
      <c r="CP73">
        <v>826.144451612903</v>
      </c>
      <c r="CQ73">
        <v>4.99948</v>
      </c>
      <c r="CR73">
        <v>12558.3193548387</v>
      </c>
      <c r="CS73">
        <v>11417.2709677419</v>
      </c>
      <c r="CT73">
        <v>48.911</v>
      </c>
      <c r="CU73">
        <v>50.066064516129</v>
      </c>
      <c r="CV73">
        <v>49.5</v>
      </c>
      <c r="CW73">
        <v>50.062</v>
      </c>
      <c r="CX73">
        <v>51.687</v>
      </c>
      <c r="CY73">
        <v>1255.46225806452</v>
      </c>
      <c r="CZ73">
        <v>139.501935483871</v>
      </c>
      <c r="DA73">
        <v>0</v>
      </c>
      <c r="DB73">
        <v>147.899999856949</v>
      </c>
      <c r="DC73">
        <v>0</v>
      </c>
      <c r="DD73">
        <v>824.68416</v>
      </c>
      <c r="DE73">
        <v>-148.764000230257</v>
      </c>
      <c r="DF73">
        <v>-2013.72307980526</v>
      </c>
      <c r="DG73">
        <v>12538.532</v>
      </c>
      <c r="DH73">
        <v>15</v>
      </c>
      <c r="DI73">
        <v>1607292931</v>
      </c>
      <c r="DJ73" t="s">
        <v>545</v>
      </c>
      <c r="DK73">
        <v>1607292930</v>
      </c>
      <c r="DL73">
        <v>1607292931</v>
      </c>
      <c r="DM73">
        <v>3</v>
      </c>
      <c r="DN73">
        <v>0.089</v>
      </c>
      <c r="DO73">
        <v>-0.152</v>
      </c>
      <c r="DP73">
        <v>0.317</v>
      </c>
      <c r="DQ73">
        <v>0.409</v>
      </c>
      <c r="DR73">
        <v>400</v>
      </c>
      <c r="DS73">
        <v>29</v>
      </c>
      <c r="DT73">
        <v>0.32</v>
      </c>
      <c r="DU73">
        <v>0.19</v>
      </c>
      <c r="DV73">
        <v>-0.301266255009534</v>
      </c>
      <c r="DW73">
        <v>0.994910912424816</v>
      </c>
      <c r="DX73">
        <v>0.0765831088794955</v>
      </c>
      <c r="DY73">
        <v>0</v>
      </c>
      <c r="DZ73">
        <v>0.331142387096774</v>
      </c>
      <c r="EA73">
        <v>-1.64950809677419</v>
      </c>
      <c r="EB73">
        <v>0.125719649688446</v>
      </c>
      <c r="EC73">
        <v>0</v>
      </c>
      <c r="ED73">
        <v>0.04860957</v>
      </c>
      <c r="EE73">
        <v>1.30423171935484</v>
      </c>
      <c r="EF73">
        <v>0.098711950881375</v>
      </c>
      <c r="EG73">
        <v>0</v>
      </c>
      <c r="EH73">
        <v>0</v>
      </c>
      <c r="EI73">
        <v>3</v>
      </c>
      <c r="EJ73" t="s">
        <v>298</v>
      </c>
      <c r="EK73">
        <v>100</v>
      </c>
      <c r="EL73">
        <v>100</v>
      </c>
      <c r="EM73">
        <v>0.317</v>
      </c>
      <c r="EN73">
        <v>0.5551</v>
      </c>
      <c r="EO73">
        <v>0.4845</v>
      </c>
      <c r="EP73">
        <v>-1.60437e-05</v>
      </c>
      <c r="EQ73">
        <v>-1.15306e-06</v>
      </c>
      <c r="ER73">
        <v>3.65813e-10</v>
      </c>
      <c r="ES73">
        <v>0.408519999999999</v>
      </c>
      <c r="ET73">
        <v>0</v>
      </c>
      <c r="EU73">
        <v>0</v>
      </c>
      <c r="EV73">
        <v>0</v>
      </c>
      <c r="EW73">
        <v>18</v>
      </c>
      <c r="EX73">
        <v>2225</v>
      </c>
      <c r="EY73">
        <v>1</v>
      </c>
      <c r="EZ73">
        <v>25</v>
      </c>
      <c r="FA73">
        <v>9.1</v>
      </c>
      <c r="FB73">
        <v>9</v>
      </c>
      <c r="FC73">
        <v>2</v>
      </c>
      <c r="FD73">
        <v>510.311</v>
      </c>
      <c r="FE73">
        <v>499.626</v>
      </c>
      <c r="FF73">
        <v>38.5396</v>
      </c>
      <c r="FG73">
        <v>37.2491</v>
      </c>
      <c r="FH73">
        <v>29.9998</v>
      </c>
      <c r="FI73">
        <v>36.9777</v>
      </c>
      <c r="FJ73">
        <v>36.9895</v>
      </c>
      <c r="FK73">
        <v>19.4478</v>
      </c>
      <c r="FL73">
        <v>0</v>
      </c>
      <c r="FM73">
        <v>100</v>
      </c>
      <c r="FN73">
        <v>-999.9</v>
      </c>
      <c r="FO73">
        <v>400</v>
      </c>
      <c r="FP73">
        <v>33.4454</v>
      </c>
      <c r="FQ73">
        <v>97.3279</v>
      </c>
      <c r="FR73">
        <v>101.674</v>
      </c>
    </row>
    <row r="74" spans="1:174">
      <c r="A74">
        <v>58</v>
      </c>
      <c r="B74">
        <v>1607293636.1</v>
      </c>
      <c r="C74">
        <v>10163.5</v>
      </c>
      <c r="D74" t="s">
        <v>554</v>
      </c>
      <c r="E74" t="s">
        <v>555</v>
      </c>
      <c r="F74" t="s">
        <v>352</v>
      </c>
      <c r="G74" t="s">
        <v>292</v>
      </c>
      <c r="H74">
        <v>1607293628.1</v>
      </c>
      <c r="I74">
        <f>(J74)/1000</f>
        <v>0</v>
      </c>
      <c r="J74">
        <f>1000*CA74*AH74*(BW74-BX74)/(100*BP74*(1000-AH74*BW74))</f>
        <v>0</v>
      </c>
      <c r="K74">
        <f>CA74*AH74*(BV74-BU74*(1000-AH74*BX74)/(1000-AH74*BW74))/(100*BP74)</f>
        <v>0</v>
      </c>
      <c r="L74">
        <f>BU74 - IF(AH74&gt;1, K74*BP74*100.0/(AJ74*CI74), 0)</f>
        <v>0</v>
      </c>
      <c r="M74">
        <f>((S74-I74/2)*L74-K74)/(S74+I74/2)</f>
        <v>0</v>
      </c>
      <c r="N74">
        <f>M74*(CB74+CC74)/1000.0</f>
        <v>0</v>
      </c>
      <c r="O74">
        <f>(BU74 - IF(AH74&gt;1, K74*BP74*100.0/(AJ74*CI74), 0))*(CB74+CC74)/1000.0</f>
        <v>0</v>
      </c>
      <c r="P74">
        <f>2.0/((1/R74-1/Q74)+SIGN(R74)*SQRT((1/R74-1/Q74)*(1/R74-1/Q74) + 4*BQ74/((BQ74+1)*(BQ74+1))*(2*1/R74*1/Q74-1/Q74*1/Q74)))</f>
        <v>0</v>
      </c>
      <c r="Q74">
        <f>IF(LEFT(BR74,1)&lt;&gt;"0",IF(LEFT(BR74,1)="1",3.0,BS74),$D$5+$E$5*(CI74*CB74/($K$5*1000))+$F$5*(CI74*CB74/($K$5*1000))*MAX(MIN(BP74,$J$5),$I$5)*MAX(MIN(BP74,$J$5),$I$5)+$G$5*MAX(MIN(BP74,$J$5),$I$5)*(CI74*CB74/($K$5*1000))+$H$5*(CI74*CB74/($K$5*1000))*(CI74*CB74/($K$5*1000)))</f>
        <v>0</v>
      </c>
      <c r="R74">
        <f>I74*(1000-(1000*0.61365*exp(17.502*V74/(240.97+V74))/(CB74+CC74)+BW74)/2)/(1000*0.61365*exp(17.502*V74/(240.97+V74))/(CB74+CC74)-BW74)</f>
        <v>0</v>
      </c>
      <c r="S74">
        <f>1/((BQ74+1)/(P74/1.6)+1/(Q74/1.37)) + BQ74/((BQ74+1)/(P74/1.6) + BQ74/(Q74/1.37))</f>
        <v>0</v>
      </c>
      <c r="T74">
        <f>(BM74*BO74)</f>
        <v>0</v>
      </c>
      <c r="U74">
        <f>(CD74+(T74+2*0.95*5.67E-8*(((CD74+$B$7)+273)^4-(CD74+273)^4)-44100*I74)/(1.84*29.3*Q74+8*0.95*5.67E-8*(CD74+273)^3))</f>
        <v>0</v>
      </c>
      <c r="V74">
        <f>($C$7*CE74+$D$7*CF74+$E$7*U74)</f>
        <v>0</v>
      </c>
      <c r="W74">
        <f>0.61365*exp(17.502*V74/(240.97+V74))</f>
        <v>0</v>
      </c>
      <c r="X74">
        <f>(Y74/Z74*100)</f>
        <v>0</v>
      </c>
      <c r="Y74">
        <f>BW74*(CB74+CC74)/1000</f>
        <v>0</v>
      </c>
      <c r="Z74">
        <f>0.61365*exp(17.502*CD74/(240.97+CD74))</f>
        <v>0</v>
      </c>
      <c r="AA74">
        <f>(W74-BW74*(CB74+CC74)/1000)</f>
        <v>0</v>
      </c>
      <c r="AB74">
        <f>(-I74*44100)</f>
        <v>0</v>
      </c>
      <c r="AC74">
        <f>2*29.3*Q74*0.92*(CD74-V74)</f>
        <v>0</v>
      </c>
      <c r="AD74">
        <f>2*0.95*5.67E-8*(((CD74+$B$7)+273)^4-(V74+273)^4)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MAX(0,($B$13+$C$13*CI74)/(1+$D$13*CI74)*CB74/(CD74+273)*$E$13)</f>
        <v>0</v>
      </c>
      <c r="AK74" t="s">
        <v>293</v>
      </c>
      <c r="AL74">
        <v>10143.9</v>
      </c>
      <c r="AM74">
        <v>715.476923076923</v>
      </c>
      <c r="AN74">
        <v>3262.08</v>
      </c>
      <c r="AO74">
        <f>1-AM74/AN74</f>
        <v>0</v>
      </c>
      <c r="AP74">
        <v>-0.577747479816223</v>
      </c>
      <c r="AQ74" t="s">
        <v>556</v>
      </c>
      <c r="AR74">
        <v>15367.3</v>
      </c>
      <c r="AS74">
        <v>1220.4384</v>
      </c>
      <c r="AT74">
        <v>1512.75</v>
      </c>
      <c r="AU74">
        <f>1-AS74/AT74</f>
        <v>0</v>
      </c>
      <c r="AV74">
        <v>0.5</v>
      </c>
      <c r="AW74">
        <f>BM74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 t="s">
        <v>557</v>
      </c>
      <c r="BC74">
        <v>1220.4384</v>
      </c>
      <c r="BD74">
        <v>809.19</v>
      </c>
      <c r="BE74">
        <f>1-BD74/AT74</f>
        <v>0</v>
      </c>
      <c r="BF74">
        <f>(AT74-BC74)/(AT74-BD74)</f>
        <v>0</v>
      </c>
      <c r="BG74">
        <f>(AN74-AT74)/(AN74-BD74)</f>
        <v>0</v>
      </c>
      <c r="BH74">
        <f>(AT74-BC74)/(AT74-AM74)</f>
        <v>0</v>
      </c>
      <c r="BI74">
        <f>(AN74-AT74)/(AN74-AM74)</f>
        <v>0</v>
      </c>
      <c r="BJ74">
        <f>(BF74*BD74/BC74)</f>
        <v>0</v>
      </c>
      <c r="BK74">
        <f>(1-BJ74)</f>
        <v>0</v>
      </c>
      <c r="BL74">
        <f>$B$11*CJ74+$C$11*CK74+$F$11*CL74*(1-CO74)</f>
        <v>0</v>
      </c>
      <c r="BM74">
        <f>BL74*BN74</f>
        <v>0</v>
      </c>
      <c r="BN74">
        <f>($B$11*$D$9+$C$11*$D$9+$F$11*((CY74+CQ74)/MAX(CY74+CQ74+CZ74, 0.1)*$I$9+CZ74/MAX(CY74+CQ74+CZ74, 0.1)*$J$9))/($B$11+$C$11+$F$11)</f>
        <v>0</v>
      </c>
      <c r="BO74">
        <f>($B$11*$K$9+$C$11*$K$9+$F$11*((CY74+CQ74)/MAX(CY74+CQ74+CZ74, 0.1)*$P$9+CZ74/MAX(CY74+CQ74+CZ74, 0.1)*$Q$9))/($B$11+$C$11+$F$11)</f>
        <v>0</v>
      </c>
      <c r="BP74">
        <v>6</v>
      </c>
      <c r="BQ74">
        <v>0.5</v>
      </c>
      <c r="BR74" t="s">
        <v>296</v>
      </c>
      <c r="BS74">
        <v>2</v>
      </c>
      <c r="BT74">
        <v>1607293628.1</v>
      </c>
      <c r="BU74">
        <v>391.273096774194</v>
      </c>
      <c r="BV74">
        <v>400.011193548387</v>
      </c>
      <c r="BW74">
        <v>31.1036709677419</v>
      </c>
      <c r="BX74">
        <v>28.3753129032258</v>
      </c>
      <c r="BY74">
        <v>390.949225806452</v>
      </c>
      <c r="BZ74">
        <v>30.4300774193548</v>
      </c>
      <c r="CA74">
        <v>500.206419354839</v>
      </c>
      <c r="CB74">
        <v>102.085580645161</v>
      </c>
      <c r="CC74">
        <v>0.0999938419354839</v>
      </c>
      <c r="CD74">
        <v>39.5172774193548</v>
      </c>
      <c r="CE74">
        <v>38.9432419354839</v>
      </c>
      <c r="CF74">
        <v>999.9</v>
      </c>
      <c r="CG74">
        <v>0</v>
      </c>
      <c r="CH74">
        <v>0</v>
      </c>
      <c r="CI74">
        <v>9994.37258064516</v>
      </c>
      <c r="CJ74">
        <v>0</v>
      </c>
      <c r="CK74">
        <v>149.717741935484</v>
      </c>
      <c r="CL74">
        <v>1399.98612903226</v>
      </c>
      <c r="CM74">
        <v>0.900001032258065</v>
      </c>
      <c r="CN74">
        <v>0.0999993096774193</v>
      </c>
      <c r="CO74">
        <v>0</v>
      </c>
      <c r="CP74">
        <v>1229.59967741936</v>
      </c>
      <c r="CQ74">
        <v>4.99948</v>
      </c>
      <c r="CR74">
        <v>17747.1580645161</v>
      </c>
      <c r="CS74">
        <v>11417.4516129032</v>
      </c>
      <c r="CT74">
        <v>48.808064516129</v>
      </c>
      <c r="CU74">
        <v>50.012</v>
      </c>
      <c r="CV74">
        <v>49.399</v>
      </c>
      <c r="CW74">
        <v>49.9512258064516</v>
      </c>
      <c r="CX74">
        <v>51.5742580645161</v>
      </c>
      <c r="CY74">
        <v>1255.48935483871</v>
      </c>
      <c r="CZ74">
        <v>139.497096774194</v>
      </c>
      <c r="DA74">
        <v>0</v>
      </c>
      <c r="DB74">
        <v>162.300000190735</v>
      </c>
      <c r="DC74">
        <v>0</v>
      </c>
      <c r="DD74">
        <v>1220.4384</v>
      </c>
      <c r="DE74">
        <v>-622.490768267829</v>
      </c>
      <c r="DF74">
        <v>-8653.39229446861</v>
      </c>
      <c r="DG74">
        <v>17619.788</v>
      </c>
      <c r="DH74">
        <v>15</v>
      </c>
      <c r="DI74">
        <v>1607292931</v>
      </c>
      <c r="DJ74" t="s">
        <v>545</v>
      </c>
      <c r="DK74">
        <v>1607292930</v>
      </c>
      <c r="DL74">
        <v>1607292931</v>
      </c>
      <c r="DM74">
        <v>3</v>
      </c>
      <c r="DN74">
        <v>0.089</v>
      </c>
      <c r="DO74">
        <v>-0.152</v>
      </c>
      <c r="DP74">
        <v>0.317</v>
      </c>
      <c r="DQ74">
        <v>0.409</v>
      </c>
      <c r="DR74">
        <v>400</v>
      </c>
      <c r="DS74">
        <v>29</v>
      </c>
      <c r="DT74">
        <v>0.32</v>
      </c>
      <c r="DU74">
        <v>0.19</v>
      </c>
      <c r="DV74">
        <v>6.37110695906534</v>
      </c>
      <c r="DW74">
        <v>-0.791282161655434</v>
      </c>
      <c r="DX74">
        <v>0.0607279199558616</v>
      </c>
      <c r="DY74">
        <v>0</v>
      </c>
      <c r="DZ74">
        <v>-8.73817322580645</v>
      </c>
      <c r="EA74">
        <v>0.856561451612922</v>
      </c>
      <c r="EB74">
        <v>0.0699047287794124</v>
      </c>
      <c r="EC74">
        <v>0</v>
      </c>
      <c r="ED74">
        <v>2.72836032258065</v>
      </c>
      <c r="EE74">
        <v>0.329013870967726</v>
      </c>
      <c r="EF74">
        <v>0.0262661750452715</v>
      </c>
      <c r="EG74">
        <v>0</v>
      </c>
      <c r="EH74">
        <v>0</v>
      </c>
      <c r="EI74">
        <v>3</v>
      </c>
      <c r="EJ74" t="s">
        <v>298</v>
      </c>
      <c r="EK74">
        <v>100</v>
      </c>
      <c r="EL74">
        <v>100</v>
      </c>
      <c r="EM74">
        <v>0.324</v>
      </c>
      <c r="EN74">
        <v>0.6747</v>
      </c>
      <c r="EO74">
        <v>0.4845</v>
      </c>
      <c r="EP74">
        <v>-1.60437e-05</v>
      </c>
      <c r="EQ74">
        <v>-1.15306e-06</v>
      </c>
      <c r="ER74">
        <v>3.65813e-10</v>
      </c>
      <c r="ES74">
        <v>0.408519999999999</v>
      </c>
      <c r="ET74">
        <v>0</v>
      </c>
      <c r="EU74">
        <v>0</v>
      </c>
      <c r="EV74">
        <v>0</v>
      </c>
      <c r="EW74">
        <v>18</v>
      </c>
      <c r="EX74">
        <v>2225</v>
      </c>
      <c r="EY74">
        <v>1</v>
      </c>
      <c r="EZ74">
        <v>25</v>
      </c>
      <c r="FA74">
        <v>11.8</v>
      </c>
      <c r="FB74">
        <v>11.8</v>
      </c>
      <c r="FC74">
        <v>2</v>
      </c>
      <c r="FD74">
        <v>514.669</v>
      </c>
      <c r="FE74">
        <v>500.382</v>
      </c>
      <c r="FF74">
        <v>38.405</v>
      </c>
      <c r="FG74">
        <v>37.1484</v>
      </c>
      <c r="FH74">
        <v>29.9999</v>
      </c>
      <c r="FI74">
        <v>36.9115</v>
      </c>
      <c r="FJ74">
        <v>36.9266</v>
      </c>
      <c r="FK74">
        <v>19.4451</v>
      </c>
      <c r="FL74">
        <v>0</v>
      </c>
      <c r="FM74">
        <v>100</v>
      </c>
      <c r="FN74">
        <v>-999.9</v>
      </c>
      <c r="FO74">
        <v>400</v>
      </c>
      <c r="FP74">
        <v>28.592</v>
      </c>
      <c r="FQ74">
        <v>97.3502</v>
      </c>
      <c r="FR74">
        <v>101.694</v>
      </c>
    </row>
    <row r="75" spans="1:174">
      <c r="A75">
        <v>59</v>
      </c>
      <c r="B75">
        <v>1607293826.1</v>
      </c>
      <c r="C75">
        <v>10353.5</v>
      </c>
      <c r="D75" t="s">
        <v>558</v>
      </c>
      <c r="E75" t="s">
        <v>559</v>
      </c>
      <c r="F75" t="s">
        <v>362</v>
      </c>
      <c r="G75" t="s">
        <v>395</v>
      </c>
      <c r="H75">
        <v>1607293818.1</v>
      </c>
      <c r="I75">
        <f>(J75)/1000</f>
        <v>0</v>
      </c>
      <c r="J75">
        <f>1000*CA75*AH75*(BW75-BX75)/(100*BP75*(1000-AH75*BW75))</f>
        <v>0</v>
      </c>
      <c r="K75">
        <f>CA75*AH75*(BV75-BU75*(1000-AH75*BX75)/(1000-AH75*BW75))/(100*BP75)</f>
        <v>0</v>
      </c>
      <c r="L75">
        <f>BU75 - IF(AH75&gt;1, K75*BP75*100.0/(AJ75*CI75), 0)</f>
        <v>0</v>
      </c>
      <c r="M75">
        <f>((S75-I75/2)*L75-K75)/(S75+I75/2)</f>
        <v>0</v>
      </c>
      <c r="N75">
        <f>M75*(CB75+CC75)/1000.0</f>
        <v>0</v>
      </c>
      <c r="O75">
        <f>(BU75 - IF(AH75&gt;1, K75*BP75*100.0/(AJ75*CI75), 0))*(CB75+CC75)/1000.0</f>
        <v>0</v>
      </c>
      <c r="P75">
        <f>2.0/((1/R75-1/Q75)+SIGN(R75)*SQRT((1/R75-1/Q75)*(1/R75-1/Q75) + 4*BQ75/((BQ75+1)*(BQ75+1))*(2*1/R75*1/Q75-1/Q75*1/Q75)))</f>
        <v>0</v>
      </c>
      <c r="Q75">
        <f>IF(LEFT(BR75,1)&lt;&gt;"0",IF(LEFT(BR75,1)="1",3.0,BS75),$D$5+$E$5*(CI75*CB75/($K$5*1000))+$F$5*(CI75*CB75/($K$5*1000))*MAX(MIN(BP75,$J$5),$I$5)*MAX(MIN(BP75,$J$5),$I$5)+$G$5*MAX(MIN(BP75,$J$5),$I$5)*(CI75*CB75/($K$5*1000))+$H$5*(CI75*CB75/($K$5*1000))*(CI75*CB75/($K$5*1000)))</f>
        <v>0</v>
      </c>
      <c r="R75">
        <f>I75*(1000-(1000*0.61365*exp(17.502*V75/(240.97+V75))/(CB75+CC75)+BW75)/2)/(1000*0.61365*exp(17.502*V75/(240.97+V75))/(CB75+CC75)-BW75)</f>
        <v>0</v>
      </c>
      <c r="S75">
        <f>1/((BQ75+1)/(P75/1.6)+1/(Q75/1.37)) + BQ75/((BQ75+1)/(P75/1.6) + BQ75/(Q75/1.37))</f>
        <v>0</v>
      </c>
      <c r="T75">
        <f>(BM75*BO75)</f>
        <v>0</v>
      </c>
      <c r="U75">
        <f>(CD75+(T75+2*0.95*5.67E-8*(((CD75+$B$7)+273)^4-(CD75+273)^4)-44100*I75)/(1.84*29.3*Q75+8*0.95*5.67E-8*(CD75+273)^3))</f>
        <v>0</v>
      </c>
      <c r="V75">
        <f>($C$7*CE75+$D$7*CF75+$E$7*U75)</f>
        <v>0</v>
      </c>
      <c r="W75">
        <f>0.61365*exp(17.502*V75/(240.97+V75))</f>
        <v>0</v>
      </c>
      <c r="X75">
        <f>(Y75/Z75*100)</f>
        <v>0</v>
      </c>
      <c r="Y75">
        <f>BW75*(CB75+CC75)/1000</f>
        <v>0</v>
      </c>
      <c r="Z75">
        <f>0.61365*exp(17.502*CD75/(240.97+CD75))</f>
        <v>0</v>
      </c>
      <c r="AA75">
        <f>(W75-BW75*(CB75+CC75)/1000)</f>
        <v>0</v>
      </c>
      <c r="AB75">
        <f>(-I75*44100)</f>
        <v>0</v>
      </c>
      <c r="AC75">
        <f>2*29.3*Q75*0.92*(CD75-V75)</f>
        <v>0</v>
      </c>
      <c r="AD75">
        <f>2*0.95*5.67E-8*(((CD75+$B$7)+273)^4-(V75+273)^4)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MAX(0,($B$13+$C$13*CI75)/(1+$D$13*CI75)*CB75/(CD75+273)*$E$13)</f>
        <v>0</v>
      </c>
      <c r="AK75" t="s">
        <v>293</v>
      </c>
      <c r="AL75">
        <v>10143.9</v>
      </c>
      <c r="AM75">
        <v>715.476923076923</v>
      </c>
      <c r="AN75">
        <v>3262.08</v>
      </c>
      <c r="AO75">
        <f>1-AM75/AN75</f>
        <v>0</v>
      </c>
      <c r="AP75">
        <v>-0.577747479816223</v>
      </c>
      <c r="AQ75" t="s">
        <v>560</v>
      </c>
      <c r="AR75">
        <v>15355.4</v>
      </c>
      <c r="AS75">
        <v>1174.32038461538</v>
      </c>
      <c r="AT75">
        <v>1290.01</v>
      </c>
      <c r="AU75">
        <f>1-AS75/AT75</f>
        <v>0</v>
      </c>
      <c r="AV75">
        <v>0.5</v>
      </c>
      <c r="AW75">
        <f>BM75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 t="s">
        <v>561</v>
      </c>
      <c r="BC75">
        <v>1174.32038461538</v>
      </c>
      <c r="BD75">
        <v>798.76</v>
      </c>
      <c r="BE75">
        <f>1-BD75/AT75</f>
        <v>0</v>
      </c>
      <c r="BF75">
        <f>(AT75-BC75)/(AT75-BD75)</f>
        <v>0</v>
      </c>
      <c r="BG75">
        <f>(AN75-AT75)/(AN75-BD75)</f>
        <v>0</v>
      </c>
      <c r="BH75">
        <f>(AT75-BC75)/(AT75-AM75)</f>
        <v>0</v>
      </c>
      <c r="BI75">
        <f>(AN75-AT75)/(AN75-AM75)</f>
        <v>0</v>
      </c>
      <c r="BJ75">
        <f>(BF75*BD75/BC75)</f>
        <v>0</v>
      </c>
      <c r="BK75">
        <f>(1-BJ75)</f>
        <v>0</v>
      </c>
      <c r="BL75">
        <f>$B$11*CJ75+$C$11*CK75+$F$11*CL75*(1-CO75)</f>
        <v>0</v>
      </c>
      <c r="BM75">
        <f>BL75*BN75</f>
        <v>0</v>
      </c>
      <c r="BN75">
        <f>($B$11*$D$9+$C$11*$D$9+$F$11*((CY75+CQ75)/MAX(CY75+CQ75+CZ75, 0.1)*$I$9+CZ75/MAX(CY75+CQ75+CZ75, 0.1)*$J$9))/($B$11+$C$11+$F$11)</f>
        <v>0</v>
      </c>
      <c r="BO75">
        <f>($B$11*$K$9+$C$11*$K$9+$F$11*((CY75+CQ75)/MAX(CY75+CQ75+CZ75, 0.1)*$P$9+CZ75/MAX(CY75+CQ75+CZ75, 0.1)*$Q$9))/($B$11+$C$11+$F$11)</f>
        <v>0</v>
      </c>
      <c r="BP75">
        <v>6</v>
      </c>
      <c r="BQ75">
        <v>0.5</v>
      </c>
      <c r="BR75" t="s">
        <v>296</v>
      </c>
      <c r="BS75">
        <v>2</v>
      </c>
      <c r="BT75">
        <v>1607293818.1</v>
      </c>
      <c r="BU75">
        <v>398.061</v>
      </c>
      <c r="BV75">
        <v>399.99335483871</v>
      </c>
      <c r="BW75">
        <v>28.7176548387097</v>
      </c>
      <c r="BX75">
        <v>28.3118806451613</v>
      </c>
      <c r="BY75">
        <v>397.742258064516</v>
      </c>
      <c r="BZ75">
        <v>28.158464516129</v>
      </c>
      <c r="CA75">
        <v>500.200903225806</v>
      </c>
      <c r="CB75">
        <v>102.081483870968</v>
      </c>
      <c r="CC75">
        <v>0.0999427709677419</v>
      </c>
      <c r="CD75">
        <v>39.1777774193548</v>
      </c>
      <c r="CE75">
        <v>39.1695806451613</v>
      </c>
      <c r="CF75">
        <v>999.9</v>
      </c>
      <c r="CG75">
        <v>0</v>
      </c>
      <c r="CH75">
        <v>0</v>
      </c>
      <c r="CI75">
        <v>10005.1983870968</v>
      </c>
      <c r="CJ75">
        <v>0</v>
      </c>
      <c r="CK75">
        <v>173.973322580645</v>
      </c>
      <c r="CL75">
        <v>1399.99483870968</v>
      </c>
      <c r="CM75">
        <v>0.899995709677419</v>
      </c>
      <c r="CN75">
        <v>0.100004280645161</v>
      </c>
      <c r="CO75">
        <v>0</v>
      </c>
      <c r="CP75">
        <v>1181.67032258065</v>
      </c>
      <c r="CQ75">
        <v>4.99948</v>
      </c>
      <c r="CR75">
        <v>17134.4258064516</v>
      </c>
      <c r="CS75">
        <v>11417.5225806452</v>
      </c>
      <c r="CT75">
        <v>48.6751935483871</v>
      </c>
      <c r="CU75">
        <v>49.796</v>
      </c>
      <c r="CV75">
        <v>49.2518064516129</v>
      </c>
      <c r="CW75">
        <v>49.8223548387097</v>
      </c>
      <c r="CX75">
        <v>51.4372580645161</v>
      </c>
      <c r="CY75">
        <v>1255.49096774194</v>
      </c>
      <c r="CZ75">
        <v>139.505161290323</v>
      </c>
      <c r="DA75">
        <v>0</v>
      </c>
      <c r="DB75">
        <v>189.299999952316</v>
      </c>
      <c r="DC75">
        <v>0</v>
      </c>
      <c r="DD75">
        <v>1174.32038461538</v>
      </c>
      <c r="DE75">
        <v>-670.191793969166</v>
      </c>
      <c r="DF75">
        <v>-9317.4700729949</v>
      </c>
      <c r="DG75">
        <v>17032.2538461538</v>
      </c>
      <c r="DH75">
        <v>15</v>
      </c>
      <c r="DI75">
        <v>1607292931</v>
      </c>
      <c r="DJ75" t="s">
        <v>545</v>
      </c>
      <c r="DK75">
        <v>1607292930</v>
      </c>
      <c r="DL75">
        <v>1607292931</v>
      </c>
      <c r="DM75">
        <v>3</v>
      </c>
      <c r="DN75">
        <v>0.089</v>
      </c>
      <c r="DO75">
        <v>-0.152</v>
      </c>
      <c r="DP75">
        <v>0.317</v>
      </c>
      <c r="DQ75">
        <v>0.409</v>
      </c>
      <c r="DR75">
        <v>400</v>
      </c>
      <c r="DS75">
        <v>29</v>
      </c>
      <c r="DT75">
        <v>0.32</v>
      </c>
      <c r="DU75">
        <v>0.19</v>
      </c>
      <c r="DV75">
        <v>1.46120647194991</v>
      </c>
      <c r="DW75">
        <v>1.07692888695393</v>
      </c>
      <c r="DX75">
        <v>0.0923413124370288</v>
      </c>
      <c r="DY75">
        <v>0</v>
      </c>
      <c r="DZ75">
        <v>-1.93253806451613</v>
      </c>
      <c r="EA75">
        <v>-1.82571774193548</v>
      </c>
      <c r="EB75">
        <v>0.148053811455756</v>
      </c>
      <c r="EC75">
        <v>0</v>
      </c>
      <c r="ED75">
        <v>0.405769483870968</v>
      </c>
      <c r="EE75">
        <v>1.50601258064516</v>
      </c>
      <c r="EF75">
        <v>0.113848519396176</v>
      </c>
      <c r="EG75">
        <v>0</v>
      </c>
      <c r="EH75">
        <v>0</v>
      </c>
      <c r="EI75">
        <v>3</v>
      </c>
      <c r="EJ75" t="s">
        <v>298</v>
      </c>
      <c r="EK75">
        <v>100</v>
      </c>
      <c r="EL75">
        <v>100</v>
      </c>
      <c r="EM75">
        <v>0.319</v>
      </c>
      <c r="EN75">
        <v>0.5666</v>
      </c>
      <c r="EO75">
        <v>0.4845</v>
      </c>
      <c r="EP75">
        <v>-1.60437e-05</v>
      </c>
      <c r="EQ75">
        <v>-1.15306e-06</v>
      </c>
      <c r="ER75">
        <v>3.65813e-10</v>
      </c>
      <c r="ES75">
        <v>0.408519999999999</v>
      </c>
      <c r="ET75">
        <v>0</v>
      </c>
      <c r="EU75">
        <v>0</v>
      </c>
      <c r="EV75">
        <v>0</v>
      </c>
      <c r="EW75">
        <v>18</v>
      </c>
      <c r="EX75">
        <v>2225</v>
      </c>
      <c r="EY75">
        <v>1</v>
      </c>
      <c r="EZ75">
        <v>25</v>
      </c>
      <c r="FA75">
        <v>14.9</v>
      </c>
      <c r="FB75">
        <v>14.9</v>
      </c>
      <c r="FC75">
        <v>2</v>
      </c>
      <c r="FD75">
        <v>512.93</v>
      </c>
      <c r="FE75">
        <v>500.328</v>
      </c>
      <c r="FF75">
        <v>38.1632</v>
      </c>
      <c r="FG75">
        <v>37.0009</v>
      </c>
      <c r="FH75">
        <v>29.9998</v>
      </c>
      <c r="FI75">
        <v>36.7864</v>
      </c>
      <c r="FJ75">
        <v>36.8049</v>
      </c>
      <c r="FK75">
        <v>19.4372</v>
      </c>
      <c r="FL75">
        <v>0</v>
      </c>
      <c r="FM75">
        <v>100</v>
      </c>
      <c r="FN75">
        <v>-999.9</v>
      </c>
      <c r="FO75">
        <v>400</v>
      </c>
      <c r="FP75">
        <v>31.0003</v>
      </c>
      <c r="FQ75">
        <v>97.3849</v>
      </c>
      <c r="FR75">
        <v>101.726</v>
      </c>
    </row>
    <row r="76" spans="1:174">
      <c r="A76">
        <v>60</v>
      </c>
      <c r="B76">
        <v>1607294069.1</v>
      </c>
      <c r="C76">
        <v>10596.5</v>
      </c>
      <c r="D76" t="s">
        <v>562</v>
      </c>
      <c r="E76" t="s">
        <v>563</v>
      </c>
      <c r="F76" t="s">
        <v>362</v>
      </c>
      <c r="G76" t="s">
        <v>395</v>
      </c>
      <c r="H76">
        <v>1607294061.35</v>
      </c>
      <c r="I76">
        <f>(J76)/1000</f>
        <v>0</v>
      </c>
      <c r="J76">
        <f>1000*CA76*AH76*(BW76-BX76)/(100*BP76*(1000-AH76*BW76))</f>
        <v>0</v>
      </c>
      <c r="K76">
        <f>CA76*AH76*(BV76-BU76*(1000-AH76*BX76)/(1000-AH76*BW76))/(100*BP76)</f>
        <v>0</v>
      </c>
      <c r="L76">
        <f>BU76 - IF(AH76&gt;1, K76*BP76*100.0/(AJ76*CI76), 0)</f>
        <v>0</v>
      </c>
      <c r="M76">
        <f>((S76-I76/2)*L76-K76)/(S76+I76/2)</f>
        <v>0</v>
      </c>
      <c r="N76">
        <f>M76*(CB76+CC76)/1000.0</f>
        <v>0</v>
      </c>
      <c r="O76">
        <f>(BU76 - IF(AH76&gt;1, K76*BP76*100.0/(AJ76*CI76), 0))*(CB76+CC76)/1000.0</f>
        <v>0</v>
      </c>
      <c r="P76">
        <f>2.0/((1/R76-1/Q76)+SIGN(R76)*SQRT((1/R76-1/Q76)*(1/R76-1/Q76) + 4*BQ76/((BQ76+1)*(BQ76+1))*(2*1/R76*1/Q76-1/Q76*1/Q76)))</f>
        <v>0</v>
      </c>
      <c r="Q76">
        <f>IF(LEFT(BR76,1)&lt;&gt;"0",IF(LEFT(BR76,1)="1",3.0,BS76),$D$5+$E$5*(CI76*CB76/($K$5*1000))+$F$5*(CI76*CB76/($K$5*1000))*MAX(MIN(BP76,$J$5),$I$5)*MAX(MIN(BP76,$J$5),$I$5)+$G$5*MAX(MIN(BP76,$J$5),$I$5)*(CI76*CB76/($K$5*1000))+$H$5*(CI76*CB76/($K$5*1000))*(CI76*CB76/($K$5*1000)))</f>
        <v>0</v>
      </c>
      <c r="R76">
        <f>I76*(1000-(1000*0.61365*exp(17.502*V76/(240.97+V76))/(CB76+CC76)+BW76)/2)/(1000*0.61365*exp(17.502*V76/(240.97+V76))/(CB76+CC76)-BW76)</f>
        <v>0</v>
      </c>
      <c r="S76">
        <f>1/((BQ76+1)/(P76/1.6)+1/(Q76/1.37)) + BQ76/((BQ76+1)/(P76/1.6) + BQ76/(Q76/1.37))</f>
        <v>0</v>
      </c>
      <c r="T76">
        <f>(BM76*BO76)</f>
        <v>0</v>
      </c>
      <c r="U76">
        <f>(CD76+(T76+2*0.95*5.67E-8*(((CD76+$B$7)+273)^4-(CD76+273)^4)-44100*I76)/(1.84*29.3*Q76+8*0.95*5.67E-8*(CD76+273)^3))</f>
        <v>0</v>
      </c>
      <c r="V76">
        <f>($C$7*CE76+$D$7*CF76+$E$7*U76)</f>
        <v>0</v>
      </c>
      <c r="W76">
        <f>0.61365*exp(17.502*V76/(240.97+V76))</f>
        <v>0</v>
      </c>
      <c r="X76">
        <f>(Y76/Z76*100)</f>
        <v>0</v>
      </c>
      <c r="Y76">
        <f>BW76*(CB76+CC76)/1000</f>
        <v>0</v>
      </c>
      <c r="Z76">
        <f>0.61365*exp(17.502*CD76/(240.97+CD76))</f>
        <v>0</v>
      </c>
      <c r="AA76">
        <f>(W76-BW76*(CB76+CC76)/1000)</f>
        <v>0</v>
      </c>
      <c r="AB76">
        <f>(-I76*44100)</f>
        <v>0</v>
      </c>
      <c r="AC76">
        <f>2*29.3*Q76*0.92*(CD76-V76)</f>
        <v>0</v>
      </c>
      <c r="AD76">
        <f>2*0.95*5.67E-8*(((CD76+$B$7)+273)^4-(V76+273)^4)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MAX(0,($B$13+$C$13*CI76)/(1+$D$13*CI76)*CB76/(CD76+273)*$E$13)</f>
        <v>0</v>
      </c>
      <c r="AK76" t="s">
        <v>293</v>
      </c>
      <c r="AL76">
        <v>10143.9</v>
      </c>
      <c r="AM76">
        <v>715.476923076923</v>
      </c>
      <c r="AN76">
        <v>3262.08</v>
      </c>
      <c r="AO76">
        <f>1-AM76/AN76</f>
        <v>0</v>
      </c>
      <c r="AP76">
        <v>-0.577747479816223</v>
      </c>
      <c r="AQ76" t="s">
        <v>564</v>
      </c>
      <c r="AR76">
        <v>15369</v>
      </c>
      <c r="AS76">
        <v>1021.28234615385</v>
      </c>
      <c r="AT76">
        <v>1254.92</v>
      </c>
      <c r="AU76">
        <f>1-AS76/AT76</f>
        <v>0</v>
      </c>
      <c r="AV76">
        <v>0.5</v>
      </c>
      <c r="AW76">
        <f>BM76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 t="s">
        <v>565</v>
      </c>
      <c r="BC76">
        <v>1021.28234615385</v>
      </c>
      <c r="BD76">
        <v>769.15</v>
      </c>
      <c r="BE76">
        <f>1-BD76/AT76</f>
        <v>0</v>
      </c>
      <c r="BF76">
        <f>(AT76-BC76)/(AT76-BD76)</f>
        <v>0</v>
      </c>
      <c r="BG76">
        <f>(AN76-AT76)/(AN76-BD76)</f>
        <v>0</v>
      </c>
      <c r="BH76">
        <f>(AT76-BC76)/(AT76-AM76)</f>
        <v>0</v>
      </c>
      <c r="BI76">
        <f>(AN76-AT76)/(AN76-AM76)</f>
        <v>0</v>
      </c>
      <c r="BJ76">
        <f>(BF76*BD76/BC76)</f>
        <v>0</v>
      </c>
      <c r="BK76">
        <f>(1-BJ76)</f>
        <v>0</v>
      </c>
      <c r="BL76">
        <f>$B$11*CJ76+$C$11*CK76+$F$11*CL76*(1-CO76)</f>
        <v>0</v>
      </c>
      <c r="BM76">
        <f>BL76*BN76</f>
        <v>0</v>
      </c>
      <c r="BN76">
        <f>($B$11*$D$9+$C$11*$D$9+$F$11*((CY76+CQ76)/MAX(CY76+CQ76+CZ76, 0.1)*$I$9+CZ76/MAX(CY76+CQ76+CZ76, 0.1)*$J$9))/($B$11+$C$11+$F$11)</f>
        <v>0</v>
      </c>
      <c r="BO76">
        <f>($B$11*$K$9+$C$11*$K$9+$F$11*((CY76+CQ76)/MAX(CY76+CQ76+CZ76, 0.1)*$P$9+CZ76/MAX(CY76+CQ76+CZ76, 0.1)*$Q$9))/($B$11+$C$11+$F$11)</f>
        <v>0</v>
      </c>
      <c r="BP76">
        <v>6</v>
      </c>
      <c r="BQ76">
        <v>0.5</v>
      </c>
      <c r="BR76" t="s">
        <v>296</v>
      </c>
      <c r="BS76">
        <v>2</v>
      </c>
      <c r="BT76">
        <v>1607294061.35</v>
      </c>
      <c r="BU76">
        <v>394.126866666667</v>
      </c>
      <c r="BV76">
        <v>400.0036</v>
      </c>
      <c r="BW76">
        <v>29.9503433333333</v>
      </c>
      <c r="BX76">
        <v>28.2604933333333</v>
      </c>
      <c r="BY76">
        <v>393.8051</v>
      </c>
      <c r="BZ76">
        <v>29.3322533333333</v>
      </c>
      <c r="CA76">
        <v>500.2075</v>
      </c>
      <c r="CB76">
        <v>102.078166666667</v>
      </c>
      <c r="CC76">
        <v>0.0999823933333333</v>
      </c>
      <c r="CD76">
        <v>39.17694</v>
      </c>
      <c r="CE76">
        <v>39.03356</v>
      </c>
      <c r="CF76">
        <v>999.9</v>
      </c>
      <c r="CG76">
        <v>0</v>
      </c>
      <c r="CH76">
        <v>0</v>
      </c>
      <c r="CI76">
        <v>9999.72933333333</v>
      </c>
      <c r="CJ76">
        <v>0</v>
      </c>
      <c r="CK76">
        <v>158.071966666667</v>
      </c>
      <c r="CL76">
        <v>1399.968</v>
      </c>
      <c r="CM76">
        <v>0.899992066666667</v>
      </c>
      <c r="CN76">
        <v>0.100008426666667</v>
      </c>
      <c r="CO76">
        <v>0</v>
      </c>
      <c r="CP76">
        <v>1024.27316666667</v>
      </c>
      <c r="CQ76">
        <v>4.99948</v>
      </c>
      <c r="CR76">
        <v>14902.0333333333</v>
      </c>
      <c r="CS76">
        <v>11417.2966666667</v>
      </c>
      <c r="CT76">
        <v>48.6622666666667</v>
      </c>
      <c r="CU76">
        <v>49.8812</v>
      </c>
      <c r="CV76">
        <v>49.2644333333333</v>
      </c>
      <c r="CW76">
        <v>49.8873333333333</v>
      </c>
      <c r="CX76">
        <v>51.4142666666667</v>
      </c>
      <c r="CY76">
        <v>1255.459</v>
      </c>
      <c r="CZ76">
        <v>139.509</v>
      </c>
      <c r="DA76">
        <v>0</v>
      </c>
      <c r="DB76">
        <v>242.399999856949</v>
      </c>
      <c r="DC76">
        <v>0</v>
      </c>
      <c r="DD76">
        <v>1021.28234615385</v>
      </c>
      <c r="DE76">
        <v>-373.070119726191</v>
      </c>
      <c r="DF76">
        <v>-5196.41025725946</v>
      </c>
      <c r="DG76">
        <v>14860.9153846154</v>
      </c>
      <c r="DH76">
        <v>15</v>
      </c>
      <c r="DI76">
        <v>1607292931</v>
      </c>
      <c r="DJ76" t="s">
        <v>545</v>
      </c>
      <c r="DK76">
        <v>1607292930</v>
      </c>
      <c r="DL76">
        <v>1607292931</v>
      </c>
      <c r="DM76">
        <v>3</v>
      </c>
      <c r="DN76">
        <v>0.089</v>
      </c>
      <c r="DO76">
        <v>-0.152</v>
      </c>
      <c r="DP76">
        <v>0.317</v>
      </c>
      <c r="DQ76">
        <v>0.409</v>
      </c>
      <c r="DR76">
        <v>400</v>
      </c>
      <c r="DS76">
        <v>29</v>
      </c>
      <c r="DT76">
        <v>0.32</v>
      </c>
      <c r="DU76">
        <v>0.19</v>
      </c>
      <c r="DV76">
        <v>4.32215055488752</v>
      </c>
      <c r="DW76">
        <v>0.336982090670262</v>
      </c>
      <c r="DX76">
        <v>0.050531508214132</v>
      </c>
      <c r="DY76">
        <v>1</v>
      </c>
      <c r="DZ76">
        <v>-5.87292806451613</v>
      </c>
      <c r="EA76">
        <v>-0.393956612903206</v>
      </c>
      <c r="EB76">
        <v>0.0620395813518952</v>
      </c>
      <c r="EC76">
        <v>0</v>
      </c>
      <c r="ED76">
        <v>1.68867258064516</v>
      </c>
      <c r="EE76">
        <v>0.209624032258058</v>
      </c>
      <c r="EF76">
        <v>0.0161759468921111</v>
      </c>
      <c r="EG76">
        <v>0</v>
      </c>
      <c r="EH76">
        <v>1</v>
      </c>
      <c r="EI76">
        <v>3</v>
      </c>
      <c r="EJ76" t="s">
        <v>333</v>
      </c>
      <c r="EK76">
        <v>100</v>
      </c>
      <c r="EL76">
        <v>100</v>
      </c>
      <c r="EM76">
        <v>0.322</v>
      </c>
      <c r="EN76">
        <v>0.6191</v>
      </c>
      <c r="EO76">
        <v>0.4845</v>
      </c>
      <c r="EP76">
        <v>-1.60437e-05</v>
      </c>
      <c r="EQ76">
        <v>-1.15306e-06</v>
      </c>
      <c r="ER76">
        <v>3.65813e-10</v>
      </c>
      <c r="ES76">
        <v>0.408519999999999</v>
      </c>
      <c r="ET76">
        <v>0</v>
      </c>
      <c r="EU76">
        <v>0</v>
      </c>
      <c r="EV76">
        <v>0</v>
      </c>
      <c r="EW76">
        <v>18</v>
      </c>
      <c r="EX76">
        <v>2225</v>
      </c>
      <c r="EY76">
        <v>1</v>
      </c>
      <c r="EZ76">
        <v>25</v>
      </c>
      <c r="FA76">
        <v>19</v>
      </c>
      <c r="FB76">
        <v>19</v>
      </c>
      <c r="FC76">
        <v>2</v>
      </c>
      <c r="FD76">
        <v>513.438</v>
      </c>
      <c r="FE76">
        <v>500.927</v>
      </c>
      <c r="FF76">
        <v>38.0742</v>
      </c>
      <c r="FG76">
        <v>36.9174</v>
      </c>
      <c r="FH76">
        <v>29.9999</v>
      </c>
      <c r="FI76">
        <v>36.6943</v>
      </c>
      <c r="FJ76">
        <v>36.7147</v>
      </c>
      <c r="FK76">
        <v>19.4331</v>
      </c>
      <c r="FL76">
        <v>0</v>
      </c>
      <c r="FM76">
        <v>100</v>
      </c>
      <c r="FN76">
        <v>-999.9</v>
      </c>
      <c r="FO76">
        <v>400</v>
      </c>
      <c r="FP76">
        <v>28.8122</v>
      </c>
      <c r="FQ76">
        <v>97.3928</v>
      </c>
      <c r="FR76">
        <v>101.728</v>
      </c>
    </row>
    <row r="77" spans="1:174">
      <c r="A77">
        <v>61</v>
      </c>
      <c r="B77">
        <v>1607294239.6</v>
      </c>
      <c r="C77">
        <v>10767</v>
      </c>
      <c r="D77" t="s">
        <v>566</v>
      </c>
      <c r="E77" t="s">
        <v>567</v>
      </c>
      <c r="F77" t="s">
        <v>385</v>
      </c>
      <c r="G77" t="s">
        <v>568</v>
      </c>
      <c r="H77">
        <v>1607294231.6</v>
      </c>
      <c r="I77">
        <f>(J77)/1000</f>
        <v>0</v>
      </c>
      <c r="J77">
        <f>1000*CA77*AH77*(BW77-BX77)/(100*BP77*(1000-AH77*BW77))</f>
        <v>0</v>
      </c>
      <c r="K77">
        <f>CA77*AH77*(BV77-BU77*(1000-AH77*BX77)/(1000-AH77*BW77))/(100*BP77)</f>
        <v>0</v>
      </c>
      <c r="L77">
        <f>BU77 - IF(AH77&gt;1, K77*BP77*100.0/(AJ77*CI77), 0)</f>
        <v>0</v>
      </c>
      <c r="M77">
        <f>((S77-I77/2)*L77-K77)/(S77+I77/2)</f>
        <v>0</v>
      </c>
      <c r="N77">
        <f>M77*(CB77+CC77)/1000.0</f>
        <v>0</v>
      </c>
      <c r="O77">
        <f>(BU77 - IF(AH77&gt;1, K77*BP77*100.0/(AJ77*CI77), 0))*(CB77+CC77)/1000.0</f>
        <v>0</v>
      </c>
      <c r="P77">
        <f>2.0/((1/R77-1/Q77)+SIGN(R77)*SQRT((1/R77-1/Q77)*(1/R77-1/Q77) + 4*BQ77/((BQ77+1)*(BQ77+1))*(2*1/R77*1/Q77-1/Q77*1/Q77)))</f>
        <v>0</v>
      </c>
      <c r="Q77">
        <f>IF(LEFT(BR77,1)&lt;&gt;"0",IF(LEFT(BR77,1)="1",3.0,BS77),$D$5+$E$5*(CI77*CB77/($K$5*1000))+$F$5*(CI77*CB77/($K$5*1000))*MAX(MIN(BP77,$J$5),$I$5)*MAX(MIN(BP77,$J$5),$I$5)+$G$5*MAX(MIN(BP77,$J$5),$I$5)*(CI77*CB77/($K$5*1000))+$H$5*(CI77*CB77/($K$5*1000))*(CI77*CB77/($K$5*1000)))</f>
        <v>0</v>
      </c>
      <c r="R77">
        <f>I77*(1000-(1000*0.61365*exp(17.502*V77/(240.97+V77))/(CB77+CC77)+BW77)/2)/(1000*0.61365*exp(17.502*V77/(240.97+V77))/(CB77+CC77)-BW77)</f>
        <v>0</v>
      </c>
      <c r="S77">
        <f>1/((BQ77+1)/(P77/1.6)+1/(Q77/1.37)) + BQ77/((BQ77+1)/(P77/1.6) + BQ77/(Q77/1.37))</f>
        <v>0</v>
      </c>
      <c r="T77">
        <f>(BM77*BO77)</f>
        <v>0</v>
      </c>
      <c r="U77">
        <f>(CD77+(T77+2*0.95*5.67E-8*(((CD77+$B$7)+273)^4-(CD77+273)^4)-44100*I77)/(1.84*29.3*Q77+8*0.95*5.67E-8*(CD77+273)^3))</f>
        <v>0</v>
      </c>
      <c r="V77">
        <f>($C$7*CE77+$D$7*CF77+$E$7*U77)</f>
        <v>0</v>
      </c>
      <c r="W77">
        <f>0.61365*exp(17.502*V77/(240.97+V77))</f>
        <v>0</v>
      </c>
      <c r="X77">
        <f>(Y77/Z77*100)</f>
        <v>0</v>
      </c>
      <c r="Y77">
        <f>BW77*(CB77+CC77)/1000</f>
        <v>0</v>
      </c>
      <c r="Z77">
        <f>0.61365*exp(17.502*CD77/(240.97+CD77))</f>
        <v>0</v>
      </c>
      <c r="AA77">
        <f>(W77-BW77*(CB77+CC77)/1000)</f>
        <v>0</v>
      </c>
      <c r="AB77">
        <f>(-I77*44100)</f>
        <v>0</v>
      </c>
      <c r="AC77">
        <f>2*29.3*Q77*0.92*(CD77-V77)</f>
        <v>0</v>
      </c>
      <c r="AD77">
        <f>2*0.95*5.67E-8*(((CD77+$B$7)+273)^4-(V77+273)^4)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MAX(0,($B$13+$C$13*CI77)/(1+$D$13*CI77)*CB77/(CD77+273)*$E$13)</f>
        <v>0</v>
      </c>
      <c r="AK77" t="s">
        <v>293</v>
      </c>
      <c r="AL77">
        <v>10143.9</v>
      </c>
      <c r="AM77">
        <v>715.476923076923</v>
      </c>
      <c r="AN77">
        <v>3262.08</v>
      </c>
      <c r="AO77">
        <f>1-AM77/AN77</f>
        <v>0</v>
      </c>
      <c r="AP77">
        <v>-0.577747479816223</v>
      </c>
      <c r="AQ77" t="s">
        <v>569</v>
      </c>
      <c r="AR77">
        <v>15353.9</v>
      </c>
      <c r="AS77">
        <v>975.750461538462</v>
      </c>
      <c r="AT77">
        <v>1262.23</v>
      </c>
      <c r="AU77">
        <f>1-AS77/AT77</f>
        <v>0</v>
      </c>
      <c r="AV77">
        <v>0.5</v>
      </c>
      <c r="AW77">
        <f>BM77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 t="s">
        <v>570</v>
      </c>
      <c r="BC77">
        <v>975.750461538462</v>
      </c>
      <c r="BD77">
        <v>708.47</v>
      </c>
      <c r="BE77">
        <f>1-BD77/AT77</f>
        <v>0</v>
      </c>
      <c r="BF77">
        <f>(AT77-BC77)/(AT77-BD77)</f>
        <v>0</v>
      </c>
      <c r="BG77">
        <f>(AN77-AT77)/(AN77-BD77)</f>
        <v>0</v>
      </c>
      <c r="BH77">
        <f>(AT77-BC77)/(AT77-AM77)</f>
        <v>0</v>
      </c>
      <c r="BI77">
        <f>(AN77-AT77)/(AN77-AM77)</f>
        <v>0</v>
      </c>
      <c r="BJ77">
        <f>(BF77*BD77/BC77)</f>
        <v>0</v>
      </c>
      <c r="BK77">
        <f>(1-BJ77)</f>
        <v>0</v>
      </c>
      <c r="BL77">
        <f>$B$11*CJ77+$C$11*CK77+$F$11*CL77*(1-CO77)</f>
        <v>0</v>
      </c>
      <c r="BM77">
        <f>BL77*BN77</f>
        <v>0</v>
      </c>
      <c r="BN77">
        <f>($B$11*$D$9+$C$11*$D$9+$F$11*((CY77+CQ77)/MAX(CY77+CQ77+CZ77, 0.1)*$I$9+CZ77/MAX(CY77+CQ77+CZ77, 0.1)*$J$9))/($B$11+$C$11+$F$11)</f>
        <v>0</v>
      </c>
      <c r="BO77">
        <f>($B$11*$K$9+$C$11*$K$9+$F$11*((CY77+CQ77)/MAX(CY77+CQ77+CZ77, 0.1)*$P$9+CZ77/MAX(CY77+CQ77+CZ77, 0.1)*$Q$9))/($B$11+$C$11+$F$11)</f>
        <v>0</v>
      </c>
      <c r="BP77">
        <v>6</v>
      </c>
      <c r="BQ77">
        <v>0.5</v>
      </c>
      <c r="BR77" t="s">
        <v>296</v>
      </c>
      <c r="BS77">
        <v>2</v>
      </c>
      <c r="BT77">
        <v>1607294231.6</v>
      </c>
      <c r="BU77">
        <v>383.017677419355</v>
      </c>
      <c r="BV77">
        <v>400.002838709677</v>
      </c>
      <c r="BW77">
        <v>35.2751612903226</v>
      </c>
      <c r="BX77">
        <v>28.2583387096774</v>
      </c>
      <c r="BY77">
        <v>382.647709677419</v>
      </c>
      <c r="BZ77">
        <v>34.3948451612903</v>
      </c>
      <c r="CA77">
        <v>500.210290322581</v>
      </c>
      <c r="CB77">
        <v>102.078516129032</v>
      </c>
      <c r="CC77">
        <v>0.100015758064516</v>
      </c>
      <c r="CD77">
        <v>38.8953548387097</v>
      </c>
      <c r="CE77">
        <v>37.9079225806452</v>
      </c>
      <c r="CF77">
        <v>999.9</v>
      </c>
      <c r="CG77">
        <v>0</v>
      </c>
      <c r="CH77">
        <v>0</v>
      </c>
      <c r="CI77">
        <v>10001.4780645161</v>
      </c>
      <c r="CJ77">
        <v>0</v>
      </c>
      <c r="CK77">
        <v>175.141709677419</v>
      </c>
      <c r="CL77">
        <v>1400.00096774194</v>
      </c>
      <c r="CM77">
        <v>0.899998064516129</v>
      </c>
      <c r="CN77">
        <v>0.100002029032258</v>
      </c>
      <c r="CO77">
        <v>0</v>
      </c>
      <c r="CP77">
        <v>978.049193548387</v>
      </c>
      <c r="CQ77">
        <v>4.99948</v>
      </c>
      <c r="CR77">
        <v>14154.9096774194</v>
      </c>
      <c r="CS77">
        <v>11417.5774193548</v>
      </c>
      <c r="CT77">
        <v>48.521935483871</v>
      </c>
      <c r="CU77">
        <v>49.76</v>
      </c>
      <c r="CV77">
        <v>49.149</v>
      </c>
      <c r="CW77">
        <v>49.663</v>
      </c>
      <c r="CX77">
        <v>51.263935483871</v>
      </c>
      <c r="CY77">
        <v>1255.49935483871</v>
      </c>
      <c r="CZ77">
        <v>139.503225806452</v>
      </c>
      <c r="DA77">
        <v>0</v>
      </c>
      <c r="DB77">
        <v>169.899999856949</v>
      </c>
      <c r="DC77">
        <v>0</v>
      </c>
      <c r="DD77">
        <v>975.750461538462</v>
      </c>
      <c r="DE77">
        <v>-182.010256433887</v>
      </c>
      <c r="DF77">
        <v>-2486.89230816437</v>
      </c>
      <c r="DG77">
        <v>14123.5692307692</v>
      </c>
      <c r="DH77">
        <v>15</v>
      </c>
      <c r="DI77">
        <v>1607294143.1</v>
      </c>
      <c r="DJ77" t="s">
        <v>571</v>
      </c>
      <c r="DK77">
        <v>1607294142.1</v>
      </c>
      <c r="DL77">
        <v>1607294143.1</v>
      </c>
      <c r="DM77">
        <v>4</v>
      </c>
      <c r="DN77">
        <v>0.04</v>
      </c>
      <c r="DO77">
        <v>-0.136</v>
      </c>
      <c r="DP77">
        <v>0.357</v>
      </c>
      <c r="DQ77">
        <v>0.414</v>
      </c>
      <c r="DR77">
        <v>400</v>
      </c>
      <c r="DS77">
        <v>28</v>
      </c>
      <c r="DT77">
        <v>0.02</v>
      </c>
      <c r="DU77">
        <v>0.03</v>
      </c>
      <c r="DV77">
        <v>11.8562051848974</v>
      </c>
      <c r="DW77">
        <v>-1.47617688827753</v>
      </c>
      <c r="DX77">
        <v>0.107436287369419</v>
      </c>
      <c r="DY77">
        <v>0</v>
      </c>
      <c r="DZ77">
        <v>-16.9991516129032</v>
      </c>
      <c r="EA77">
        <v>1.66186451612906</v>
      </c>
      <c r="EB77">
        <v>0.125007238167127</v>
      </c>
      <c r="EC77">
        <v>0</v>
      </c>
      <c r="ED77">
        <v>7.01481838709677</v>
      </c>
      <c r="EE77">
        <v>0.257384032258059</v>
      </c>
      <c r="EF77">
        <v>0.0192840654756593</v>
      </c>
      <c r="EG77">
        <v>0</v>
      </c>
      <c r="EH77">
        <v>0</v>
      </c>
      <c r="EI77">
        <v>3</v>
      </c>
      <c r="EJ77" t="s">
        <v>298</v>
      </c>
      <c r="EK77">
        <v>100</v>
      </c>
      <c r="EL77">
        <v>100</v>
      </c>
      <c r="EM77">
        <v>0.37</v>
      </c>
      <c r="EN77">
        <v>0.8813</v>
      </c>
      <c r="EO77">
        <v>0.524404847055728</v>
      </c>
      <c r="EP77">
        <v>-1.60436505785889e-05</v>
      </c>
      <c r="EQ77">
        <v>-1.15305589960158e-06</v>
      </c>
      <c r="ER77">
        <v>3.65813499827708e-10</v>
      </c>
      <c r="ES77">
        <v>0.414155000000001</v>
      </c>
      <c r="ET77">
        <v>0</v>
      </c>
      <c r="EU77">
        <v>0</v>
      </c>
      <c r="EV77">
        <v>0</v>
      </c>
      <c r="EW77">
        <v>18</v>
      </c>
      <c r="EX77">
        <v>2225</v>
      </c>
      <c r="EY77">
        <v>1</v>
      </c>
      <c r="EZ77">
        <v>25</v>
      </c>
      <c r="FA77">
        <v>1.6</v>
      </c>
      <c r="FB77">
        <v>1.6</v>
      </c>
      <c r="FC77">
        <v>2</v>
      </c>
      <c r="FD77">
        <v>517.352</v>
      </c>
      <c r="FE77">
        <v>500.052</v>
      </c>
      <c r="FF77">
        <v>37.9353</v>
      </c>
      <c r="FG77">
        <v>36.8171</v>
      </c>
      <c r="FH77">
        <v>29.9999</v>
      </c>
      <c r="FI77">
        <v>36.6085</v>
      </c>
      <c r="FJ77">
        <v>36.6253</v>
      </c>
      <c r="FK77">
        <v>19.4294</v>
      </c>
      <c r="FL77">
        <v>0</v>
      </c>
      <c r="FM77">
        <v>100</v>
      </c>
      <c r="FN77">
        <v>-999.9</v>
      </c>
      <c r="FO77">
        <v>400</v>
      </c>
      <c r="FP77">
        <v>29.9465</v>
      </c>
      <c r="FQ77">
        <v>97.4203</v>
      </c>
      <c r="FR77">
        <v>101.754</v>
      </c>
    </row>
    <row r="78" spans="1:174">
      <c r="A78">
        <v>62</v>
      </c>
      <c r="B78">
        <v>1607294408.6</v>
      </c>
      <c r="C78">
        <v>10936</v>
      </c>
      <c r="D78" t="s">
        <v>572</v>
      </c>
      <c r="E78" t="s">
        <v>573</v>
      </c>
      <c r="F78" t="s">
        <v>385</v>
      </c>
      <c r="G78" t="s">
        <v>568</v>
      </c>
      <c r="H78">
        <v>1607294400.6</v>
      </c>
      <c r="I78">
        <f>(J78)/1000</f>
        <v>0</v>
      </c>
      <c r="J78">
        <f>1000*CA78*AH78*(BW78-BX78)/(100*BP78*(1000-AH78*BW78))</f>
        <v>0</v>
      </c>
      <c r="K78">
        <f>CA78*AH78*(BV78-BU78*(1000-AH78*BX78)/(1000-AH78*BW78))/(100*BP78)</f>
        <v>0</v>
      </c>
      <c r="L78">
        <f>BU78 - IF(AH78&gt;1, K78*BP78*100.0/(AJ78*CI78), 0)</f>
        <v>0</v>
      </c>
      <c r="M78">
        <f>((S78-I78/2)*L78-K78)/(S78+I78/2)</f>
        <v>0</v>
      </c>
      <c r="N78">
        <f>M78*(CB78+CC78)/1000.0</f>
        <v>0</v>
      </c>
      <c r="O78">
        <f>(BU78 - IF(AH78&gt;1, K78*BP78*100.0/(AJ78*CI78), 0))*(CB78+CC78)/1000.0</f>
        <v>0</v>
      </c>
      <c r="P78">
        <f>2.0/((1/R78-1/Q78)+SIGN(R78)*SQRT((1/R78-1/Q78)*(1/R78-1/Q78) + 4*BQ78/((BQ78+1)*(BQ78+1))*(2*1/R78*1/Q78-1/Q78*1/Q78)))</f>
        <v>0</v>
      </c>
      <c r="Q78">
        <f>IF(LEFT(BR78,1)&lt;&gt;"0",IF(LEFT(BR78,1)="1",3.0,BS78),$D$5+$E$5*(CI78*CB78/($K$5*1000))+$F$5*(CI78*CB78/($K$5*1000))*MAX(MIN(BP78,$J$5),$I$5)*MAX(MIN(BP78,$J$5),$I$5)+$G$5*MAX(MIN(BP78,$J$5),$I$5)*(CI78*CB78/($K$5*1000))+$H$5*(CI78*CB78/($K$5*1000))*(CI78*CB78/($K$5*1000)))</f>
        <v>0</v>
      </c>
      <c r="R78">
        <f>I78*(1000-(1000*0.61365*exp(17.502*V78/(240.97+V78))/(CB78+CC78)+BW78)/2)/(1000*0.61365*exp(17.502*V78/(240.97+V78))/(CB78+CC78)-BW78)</f>
        <v>0</v>
      </c>
      <c r="S78">
        <f>1/((BQ78+1)/(P78/1.6)+1/(Q78/1.37)) + BQ78/((BQ78+1)/(P78/1.6) + BQ78/(Q78/1.37))</f>
        <v>0</v>
      </c>
      <c r="T78">
        <f>(BM78*BO78)</f>
        <v>0</v>
      </c>
      <c r="U78">
        <f>(CD78+(T78+2*0.95*5.67E-8*(((CD78+$B$7)+273)^4-(CD78+273)^4)-44100*I78)/(1.84*29.3*Q78+8*0.95*5.67E-8*(CD78+273)^3))</f>
        <v>0</v>
      </c>
      <c r="V78">
        <f>($C$7*CE78+$D$7*CF78+$E$7*U78)</f>
        <v>0</v>
      </c>
      <c r="W78">
        <f>0.61365*exp(17.502*V78/(240.97+V78))</f>
        <v>0</v>
      </c>
      <c r="X78">
        <f>(Y78/Z78*100)</f>
        <v>0</v>
      </c>
      <c r="Y78">
        <f>BW78*(CB78+CC78)/1000</f>
        <v>0</v>
      </c>
      <c r="Z78">
        <f>0.61365*exp(17.502*CD78/(240.97+CD78))</f>
        <v>0</v>
      </c>
      <c r="AA78">
        <f>(W78-BW78*(CB78+CC78)/1000)</f>
        <v>0</v>
      </c>
      <c r="AB78">
        <f>(-I78*44100)</f>
        <v>0</v>
      </c>
      <c r="AC78">
        <f>2*29.3*Q78*0.92*(CD78-V78)</f>
        <v>0</v>
      </c>
      <c r="AD78">
        <f>2*0.95*5.67E-8*(((CD78+$B$7)+273)^4-(V78+273)^4)</f>
        <v>0</v>
      </c>
      <c r="AE78">
        <f>T78+AD78+AB78+AC78</f>
        <v>0</v>
      </c>
      <c r="AF78">
        <v>3</v>
      </c>
      <c r="AG78">
        <v>1</v>
      </c>
      <c r="AH78">
        <f>IF(AF78*$H$13&gt;=AJ78,1.0,(AJ78/(AJ78-AF78*$H$13)))</f>
        <v>0</v>
      </c>
      <c r="AI78">
        <f>(AH78-1)*100</f>
        <v>0</v>
      </c>
      <c r="AJ78">
        <f>MAX(0,($B$13+$C$13*CI78)/(1+$D$13*CI78)*CB78/(CD78+273)*$E$13)</f>
        <v>0</v>
      </c>
      <c r="AK78" t="s">
        <v>293</v>
      </c>
      <c r="AL78">
        <v>10143.9</v>
      </c>
      <c r="AM78">
        <v>715.476923076923</v>
      </c>
      <c r="AN78">
        <v>3262.08</v>
      </c>
      <c r="AO78">
        <f>1-AM78/AN78</f>
        <v>0</v>
      </c>
      <c r="AP78">
        <v>-0.577747479816223</v>
      </c>
      <c r="AQ78" t="s">
        <v>574</v>
      </c>
      <c r="AR78">
        <v>15388.1</v>
      </c>
      <c r="AS78">
        <v>1109.0644</v>
      </c>
      <c r="AT78">
        <v>1431.17</v>
      </c>
      <c r="AU78">
        <f>1-AS78/AT78</f>
        <v>0</v>
      </c>
      <c r="AV78">
        <v>0.5</v>
      </c>
      <c r="AW78">
        <f>BM78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 t="s">
        <v>575</v>
      </c>
      <c r="BC78">
        <v>1109.0644</v>
      </c>
      <c r="BD78">
        <v>756.67</v>
      </c>
      <c r="BE78">
        <f>1-BD78/AT78</f>
        <v>0</v>
      </c>
      <c r="BF78">
        <f>(AT78-BC78)/(AT78-BD78)</f>
        <v>0</v>
      </c>
      <c r="BG78">
        <f>(AN78-AT78)/(AN78-BD78)</f>
        <v>0</v>
      </c>
      <c r="BH78">
        <f>(AT78-BC78)/(AT78-AM78)</f>
        <v>0</v>
      </c>
      <c r="BI78">
        <f>(AN78-AT78)/(AN78-AM78)</f>
        <v>0</v>
      </c>
      <c r="BJ78">
        <f>(BF78*BD78/BC78)</f>
        <v>0</v>
      </c>
      <c r="BK78">
        <f>(1-BJ78)</f>
        <v>0</v>
      </c>
      <c r="BL78">
        <f>$B$11*CJ78+$C$11*CK78+$F$11*CL78*(1-CO78)</f>
        <v>0</v>
      </c>
      <c r="BM78">
        <f>BL78*BN78</f>
        <v>0</v>
      </c>
      <c r="BN78">
        <f>($B$11*$D$9+$C$11*$D$9+$F$11*((CY78+CQ78)/MAX(CY78+CQ78+CZ78, 0.1)*$I$9+CZ78/MAX(CY78+CQ78+CZ78, 0.1)*$J$9))/($B$11+$C$11+$F$11)</f>
        <v>0</v>
      </c>
      <c r="BO78">
        <f>($B$11*$K$9+$C$11*$K$9+$F$11*((CY78+CQ78)/MAX(CY78+CQ78+CZ78, 0.1)*$P$9+CZ78/MAX(CY78+CQ78+CZ78, 0.1)*$Q$9))/($B$11+$C$11+$F$11)</f>
        <v>0</v>
      </c>
      <c r="BP78">
        <v>6</v>
      </c>
      <c r="BQ78">
        <v>0.5</v>
      </c>
      <c r="BR78" t="s">
        <v>296</v>
      </c>
      <c r="BS78">
        <v>2</v>
      </c>
      <c r="BT78">
        <v>1607294400.6</v>
      </c>
      <c r="BU78">
        <v>380.828290322581</v>
      </c>
      <c r="BV78">
        <v>400.009387096774</v>
      </c>
      <c r="BW78">
        <v>35.6043741935484</v>
      </c>
      <c r="BX78">
        <v>28.2254903225807</v>
      </c>
      <c r="BY78">
        <v>380.456741935484</v>
      </c>
      <c r="BZ78">
        <v>34.7082935483871</v>
      </c>
      <c r="CA78">
        <v>500.215258064516</v>
      </c>
      <c r="CB78">
        <v>102.078387096774</v>
      </c>
      <c r="CC78">
        <v>0.100006535483871</v>
      </c>
      <c r="CD78">
        <v>38.5777612903226</v>
      </c>
      <c r="CE78">
        <v>37.2536258064516</v>
      </c>
      <c r="CF78">
        <v>999.9</v>
      </c>
      <c r="CG78">
        <v>0</v>
      </c>
      <c r="CH78">
        <v>0</v>
      </c>
      <c r="CI78">
        <v>9999.75806451613</v>
      </c>
      <c r="CJ78">
        <v>0</v>
      </c>
      <c r="CK78">
        <v>187.973064516129</v>
      </c>
      <c r="CL78">
        <v>1399.99064516129</v>
      </c>
      <c r="CM78">
        <v>0.900009</v>
      </c>
      <c r="CN78">
        <v>0.0999914</v>
      </c>
      <c r="CO78">
        <v>0</v>
      </c>
      <c r="CP78">
        <v>1114.96483870968</v>
      </c>
      <c r="CQ78">
        <v>4.99948</v>
      </c>
      <c r="CR78">
        <v>15967.7225806452</v>
      </c>
      <c r="CS78">
        <v>11417.5225806452</v>
      </c>
      <c r="CT78">
        <v>48.4371935483871</v>
      </c>
      <c r="CU78">
        <v>49.659</v>
      </c>
      <c r="CV78">
        <v>49.0884516129032</v>
      </c>
      <c r="CW78">
        <v>49.6367419354838</v>
      </c>
      <c r="CX78">
        <v>51.2255161290322</v>
      </c>
      <c r="CY78">
        <v>1255.50580645161</v>
      </c>
      <c r="CZ78">
        <v>139.488387096774</v>
      </c>
      <c r="DA78">
        <v>0</v>
      </c>
      <c r="DB78">
        <v>168.200000047684</v>
      </c>
      <c r="DC78">
        <v>0</v>
      </c>
      <c r="DD78">
        <v>1109.0644</v>
      </c>
      <c r="DE78">
        <v>-358.970768689964</v>
      </c>
      <c r="DF78">
        <v>-5009.4307614675</v>
      </c>
      <c r="DG78">
        <v>15886.18</v>
      </c>
      <c r="DH78">
        <v>15</v>
      </c>
      <c r="DI78">
        <v>1607294143.1</v>
      </c>
      <c r="DJ78" t="s">
        <v>571</v>
      </c>
      <c r="DK78">
        <v>1607294142.1</v>
      </c>
      <c r="DL78">
        <v>1607294143.1</v>
      </c>
      <c r="DM78">
        <v>4</v>
      </c>
      <c r="DN78">
        <v>0.04</v>
      </c>
      <c r="DO78">
        <v>-0.136</v>
      </c>
      <c r="DP78">
        <v>0.357</v>
      </c>
      <c r="DQ78">
        <v>0.414</v>
      </c>
      <c r="DR78">
        <v>400</v>
      </c>
      <c r="DS78">
        <v>28</v>
      </c>
      <c r="DT78">
        <v>0.02</v>
      </c>
      <c r="DU78">
        <v>0.03</v>
      </c>
      <c r="DV78">
        <v>13.5628954407278</v>
      </c>
      <c r="DW78">
        <v>-0.00872802480953706</v>
      </c>
      <c r="DX78">
        <v>0.0237971438402269</v>
      </c>
      <c r="DY78">
        <v>1</v>
      </c>
      <c r="DZ78">
        <v>-19.1773419354839</v>
      </c>
      <c r="EA78">
        <v>-0.504832258064493</v>
      </c>
      <c r="EB78">
        <v>0.046477797503432</v>
      </c>
      <c r="EC78">
        <v>0</v>
      </c>
      <c r="ED78">
        <v>7.36662967741935</v>
      </c>
      <c r="EE78">
        <v>1.46346435483868</v>
      </c>
      <c r="EF78">
        <v>0.11026210648134</v>
      </c>
      <c r="EG78">
        <v>0</v>
      </c>
      <c r="EH78">
        <v>1</v>
      </c>
      <c r="EI78">
        <v>3</v>
      </c>
      <c r="EJ78" t="s">
        <v>333</v>
      </c>
      <c r="EK78">
        <v>100</v>
      </c>
      <c r="EL78">
        <v>100</v>
      </c>
      <c r="EM78">
        <v>0.372</v>
      </c>
      <c r="EN78">
        <v>0.9033</v>
      </c>
      <c r="EO78">
        <v>0.524404847055728</v>
      </c>
      <c r="EP78">
        <v>-1.60436505785889e-05</v>
      </c>
      <c r="EQ78">
        <v>-1.15305589960158e-06</v>
      </c>
      <c r="ER78">
        <v>3.65813499827708e-10</v>
      </c>
      <c r="ES78">
        <v>0.414155000000001</v>
      </c>
      <c r="ET78">
        <v>0</v>
      </c>
      <c r="EU78">
        <v>0</v>
      </c>
      <c r="EV78">
        <v>0</v>
      </c>
      <c r="EW78">
        <v>18</v>
      </c>
      <c r="EX78">
        <v>2225</v>
      </c>
      <c r="EY78">
        <v>1</v>
      </c>
      <c r="EZ78">
        <v>25</v>
      </c>
      <c r="FA78">
        <v>4.4</v>
      </c>
      <c r="FB78">
        <v>4.4</v>
      </c>
      <c r="FC78">
        <v>2</v>
      </c>
      <c r="FD78">
        <v>501.922</v>
      </c>
      <c r="FE78">
        <v>500.346</v>
      </c>
      <c r="FF78">
        <v>37.7789</v>
      </c>
      <c r="FG78">
        <v>36.7479</v>
      </c>
      <c r="FH78">
        <v>29.9999</v>
      </c>
      <c r="FI78">
        <v>36.5401</v>
      </c>
      <c r="FJ78">
        <v>36.5563</v>
      </c>
      <c r="FK78">
        <v>19.43</v>
      </c>
      <c r="FL78">
        <v>0</v>
      </c>
      <c r="FM78">
        <v>100</v>
      </c>
      <c r="FN78">
        <v>-999.9</v>
      </c>
      <c r="FO78">
        <v>400</v>
      </c>
      <c r="FP78">
        <v>34.8901</v>
      </c>
      <c r="FQ78">
        <v>97.432</v>
      </c>
      <c r="FR78">
        <v>101.766</v>
      </c>
    </row>
    <row r="79" spans="1:174">
      <c r="A79">
        <v>63</v>
      </c>
      <c r="B79">
        <v>1607294631.1</v>
      </c>
      <c r="C79">
        <v>11158.5</v>
      </c>
      <c r="D79" t="s">
        <v>576</v>
      </c>
      <c r="E79" t="s">
        <v>577</v>
      </c>
      <c r="F79" t="s">
        <v>578</v>
      </c>
      <c r="G79" t="s">
        <v>306</v>
      </c>
      <c r="H79">
        <v>1607294623.35</v>
      </c>
      <c r="I79">
        <f>(J79)/1000</f>
        <v>0</v>
      </c>
      <c r="J79">
        <f>1000*CA79*AH79*(BW79-BX79)/(100*BP79*(1000-AH79*BW79))</f>
        <v>0</v>
      </c>
      <c r="K79">
        <f>CA79*AH79*(BV79-BU79*(1000-AH79*BX79)/(1000-AH79*BW79))/(100*BP79)</f>
        <v>0</v>
      </c>
      <c r="L79">
        <f>BU79 - IF(AH79&gt;1, K79*BP79*100.0/(AJ79*CI79), 0)</f>
        <v>0</v>
      </c>
      <c r="M79">
        <f>((S79-I79/2)*L79-K79)/(S79+I79/2)</f>
        <v>0</v>
      </c>
      <c r="N79">
        <f>M79*(CB79+CC79)/1000.0</f>
        <v>0</v>
      </c>
      <c r="O79">
        <f>(BU79 - IF(AH79&gt;1, K79*BP79*100.0/(AJ79*CI79), 0))*(CB79+CC79)/1000.0</f>
        <v>0</v>
      </c>
      <c r="P79">
        <f>2.0/((1/R79-1/Q79)+SIGN(R79)*SQRT((1/R79-1/Q79)*(1/R79-1/Q79) + 4*BQ79/((BQ79+1)*(BQ79+1))*(2*1/R79*1/Q79-1/Q79*1/Q79)))</f>
        <v>0</v>
      </c>
      <c r="Q79">
        <f>IF(LEFT(BR79,1)&lt;&gt;"0",IF(LEFT(BR79,1)="1",3.0,BS79),$D$5+$E$5*(CI79*CB79/($K$5*1000))+$F$5*(CI79*CB79/($K$5*1000))*MAX(MIN(BP79,$J$5),$I$5)*MAX(MIN(BP79,$J$5),$I$5)+$G$5*MAX(MIN(BP79,$J$5),$I$5)*(CI79*CB79/($K$5*1000))+$H$5*(CI79*CB79/($K$5*1000))*(CI79*CB79/($K$5*1000)))</f>
        <v>0</v>
      </c>
      <c r="R79">
        <f>I79*(1000-(1000*0.61365*exp(17.502*V79/(240.97+V79))/(CB79+CC79)+BW79)/2)/(1000*0.61365*exp(17.502*V79/(240.97+V79))/(CB79+CC79)-BW79)</f>
        <v>0</v>
      </c>
      <c r="S79">
        <f>1/((BQ79+1)/(P79/1.6)+1/(Q79/1.37)) + BQ79/((BQ79+1)/(P79/1.6) + BQ79/(Q79/1.37))</f>
        <v>0</v>
      </c>
      <c r="T79">
        <f>(BM79*BO79)</f>
        <v>0</v>
      </c>
      <c r="U79">
        <f>(CD79+(T79+2*0.95*5.67E-8*(((CD79+$B$7)+273)^4-(CD79+273)^4)-44100*I79)/(1.84*29.3*Q79+8*0.95*5.67E-8*(CD79+273)^3))</f>
        <v>0</v>
      </c>
      <c r="V79">
        <f>($C$7*CE79+$D$7*CF79+$E$7*U79)</f>
        <v>0</v>
      </c>
      <c r="W79">
        <f>0.61365*exp(17.502*V79/(240.97+V79))</f>
        <v>0</v>
      </c>
      <c r="X79">
        <f>(Y79/Z79*100)</f>
        <v>0</v>
      </c>
      <c r="Y79">
        <f>BW79*(CB79+CC79)/1000</f>
        <v>0</v>
      </c>
      <c r="Z79">
        <f>0.61365*exp(17.502*CD79/(240.97+CD79))</f>
        <v>0</v>
      </c>
      <c r="AA79">
        <f>(W79-BW79*(CB79+CC79)/1000)</f>
        <v>0</v>
      </c>
      <c r="AB79">
        <f>(-I79*44100)</f>
        <v>0</v>
      </c>
      <c r="AC79">
        <f>2*29.3*Q79*0.92*(CD79-V79)</f>
        <v>0</v>
      </c>
      <c r="AD79">
        <f>2*0.95*5.67E-8*(((CD79+$B$7)+273)^4-(V79+273)^4)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MAX(0,($B$13+$C$13*CI79)/(1+$D$13*CI79)*CB79/(CD79+273)*$E$13)</f>
        <v>0</v>
      </c>
      <c r="AK79" t="s">
        <v>293</v>
      </c>
      <c r="AL79">
        <v>10143.9</v>
      </c>
      <c r="AM79">
        <v>715.476923076923</v>
      </c>
      <c r="AN79">
        <v>3262.08</v>
      </c>
      <c r="AO79">
        <f>1-AM79/AN79</f>
        <v>0</v>
      </c>
      <c r="AP79">
        <v>-0.577747479816223</v>
      </c>
      <c r="AQ79" t="s">
        <v>579</v>
      </c>
      <c r="AR79">
        <v>15480.1</v>
      </c>
      <c r="AS79">
        <v>792.637730769231</v>
      </c>
      <c r="AT79">
        <v>1052.76</v>
      </c>
      <c r="AU79">
        <f>1-AS79/AT79</f>
        <v>0</v>
      </c>
      <c r="AV79">
        <v>0.5</v>
      </c>
      <c r="AW79">
        <f>BM79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 t="s">
        <v>580</v>
      </c>
      <c r="BC79">
        <v>792.637730769231</v>
      </c>
      <c r="BD79">
        <v>629.89</v>
      </c>
      <c r="BE79">
        <f>1-BD79/AT79</f>
        <v>0</v>
      </c>
      <c r="BF79">
        <f>(AT79-BC79)/(AT79-BD79)</f>
        <v>0</v>
      </c>
      <c r="BG79">
        <f>(AN79-AT79)/(AN79-BD79)</f>
        <v>0</v>
      </c>
      <c r="BH79">
        <f>(AT79-BC79)/(AT79-AM79)</f>
        <v>0</v>
      </c>
      <c r="BI79">
        <f>(AN79-AT79)/(AN79-AM79)</f>
        <v>0</v>
      </c>
      <c r="BJ79">
        <f>(BF79*BD79/BC79)</f>
        <v>0</v>
      </c>
      <c r="BK79">
        <f>(1-BJ79)</f>
        <v>0</v>
      </c>
      <c r="BL79">
        <f>$B$11*CJ79+$C$11*CK79+$F$11*CL79*(1-CO79)</f>
        <v>0</v>
      </c>
      <c r="BM79">
        <f>BL79*BN79</f>
        <v>0</v>
      </c>
      <c r="BN79">
        <f>($B$11*$D$9+$C$11*$D$9+$F$11*((CY79+CQ79)/MAX(CY79+CQ79+CZ79, 0.1)*$I$9+CZ79/MAX(CY79+CQ79+CZ79, 0.1)*$J$9))/($B$11+$C$11+$F$11)</f>
        <v>0</v>
      </c>
      <c r="BO79">
        <f>($B$11*$K$9+$C$11*$K$9+$F$11*((CY79+CQ79)/MAX(CY79+CQ79+CZ79, 0.1)*$P$9+CZ79/MAX(CY79+CQ79+CZ79, 0.1)*$Q$9))/($B$11+$C$11+$F$11)</f>
        <v>0</v>
      </c>
      <c r="BP79">
        <v>6</v>
      </c>
      <c r="BQ79">
        <v>0.5</v>
      </c>
      <c r="BR79" t="s">
        <v>296</v>
      </c>
      <c r="BS79">
        <v>2</v>
      </c>
      <c r="BT79">
        <v>1607294623.35</v>
      </c>
      <c r="BU79">
        <v>380.572266666667</v>
      </c>
      <c r="BV79">
        <v>400.004</v>
      </c>
      <c r="BW79">
        <v>34.9877666666667</v>
      </c>
      <c r="BX79">
        <v>28.1490266666667</v>
      </c>
      <c r="BY79">
        <v>380.200366666667</v>
      </c>
      <c r="BZ79">
        <v>34.1212633333333</v>
      </c>
      <c r="CA79">
        <v>500.206033333333</v>
      </c>
      <c r="CB79">
        <v>102.080066666667</v>
      </c>
      <c r="CC79">
        <v>0.0999702366666667</v>
      </c>
      <c r="CD79">
        <v>38.49224</v>
      </c>
      <c r="CE79">
        <v>37.49384</v>
      </c>
      <c r="CF79">
        <v>999.9</v>
      </c>
      <c r="CG79">
        <v>0</v>
      </c>
      <c r="CH79">
        <v>0</v>
      </c>
      <c r="CI79">
        <v>9998.86933333333</v>
      </c>
      <c r="CJ79">
        <v>0</v>
      </c>
      <c r="CK79">
        <v>249.235066666667</v>
      </c>
      <c r="CL79">
        <v>1399.96866666667</v>
      </c>
      <c r="CM79">
        <v>0.8999987</v>
      </c>
      <c r="CN79">
        <v>0.1000013</v>
      </c>
      <c r="CO79">
        <v>0</v>
      </c>
      <c r="CP79">
        <v>793.826633333333</v>
      </c>
      <c r="CQ79">
        <v>4.99948</v>
      </c>
      <c r="CR79">
        <v>11479.2266666667</v>
      </c>
      <c r="CS79">
        <v>11417.3133333333</v>
      </c>
      <c r="CT79">
        <v>48.2143</v>
      </c>
      <c r="CU79">
        <v>49.4184</v>
      </c>
      <c r="CV79">
        <v>48.8246666666667</v>
      </c>
      <c r="CW79">
        <v>49.3956666666667</v>
      </c>
      <c r="CX79">
        <v>50.9476</v>
      </c>
      <c r="CY79">
        <v>1255.47033333333</v>
      </c>
      <c r="CZ79">
        <v>139.498333333333</v>
      </c>
      <c r="DA79">
        <v>0</v>
      </c>
      <c r="DB79">
        <v>221.700000047684</v>
      </c>
      <c r="DC79">
        <v>0</v>
      </c>
      <c r="DD79">
        <v>792.637730769231</v>
      </c>
      <c r="DE79">
        <v>-185.907726243039</v>
      </c>
      <c r="DF79">
        <v>-2513.57948368809</v>
      </c>
      <c r="DG79">
        <v>11463.9307692308</v>
      </c>
      <c r="DH79">
        <v>15</v>
      </c>
      <c r="DI79">
        <v>1607294143.1</v>
      </c>
      <c r="DJ79" t="s">
        <v>571</v>
      </c>
      <c r="DK79">
        <v>1607294142.1</v>
      </c>
      <c r="DL79">
        <v>1607294143.1</v>
      </c>
      <c r="DM79">
        <v>4</v>
      </c>
      <c r="DN79">
        <v>0.04</v>
      </c>
      <c r="DO79">
        <v>-0.136</v>
      </c>
      <c r="DP79">
        <v>0.357</v>
      </c>
      <c r="DQ79">
        <v>0.414</v>
      </c>
      <c r="DR79">
        <v>400</v>
      </c>
      <c r="DS79">
        <v>28</v>
      </c>
      <c r="DT79">
        <v>0.02</v>
      </c>
      <c r="DU79">
        <v>0.03</v>
      </c>
      <c r="DV79">
        <v>13.9515379427249</v>
      </c>
      <c r="DW79">
        <v>-0.212499185936594</v>
      </c>
      <c r="DX79">
        <v>0.0282798689859101</v>
      </c>
      <c r="DY79">
        <v>1</v>
      </c>
      <c r="DZ79">
        <v>-19.4296741935484</v>
      </c>
      <c r="EA79">
        <v>-0.109364516128996</v>
      </c>
      <c r="EB79">
        <v>0.0323704661066618</v>
      </c>
      <c r="EC79">
        <v>1</v>
      </c>
      <c r="ED79">
        <v>6.83391483870968</v>
      </c>
      <c r="EE79">
        <v>0.871099354838695</v>
      </c>
      <c r="EF79">
        <v>0.0663046630419235</v>
      </c>
      <c r="EG79">
        <v>0</v>
      </c>
      <c r="EH79">
        <v>2</v>
      </c>
      <c r="EI79">
        <v>3</v>
      </c>
      <c r="EJ79" t="s">
        <v>319</v>
      </c>
      <c r="EK79">
        <v>100</v>
      </c>
      <c r="EL79">
        <v>100</v>
      </c>
      <c r="EM79">
        <v>0.372</v>
      </c>
      <c r="EN79">
        <v>0.8707</v>
      </c>
      <c r="EO79">
        <v>0.524404847055728</v>
      </c>
      <c r="EP79">
        <v>-1.60436505785889e-05</v>
      </c>
      <c r="EQ79">
        <v>-1.15305589960158e-06</v>
      </c>
      <c r="ER79">
        <v>3.65813499827708e-10</v>
      </c>
      <c r="ES79">
        <v>0.414155000000001</v>
      </c>
      <c r="ET79">
        <v>0</v>
      </c>
      <c r="EU79">
        <v>0</v>
      </c>
      <c r="EV79">
        <v>0</v>
      </c>
      <c r="EW79">
        <v>18</v>
      </c>
      <c r="EX79">
        <v>2225</v>
      </c>
      <c r="EY79">
        <v>1</v>
      </c>
      <c r="EZ79">
        <v>25</v>
      </c>
      <c r="FA79">
        <v>8.2</v>
      </c>
      <c r="FB79">
        <v>8.1</v>
      </c>
      <c r="FC79">
        <v>2</v>
      </c>
      <c r="FD79">
        <v>516.88</v>
      </c>
      <c r="FE79">
        <v>502.05</v>
      </c>
      <c r="FF79">
        <v>37.587</v>
      </c>
      <c r="FG79">
        <v>36.5972</v>
      </c>
      <c r="FH79">
        <v>30.0001</v>
      </c>
      <c r="FI79">
        <v>36.404</v>
      </c>
      <c r="FJ79">
        <v>36.4242</v>
      </c>
      <c r="FK79">
        <v>19.4254</v>
      </c>
      <c r="FL79">
        <v>0</v>
      </c>
      <c r="FM79">
        <v>100</v>
      </c>
      <c r="FN79">
        <v>-999.9</v>
      </c>
      <c r="FO79">
        <v>400</v>
      </c>
      <c r="FP79">
        <v>35.2157</v>
      </c>
      <c r="FQ79">
        <v>97.4562</v>
      </c>
      <c r="FR79">
        <v>101.781</v>
      </c>
    </row>
    <row r="80" spans="1:174">
      <c r="A80">
        <v>64</v>
      </c>
      <c r="B80">
        <v>1607294879.5</v>
      </c>
      <c r="C80">
        <v>11406.9000000954</v>
      </c>
      <c r="D80" t="s">
        <v>581</v>
      </c>
      <c r="E80" t="s">
        <v>582</v>
      </c>
      <c r="F80" t="s">
        <v>578</v>
      </c>
      <c r="G80" t="s">
        <v>306</v>
      </c>
      <c r="H80">
        <v>1607294871.75</v>
      </c>
      <c r="I80">
        <f>(J80)/1000</f>
        <v>0</v>
      </c>
      <c r="J80">
        <f>1000*CA80*AH80*(BW80-BX80)/(100*BP80*(1000-AH80*BW80))</f>
        <v>0</v>
      </c>
      <c r="K80">
        <f>CA80*AH80*(BV80-BU80*(1000-AH80*BX80)/(1000-AH80*BW80))/(100*BP80)</f>
        <v>0</v>
      </c>
      <c r="L80">
        <f>BU80 - IF(AH80&gt;1, K80*BP80*100.0/(AJ80*CI80), 0)</f>
        <v>0</v>
      </c>
      <c r="M80">
        <f>((S80-I80/2)*L80-K80)/(S80+I80/2)</f>
        <v>0</v>
      </c>
      <c r="N80">
        <f>M80*(CB80+CC80)/1000.0</f>
        <v>0</v>
      </c>
      <c r="O80">
        <f>(BU80 - IF(AH80&gt;1, K80*BP80*100.0/(AJ80*CI80), 0))*(CB80+CC80)/1000.0</f>
        <v>0</v>
      </c>
      <c r="P80">
        <f>2.0/((1/R80-1/Q80)+SIGN(R80)*SQRT((1/R80-1/Q80)*(1/R80-1/Q80) + 4*BQ80/((BQ80+1)*(BQ80+1))*(2*1/R80*1/Q80-1/Q80*1/Q80)))</f>
        <v>0</v>
      </c>
      <c r="Q80">
        <f>IF(LEFT(BR80,1)&lt;&gt;"0",IF(LEFT(BR80,1)="1",3.0,BS80),$D$5+$E$5*(CI80*CB80/($K$5*1000))+$F$5*(CI80*CB80/($K$5*1000))*MAX(MIN(BP80,$J$5),$I$5)*MAX(MIN(BP80,$J$5),$I$5)+$G$5*MAX(MIN(BP80,$J$5),$I$5)*(CI80*CB80/($K$5*1000))+$H$5*(CI80*CB80/($K$5*1000))*(CI80*CB80/($K$5*1000)))</f>
        <v>0</v>
      </c>
      <c r="R80">
        <f>I80*(1000-(1000*0.61365*exp(17.502*V80/(240.97+V80))/(CB80+CC80)+BW80)/2)/(1000*0.61365*exp(17.502*V80/(240.97+V80))/(CB80+CC80)-BW80)</f>
        <v>0</v>
      </c>
      <c r="S80">
        <f>1/((BQ80+1)/(P80/1.6)+1/(Q80/1.37)) + BQ80/((BQ80+1)/(P80/1.6) + BQ80/(Q80/1.37))</f>
        <v>0</v>
      </c>
      <c r="T80">
        <f>(BM80*BO80)</f>
        <v>0</v>
      </c>
      <c r="U80">
        <f>(CD80+(T80+2*0.95*5.67E-8*(((CD80+$B$7)+273)^4-(CD80+273)^4)-44100*I80)/(1.84*29.3*Q80+8*0.95*5.67E-8*(CD80+273)^3))</f>
        <v>0</v>
      </c>
      <c r="V80">
        <f>($C$7*CE80+$D$7*CF80+$E$7*U80)</f>
        <v>0</v>
      </c>
      <c r="W80">
        <f>0.61365*exp(17.502*V80/(240.97+V80))</f>
        <v>0</v>
      </c>
      <c r="X80">
        <f>(Y80/Z80*100)</f>
        <v>0</v>
      </c>
      <c r="Y80">
        <f>BW80*(CB80+CC80)/1000</f>
        <v>0</v>
      </c>
      <c r="Z80">
        <f>0.61365*exp(17.502*CD80/(240.97+CD80))</f>
        <v>0</v>
      </c>
      <c r="AA80">
        <f>(W80-BW80*(CB80+CC80)/1000)</f>
        <v>0</v>
      </c>
      <c r="AB80">
        <f>(-I80*44100)</f>
        <v>0</v>
      </c>
      <c r="AC80">
        <f>2*29.3*Q80*0.92*(CD80-V80)</f>
        <v>0</v>
      </c>
      <c r="AD80">
        <f>2*0.95*5.67E-8*(((CD80+$B$7)+273)^4-(V80+273)^4)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MAX(0,($B$13+$C$13*CI80)/(1+$D$13*CI80)*CB80/(CD80+273)*$E$13)</f>
        <v>0</v>
      </c>
      <c r="AK80" t="s">
        <v>293</v>
      </c>
      <c r="AL80">
        <v>10143.9</v>
      </c>
      <c r="AM80">
        <v>715.476923076923</v>
      </c>
      <c r="AN80">
        <v>3262.08</v>
      </c>
      <c r="AO80">
        <f>1-AM80/AN80</f>
        <v>0</v>
      </c>
      <c r="AP80">
        <v>-0.577747479816223</v>
      </c>
      <c r="AQ80" t="s">
        <v>583</v>
      </c>
      <c r="AR80">
        <v>15474</v>
      </c>
      <c r="AS80">
        <v>675.1896</v>
      </c>
      <c r="AT80">
        <v>891.51</v>
      </c>
      <c r="AU80">
        <f>1-AS80/AT80</f>
        <v>0</v>
      </c>
      <c r="AV80">
        <v>0.5</v>
      </c>
      <c r="AW80">
        <f>BM80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 t="s">
        <v>584</v>
      </c>
      <c r="BC80">
        <v>675.1896</v>
      </c>
      <c r="BD80">
        <v>553.93</v>
      </c>
      <c r="BE80">
        <f>1-BD80/AT80</f>
        <v>0</v>
      </c>
      <c r="BF80">
        <f>(AT80-BC80)/(AT80-BD80)</f>
        <v>0</v>
      </c>
      <c r="BG80">
        <f>(AN80-AT80)/(AN80-BD80)</f>
        <v>0</v>
      </c>
      <c r="BH80">
        <f>(AT80-BC80)/(AT80-AM80)</f>
        <v>0</v>
      </c>
      <c r="BI80">
        <f>(AN80-AT80)/(AN80-AM80)</f>
        <v>0</v>
      </c>
      <c r="BJ80">
        <f>(BF80*BD80/BC80)</f>
        <v>0</v>
      </c>
      <c r="BK80">
        <f>(1-BJ80)</f>
        <v>0</v>
      </c>
      <c r="BL80">
        <f>$B$11*CJ80+$C$11*CK80+$F$11*CL80*(1-CO80)</f>
        <v>0</v>
      </c>
      <c r="BM80">
        <f>BL80*BN80</f>
        <v>0</v>
      </c>
      <c r="BN80">
        <f>($B$11*$D$9+$C$11*$D$9+$F$11*((CY80+CQ80)/MAX(CY80+CQ80+CZ80, 0.1)*$I$9+CZ80/MAX(CY80+CQ80+CZ80, 0.1)*$J$9))/($B$11+$C$11+$F$11)</f>
        <v>0</v>
      </c>
      <c r="BO80">
        <f>($B$11*$K$9+$C$11*$K$9+$F$11*((CY80+CQ80)/MAX(CY80+CQ80+CZ80, 0.1)*$P$9+CZ80/MAX(CY80+CQ80+CZ80, 0.1)*$Q$9))/($B$11+$C$11+$F$11)</f>
        <v>0</v>
      </c>
      <c r="BP80">
        <v>6</v>
      </c>
      <c r="BQ80">
        <v>0.5</v>
      </c>
      <c r="BR80" t="s">
        <v>296</v>
      </c>
      <c r="BS80">
        <v>2</v>
      </c>
      <c r="BT80">
        <v>1607294871.75</v>
      </c>
      <c r="BU80">
        <v>384.535466666667</v>
      </c>
      <c r="BV80">
        <v>399.994366666667</v>
      </c>
      <c r="BW80">
        <v>33.2521966666667</v>
      </c>
      <c r="BX80">
        <v>28.1123733333333</v>
      </c>
      <c r="BY80">
        <v>384.1667</v>
      </c>
      <c r="BZ80">
        <v>32.4693866666667</v>
      </c>
      <c r="CA80">
        <v>500.206166666667</v>
      </c>
      <c r="CB80">
        <v>102.079933333333</v>
      </c>
      <c r="CC80">
        <v>0.100012116666667</v>
      </c>
      <c r="CD80">
        <v>38.4301966666667</v>
      </c>
      <c r="CE80">
        <v>37.5599233333333</v>
      </c>
      <c r="CF80">
        <v>999.9</v>
      </c>
      <c r="CG80">
        <v>0</v>
      </c>
      <c r="CH80">
        <v>0</v>
      </c>
      <c r="CI80">
        <v>9997.458</v>
      </c>
      <c r="CJ80">
        <v>0</v>
      </c>
      <c r="CK80">
        <v>223.0213</v>
      </c>
      <c r="CL80">
        <v>1399.99766666667</v>
      </c>
      <c r="CM80">
        <v>0.900017933333333</v>
      </c>
      <c r="CN80">
        <v>0.09998225</v>
      </c>
      <c r="CO80">
        <v>0</v>
      </c>
      <c r="CP80">
        <v>675.228333333333</v>
      </c>
      <c r="CQ80">
        <v>4.99948</v>
      </c>
      <c r="CR80">
        <v>9890.198</v>
      </c>
      <c r="CS80">
        <v>11417.6466666667</v>
      </c>
      <c r="CT80">
        <v>48.1122666666667</v>
      </c>
      <c r="CU80">
        <v>49.3078666666666</v>
      </c>
      <c r="CV80">
        <v>48.7248</v>
      </c>
      <c r="CW80">
        <v>49.3288</v>
      </c>
      <c r="CX80">
        <v>50.8664</v>
      </c>
      <c r="CY80">
        <v>1255.52333333333</v>
      </c>
      <c r="CZ80">
        <v>139.474333333333</v>
      </c>
      <c r="DA80">
        <v>0</v>
      </c>
      <c r="DB80">
        <v>247.399999856949</v>
      </c>
      <c r="DC80">
        <v>0</v>
      </c>
      <c r="DD80">
        <v>675.1896</v>
      </c>
      <c r="DE80">
        <v>-5.73330770664594</v>
      </c>
      <c r="DF80">
        <v>-99.4853848016792</v>
      </c>
      <c r="DG80">
        <v>9889.764</v>
      </c>
      <c r="DH80">
        <v>15</v>
      </c>
      <c r="DI80">
        <v>1607294143.1</v>
      </c>
      <c r="DJ80" t="s">
        <v>571</v>
      </c>
      <c r="DK80">
        <v>1607294142.1</v>
      </c>
      <c r="DL80">
        <v>1607294143.1</v>
      </c>
      <c r="DM80">
        <v>4</v>
      </c>
      <c r="DN80">
        <v>0.04</v>
      </c>
      <c r="DO80">
        <v>-0.136</v>
      </c>
      <c r="DP80">
        <v>0.357</v>
      </c>
      <c r="DQ80">
        <v>0.414</v>
      </c>
      <c r="DR80">
        <v>400</v>
      </c>
      <c r="DS80">
        <v>28</v>
      </c>
      <c r="DT80">
        <v>0.02</v>
      </c>
      <c r="DU80">
        <v>0.03</v>
      </c>
      <c r="DV80">
        <v>11.1820662935898</v>
      </c>
      <c r="DW80">
        <v>0.0799208465838699</v>
      </c>
      <c r="DX80">
        <v>0.0230029309539137</v>
      </c>
      <c r="DY80">
        <v>1</v>
      </c>
      <c r="DZ80">
        <v>-15.4588966666667</v>
      </c>
      <c r="EA80">
        <v>-0.037703225806443</v>
      </c>
      <c r="EB80">
        <v>0.0270096709017756</v>
      </c>
      <c r="EC80">
        <v>1</v>
      </c>
      <c r="ED80">
        <v>5.139808</v>
      </c>
      <c r="EE80">
        <v>-0.112961245828707</v>
      </c>
      <c r="EF80">
        <v>0.00824597170340359</v>
      </c>
      <c r="EG80">
        <v>1</v>
      </c>
      <c r="EH80">
        <v>3</v>
      </c>
      <c r="EI80">
        <v>3</v>
      </c>
      <c r="EJ80" t="s">
        <v>309</v>
      </c>
      <c r="EK80">
        <v>100</v>
      </c>
      <c r="EL80">
        <v>100</v>
      </c>
      <c r="EM80">
        <v>0.368</v>
      </c>
      <c r="EN80">
        <v>0.7822</v>
      </c>
      <c r="EO80">
        <v>0.524404847055728</v>
      </c>
      <c r="EP80">
        <v>-1.60436505785889e-05</v>
      </c>
      <c r="EQ80">
        <v>-1.15305589960158e-06</v>
      </c>
      <c r="ER80">
        <v>3.65813499827708e-10</v>
      </c>
      <c r="ES80">
        <v>0.414155000000001</v>
      </c>
      <c r="ET80">
        <v>0</v>
      </c>
      <c r="EU80">
        <v>0</v>
      </c>
      <c r="EV80">
        <v>0</v>
      </c>
      <c r="EW80">
        <v>18</v>
      </c>
      <c r="EX80">
        <v>2225</v>
      </c>
      <c r="EY80">
        <v>1</v>
      </c>
      <c r="EZ80">
        <v>25</v>
      </c>
      <c r="FA80">
        <v>12.3</v>
      </c>
      <c r="FB80">
        <v>12.3</v>
      </c>
      <c r="FC80">
        <v>2</v>
      </c>
      <c r="FD80">
        <v>515.908</v>
      </c>
      <c r="FE80">
        <v>501.725</v>
      </c>
      <c r="FF80">
        <v>37.4586</v>
      </c>
      <c r="FG80">
        <v>36.5636</v>
      </c>
      <c r="FH80">
        <v>29.9999</v>
      </c>
      <c r="FI80">
        <v>36.3599</v>
      </c>
      <c r="FJ80">
        <v>36.3831</v>
      </c>
      <c r="FK80">
        <v>19.4225</v>
      </c>
      <c r="FL80">
        <v>0</v>
      </c>
      <c r="FM80">
        <v>100</v>
      </c>
      <c r="FN80">
        <v>-999.9</v>
      </c>
      <c r="FO80">
        <v>400</v>
      </c>
      <c r="FP80">
        <v>34.68</v>
      </c>
      <c r="FQ80">
        <v>97.4588</v>
      </c>
      <c r="FR80">
        <v>101.776</v>
      </c>
    </row>
    <row r="81" spans="1:174">
      <c r="A81">
        <v>65</v>
      </c>
      <c r="B81">
        <v>1607295038.5</v>
      </c>
      <c r="C81">
        <v>11565.9000000954</v>
      </c>
      <c r="D81" t="s">
        <v>585</v>
      </c>
      <c r="E81" t="s">
        <v>586</v>
      </c>
      <c r="F81" t="s">
        <v>458</v>
      </c>
      <c r="G81" t="s">
        <v>326</v>
      </c>
      <c r="H81">
        <v>1607295030.75</v>
      </c>
      <c r="I81">
        <f>(J81)/1000</f>
        <v>0</v>
      </c>
      <c r="J81">
        <f>1000*CA81*AH81*(BW81-BX81)/(100*BP81*(1000-AH81*BW81))</f>
        <v>0</v>
      </c>
      <c r="K81">
        <f>CA81*AH81*(BV81-BU81*(1000-AH81*BX81)/(1000-AH81*BW81))/(100*BP81)</f>
        <v>0</v>
      </c>
      <c r="L81">
        <f>BU81 - IF(AH81&gt;1, K81*BP81*100.0/(AJ81*CI81), 0)</f>
        <v>0</v>
      </c>
      <c r="M81">
        <f>((S81-I81/2)*L81-K81)/(S81+I81/2)</f>
        <v>0</v>
      </c>
      <c r="N81">
        <f>M81*(CB81+CC81)/1000.0</f>
        <v>0</v>
      </c>
      <c r="O81">
        <f>(BU81 - IF(AH81&gt;1, K81*BP81*100.0/(AJ81*CI81), 0))*(CB81+CC81)/1000.0</f>
        <v>0</v>
      </c>
      <c r="P81">
        <f>2.0/((1/R81-1/Q81)+SIGN(R81)*SQRT((1/R81-1/Q81)*(1/R81-1/Q81) + 4*BQ81/((BQ81+1)*(BQ81+1))*(2*1/R81*1/Q81-1/Q81*1/Q81)))</f>
        <v>0</v>
      </c>
      <c r="Q81">
        <f>IF(LEFT(BR81,1)&lt;&gt;"0",IF(LEFT(BR81,1)="1",3.0,BS81),$D$5+$E$5*(CI81*CB81/($K$5*1000))+$F$5*(CI81*CB81/($K$5*1000))*MAX(MIN(BP81,$J$5),$I$5)*MAX(MIN(BP81,$J$5),$I$5)+$G$5*MAX(MIN(BP81,$J$5),$I$5)*(CI81*CB81/($K$5*1000))+$H$5*(CI81*CB81/($K$5*1000))*(CI81*CB81/($K$5*1000)))</f>
        <v>0</v>
      </c>
      <c r="R81">
        <f>I81*(1000-(1000*0.61365*exp(17.502*V81/(240.97+V81))/(CB81+CC81)+BW81)/2)/(1000*0.61365*exp(17.502*V81/(240.97+V81))/(CB81+CC81)-BW81)</f>
        <v>0</v>
      </c>
      <c r="S81">
        <f>1/((BQ81+1)/(P81/1.6)+1/(Q81/1.37)) + BQ81/((BQ81+1)/(P81/1.6) + BQ81/(Q81/1.37))</f>
        <v>0</v>
      </c>
      <c r="T81">
        <f>(BM81*BO81)</f>
        <v>0</v>
      </c>
      <c r="U81">
        <f>(CD81+(T81+2*0.95*5.67E-8*(((CD81+$B$7)+273)^4-(CD81+273)^4)-44100*I81)/(1.84*29.3*Q81+8*0.95*5.67E-8*(CD81+273)^3))</f>
        <v>0</v>
      </c>
      <c r="V81">
        <f>($C$7*CE81+$D$7*CF81+$E$7*U81)</f>
        <v>0</v>
      </c>
      <c r="W81">
        <f>0.61365*exp(17.502*V81/(240.97+V81))</f>
        <v>0</v>
      </c>
      <c r="X81">
        <f>(Y81/Z81*100)</f>
        <v>0</v>
      </c>
      <c r="Y81">
        <f>BW81*(CB81+CC81)/1000</f>
        <v>0</v>
      </c>
      <c r="Z81">
        <f>0.61365*exp(17.502*CD81/(240.97+CD81))</f>
        <v>0</v>
      </c>
      <c r="AA81">
        <f>(W81-BW81*(CB81+CC81)/1000)</f>
        <v>0</v>
      </c>
      <c r="AB81">
        <f>(-I81*44100)</f>
        <v>0</v>
      </c>
      <c r="AC81">
        <f>2*29.3*Q81*0.92*(CD81-V81)</f>
        <v>0</v>
      </c>
      <c r="AD81">
        <f>2*0.95*5.67E-8*(((CD81+$B$7)+273)^4-(V81+273)^4)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MAX(0,($B$13+$C$13*CI81)/(1+$D$13*CI81)*CB81/(CD81+273)*$E$13)</f>
        <v>0</v>
      </c>
      <c r="AK81" t="s">
        <v>293</v>
      </c>
      <c r="AL81">
        <v>10143.9</v>
      </c>
      <c r="AM81">
        <v>715.476923076923</v>
      </c>
      <c r="AN81">
        <v>3262.08</v>
      </c>
      <c r="AO81">
        <f>1-AM81/AN81</f>
        <v>0</v>
      </c>
      <c r="AP81">
        <v>-0.577747479816223</v>
      </c>
      <c r="AQ81" t="s">
        <v>587</v>
      </c>
      <c r="AR81">
        <v>15342.3</v>
      </c>
      <c r="AS81">
        <v>596.76632</v>
      </c>
      <c r="AT81">
        <v>663.77</v>
      </c>
      <c r="AU81">
        <f>1-AS81/AT81</f>
        <v>0</v>
      </c>
      <c r="AV81">
        <v>0.5</v>
      </c>
      <c r="AW81">
        <f>BM81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 t="s">
        <v>588</v>
      </c>
      <c r="BC81">
        <v>596.76632</v>
      </c>
      <c r="BD81">
        <v>441.26</v>
      </c>
      <c r="BE81">
        <f>1-BD81/AT81</f>
        <v>0</v>
      </c>
      <c r="BF81">
        <f>(AT81-BC81)/(AT81-BD81)</f>
        <v>0</v>
      </c>
      <c r="BG81">
        <f>(AN81-AT81)/(AN81-BD81)</f>
        <v>0</v>
      </c>
      <c r="BH81">
        <f>(AT81-BC81)/(AT81-AM81)</f>
        <v>0</v>
      </c>
      <c r="BI81">
        <f>(AN81-AT81)/(AN81-AM81)</f>
        <v>0</v>
      </c>
      <c r="BJ81">
        <f>(BF81*BD81/BC81)</f>
        <v>0</v>
      </c>
      <c r="BK81">
        <f>(1-BJ81)</f>
        <v>0</v>
      </c>
      <c r="BL81">
        <f>$B$11*CJ81+$C$11*CK81+$F$11*CL81*(1-CO81)</f>
        <v>0</v>
      </c>
      <c r="BM81">
        <f>BL81*BN81</f>
        <v>0</v>
      </c>
      <c r="BN81">
        <f>($B$11*$D$9+$C$11*$D$9+$F$11*((CY81+CQ81)/MAX(CY81+CQ81+CZ81, 0.1)*$I$9+CZ81/MAX(CY81+CQ81+CZ81, 0.1)*$J$9))/($B$11+$C$11+$F$11)</f>
        <v>0</v>
      </c>
      <c r="BO81">
        <f>($B$11*$K$9+$C$11*$K$9+$F$11*((CY81+CQ81)/MAX(CY81+CQ81+CZ81, 0.1)*$P$9+CZ81/MAX(CY81+CQ81+CZ81, 0.1)*$Q$9))/($B$11+$C$11+$F$11)</f>
        <v>0</v>
      </c>
      <c r="BP81">
        <v>6</v>
      </c>
      <c r="BQ81">
        <v>0.5</v>
      </c>
      <c r="BR81" t="s">
        <v>296</v>
      </c>
      <c r="BS81">
        <v>2</v>
      </c>
      <c r="BT81">
        <v>1607295030.75</v>
      </c>
      <c r="BU81">
        <v>399.4272</v>
      </c>
      <c r="BV81">
        <v>399.998166666667</v>
      </c>
      <c r="BW81">
        <v>28.4675566666667</v>
      </c>
      <c r="BX81">
        <v>28.0995</v>
      </c>
      <c r="BY81">
        <v>399.069566666667</v>
      </c>
      <c r="BZ81">
        <v>27.9148933333333</v>
      </c>
      <c r="CA81">
        <v>500.2085</v>
      </c>
      <c r="CB81">
        <v>102.080166666667</v>
      </c>
      <c r="CC81">
        <v>0.09996849</v>
      </c>
      <c r="CD81">
        <v>38.6322833333333</v>
      </c>
      <c r="CE81">
        <v>38.1227966666667</v>
      </c>
      <c r="CF81">
        <v>999.9</v>
      </c>
      <c r="CG81">
        <v>0</v>
      </c>
      <c r="CH81">
        <v>0</v>
      </c>
      <c r="CI81">
        <v>10002.098</v>
      </c>
      <c r="CJ81">
        <v>0</v>
      </c>
      <c r="CK81">
        <v>296.5397</v>
      </c>
      <c r="CL81">
        <v>1399.98366666667</v>
      </c>
      <c r="CM81">
        <v>0.8999998</v>
      </c>
      <c r="CN81">
        <v>0.100000003333333</v>
      </c>
      <c r="CO81">
        <v>0</v>
      </c>
      <c r="CP81">
        <v>597.0471</v>
      </c>
      <c r="CQ81">
        <v>4.99948</v>
      </c>
      <c r="CR81">
        <v>9042.63933333333</v>
      </c>
      <c r="CS81">
        <v>11417.4433333333</v>
      </c>
      <c r="CT81">
        <v>48.2039333333333</v>
      </c>
      <c r="CU81">
        <v>49.4832</v>
      </c>
      <c r="CV81">
        <v>48.7872666666666</v>
      </c>
      <c r="CW81">
        <v>49.4038666666667</v>
      </c>
      <c r="CX81">
        <v>50.9123333333333</v>
      </c>
      <c r="CY81">
        <v>1255.48666666667</v>
      </c>
      <c r="CZ81">
        <v>139.497666666667</v>
      </c>
      <c r="DA81">
        <v>0</v>
      </c>
      <c r="DB81">
        <v>158.400000095367</v>
      </c>
      <c r="DC81">
        <v>0</v>
      </c>
      <c r="DD81">
        <v>596.76632</v>
      </c>
      <c r="DE81">
        <v>-20.9689230705832</v>
      </c>
      <c r="DF81">
        <v>-324.141538463172</v>
      </c>
      <c r="DG81">
        <v>9038.4192</v>
      </c>
      <c r="DH81">
        <v>15</v>
      </c>
      <c r="DI81">
        <v>1607294143.1</v>
      </c>
      <c r="DJ81" t="s">
        <v>571</v>
      </c>
      <c r="DK81">
        <v>1607294142.1</v>
      </c>
      <c r="DL81">
        <v>1607294143.1</v>
      </c>
      <c r="DM81">
        <v>4</v>
      </c>
      <c r="DN81">
        <v>0.04</v>
      </c>
      <c r="DO81">
        <v>-0.136</v>
      </c>
      <c r="DP81">
        <v>0.357</v>
      </c>
      <c r="DQ81">
        <v>0.414</v>
      </c>
      <c r="DR81">
        <v>400</v>
      </c>
      <c r="DS81">
        <v>28</v>
      </c>
      <c r="DT81">
        <v>0.02</v>
      </c>
      <c r="DU81">
        <v>0.03</v>
      </c>
      <c r="DV81">
        <v>0.351309180060033</v>
      </c>
      <c r="DW81">
        <v>-0.0653973828687021</v>
      </c>
      <c r="DX81">
        <v>0.0234375881543477</v>
      </c>
      <c r="DY81">
        <v>1</v>
      </c>
      <c r="DZ81">
        <v>-0.5709778</v>
      </c>
      <c r="EA81">
        <v>-0.0200040934371506</v>
      </c>
      <c r="EB81">
        <v>0.0264238832616757</v>
      </c>
      <c r="EC81">
        <v>1</v>
      </c>
      <c r="ED81">
        <v>0.368053433333333</v>
      </c>
      <c r="EE81">
        <v>0.137634073414905</v>
      </c>
      <c r="EF81">
        <v>0.010056445779311</v>
      </c>
      <c r="EG81">
        <v>1</v>
      </c>
      <c r="EH81">
        <v>3</v>
      </c>
      <c r="EI81">
        <v>3</v>
      </c>
      <c r="EJ81" t="s">
        <v>309</v>
      </c>
      <c r="EK81">
        <v>100</v>
      </c>
      <c r="EL81">
        <v>100</v>
      </c>
      <c r="EM81">
        <v>0.358</v>
      </c>
      <c r="EN81">
        <v>0.553</v>
      </c>
      <c r="EO81">
        <v>0.524404847055728</v>
      </c>
      <c r="EP81">
        <v>-1.60436505785889e-05</v>
      </c>
      <c r="EQ81">
        <v>-1.15305589960158e-06</v>
      </c>
      <c r="ER81">
        <v>3.65813499827708e-10</v>
      </c>
      <c r="ES81">
        <v>0.414155000000001</v>
      </c>
      <c r="ET81">
        <v>0</v>
      </c>
      <c r="EU81">
        <v>0</v>
      </c>
      <c r="EV81">
        <v>0</v>
      </c>
      <c r="EW81">
        <v>18</v>
      </c>
      <c r="EX81">
        <v>2225</v>
      </c>
      <c r="EY81">
        <v>1</v>
      </c>
      <c r="EZ81">
        <v>25</v>
      </c>
      <c r="FA81">
        <v>14.9</v>
      </c>
      <c r="FB81">
        <v>14.9</v>
      </c>
      <c r="FC81">
        <v>2</v>
      </c>
      <c r="FD81">
        <v>511.141</v>
      </c>
      <c r="FE81">
        <v>501.704</v>
      </c>
      <c r="FF81">
        <v>37.4349</v>
      </c>
      <c r="FG81">
        <v>36.539</v>
      </c>
      <c r="FH81">
        <v>30.0001</v>
      </c>
      <c r="FI81">
        <v>36.3329</v>
      </c>
      <c r="FJ81">
        <v>36.3583</v>
      </c>
      <c r="FK81">
        <v>19.4184</v>
      </c>
      <c r="FL81">
        <v>0</v>
      </c>
      <c r="FM81">
        <v>100</v>
      </c>
      <c r="FN81">
        <v>-999.9</v>
      </c>
      <c r="FO81">
        <v>400</v>
      </c>
      <c r="FP81">
        <v>33.0028</v>
      </c>
      <c r="FQ81">
        <v>97.4631</v>
      </c>
      <c r="FR81">
        <v>101.778</v>
      </c>
    </row>
    <row r="82" spans="1:174">
      <c r="A82">
        <v>66</v>
      </c>
      <c r="B82">
        <v>1607295162.5</v>
      </c>
      <c r="C82">
        <v>11689.9000000954</v>
      </c>
      <c r="D82" t="s">
        <v>589</v>
      </c>
      <c r="E82" t="s">
        <v>590</v>
      </c>
      <c r="F82" t="s">
        <v>458</v>
      </c>
      <c r="G82" t="s">
        <v>326</v>
      </c>
      <c r="H82">
        <v>1607295154.75</v>
      </c>
      <c r="I82">
        <f>(J82)/1000</f>
        <v>0</v>
      </c>
      <c r="J82">
        <f>1000*CA82*AH82*(BW82-BX82)/(100*BP82*(1000-AH82*BW82))</f>
        <v>0</v>
      </c>
      <c r="K82">
        <f>CA82*AH82*(BV82-BU82*(1000-AH82*BX82)/(1000-AH82*BW82))/(100*BP82)</f>
        <v>0</v>
      </c>
      <c r="L82">
        <f>BU82 - IF(AH82&gt;1, K82*BP82*100.0/(AJ82*CI82), 0)</f>
        <v>0</v>
      </c>
      <c r="M82">
        <f>((S82-I82/2)*L82-K82)/(S82+I82/2)</f>
        <v>0</v>
      </c>
      <c r="N82">
        <f>M82*(CB82+CC82)/1000.0</f>
        <v>0</v>
      </c>
      <c r="O82">
        <f>(BU82 - IF(AH82&gt;1, K82*BP82*100.0/(AJ82*CI82), 0))*(CB82+CC82)/1000.0</f>
        <v>0</v>
      </c>
      <c r="P82">
        <f>2.0/((1/R82-1/Q82)+SIGN(R82)*SQRT((1/R82-1/Q82)*(1/R82-1/Q82) + 4*BQ82/((BQ82+1)*(BQ82+1))*(2*1/R82*1/Q82-1/Q82*1/Q82)))</f>
        <v>0</v>
      </c>
      <c r="Q82">
        <f>IF(LEFT(BR82,1)&lt;&gt;"0",IF(LEFT(BR82,1)="1",3.0,BS82),$D$5+$E$5*(CI82*CB82/($K$5*1000))+$F$5*(CI82*CB82/($K$5*1000))*MAX(MIN(BP82,$J$5),$I$5)*MAX(MIN(BP82,$J$5),$I$5)+$G$5*MAX(MIN(BP82,$J$5),$I$5)*(CI82*CB82/($K$5*1000))+$H$5*(CI82*CB82/($K$5*1000))*(CI82*CB82/($K$5*1000)))</f>
        <v>0</v>
      </c>
      <c r="R82">
        <f>I82*(1000-(1000*0.61365*exp(17.502*V82/(240.97+V82))/(CB82+CC82)+BW82)/2)/(1000*0.61365*exp(17.502*V82/(240.97+V82))/(CB82+CC82)-BW82)</f>
        <v>0</v>
      </c>
      <c r="S82">
        <f>1/((BQ82+1)/(P82/1.6)+1/(Q82/1.37)) + BQ82/((BQ82+1)/(P82/1.6) + BQ82/(Q82/1.37))</f>
        <v>0</v>
      </c>
      <c r="T82">
        <f>(BM82*BO82)</f>
        <v>0</v>
      </c>
      <c r="U82">
        <f>(CD82+(T82+2*0.95*5.67E-8*(((CD82+$B$7)+273)^4-(CD82+273)^4)-44100*I82)/(1.84*29.3*Q82+8*0.95*5.67E-8*(CD82+273)^3))</f>
        <v>0</v>
      </c>
      <c r="V82">
        <f>($C$7*CE82+$D$7*CF82+$E$7*U82)</f>
        <v>0</v>
      </c>
      <c r="W82">
        <f>0.61365*exp(17.502*V82/(240.97+V82))</f>
        <v>0</v>
      </c>
      <c r="X82">
        <f>(Y82/Z82*100)</f>
        <v>0</v>
      </c>
      <c r="Y82">
        <f>BW82*(CB82+CC82)/1000</f>
        <v>0</v>
      </c>
      <c r="Z82">
        <f>0.61365*exp(17.502*CD82/(240.97+CD82))</f>
        <v>0</v>
      </c>
      <c r="AA82">
        <f>(W82-BW82*(CB82+CC82)/1000)</f>
        <v>0</v>
      </c>
      <c r="AB82">
        <f>(-I82*44100)</f>
        <v>0</v>
      </c>
      <c r="AC82">
        <f>2*29.3*Q82*0.92*(CD82-V82)</f>
        <v>0</v>
      </c>
      <c r="AD82">
        <f>2*0.95*5.67E-8*(((CD82+$B$7)+273)^4-(V82+273)^4)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MAX(0,($B$13+$C$13*CI82)/(1+$D$13*CI82)*CB82/(CD82+273)*$E$13)</f>
        <v>0</v>
      </c>
      <c r="AK82" t="s">
        <v>293</v>
      </c>
      <c r="AL82">
        <v>10143.9</v>
      </c>
      <c r="AM82">
        <v>715.476923076923</v>
      </c>
      <c r="AN82">
        <v>3262.08</v>
      </c>
      <c r="AO82">
        <f>1-AM82/AN82</f>
        <v>0</v>
      </c>
      <c r="AP82">
        <v>-0.577747479816223</v>
      </c>
      <c r="AQ82" t="s">
        <v>591</v>
      </c>
      <c r="AR82">
        <v>15380.6</v>
      </c>
      <c r="AS82">
        <v>702.64848</v>
      </c>
      <c r="AT82">
        <v>762.44</v>
      </c>
      <c r="AU82">
        <f>1-AS82/AT82</f>
        <v>0</v>
      </c>
      <c r="AV82">
        <v>0.5</v>
      </c>
      <c r="AW82">
        <f>BM82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 t="s">
        <v>592</v>
      </c>
      <c r="BC82">
        <v>702.64848</v>
      </c>
      <c r="BD82">
        <v>536.01</v>
      </c>
      <c r="BE82">
        <f>1-BD82/AT82</f>
        <v>0</v>
      </c>
      <c r="BF82">
        <f>(AT82-BC82)/(AT82-BD82)</f>
        <v>0</v>
      </c>
      <c r="BG82">
        <f>(AN82-AT82)/(AN82-BD82)</f>
        <v>0</v>
      </c>
      <c r="BH82">
        <f>(AT82-BC82)/(AT82-AM82)</f>
        <v>0</v>
      </c>
      <c r="BI82">
        <f>(AN82-AT82)/(AN82-AM82)</f>
        <v>0</v>
      </c>
      <c r="BJ82">
        <f>(BF82*BD82/BC82)</f>
        <v>0</v>
      </c>
      <c r="BK82">
        <f>(1-BJ82)</f>
        <v>0</v>
      </c>
      <c r="BL82">
        <f>$B$11*CJ82+$C$11*CK82+$F$11*CL82*(1-CO82)</f>
        <v>0</v>
      </c>
      <c r="BM82">
        <f>BL82*BN82</f>
        <v>0</v>
      </c>
      <c r="BN82">
        <f>($B$11*$D$9+$C$11*$D$9+$F$11*((CY82+CQ82)/MAX(CY82+CQ82+CZ82, 0.1)*$I$9+CZ82/MAX(CY82+CQ82+CZ82, 0.1)*$J$9))/($B$11+$C$11+$F$11)</f>
        <v>0</v>
      </c>
      <c r="BO82">
        <f>($B$11*$K$9+$C$11*$K$9+$F$11*((CY82+CQ82)/MAX(CY82+CQ82+CZ82, 0.1)*$P$9+CZ82/MAX(CY82+CQ82+CZ82, 0.1)*$Q$9))/($B$11+$C$11+$F$11)</f>
        <v>0</v>
      </c>
      <c r="BP82">
        <v>6</v>
      </c>
      <c r="BQ82">
        <v>0.5</v>
      </c>
      <c r="BR82" t="s">
        <v>296</v>
      </c>
      <c r="BS82">
        <v>2</v>
      </c>
      <c r="BT82">
        <v>1607295154.75</v>
      </c>
      <c r="BU82">
        <v>400.147333333333</v>
      </c>
      <c r="BV82">
        <v>400.0007</v>
      </c>
      <c r="BW82">
        <v>28.0811066666667</v>
      </c>
      <c r="BX82">
        <v>28.0418566666667</v>
      </c>
      <c r="BY82">
        <v>399.7903</v>
      </c>
      <c r="BZ82">
        <v>27.54676</v>
      </c>
      <c r="CA82">
        <v>500.200366666667</v>
      </c>
      <c r="CB82">
        <v>102.078133333333</v>
      </c>
      <c r="CC82">
        <v>0.0999525366666667</v>
      </c>
      <c r="CD82">
        <v>38.6993666666667</v>
      </c>
      <c r="CE82">
        <v>39.2031533333333</v>
      </c>
      <c r="CF82">
        <v>999.9</v>
      </c>
      <c r="CG82">
        <v>0</v>
      </c>
      <c r="CH82">
        <v>0</v>
      </c>
      <c r="CI82">
        <v>9994.935</v>
      </c>
      <c r="CJ82">
        <v>0</v>
      </c>
      <c r="CK82">
        <v>297.4426</v>
      </c>
      <c r="CL82">
        <v>1399.97266666667</v>
      </c>
      <c r="CM82">
        <v>0.899994733333333</v>
      </c>
      <c r="CN82">
        <v>0.100005126666667</v>
      </c>
      <c r="CO82">
        <v>0</v>
      </c>
      <c r="CP82">
        <v>702.681233333333</v>
      </c>
      <c r="CQ82">
        <v>4.99948</v>
      </c>
      <c r="CR82">
        <v>10309.08</v>
      </c>
      <c r="CS82">
        <v>11417.3233333333</v>
      </c>
      <c r="CT82">
        <v>48.2561333333333</v>
      </c>
      <c r="CU82">
        <v>49.6332666666667</v>
      </c>
      <c r="CV82">
        <v>48.8810333333333</v>
      </c>
      <c r="CW82">
        <v>49.5164666666667</v>
      </c>
      <c r="CX82">
        <v>50.9914</v>
      </c>
      <c r="CY82">
        <v>1255.469</v>
      </c>
      <c r="CZ82">
        <v>139.503666666667</v>
      </c>
      <c r="DA82">
        <v>0</v>
      </c>
      <c r="DB82">
        <v>123</v>
      </c>
      <c r="DC82">
        <v>0</v>
      </c>
      <c r="DD82">
        <v>702.64848</v>
      </c>
      <c r="DE82">
        <v>-3.52630768908825</v>
      </c>
      <c r="DF82">
        <v>-39.3846131232502</v>
      </c>
      <c r="DG82">
        <v>10307.768</v>
      </c>
      <c r="DH82">
        <v>15</v>
      </c>
      <c r="DI82">
        <v>1607294143.1</v>
      </c>
      <c r="DJ82" t="s">
        <v>571</v>
      </c>
      <c r="DK82">
        <v>1607294142.1</v>
      </c>
      <c r="DL82">
        <v>1607294143.1</v>
      </c>
      <c r="DM82">
        <v>4</v>
      </c>
      <c r="DN82">
        <v>0.04</v>
      </c>
      <c r="DO82">
        <v>-0.136</v>
      </c>
      <c r="DP82">
        <v>0.357</v>
      </c>
      <c r="DQ82">
        <v>0.414</v>
      </c>
      <c r="DR82">
        <v>400</v>
      </c>
      <c r="DS82">
        <v>28</v>
      </c>
      <c r="DT82">
        <v>0.02</v>
      </c>
      <c r="DU82">
        <v>0.03</v>
      </c>
      <c r="DV82">
        <v>-0.141085953901829</v>
      </c>
      <c r="DW82">
        <v>0.34083749354012</v>
      </c>
      <c r="DX82">
        <v>0.0319975939718585</v>
      </c>
      <c r="DY82">
        <v>1</v>
      </c>
      <c r="DZ82">
        <v>0.146639013333333</v>
      </c>
      <c r="EA82">
        <v>-0.600356497441601</v>
      </c>
      <c r="EB82">
        <v>0.04959749335266</v>
      </c>
      <c r="EC82">
        <v>0</v>
      </c>
      <c r="ED82">
        <v>0.0392420253333333</v>
      </c>
      <c r="EE82">
        <v>0.59985979461624</v>
      </c>
      <c r="EF82">
        <v>0.0437808324815568</v>
      </c>
      <c r="EG82">
        <v>0</v>
      </c>
      <c r="EH82">
        <v>1</v>
      </c>
      <c r="EI82">
        <v>3</v>
      </c>
      <c r="EJ82" t="s">
        <v>333</v>
      </c>
      <c r="EK82">
        <v>100</v>
      </c>
      <c r="EL82">
        <v>100</v>
      </c>
      <c r="EM82">
        <v>0.357</v>
      </c>
      <c r="EN82">
        <v>0.5373</v>
      </c>
      <c r="EO82">
        <v>0.524404847055728</v>
      </c>
      <c r="EP82">
        <v>-1.60436505785889e-05</v>
      </c>
      <c r="EQ82">
        <v>-1.15305589960158e-06</v>
      </c>
      <c r="ER82">
        <v>3.65813499827708e-10</v>
      </c>
      <c r="ES82">
        <v>0.414155000000001</v>
      </c>
      <c r="ET82">
        <v>0</v>
      </c>
      <c r="EU82">
        <v>0</v>
      </c>
      <c r="EV82">
        <v>0</v>
      </c>
      <c r="EW82">
        <v>18</v>
      </c>
      <c r="EX82">
        <v>2225</v>
      </c>
      <c r="EY82">
        <v>1</v>
      </c>
      <c r="EZ82">
        <v>25</v>
      </c>
      <c r="FA82">
        <v>17</v>
      </c>
      <c r="FB82">
        <v>17</v>
      </c>
      <c r="FC82">
        <v>2</v>
      </c>
      <c r="FD82">
        <v>511.815</v>
      </c>
      <c r="FE82">
        <v>501.436</v>
      </c>
      <c r="FF82">
        <v>37.4712</v>
      </c>
      <c r="FG82">
        <v>36.5663</v>
      </c>
      <c r="FH82">
        <v>30.0001</v>
      </c>
      <c r="FI82">
        <v>36.3464</v>
      </c>
      <c r="FJ82">
        <v>36.3662</v>
      </c>
      <c r="FK82">
        <v>19.4165</v>
      </c>
      <c r="FL82">
        <v>0</v>
      </c>
      <c r="FM82">
        <v>100</v>
      </c>
      <c r="FN82">
        <v>-999.9</v>
      </c>
      <c r="FO82">
        <v>400</v>
      </c>
      <c r="FP82">
        <v>28.4729</v>
      </c>
      <c r="FQ82">
        <v>97.4556</v>
      </c>
      <c r="FR82">
        <v>101.768</v>
      </c>
    </row>
    <row r="83" spans="1:174">
      <c r="A83">
        <v>67</v>
      </c>
      <c r="B83">
        <v>1607295259.5</v>
      </c>
      <c r="C83">
        <v>11786.9000000954</v>
      </c>
      <c r="D83" t="s">
        <v>593</v>
      </c>
      <c r="E83" t="s">
        <v>594</v>
      </c>
      <c r="F83" t="s">
        <v>305</v>
      </c>
      <c r="G83" t="s">
        <v>353</v>
      </c>
      <c r="H83">
        <v>1607295251.5</v>
      </c>
      <c r="I83">
        <f>(J83)/1000</f>
        <v>0</v>
      </c>
      <c r="J83">
        <f>1000*CA83*AH83*(BW83-BX83)/(100*BP83*(1000-AH83*BW83))</f>
        <v>0</v>
      </c>
      <c r="K83">
        <f>CA83*AH83*(BV83-BU83*(1000-AH83*BX83)/(1000-AH83*BW83))/(100*BP83)</f>
        <v>0</v>
      </c>
      <c r="L83">
        <f>BU83 - IF(AH83&gt;1, K83*BP83*100.0/(AJ83*CI83), 0)</f>
        <v>0</v>
      </c>
      <c r="M83">
        <f>((S83-I83/2)*L83-K83)/(S83+I83/2)</f>
        <v>0</v>
      </c>
      <c r="N83">
        <f>M83*(CB83+CC83)/1000.0</f>
        <v>0</v>
      </c>
      <c r="O83">
        <f>(BU83 - IF(AH83&gt;1, K83*BP83*100.0/(AJ83*CI83), 0))*(CB83+CC83)/1000.0</f>
        <v>0</v>
      </c>
      <c r="P83">
        <f>2.0/((1/R83-1/Q83)+SIGN(R83)*SQRT((1/R83-1/Q83)*(1/R83-1/Q83) + 4*BQ83/((BQ83+1)*(BQ83+1))*(2*1/R83*1/Q83-1/Q83*1/Q83)))</f>
        <v>0</v>
      </c>
      <c r="Q83">
        <f>IF(LEFT(BR83,1)&lt;&gt;"0",IF(LEFT(BR83,1)="1",3.0,BS83),$D$5+$E$5*(CI83*CB83/($K$5*1000))+$F$5*(CI83*CB83/($K$5*1000))*MAX(MIN(BP83,$J$5),$I$5)*MAX(MIN(BP83,$J$5),$I$5)+$G$5*MAX(MIN(BP83,$J$5),$I$5)*(CI83*CB83/($K$5*1000))+$H$5*(CI83*CB83/($K$5*1000))*(CI83*CB83/($K$5*1000)))</f>
        <v>0</v>
      </c>
      <c r="R83">
        <f>I83*(1000-(1000*0.61365*exp(17.502*V83/(240.97+V83))/(CB83+CC83)+BW83)/2)/(1000*0.61365*exp(17.502*V83/(240.97+V83))/(CB83+CC83)-BW83)</f>
        <v>0</v>
      </c>
      <c r="S83">
        <f>1/((BQ83+1)/(P83/1.6)+1/(Q83/1.37)) + BQ83/((BQ83+1)/(P83/1.6) + BQ83/(Q83/1.37))</f>
        <v>0</v>
      </c>
      <c r="T83">
        <f>(BM83*BO83)</f>
        <v>0</v>
      </c>
      <c r="U83">
        <f>(CD83+(T83+2*0.95*5.67E-8*(((CD83+$B$7)+273)^4-(CD83+273)^4)-44100*I83)/(1.84*29.3*Q83+8*0.95*5.67E-8*(CD83+273)^3))</f>
        <v>0</v>
      </c>
      <c r="V83">
        <f>($C$7*CE83+$D$7*CF83+$E$7*U83)</f>
        <v>0</v>
      </c>
      <c r="W83">
        <f>0.61365*exp(17.502*V83/(240.97+V83))</f>
        <v>0</v>
      </c>
      <c r="X83">
        <f>(Y83/Z83*100)</f>
        <v>0</v>
      </c>
      <c r="Y83">
        <f>BW83*(CB83+CC83)/1000</f>
        <v>0</v>
      </c>
      <c r="Z83">
        <f>0.61365*exp(17.502*CD83/(240.97+CD83))</f>
        <v>0</v>
      </c>
      <c r="AA83">
        <f>(W83-BW83*(CB83+CC83)/1000)</f>
        <v>0</v>
      </c>
      <c r="AB83">
        <f>(-I83*44100)</f>
        <v>0</v>
      </c>
      <c r="AC83">
        <f>2*29.3*Q83*0.92*(CD83-V83)</f>
        <v>0</v>
      </c>
      <c r="AD83">
        <f>2*0.95*5.67E-8*(((CD83+$B$7)+273)^4-(V83+273)^4)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MAX(0,($B$13+$C$13*CI83)/(1+$D$13*CI83)*CB83/(CD83+273)*$E$13)</f>
        <v>0</v>
      </c>
      <c r="AK83" t="s">
        <v>293</v>
      </c>
      <c r="AL83">
        <v>10143.9</v>
      </c>
      <c r="AM83">
        <v>715.476923076923</v>
      </c>
      <c r="AN83">
        <v>3262.08</v>
      </c>
      <c r="AO83">
        <f>1-AM83/AN83</f>
        <v>0</v>
      </c>
      <c r="AP83">
        <v>-0.577747479816223</v>
      </c>
      <c r="AQ83" t="s">
        <v>595</v>
      </c>
      <c r="AR83">
        <v>15389.8</v>
      </c>
      <c r="AS83">
        <v>1164.7348</v>
      </c>
      <c r="AT83">
        <v>1400.28</v>
      </c>
      <c r="AU83">
        <f>1-AS83/AT83</f>
        <v>0</v>
      </c>
      <c r="AV83">
        <v>0.5</v>
      </c>
      <c r="AW83">
        <f>BM83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 t="s">
        <v>596</v>
      </c>
      <c r="BC83">
        <v>1164.7348</v>
      </c>
      <c r="BD83">
        <v>722.27</v>
      </c>
      <c r="BE83">
        <f>1-BD83/AT83</f>
        <v>0</v>
      </c>
      <c r="BF83">
        <f>(AT83-BC83)/(AT83-BD83)</f>
        <v>0</v>
      </c>
      <c r="BG83">
        <f>(AN83-AT83)/(AN83-BD83)</f>
        <v>0</v>
      </c>
      <c r="BH83">
        <f>(AT83-BC83)/(AT83-AM83)</f>
        <v>0</v>
      </c>
      <c r="BI83">
        <f>(AN83-AT83)/(AN83-AM83)</f>
        <v>0</v>
      </c>
      <c r="BJ83">
        <f>(BF83*BD83/BC83)</f>
        <v>0</v>
      </c>
      <c r="BK83">
        <f>(1-BJ83)</f>
        <v>0</v>
      </c>
      <c r="BL83">
        <f>$B$11*CJ83+$C$11*CK83+$F$11*CL83*(1-CO83)</f>
        <v>0</v>
      </c>
      <c r="BM83">
        <f>BL83*BN83</f>
        <v>0</v>
      </c>
      <c r="BN83">
        <f>($B$11*$D$9+$C$11*$D$9+$F$11*((CY83+CQ83)/MAX(CY83+CQ83+CZ83, 0.1)*$I$9+CZ83/MAX(CY83+CQ83+CZ83, 0.1)*$J$9))/($B$11+$C$11+$F$11)</f>
        <v>0</v>
      </c>
      <c r="BO83">
        <f>($B$11*$K$9+$C$11*$K$9+$F$11*((CY83+CQ83)/MAX(CY83+CQ83+CZ83, 0.1)*$P$9+CZ83/MAX(CY83+CQ83+CZ83, 0.1)*$Q$9))/($B$11+$C$11+$F$11)</f>
        <v>0</v>
      </c>
      <c r="BP83">
        <v>6</v>
      </c>
      <c r="BQ83">
        <v>0.5</v>
      </c>
      <c r="BR83" t="s">
        <v>296</v>
      </c>
      <c r="BS83">
        <v>2</v>
      </c>
      <c r="BT83">
        <v>1607295251.5</v>
      </c>
      <c r="BU83">
        <v>393.223322580645</v>
      </c>
      <c r="BV83">
        <v>400.011580645161</v>
      </c>
      <c r="BW83">
        <v>29.8691419354839</v>
      </c>
      <c r="BX83">
        <v>28.1807741935484</v>
      </c>
      <c r="BY83">
        <v>392.860935483871</v>
      </c>
      <c r="BZ83">
        <v>29.2495903225806</v>
      </c>
      <c r="CA83">
        <v>500.205903225806</v>
      </c>
      <c r="CB83">
        <v>102.079129032258</v>
      </c>
      <c r="CC83">
        <v>0.0999918096774194</v>
      </c>
      <c r="CD83">
        <v>38.6103032258064</v>
      </c>
      <c r="CE83">
        <v>38.8395838709677</v>
      </c>
      <c r="CF83">
        <v>999.9</v>
      </c>
      <c r="CG83">
        <v>0</v>
      </c>
      <c r="CH83">
        <v>0</v>
      </c>
      <c r="CI83">
        <v>9995.08129032258</v>
      </c>
      <c r="CJ83">
        <v>0</v>
      </c>
      <c r="CK83">
        <v>670.189064516129</v>
      </c>
      <c r="CL83">
        <v>1399.97774193548</v>
      </c>
      <c r="CM83">
        <v>0.899999419354839</v>
      </c>
      <c r="CN83">
        <v>0.10000055483871</v>
      </c>
      <c r="CO83">
        <v>0</v>
      </c>
      <c r="CP83">
        <v>1176.37258064516</v>
      </c>
      <c r="CQ83">
        <v>4.99948</v>
      </c>
      <c r="CR83">
        <v>17468.3967741935</v>
      </c>
      <c r="CS83">
        <v>11417.3838709677</v>
      </c>
      <c r="CT83">
        <v>48.259935483871</v>
      </c>
      <c r="CU83">
        <v>49.671</v>
      </c>
      <c r="CV83">
        <v>48.899</v>
      </c>
      <c r="CW83">
        <v>49.521935483871</v>
      </c>
      <c r="CX83">
        <v>50.9878064516129</v>
      </c>
      <c r="CY83">
        <v>1255.48032258065</v>
      </c>
      <c r="CZ83">
        <v>139.498064516129</v>
      </c>
      <c r="DA83">
        <v>0</v>
      </c>
      <c r="DB83">
        <v>96.2999999523163</v>
      </c>
      <c r="DC83">
        <v>0</v>
      </c>
      <c r="DD83">
        <v>1164.7348</v>
      </c>
      <c r="DE83">
        <v>-711.028460447035</v>
      </c>
      <c r="DF83">
        <v>-9752.66152352363</v>
      </c>
      <c r="DG83">
        <v>17309.66</v>
      </c>
      <c r="DH83">
        <v>15</v>
      </c>
      <c r="DI83">
        <v>1607294143.1</v>
      </c>
      <c r="DJ83" t="s">
        <v>571</v>
      </c>
      <c r="DK83">
        <v>1607294142.1</v>
      </c>
      <c r="DL83">
        <v>1607294143.1</v>
      </c>
      <c r="DM83">
        <v>4</v>
      </c>
      <c r="DN83">
        <v>0.04</v>
      </c>
      <c r="DO83">
        <v>-0.136</v>
      </c>
      <c r="DP83">
        <v>0.357</v>
      </c>
      <c r="DQ83">
        <v>0.414</v>
      </c>
      <c r="DR83">
        <v>400</v>
      </c>
      <c r="DS83">
        <v>28</v>
      </c>
      <c r="DT83">
        <v>0.02</v>
      </c>
      <c r="DU83">
        <v>0.03</v>
      </c>
      <c r="DV83">
        <v>5.07935549112211</v>
      </c>
      <c r="DW83">
        <v>3.12064204720603</v>
      </c>
      <c r="DX83">
        <v>0.235009132987258</v>
      </c>
      <c r="DY83">
        <v>0</v>
      </c>
      <c r="DZ83">
        <v>-6.812741</v>
      </c>
      <c r="EA83">
        <v>-4.04102896551725</v>
      </c>
      <c r="EB83">
        <v>0.302464491264126</v>
      </c>
      <c r="EC83">
        <v>0</v>
      </c>
      <c r="ED83">
        <v>1.695614</v>
      </c>
      <c r="EE83">
        <v>1.38150033370412</v>
      </c>
      <c r="EF83">
        <v>0.100873188231561</v>
      </c>
      <c r="EG83">
        <v>0</v>
      </c>
      <c r="EH83">
        <v>0</v>
      </c>
      <c r="EI83">
        <v>3</v>
      </c>
      <c r="EJ83" t="s">
        <v>298</v>
      </c>
      <c r="EK83">
        <v>100</v>
      </c>
      <c r="EL83">
        <v>100</v>
      </c>
      <c r="EM83">
        <v>0.363</v>
      </c>
      <c r="EN83">
        <v>0.6259</v>
      </c>
      <c r="EO83">
        <v>0.524404847055728</v>
      </c>
      <c r="EP83">
        <v>-1.60436505785889e-05</v>
      </c>
      <c r="EQ83">
        <v>-1.15305589960158e-06</v>
      </c>
      <c r="ER83">
        <v>3.65813499827708e-10</v>
      </c>
      <c r="ES83">
        <v>0.414155000000001</v>
      </c>
      <c r="ET83">
        <v>0</v>
      </c>
      <c r="EU83">
        <v>0</v>
      </c>
      <c r="EV83">
        <v>0</v>
      </c>
      <c r="EW83">
        <v>18</v>
      </c>
      <c r="EX83">
        <v>2225</v>
      </c>
      <c r="EY83">
        <v>1</v>
      </c>
      <c r="EZ83">
        <v>25</v>
      </c>
      <c r="FA83">
        <v>18.6</v>
      </c>
      <c r="FB83">
        <v>18.6</v>
      </c>
      <c r="FC83">
        <v>2</v>
      </c>
      <c r="FD83">
        <v>513.411</v>
      </c>
      <c r="FE83">
        <v>501.352</v>
      </c>
      <c r="FF83">
        <v>37.4556</v>
      </c>
      <c r="FG83">
        <v>36.5306</v>
      </c>
      <c r="FH83">
        <v>29.9998</v>
      </c>
      <c r="FI83">
        <v>36.3186</v>
      </c>
      <c r="FJ83">
        <v>36.3358</v>
      </c>
      <c r="FK83">
        <v>19.4184</v>
      </c>
      <c r="FL83">
        <v>0</v>
      </c>
      <c r="FM83">
        <v>100</v>
      </c>
      <c r="FN83">
        <v>-999.9</v>
      </c>
      <c r="FO83">
        <v>400</v>
      </c>
      <c r="FP83">
        <v>44.284</v>
      </c>
      <c r="FQ83">
        <v>97.4717</v>
      </c>
      <c r="FR83">
        <v>101.783</v>
      </c>
    </row>
    <row r="84" spans="1:174">
      <c r="A84">
        <v>68</v>
      </c>
      <c r="B84">
        <v>1607295501</v>
      </c>
      <c r="C84">
        <v>12028.4000000954</v>
      </c>
      <c r="D84" t="s">
        <v>597</v>
      </c>
      <c r="E84" t="s">
        <v>598</v>
      </c>
      <c r="F84" t="s">
        <v>305</v>
      </c>
      <c r="G84" t="s">
        <v>353</v>
      </c>
      <c r="H84">
        <v>1607295493.25</v>
      </c>
      <c r="I84">
        <f>(J84)/1000</f>
        <v>0</v>
      </c>
      <c r="J84">
        <f>1000*CA84*AH84*(BW84-BX84)/(100*BP84*(1000-AH84*BW84))</f>
        <v>0</v>
      </c>
      <c r="K84">
        <f>CA84*AH84*(BV84-BU84*(1000-AH84*BX84)/(1000-AH84*BW84))/(100*BP84)</f>
        <v>0</v>
      </c>
      <c r="L84">
        <f>BU84 - IF(AH84&gt;1, K84*BP84*100.0/(AJ84*CI84), 0)</f>
        <v>0</v>
      </c>
      <c r="M84">
        <f>((S84-I84/2)*L84-K84)/(S84+I84/2)</f>
        <v>0</v>
      </c>
      <c r="N84">
        <f>M84*(CB84+CC84)/1000.0</f>
        <v>0</v>
      </c>
      <c r="O84">
        <f>(BU84 - IF(AH84&gt;1, K84*BP84*100.0/(AJ84*CI84), 0))*(CB84+CC84)/1000.0</f>
        <v>0</v>
      </c>
      <c r="P84">
        <f>2.0/((1/R84-1/Q84)+SIGN(R84)*SQRT((1/R84-1/Q84)*(1/R84-1/Q84) + 4*BQ84/((BQ84+1)*(BQ84+1))*(2*1/R84*1/Q84-1/Q84*1/Q84)))</f>
        <v>0</v>
      </c>
      <c r="Q84">
        <f>IF(LEFT(BR84,1)&lt;&gt;"0",IF(LEFT(BR84,1)="1",3.0,BS84),$D$5+$E$5*(CI84*CB84/($K$5*1000))+$F$5*(CI84*CB84/($K$5*1000))*MAX(MIN(BP84,$J$5),$I$5)*MAX(MIN(BP84,$J$5),$I$5)+$G$5*MAX(MIN(BP84,$J$5),$I$5)*(CI84*CB84/($K$5*1000))+$H$5*(CI84*CB84/($K$5*1000))*(CI84*CB84/($K$5*1000)))</f>
        <v>0</v>
      </c>
      <c r="R84">
        <f>I84*(1000-(1000*0.61365*exp(17.502*V84/(240.97+V84))/(CB84+CC84)+BW84)/2)/(1000*0.61365*exp(17.502*V84/(240.97+V84))/(CB84+CC84)-BW84)</f>
        <v>0</v>
      </c>
      <c r="S84">
        <f>1/((BQ84+1)/(P84/1.6)+1/(Q84/1.37)) + BQ84/((BQ84+1)/(P84/1.6) + BQ84/(Q84/1.37))</f>
        <v>0</v>
      </c>
      <c r="T84">
        <f>(BM84*BO84)</f>
        <v>0</v>
      </c>
      <c r="U84">
        <f>(CD84+(T84+2*0.95*5.67E-8*(((CD84+$B$7)+273)^4-(CD84+273)^4)-44100*I84)/(1.84*29.3*Q84+8*0.95*5.67E-8*(CD84+273)^3))</f>
        <v>0</v>
      </c>
      <c r="V84">
        <f>($C$7*CE84+$D$7*CF84+$E$7*U84)</f>
        <v>0</v>
      </c>
      <c r="W84">
        <f>0.61365*exp(17.502*V84/(240.97+V84))</f>
        <v>0</v>
      </c>
      <c r="X84">
        <f>(Y84/Z84*100)</f>
        <v>0</v>
      </c>
      <c r="Y84">
        <f>BW84*(CB84+CC84)/1000</f>
        <v>0</v>
      </c>
      <c r="Z84">
        <f>0.61365*exp(17.502*CD84/(240.97+CD84))</f>
        <v>0</v>
      </c>
      <c r="AA84">
        <f>(W84-BW84*(CB84+CC84)/1000)</f>
        <v>0</v>
      </c>
      <c r="AB84">
        <f>(-I84*44100)</f>
        <v>0</v>
      </c>
      <c r="AC84">
        <f>2*29.3*Q84*0.92*(CD84-V84)</f>
        <v>0</v>
      </c>
      <c r="AD84">
        <f>2*0.95*5.67E-8*(((CD84+$B$7)+273)^4-(V84+273)^4)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MAX(0,($B$13+$C$13*CI84)/(1+$D$13*CI84)*CB84/(CD84+273)*$E$13)</f>
        <v>0</v>
      </c>
      <c r="AK84" t="s">
        <v>293</v>
      </c>
      <c r="AL84">
        <v>10143.9</v>
      </c>
      <c r="AM84">
        <v>715.476923076923</v>
      </c>
      <c r="AN84">
        <v>3262.08</v>
      </c>
      <c r="AO84">
        <f>1-AM84/AN84</f>
        <v>0</v>
      </c>
      <c r="AP84">
        <v>-0.577747479816223</v>
      </c>
      <c r="AQ84" t="s">
        <v>599</v>
      </c>
      <c r="AR84">
        <v>15398.2</v>
      </c>
      <c r="AS84">
        <v>909.674</v>
      </c>
      <c r="AT84">
        <v>1171.19</v>
      </c>
      <c r="AU84">
        <f>1-AS84/AT84</f>
        <v>0</v>
      </c>
      <c r="AV84">
        <v>0.5</v>
      </c>
      <c r="AW84">
        <f>BM84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 t="s">
        <v>600</v>
      </c>
      <c r="BC84">
        <v>909.674</v>
      </c>
      <c r="BD84">
        <v>649.33</v>
      </c>
      <c r="BE84">
        <f>1-BD84/AT84</f>
        <v>0</v>
      </c>
      <c r="BF84">
        <f>(AT84-BC84)/(AT84-BD84)</f>
        <v>0</v>
      </c>
      <c r="BG84">
        <f>(AN84-AT84)/(AN84-BD84)</f>
        <v>0</v>
      </c>
      <c r="BH84">
        <f>(AT84-BC84)/(AT84-AM84)</f>
        <v>0</v>
      </c>
      <c r="BI84">
        <f>(AN84-AT84)/(AN84-AM84)</f>
        <v>0</v>
      </c>
      <c r="BJ84">
        <f>(BF84*BD84/BC84)</f>
        <v>0</v>
      </c>
      <c r="BK84">
        <f>(1-BJ84)</f>
        <v>0</v>
      </c>
      <c r="BL84">
        <f>$B$11*CJ84+$C$11*CK84+$F$11*CL84*(1-CO84)</f>
        <v>0</v>
      </c>
      <c r="BM84">
        <f>BL84*BN84</f>
        <v>0</v>
      </c>
      <c r="BN84">
        <f>($B$11*$D$9+$C$11*$D$9+$F$11*((CY84+CQ84)/MAX(CY84+CQ84+CZ84, 0.1)*$I$9+CZ84/MAX(CY84+CQ84+CZ84, 0.1)*$J$9))/($B$11+$C$11+$F$11)</f>
        <v>0</v>
      </c>
      <c r="BO84">
        <f>($B$11*$K$9+$C$11*$K$9+$F$11*((CY84+CQ84)/MAX(CY84+CQ84+CZ84, 0.1)*$P$9+CZ84/MAX(CY84+CQ84+CZ84, 0.1)*$Q$9))/($B$11+$C$11+$F$11)</f>
        <v>0</v>
      </c>
      <c r="BP84">
        <v>6</v>
      </c>
      <c r="BQ84">
        <v>0.5</v>
      </c>
      <c r="BR84" t="s">
        <v>296</v>
      </c>
      <c r="BS84">
        <v>2</v>
      </c>
      <c r="BT84">
        <v>1607295493.25</v>
      </c>
      <c r="BU84">
        <v>392.219633333333</v>
      </c>
      <c r="BV84">
        <v>400.009066666667</v>
      </c>
      <c r="BW84">
        <v>30.2779333333333</v>
      </c>
      <c r="BX84">
        <v>28.02987</v>
      </c>
      <c r="BY84">
        <v>391.856566666667</v>
      </c>
      <c r="BZ84">
        <v>29.63875</v>
      </c>
      <c r="CA84">
        <v>500.1991</v>
      </c>
      <c r="CB84">
        <v>102.0695</v>
      </c>
      <c r="CC84">
        <v>0.0999880666666667</v>
      </c>
      <c r="CD84">
        <v>38.73859</v>
      </c>
      <c r="CE84">
        <v>38.6999866666667</v>
      </c>
      <c r="CF84">
        <v>999.9</v>
      </c>
      <c r="CG84">
        <v>0</v>
      </c>
      <c r="CH84">
        <v>0</v>
      </c>
      <c r="CI84">
        <v>9995.52333333333</v>
      </c>
      <c r="CJ84">
        <v>0</v>
      </c>
      <c r="CK84">
        <v>308.198</v>
      </c>
      <c r="CL84">
        <v>1399.99433333333</v>
      </c>
      <c r="CM84">
        <v>0.90001</v>
      </c>
      <c r="CN84">
        <v>0.0999897</v>
      </c>
      <c r="CO84">
        <v>0</v>
      </c>
      <c r="CP84">
        <v>910.674866666667</v>
      </c>
      <c r="CQ84">
        <v>4.99948</v>
      </c>
      <c r="CR84">
        <v>14135.98</v>
      </c>
      <c r="CS84">
        <v>11417.5633333333</v>
      </c>
      <c r="CT84">
        <v>48.4164</v>
      </c>
      <c r="CU84">
        <v>50.0434</v>
      </c>
      <c r="CV84">
        <v>49.1333333333333</v>
      </c>
      <c r="CW84">
        <v>49.7685333333333</v>
      </c>
      <c r="CX84">
        <v>51.1643333333333</v>
      </c>
      <c r="CY84">
        <v>1255.51</v>
      </c>
      <c r="CZ84">
        <v>139.484333333333</v>
      </c>
      <c r="DA84">
        <v>0</v>
      </c>
      <c r="DB84">
        <v>240.599999904633</v>
      </c>
      <c r="DC84">
        <v>0</v>
      </c>
      <c r="DD84">
        <v>909.674</v>
      </c>
      <c r="DE84">
        <v>-117.467615564902</v>
      </c>
      <c r="DF84">
        <v>-1943.5769260889</v>
      </c>
      <c r="DG84">
        <v>14119.788</v>
      </c>
      <c r="DH84">
        <v>15</v>
      </c>
      <c r="DI84">
        <v>1607294143.1</v>
      </c>
      <c r="DJ84" t="s">
        <v>571</v>
      </c>
      <c r="DK84">
        <v>1607294142.1</v>
      </c>
      <c r="DL84">
        <v>1607294143.1</v>
      </c>
      <c r="DM84">
        <v>4</v>
      </c>
      <c r="DN84">
        <v>0.04</v>
      </c>
      <c r="DO84">
        <v>-0.136</v>
      </c>
      <c r="DP84">
        <v>0.357</v>
      </c>
      <c r="DQ84">
        <v>0.414</v>
      </c>
      <c r="DR84">
        <v>400</v>
      </c>
      <c r="DS84">
        <v>28</v>
      </c>
      <c r="DT84">
        <v>0.02</v>
      </c>
      <c r="DU84">
        <v>0.03</v>
      </c>
      <c r="DV84">
        <v>5.74865177824093</v>
      </c>
      <c r="DW84">
        <v>-0.788011013127054</v>
      </c>
      <c r="DX84">
        <v>0.0738543395962589</v>
      </c>
      <c r="DY84">
        <v>0</v>
      </c>
      <c r="DZ84">
        <v>-7.79887366666666</v>
      </c>
      <c r="EA84">
        <v>1.08161325917687</v>
      </c>
      <c r="EB84">
        <v>0.0966204213225939</v>
      </c>
      <c r="EC84">
        <v>0</v>
      </c>
      <c r="ED84">
        <v>2.25161633333333</v>
      </c>
      <c r="EE84">
        <v>-0.430450278086757</v>
      </c>
      <c r="EF84">
        <v>0.0310775687040597</v>
      </c>
      <c r="EG84">
        <v>0</v>
      </c>
      <c r="EH84">
        <v>0</v>
      </c>
      <c r="EI84">
        <v>3</v>
      </c>
      <c r="EJ84" t="s">
        <v>298</v>
      </c>
      <c r="EK84">
        <v>100</v>
      </c>
      <c r="EL84">
        <v>100</v>
      </c>
      <c r="EM84">
        <v>0.363</v>
      </c>
      <c r="EN84">
        <v>0.6366</v>
      </c>
      <c r="EO84">
        <v>0.524404847055728</v>
      </c>
      <c r="EP84">
        <v>-1.60436505785889e-05</v>
      </c>
      <c r="EQ84">
        <v>-1.15305589960158e-06</v>
      </c>
      <c r="ER84">
        <v>3.65813499827708e-10</v>
      </c>
      <c r="ES84">
        <v>0.414155000000001</v>
      </c>
      <c r="ET84">
        <v>0</v>
      </c>
      <c r="EU84">
        <v>0</v>
      </c>
      <c r="EV84">
        <v>0</v>
      </c>
      <c r="EW84">
        <v>18</v>
      </c>
      <c r="EX84">
        <v>2225</v>
      </c>
      <c r="EY84">
        <v>1</v>
      </c>
      <c r="EZ84">
        <v>25</v>
      </c>
      <c r="FA84">
        <v>22.6</v>
      </c>
      <c r="FB84">
        <v>22.6</v>
      </c>
      <c r="FC84">
        <v>2</v>
      </c>
      <c r="FD84">
        <v>513.645</v>
      </c>
      <c r="FE84">
        <v>501.216</v>
      </c>
      <c r="FF84">
        <v>37.4783</v>
      </c>
      <c r="FG84">
        <v>36.4641</v>
      </c>
      <c r="FH84">
        <v>30.0001</v>
      </c>
      <c r="FI84">
        <v>36.2552</v>
      </c>
      <c r="FJ84">
        <v>36.2766</v>
      </c>
      <c r="FK84">
        <v>19.4088</v>
      </c>
      <c r="FL84">
        <v>0</v>
      </c>
      <c r="FM84">
        <v>100</v>
      </c>
      <c r="FN84">
        <v>-999.9</v>
      </c>
      <c r="FO84">
        <v>400</v>
      </c>
      <c r="FP84">
        <v>29.896</v>
      </c>
      <c r="FQ84">
        <v>97.4815</v>
      </c>
      <c r="FR84">
        <v>101.791</v>
      </c>
    </row>
    <row r="85" spans="1:174">
      <c r="A85">
        <v>69</v>
      </c>
      <c r="B85">
        <v>1607295703</v>
      </c>
      <c r="C85">
        <v>12230.4000000954</v>
      </c>
      <c r="D85" t="s">
        <v>601</v>
      </c>
      <c r="E85" t="s">
        <v>602</v>
      </c>
      <c r="F85" t="s">
        <v>423</v>
      </c>
      <c r="G85" t="s">
        <v>363</v>
      </c>
      <c r="H85">
        <v>1607295695</v>
      </c>
      <c r="I85">
        <f>(J85)/1000</f>
        <v>0</v>
      </c>
      <c r="J85">
        <f>1000*CA85*AH85*(BW85-BX85)/(100*BP85*(1000-AH85*BW85))</f>
        <v>0</v>
      </c>
      <c r="K85">
        <f>CA85*AH85*(BV85-BU85*(1000-AH85*BX85)/(1000-AH85*BW85))/(100*BP85)</f>
        <v>0</v>
      </c>
      <c r="L85">
        <f>BU85 - IF(AH85&gt;1, K85*BP85*100.0/(AJ85*CI85), 0)</f>
        <v>0</v>
      </c>
      <c r="M85">
        <f>((S85-I85/2)*L85-K85)/(S85+I85/2)</f>
        <v>0</v>
      </c>
      <c r="N85">
        <f>M85*(CB85+CC85)/1000.0</f>
        <v>0</v>
      </c>
      <c r="O85">
        <f>(BU85 - IF(AH85&gt;1, K85*BP85*100.0/(AJ85*CI85), 0))*(CB85+CC85)/1000.0</f>
        <v>0</v>
      </c>
      <c r="P85">
        <f>2.0/((1/R85-1/Q85)+SIGN(R85)*SQRT((1/R85-1/Q85)*(1/R85-1/Q85) + 4*BQ85/((BQ85+1)*(BQ85+1))*(2*1/R85*1/Q85-1/Q85*1/Q85)))</f>
        <v>0</v>
      </c>
      <c r="Q85">
        <f>IF(LEFT(BR85,1)&lt;&gt;"0",IF(LEFT(BR85,1)="1",3.0,BS85),$D$5+$E$5*(CI85*CB85/($K$5*1000))+$F$5*(CI85*CB85/($K$5*1000))*MAX(MIN(BP85,$J$5),$I$5)*MAX(MIN(BP85,$J$5),$I$5)+$G$5*MAX(MIN(BP85,$J$5),$I$5)*(CI85*CB85/($K$5*1000))+$H$5*(CI85*CB85/($K$5*1000))*(CI85*CB85/($K$5*1000)))</f>
        <v>0</v>
      </c>
      <c r="R85">
        <f>I85*(1000-(1000*0.61365*exp(17.502*V85/(240.97+V85))/(CB85+CC85)+BW85)/2)/(1000*0.61365*exp(17.502*V85/(240.97+V85))/(CB85+CC85)-BW85)</f>
        <v>0</v>
      </c>
      <c r="S85">
        <f>1/((BQ85+1)/(P85/1.6)+1/(Q85/1.37)) + BQ85/((BQ85+1)/(P85/1.6) + BQ85/(Q85/1.37))</f>
        <v>0</v>
      </c>
      <c r="T85">
        <f>(BM85*BO85)</f>
        <v>0</v>
      </c>
      <c r="U85">
        <f>(CD85+(T85+2*0.95*5.67E-8*(((CD85+$B$7)+273)^4-(CD85+273)^4)-44100*I85)/(1.84*29.3*Q85+8*0.95*5.67E-8*(CD85+273)^3))</f>
        <v>0</v>
      </c>
      <c r="V85">
        <f>($C$7*CE85+$D$7*CF85+$E$7*U85)</f>
        <v>0</v>
      </c>
      <c r="W85">
        <f>0.61365*exp(17.502*V85/(240.97+V85))</f>
        <v>0</v>
      </c>
      <c r="X85">
        <f>(Y85/Z85*100)</f>
        <v>0</v>
      </c>
      <c r="Y85">
        <f>BW85*(CB85+CC85)/1000</f>
        <v>0</v>
      </c>
      <c r="Z85">
        <f>0.61365*exp(17.502*CD85/(240.97+CD85))</f>
        <v>0</v>
      </c>
      <c r="AA85">
        <f>(W85-BW85*(CB85+CC85)/1000)</f>
        <v>0</v>
      </c>
      <c r="AB85">
        <f>(-I85*44100)</f>
        <v>0</v>
      </c>
      <c r="AC85">
        <f>2*29.3*Q85*0.92*(CD85-V85)</f>
        <v>0</v>
      </c>
      <c r="AD85">
        <f>2*0.95*5.67E-8*(((CD85+$B$7)+273)^4-(V85+273)^4)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MAX(0,($B$13+$C$13*CI85)/(1+$D$13*CI85)*CB85/(CD85+273)*$E$13)</f>
        <v>0</v>
      </c>
      <c r="AK85" t="s">
        <v>293</v>
      </c>
      <c r="AL85">
        <v>10143.9</v>
      </c>
      <c r="AM85">
        <v>715.476923076923</v>
      </c>
      <c r="AN85">
        <v>3262.08</v>
      </c>
      <c r="AO85">
        <f>1-AM85/AN85</f>
        <v>0</v>
      </c>
      <c r="AP85">
        <v>-0.577747479816223</v>
      </c>
      <c r="AQ85" t="s">
        <v>603</v>
      </c>
      <c r="AR85">
        <v>15410.9</v>
      </c>
      <c r="AS85">
        <v>707.85972</v>
      </c>
      <c r="AT85">
        <v>821.61</v>
      </c>
      <c r="AU85">
        <f>1-AS85/AT85</f>
        <v>0</v>
      </c>
      <c r="AV85">
        <v>0.5</v>
      </c>
      <c r="AW85">
        <f>BM85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 t="s">
        <v>604</v>
      </c>
      <c r="BC85">
        <v>707.85972</v>
      </c>
      <c r="BD85">
        <v>515.67</v>
      </c>
      <c r="BE85">
        <f>1-BD85/AT85</f>
        <v>0</v>
      </c>
      <c r="BF85">
        <f>(AT85-BC85)/(AT85-BD85)</f>
        <v>0</v>
      </c>
      <c r="BG85">
        <f>(AN85-AT85)/(AN85-BD85)</f>
        <v>0</v>
      </c>
      <c r="BH85">
        <f>(AT85-BC85)/(AT85-AM85)</f>
        <v>0</v>
      </c>
      <c r="BI85">
        <f>(AN85-AT85)/(AN85-AM85)</f>
        <v>0</v>
      </c>
      <c r="BJ85">
        <f>(BF85*BD85/BC85)</f>
        <v>0</v>
      </c>
      <c r="BK85">
        <f>(1-BJ85)</f>
        <v>0</v>
      </c>
      <c r="BL85">
        <f>$B$11*CJ85+$C$11*CK85+$F$11*CL85*(1-CO85)</f>
        <v>0</v>
      </c>
      <c r="BM85">
        <f>BL85*BN85</f>
        <v>0</v>
      </c>
      <c r="BN85">
        <f>($B$11*$D$9+$C$11*$D$9+$F$11*((CY85+CQ85)/MAX(CY85+CQ85+CZ85, 0.1)*$I$9+CZ85/MAX(CY85+CQ85+CZ85, 0.1)*$J$9))/($B$11+$C$11+$F$11)</f>
        <v>0</v>
      </c>
      <c r="BO85">
        <f>($B$11*$K$9+$C$11*$K$9+$F$11*((CY85+CQ85)/MAX(CY85+CQ85+CZ85, 0.1)*$P$9+CZ85/MAX(CY85+CQ85+CZ85, 0.1)*$Q$9))/($B$11+$C$11+$F$11)</f>
        <v>0</v>
      </c>
      <c r="BP85">
        <v>6</v>
      </c>
      <c r="BQ85">
        <v>0.5</v>
      </c>
      <c r="BR85" t="s">
        <v>296</v>
      </c>
      <c r="BS85">
        <v>2</v>
      </c>
      <c r="BT85">
        <v>1607295695</v>
      </c>
      <c r="BU85">
        <v>397.042838709677</v>
      </c>
      <c r="BV85">
        <v>399.998</v>
      </c>
      <c r="BW85">
        <v>28.691064516129</v>
      </c>
      <c r="BX85">
        <v>27.9834193548387</v>
      </c>
      <c r="BY85">
        <v>396.683387096774</v>
      </c>
      <c r="BZ85">
        <v>28.1277870967742</v>
      </c>
      <c r="CA85">
        <v>500.213516129032</v>
      </c>
      <c r="CB85">
        <v>102.074516129032</v>
      </c>
      <c r="CC85">
        <v>0.0999999258064516</v>
      </c>
      <c r="CD85">
        <v>38.7582967741936</v>
      </c>
      <c r="CE85">
        <v>38.8537032258064</v>
      </c>
      <c r="CF85">
        <v>999.9</v>
      </c>
      <c r="CG85">
        <v>0</v>
      </c>
      <c r="CH85">
        <v>0</v>
      </c>
      <c r="CI85">
        <v>9999.06903225806</v>
      </c>
      <c r="CJ85">
        <v>0</v>
      </c>
      <c r="CK85">
        <v>462.688806451613</v>
      </c>
      <c r="CL85">
        <v>1399.97516129032</v>
      </c>
      <c r="CM85">
        <v>0.899995677419355</v>
      </c>
      <c r="CN85">
        <v>0.100003641935484</v>
      </c>
      <c r="CO85">
        <v>0</v>
      </c>
      <c r="CP85">
        <v>709.573903225806</v>
      </c>
      <c r="CQ85">
        <v>4.99948</v>
      </c>
      <c r="CR85">
        <v>11658.8967741935</v>
      </c>
      <c r="CS85">
        <v>11417.364516129</v>
      </c>
      <c r="CT85">
        <v>48.4895483870968</v>
      </c>
      <c r="CU85">
        <v>49.9918709677419</v>
      </c>
      <c r="CV85">
        <v>49.1368709677419</v>
      </c>
      <c r="CW85">
        <v>49.8123225806452</v>
      </c>
      <c r="CX85">
        <v>51.2013548387097</v>
      </c>
      <c r="CY85">
        <v>1255.47322580645</v>
      </c>
      <c r="CZ85">
        <v>139.501935483871</v>
      </c>
      <c r="DA85">
        <v>0</v>
      </c>
      <c r="DB85">
        <v>201.200000047684</v>
      </c>
      <c r="DC85">
        <v>0</v>
      </c>
      <c r="DD85">
        <v>707.85972</v>
      </c>
      <c r="DE85">
        <v>-105.079769066963</v>
      </c>
      <c r="DF85">
        <v>-1436.69999781056</v>
      </c>
      <c r="DG85">
        <v>11635.696</v>
      </c>
      <c r="DH85">
        <v>15</v>
      </c>
      <c r="DI85">
        <v>1607294143.1</v>
      </c>
      <c r="DJ85" t="s">
        <v>571</v>
      </c>
      <c r="DK85">
        <v>1607294142.1</v>
      </c>
      <c r="DL85">
        <v>1607294143.1</v>
      </c>
      <c r="DM85">
        <v>4</v>
      </c>
      <c r="DN85">
        <v>0.04</v>
      </c>
      <c r="DO85">
        <v>-0.136</v>
      </c>
      <c r="DP85">
        <v>0.357</v>
      </c>
      <c r="DQ85">
        <v>0.414</v>
      </c>
      <c r="DR85">
        <v>400</v>
      </c>
      <c r="DS85">
        <v>28</v>
      </c>
      <c r="DT85">
        <v>0.02</v>
      </c>
      <c r="DU85">
        <v>0.03</v>
      </c>
      <c r="DV85">
        <v>2.2272441027559</v>
      </c>
      <c r="DW85">
        <v>-0.663572781608047</v>
      </c>
      <c r="DX85">
        <v>0.0507825472009041</v>
      </c>
      <c r="DY85">
        <v>0</v>
      </c>
      <c r="DZ85">
        <v>-2.955061</v>
      </c>
      <c r="EA85">
        <v>0.519275372636269</v>
      </c>
      <c r="EB85">
        <v>0.0430228853324987</v>
      </c>
      <c r="EC85">
        <v>0</v>
      </c>
      <c r="ED85">
        <v>0.705994633333333</v>
      </c>
      <c r="EE85">
        <v>0.513771577308119</v>
      </c>
      <c r="EF85">
        <v>0.0377067650017724</v>
      </c>
      <c r="EG85">
        <v>0</v>
      </c>
      <c r="EH85">
        <v>0</v>
      </c>
      <c r="EI85">
        <v>3</v>
      </c>
      <c r="EJ85" t="s">
        <v>298</v>
      </c>
      <c r="EK85">
        <v>100</v>
      </c>
      <c r="EL85">
        <v>100</v>
      </c>
      <c r="EM85">
        <v>0.36</v>
      </c>
      <c r="EN85">
        <v>0.5654</v>
      </c>
      <c r="EO85">
        <v>0.524404847055728</v>
      </c>
      <c r="EP85">
        <v>-1.60436505785889e-05</v>
      </c>
      <c r="EQ85">
        <v>-1.15305589960158e-06</v>
      </c>
      <c r="ER85">
        <v>3.65813499827708e-10</v>
      </c>
      <c r="ES85">
        <v>0.414155000000001</v>
      </c>
      <c r="ET85">
        <v>0</v>
      </c>
      <c r="EU85">
        <v>0</v>
      </c>
      <c r="EV85">
        <v>0</v>
      </c>
      <c r="EW85">
        <v>18</v>
      </c>
      <c r="EX85">
        <v>2225</v>
      </c>
      <c r="EY85">
        <v>1</v>
      </c>
      <c r="EZ85">
        <v>25</v>
      </c>
      <c r="FA85">
        <v>26</v>
      </c>
      <c r="FB85">
        <v>26</v>
      </c>
      <c r="FC85">
        <v>2</v>
      </c>
      <c r="FD85">
        <v>512.14</v>
      </c>
      <c r="FE85">
        <v>502.614</v>
      </c>
      <c r="FF85">
        <v>37.4641</v>
      </c>
      <c r="FG85">
        <v>36.3758</v>
      </c>
      <c r="FH85">
        <v>30</v>
      </c>
      <c r="FI85">
        <v>36.1744</v>
      </c>
      <c r="FJ85">
        <v>36.1978</v>
      </c>
      <c r="FK85">
        <v>19.4103</v>
      </c>
      <c r="FL85">
        <v>0</v>
      </c>
      <c r="FM85">
        <v>100</v>
      </c>
      <c r="FN85">
        <v>-999.9</v>
      </c>
      <c r="FO85">
        <v>400</v>
      </c>
      <c r="FP85">
        <v>30.1861</v>
      </c>
      <c r="FQ85">
        <v>97.5045</v>
      </c>
      <c r="FR85">
        <v>101.805</v>
      </c>
    </row>
    <row r="86" spans="1:174">
      <c r="A86">
        <v>70</v>
      </c>
      <c r="B86">
        <v>1607295892.5</v>
      </c>
      <c r="C86">
        <v>12419.9000000954</v>
      </c>
      <c r="D86" t="s">
        <v>605</v>
      </c>
      <c r="E86" t="s">
        <v>606</v>
      </c>
      <c r="F86" t="s">
        <v>423</v>
      </c>
      <c r="G86" t="s">
        <v>363</v>
      </c>
      <c r="H86">
        <v>1607295884.75</v>
      </c>
      <c r="I86">
        <f>(J86)/1000</f>
        <v>0</v>
      </c>
      <c r="J86">
        <f>1000*CA86*AH86*(BW86-BX86)/(100*BP86*(1000-AH86*BW86))</f>
        <v>0</v>
      </c>
      <c r="K86">
        <f>CA86*AH86*(BV86-BU86*(1000-AH86*BX86)/(1000-AH86*BW86))/(100*BP86)</f>
        <v>0</v>
      </c>
      <c r="L86">
        <f>BU86 - IF(AH86&gt;1, K86*BP86*100.0/(AJ86*CI86), 0)</f>
        <v>0</v>
      </c>
      <c r="M86">
        <f>((S86-I86/2)*L86-K86)/(S86+I86/2)</f>
        <v>0</v>
      </c>
      <c r="N86">
        <f>M86*(CB86+CC86)/1000.0</f>
        <v>0</v>
      </c>
      <c r="O86">
        <f>(BU86 - IF(AH86&gt;1, K86*BP86*100.0/(AJ86*CI86), 0))*(CB86+CC86)/1000.0</f>
        <v>0</v>
      </c>
      <c r="P86">
        <f>2.0/((1/R86-1/Q86)+SIGN(R86)*SQRT((1/R86-1/Q86)*(1/R86-1/Q86) + 4*BQ86/((BQ86+1)*(BQ86+1))*(2*1/R86*1/Q86-1/Q86*1/Q86)))</f>
        <v>0</v>
      </c>
      <c r="Q86">
        <f>IF(LEFT(BR86,1)&lt;&gt;"0",IF(LEFT(BR86,1)="1",3.0,BS86),$D$5+$E$5*(CI86*CB86/($K$5*1000))+$F$5*(CI86*CB86/($K$5*1000))*MAX(MIN(BP86,$J$5),$I$5)*MAX(MIN(BP86,$J$5),$I$5)+$G$5*MAX(MIN(BP86,$J$5),$I$5)*(CI86*CB86/($K$5*1000))+$H$5*(CI86*CB86/($K$5*1000))*(CI86*CB86/($K$5*1000)))</f>
        <v>0</v>
      </c>
      <c r="R86">
        <f>I86*(1000-(1000*0.61365*exp(17.502*V86/(240.97+V86))/(CB86+CC86)+BW86)/2)/(1000*0.61365*exp(17.502*V86/(240.97+V86))/(CB86+CC86)-BW86)</f>
        <v>0</v>
      </c>
      <c r="S86">
        <f>1/((BQ86+1)/(P86/1.6)+1/(Q86/1.37)) + BQ86/((BQ86+1)/(P86/1.6) + BQ86/(Q86/1.37))</f>
        <v>0</v>
      </c>
      <c r="T86">
        <f>(BM86*BO86)</f>
        <v>0</v>
      </c>
      <c r="U86">
        <f>(CD86+(T86+2*0.95*5.67E-8*(((CD86+$B$7)+273)^4-(CD86+273)^4)-44100*I86)/(1.84*29.3*Q86+8*0.95*5.67E-8*(CD86+273)^3))</f>
        <v>0</v>
      </c>
      <c r="V86">
        <f>($C$7*CE86+$D$7*CF86+$E$7*U86)</f>
        <v>0</v>
      </c>
      <c r="W86">
        <f>0.61365*exp(17.502*V86/(240.97+V86))</f>
        <v>0</v>
      </c>
      <c r="X86">
        <f>(Y86/Z86*100)</f>
        <v>0</v>
      </c>
      <c r="Y86">
        <f>BW86*(CB86+CC86)/1000</f>
        <v>0</v>
      </c>
      <c r="Z86">
        <f>0.61365*exp(17.502*CD86/(240.97+CD86))</f>
        <v>0</v>
      </c>
      <c r="AA86">
        <f>(W86-BW86*(CB86+CC86)/1000)</f>
        <v>0</v>
      </c>
      <c r="AB86">
        <f>(-I86*44100)</f>
        <v>0</v>
      </c>
      <c r="AC86">
        <f>2*29.3*Q86*0.92*(CD86-V86)</f>
        <v>0</v>
      </c>
      <c r="AD86">
        <f>2*0.95*5.67E-8*(((CD86+$B$7)+273)^4-(V86+273)^4)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MAX(0,($B$13+$C$13*CI86)/(1+$D$13*CI86)*CB86/(CD86+273)*$E$13)</f>
        <v>0</v>
      </c>
      <c r="AK86" t="s">
        <v>293</v>
      </c>
      <c r="AL86">
        <v>10143.9</v>
      </c>
      <c r="AM86">
        <v>715.476923076923</v>
      </c>
      <c r="AN86">
        <v>3262.08</v>
      </c>
      <c r="AO86">
        <f>1-AM86/AN86</f>
        <v>0</v>
      </c>
      <c r="AP86">
        <v>-0.577747479816223</v>
      </c>
      <c r="AQ86" t="s">
        <v>607</v>
      </c>
      <c r="AR86">
        <v>15401</v>
      </c>
      <c r="AS86">
        <v>787.5365</v>
      </c>
      <c r="AT86">
        <v>920.66</v>
      </c>
      <c r="AU86">
        <f>1-AS86/AT86</f>
        <v>0</v>
      </c>
      <c r="AV86">
        <v>0.5</v>
      </c>
      <c r="AW86">
        <f>BM86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 t="s">
        <v>608</v>
      </c>
      <c r="BC86">
        <v>787.5365</v>
      </c>
      <c r="BD86">
        <v>558.16</v>
      </c>
      <c r="BE86">
        <f>1-BD86/AT86</f>
        <v>0</v>
      </c>
      <c r="BF86">
        <f>(AT86-BC86)/(AT86-BD86)</f>
        <v>0</v>
      </c>
      <c r="BG86">
        <f>(AN86-AT86)/(AN86-BD86)</f>
        <v>0</v>
      </c>
      <c r="BH86">
        <f>(AT86-BC86)/(AT86-AM86)</f>
        <v>0</v>
      </c>
      <c r="BI86">
        <f>(AN86-AT86)/(AN86-AM86)</f>
        <v>0</v>
      </c>
      <c r="BJ86">
        <f>(BF86*BD86/BC86)</f>
        <v>0</v>
      </c>
      <c r="BK86">
        <f>(1-BJ86)</f>
        <v>0</v>
      </c>
      <c r="BL86">
        <f>$B$11*CJ86+$C$11*CK86+$F$11*CL86*(1-CO86)</f>
        <v>0</v>
      </c>
      <c r="BM86">
        <f>BL86*BN86</f>
        <v>0</v>
      </c>
      <c r="BN86">
        <f>($B$11*$D$9+$C$11*$D$9+$F$11*((CY86+CQ86)/MAX(CY86+CQ86+CZ86, 0.1)*$I$9+CZ86/MAX(CY86+CQ86+CZ86, 0.1)*$J$9))/($B$11+$C$11+$F$11)</f>
        <v>0</v>
      </c>
      <c r="BO86">
        <f>($B$11*$K$9+$C$11*$K$9+$F$11*((CY86+CQ86)/MAX(CY86+CQ86+CZ86, 0.1)*$P$9+CZ86/MAX(CY86+CQ86+CZ86, 0.1)*$Q$9))/($B$11+$C$11+$F$11)</f>
        <v>0</v>
      </c>
      <c r="BP86">
        <v>6</v>
      </c>
      <c r="BQ86">
        <v>0.5</v>
      </c>
      <c r="BR86" t="s">
        <v>296</v>
      </c>
      <c r="BS86">
        <v>2</v>
      </c>
      <c r="BT86">
        <v>1607295884.75</v>
      </c>
      <c r="BU86">
        <v>396.820533333333</v>
      </c>
      <c r="BV86">
        <v>400.004533333333</v>
      </c>
      <c r="BW86">
        <v>28.7219566666667</v>
      </c>
      <c r="BX86">
        <v>27.9222466666667</v>
      </c>
      <c r="BY86">
        <v>396.4609</v>
      </c>
      <c r="BZ86">
        <v>28.1572133333333</v>
      </c>
      <c r="CA86">
        <v>500.212466666667</v>
      </c>
      <c r="CB86">
        <v>102.070733333333</v>
      </c>
      <c r="CC86">
        <v>0.0999907166666667</v>
      </c>
      <c r="CD86">
        <v>38.6508733333333</v>
      </c>
      <c r="CE86">
        <v>38.9863866666667</v>
      </c>
      <c r="CF86">
        <v>999.9</v>
      </c>
      <c r="CG86">
        <v>0</v>
      </c>
      <c r="CH86">
        <v>0</v>
      </c>
      <c r="CI86">
        <v>10001.6203333333</v>
      </c>
      <c r="CJ86">
        <v>0</v>
      </c>
      <c r="CK86">
        <v>283.763066666667</v>
      </c>
      <c r="CL86">
        <v>1399.98933333333</v>
      </c>
      <c r="CM86">
        <v>0.899992533333334</v>
      </c>
      <c r="CN86">
        <v>0.100007463333333</v>
      </c>
      <c r="CO86">
        <v>0</v>
      </c>
      <c r="CP86">
        <v>787.479966666667</v>
      </c>
      <c r="CQ86">
        <v>4.99948</v>
      </c>
      <c r="CR86">
        <v>11560.9133333333</v>
      </c>
      <c r="CS86">
        <v>11417.47</v>
      </c>
      <c r="CT86">
        <v>48.5894333333333</v>
      </c>
      <c r="CU86">
        <v>50.125</v>
      </c>
      <c r="CV86">
        <v>49.2603333333333</v>
      </c>
      <c r="CW86">
        <v>49.8832666666667</v>
      </c>
      <c r="CX86">
        <v>51.2644333333333</v>
      </c>
      <c r="CY86">
        <v>1255.483</v>
      </c>
      <c r="CZ86">
        <v>139.506333333333</v>
      </c>
      <c r="DA86">
        <v>0</v>
      </c>
      <c r="DB86">
        <v>188.299999952316</v>
      </c>
      <c r="DC86">
        <v>0</v>
      </c>
      <c r="DD86">
        <v>787.5365</v>
      </c>
      <c r="DE86">
        <v>-97.556752165693</v>
      </c>
      <c r="DF86">
        <v>-1398.19829078708</v>
      </c>
      <c r="DG86">
        <v>11561.4807692308</v>
      </c>
      <c r="DH86">
        <v>15</v>
      </c>
      <c r="DI86">
        <v>1607294143.1</v>
      </c>
      <c r="DJ86" t="s">
        <v>571</v>
      </c>
      <c r="DK86">
        <v>1607294142.1</v>
      </c>
      <c r="DL86">
        <v>1607294143.1</v>
      </c>
      <c r="DM86">
        <v>4</v>
      </c>
      <c r="DN86">
        <v>0.04</v>
      </c>
      <c r="DO86">
        <v>-0.136</v>
      </c>
      <c r="DP86">
        <v>0.357</v>
      </c>
      <c r="DQ86">
        <v>0.414</v>
      </c>
      <c r="DR86">
        <v>400</v>
      </c>
      <c r="DS86">
        <v>28</v>
      </c>
      <c r="DT86">
        <v>0.02</v>
      </c>
      <c r="DU86">
        <v>0.03</v>
      </c>
      <c r="DV86">
        <v>2.39121102928821</v>
      </c>
      <c r="DW86">
        <v>-0.817523242055572</v>
      </c>
      <c r="DX86">
        <v>0.0621722905082403</v>
      </c>
      <c r="DY86">
        <v>0</v>
      </c>
      <c r="DZ86">
        <v>-3.18402766666667</v>
      </c>
      <c r="EA86">
        <v>0.899120355951062</v>
      </c>
      <c r="EB86">
        <v>0.0667182548574393</v>
      </c>
      <c r="EC86">
        <v>0</v>
      </c>
      <c r="ED86">
        <v>0.799719633333333</v>
      </c>
      <c r="EE86">
        <v>0.152190674082315</v>
      </c>
      <c r="EF86">
        <v>0.0110855903841679</v>
      </c>
      <c r="EG86">
        <v>1</v>
      </c>
      <c r="EH86">
        <v>1</v>
      </c>
      <c r="EI86">
        <v>3</v>
      </c>
      <c r="EJ86" t="s">
        <v>333</v>
      </c>
      <c r="EK86">
        <v>100</v>
      </c>
      <c r="EL86">
        <v>100</v>
      </c>
      <c r="EM86">
        <v>0.359</v>
      </c>
      <c r="EN86">
        <v>0.5654</v>
      </c>
      <c r="EO86">
        <v>0.524404847055728</v>
      </c>
      <c r="EP86">
        <v>-1.60436505785889e-05</v>
      </c>
      <c r="EQ86">
        <v>-1.15305589960158e-06</v>
      </c>
      <c r="ER86">
        <v>3.65813499827708e-10</v>
      </c>
      <c r="ES86">
        <v>0.414155000000001</v>
      </c>
      <c r="ET86">
        <v>0</v>
      </c>
      <c r="EU86">
        <v>0</v>
      </c>
      <c r="EV86">
        <v>0</v>
      </c>
      <c r="EW86">
        <v>18</v>
      </c>
      <c r="EX86">
        <v>2225</v>
      </c>
      <c r="EY86">
        <v>1</v>
      </c>
      <c r="EZ86">
        <v>25</v>
      </c>
      <c r="FA86">
        <v>29.2</v>
      </c>
      <c r="FB86">
        <v>29.2</v>
      </c>
      <c r="FC86">
        <v>2</v>
      </c>
      <c r="FD86">
        <v>512.652</v>
      </c>
      <c r="FE86">
        <v>501.567</v>
      </c>
      <c r="FF86">
        <v>37.4408</v>
      </c>
      <c r="FG86">
        <v>36.3758</v>
      </c>
      <c r="FH86">
        <v>30.0003</v>
      </c>
      <c r="FI86">
        <v>36.161</v>
      </c>
      <c r="FJ86">
        <v>36.181</v>
      </c>
      <c r="FK86">
        <v>19.4045</v>
      </c>
      <c r="FL86">
        <v>0</v>
      </c>
      <c r="FM86">
        <v>100</v>
      </c>
      <c r="FN86">
        <v>-999.9</v>
      </c>
      <c r="FO86">
        <v>400</v>
      </c>
      <c r="FP86">
        <v>28.7094</v>
      </c>
      <c r="FQ86">
        <v>97.4987</v>
      </c>
      <c r="FR86">
        <v>101.802</v>
      </c>
    </row>
    <row r="87" spans="1:174">
      <c r="A87">
        <v>71</v>
      </c>
      <c r="B87">
        <v>1607296299.5</v>
      </c>
      <c r="C87">
        <v>12826.9000000954</v>
      </c>
      <c r="D87" t="s">
        <v>609</v>
      </c>
      <c r="E87" t="s">
        <v>610</v>
      </c>
      <c r="F87" t="s">
        <v>611</v>
      </c>
      <c r="G87" t="s">
        <v>292</v>
      </c>
      <c r="H87">
        <v>1607296291.5</v>
      </c>
      <c r="I87">
        <f>(J87)/1000</f>
        <v>0</v>
      </c>
      <c r="J87">
        <f>1000*CA87*AH87*(BW87-BX87)/(100*BP87*(1000-AH87*BW87))</f>
        <v>0</v>
      </c>
      <c r="K87">
        <f>CA87*AH87*(BV87-BU87*(1000-AH87*BX87)/(1000-AH87*BW87))/(100*BP87)</f>
        <v>0</v>
      </c>
      <c r="L87">
        <f>BU87 - IF(AH87&gt;1, K87*BP87*100.0/(AJ87*CI87), 0)</f>
        <v>0</v>
      </c>
      <c r="M87">
        <f>((S87-I87/2)*L87-K87)/(S87+I87/2)</f>
        <v>0</v>
      </c>
      <c r="N87">
        <f>M87*(CB87+CC87)/1000.0</f>
        <v>0</v>
      </c>
      <c r="O87">
        <f>(BU87 - IF(AH87&gt;1, K87*BP87*100.0/(AJ87*CI87), 0))*(CB87+CC87)/1000.0</f>
        <v>0</v>
      </c>
      <c r="P87">
        <f>2.0/((1/R87-1/Q87)+SIGN(R87)*SQRT((1/R87-1/Q87)*(1/R87-1/Q87) + 4*BQ87/((BQ87+1)*(BQ87+1))*(2*1/R87*1/Q87-1/Q87*1/Q87)))</f>
        <v>0</v>
      </c>
      <c r="Q87">
        <f>IF(LEFT(BR87,1)&lt;&gt;"0",IF(LEFT(BR87,1)="1",3.0,BS87),$D$5+$E$5*(CI87*CB87/($K$5*1000))+$F$5*(CI87*CB87/($K$5*1000))*MAX(MIN(BP87,$J$5),$I$5)*MAX(MIN(BP87,$J$5),$I$5)+$G$5*MAX(MIN(BP87,$J$5),$I$5)*(CI87*CB87/($K$5*1000))+$H$5*(CI87*CB87/($K$5*1000))*(CI87*CB87/($K$5*1000)))</f>
        <v>0</v>
      </c>
      <c r="R87">
        <f>I87*(1000-(1000*0.61365*exp(17.502*V87/(240.97+V87))/(CB87+CC87)+BW87)/2)/(1000*0.61365*exp(17.502*V87/(240.97+V87))/(CB87+CC87)-BW87)</f>
        <v>0</v>
      </c>
      <c r="S87">
        <f>1/((BQ87+1)/(P87/1.6)+1/(Q87/1.37)) + BQ87/((BQ87+1)/(P87/1.6) + BQ87/(Q87/1.37))</f>
        <v>0</v>
      </c>
      <c r="T87">
        <f>(BM87*BO87)</f>
        <v>0</v>
      </c>
      <c r="U87">
        <f>(CD87+(T87+2*0.95*5.67E-8*(((CD87+$B$7)+273)^4-(CD87+273)^4)-44100*I87)/(1.84*29.3*Q87+8*0.95*5.67E-8*(CD87+273)^3))</f>
        <v>0</v>
      </c>
      <c r="V87">
        <f>($C$7*CE87+$D$7*CF87+$E$7*U87)</f>
        <v>0</v>
      </c>
      <c r="W87">
        <f>0.61365*exp(17.502*V87/(240.97+V87))</f>
        <v>0</v>
      </c>
      <c r="X87">
        <f>(Y87/Z87*100)</f>
        <v>0</v>
      </c>
      <c r="Y87">
        <f>BW87*(CB87+CC87)/1000</f>
        <v>0</v>
      </c>
      <c r="Z87">
        <f>0.61365*exp(17.502*CD87/(240.97+CD87))</f>
        <v>0</v>
      </c>
      <c r="AA87">
        <f>(W87-BW87*(CB87+CC87)/1000)</f>
        <v>0</v>
      </c>
      <c r="AB87">
        <f>(-I87*44100)</f>
        <v>0</v>
      </c>
      <c r="AC87">
        <f>2*29.3*Q87*0.92*(CD87-V87)</f>
        <v>0</v>
      </c>
      <c r="AD87">
        <f>2*0.95*5.67E-8*(((CD87+$B$7)+273)^4-(V87+273)^4)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MAX(0,($B$13+$C$13*CI87)/(1+$D$13*CI87)*CB87/(CD87+273)*$E$13)</f>
        <v>0</v>
      </c>
      <c r="AK87" t="s">
        <v>293</v>
      </c>
      <c r="AL87">
        <v>10143.9</v>
      </c>
      <c r="AM87">
        <v>715.476923076923</v>
      </c>
      <c r="AN87">
        <v>3262.08</v>
      </c>
      <c r="AO87">
        <f>1-AM87/AN87</f>
        <v>0</v>
      </c>
      <c r="AP87">
        <v>-0.577747479816223</v>
      </c>
      <c r="AQ87" t="s">
        <v>612</v>
      </c>
      <c r="AR87">
        <v>15396</v>
      </c>
      <c r="AS87">
        <v>845.81168</v>
      </c>
      <c r="AT87">
        <v>1172.48</v>
      </c>
      <c r="AU87">
        <f>1-AS87/AT87</f>
        <v>0</v>
      </c>
      <c r="AV87">
        <v>0.5</v>
      </c>
      <c r="AW87">
        <f>BM87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 t="s">
        <v>613</v>
      </c>
      <c r="BC87">
        <v>845.81168</v>
      </c>
      <c r="BD87">
        <v>682.85</v>
      </c>
      <c r="BE87">
        <f>1-BD87/AT87</f>
        <v>0</v>
      </c>
      <c r="BF87">
        <f>(AT87-BC87)/(AT87-BD87)</f>
        <v>0</v>
      </c>
      <c r="BG87">
        <f>(AN87-AT87)/(AN87-BD87)</f>
        <v>0</v>
      </c>
      <c r="BH87">
        <f>(AT87-BC87)/(AT87-AM87)</f>
        <v>0</v>
      </c>
      <c r="BI87">
        <f>(AN87-AT87)/(AN87-AM87)</f>
        <v>0</v>
      </c>
      <c r="BJ87">
        <f>(BF87*BD87/BC87)</f>
        <v>0</v>
      </c>
      <c r="BK87">
        <f>(1-BJ87)</f>
        <v>0</v>
      </c>
      <c r="BL87">
        <f>$B$11*CJ87+$C$11*CK87+$F$11*CL87*(1-CO87)</f>
        <v>0</v>
      </c>
      <c r="BM87">
        <f>BL87*BN87</f>
        <v>0</v>
      </c>
      <c r="BN87">
        <f>($B$11*$D$9+$C$11*$D$9+$F$11*((CY87+CQ87)/MAX(CY87+CQ87+CZ87, 0.1)*$I$9+CZ87/MAX(CY87+CQ87+CZ87, 0.1)*$J$9))/($B$11+$C$11+$F$11)</f>
        <v>0</v>
      </c>
      <c r="BO87">
        <f>($B$11*$K$9+$C$11*$K$9+$F$11*((CY87+CQ87)/MAX(CY87+CQ87+CZ87, 0.1)*$P$9+CZ87/MAX(CY87+CQ87+CZ87, 0.1)*$Q$9))/($B$11+$C$11+$F$11)</f>
        <v>0</v>
      </c>
      <c r="BP87">
        <v>6</v>
      </c>
      <c r="BQ87">
        <v>0.5</v>
      </c>
      <c r="BR87" t="s">
        <v>296</v>
      </c>
      <c r="BS87">
        <v>2</v>
      </c>
      <c r="BT87">
        <v>1607296291.5</v>
      </c>
      <c r="BU87">
        <v>389.49364516129</v>
      </c>
      <c r="BV87">
        <v>399.998064516129</v>
      </c>
      <c r="BW87">
        <v>30.3768903225806</v>
      </c>
      <c r="BX87">
        <v>27.7720096774194</v>
      </c>
      <c r="BY87">
        <v>389.128516129032</v>
      </c>
      <c r="BZ87">
        <v>29.7329483870968</v>
      </c>
      <c r="CA87">
        <v>500.222580645161</v>
      </c>
      <c r="CB87">
        <v>102.077032258065</v>
      </c>
      <c r="CC87">
        <v>0.100003632258065</v>
      </c>
      <c r="CD87">
        <v>38.5324838709677</v>
      </c>
      <c r="CE87">
        <v>38.4671838709677</v>
      </c>
      <c r="CF87">
        <v>999.9</v>
      </c>
      <c r="CG87">
        <v>0</v>
      </c>
      <c r="CH87">
        <v>0</v>
      </c>
      <c r="CI87">
        <v>10006.6519354839</v>
      </c>
      <c r="CJ87">
        <v>0</v>
      </c>
      <c r="CK87">
        <v>294.499451612903</v>
      </c>
      <c r="CL87">
        <v>1400.00774193548</v>
      </c>
      <c r="CM87">
        <v>0.899994419354839</v>
      </c>
      <c r="CN87">
        <v>0.100005677419355</v>
      </c>
      <c r="CO87">
        <v>0</v>
      </c>
      <c r="CP87">
        <v>848.526032258064</v>
      </c>
      <c r="CQ87">
        <v>4.99948</v>
      </c>
      <c r="CR87">
        <v>14172.9612903226</v>
      </c>
      <c r="CS87">
        <v>11417.6193548387</v>
      </c>
      <c r="CT87">
        <v>48.3485806451613</v>
      </c>
      <c r="CU87">
        <v>49.816064516129</v>
      </c>
      <c r="CV87">
        <v>49.0441935483871</v>
      </c>
      <c r="CW87">
        <v>49.6731290322581</v>
      </c>
      <c r="CX87">
        <v>51.0904516129032</v>
      </c>
      <c r="CY87">
        <v>1255.50096774194</v>
      </c>
      <c r="CZ87">
        <v>139.507741935484</v>
      </c>
      <c r="DA87">
        <v>0</v>
      </c>
      <c r="DB87">
        <v>406.299999952316</v>
      </c>
      <c r="DC87">
        <v>0</v>
      </c>
      <c r="DD87">
        <v>845.81168</v>
      </c>
      <c r="DE87">
        <v>-152.905384845325</v>
      </c>
      <c r="DF87">
        <v>-2028.0230801155</v>
      </c>
      <c r="DG87">
        <v>14136.564</v>
      </c>
      <c r="DH87">
        <v>15</v>
      </c>
      <c r="DI87">
        <v>1607294143.1</v>
      </c>
      <c r="DJ87" t="s">
        <v>571</v>
      </c>
      <c r="DK87">
        <v>1607294142.1</v>
      </c>
      <c r="DL87">
        <v>1607294143.1</v>
      </c>
      <c r="DM87">
        <v>4</v>
      </c>
      <c r="DN87">
        <v>0.04</v>
      </c>
      <c r="DO87">
        <v>-0.136</v>
      </c>
      <c r="DP87">
        <v>0.357</v>
      </c>
      <c r="DQ87">
        <v>0.414</v>
      </c>
      <c r="DR87">
        <v>400</v>
      </c>
      <c r="DS87">
        <v>28</v>
      </c>
      <c r="DT87">
        <v>0.02</v>
      </c>
      <c r="DU87">
        <v>0.03</v>
      </c>
      <c r="DV87">
        <v>7.8572251750788</v>
      </c>
      <c r="DW87">
        <v>3.50203188088367</v>
      </c>
      <c r="DX87">
        <v>0.261916748269879</v>
      </c>
      <c r="DY87">
        <v>0</v>
      </c>
      <c r="DZ87">
        <v>-10.525094</v>
      </c>
      <c r="EA87">
        <v>-5.06400320355951</v>
      </c>
      <c r="EB87">
        <v>0.366109112529767</v>
      </c>
      <c r="EC87">
        <v>0</v>
      </c>
      <c r="ED87">
        <v>2.613693</v>
      </c>
      <c r="EE87">
        <v>2.10657236929922</v>
      </c>
      <c r="EF87">
        <v>0.151955002048852</v>
      </c>
      <c r="EG87">
        <v>0</v>
      </c>
      <c r="EH87">
        <v>0</v>
      </c>
      <c r="EI87">
        <v>3</v>
      </c>
      <c r="EJ87" t="s">
        <v>298</v>
      </c>
      <c r="EK87">
        <v>100</v>
      </c>
      <c r="EL87">
        <v>100</v>
      </c>
      <c r="EM87">
        <v>0.366</v>
      </c>
      <c r="EN87">
        <v>0.6576</v>
      </c>
      <c r="EO87">
        <v>0.524404847055728</v>
      </c>
      <c r="EP87">
        <v>-1.60436505785889e-05</v>
      </c>
      <c r="EQ87">
        <v>-1.15305589960158e-06</v>
      </c>
      <c r="ER87">
        <v>3.65813499827708e-10</v>
      </c>
      <c r="ES87">
        <v>0.414155000000001</v>
      </c>
      <c r="ET87">
        <v>0</v>
      </c>
      <c r="EU87">
        <v>0</v>
      </c>
      <c r="EV87">
        <v>0</v>
      </c>
      <c r="EW87">
        <v>18</v>
      </c>
      <c r="EX87">
        <v>2225</v>
      </c>
      <c r="EY87">
        <v>1</v>
      </c>
      <c r="EZ87">
        <v>25</v>
      </c>
      <c r="FA87">
        <v>36</v>
      </c>
      <c r="FB87">
        <v>35.9</v>
      </c>
      <c r="FC87">
        <v>2</v>
      </c>
      <c r="FD87">
        <v>513.353</v>
      </c>
      <c r="FE87">
        <v>502.363</v>
      </c>
      <c r="FF87">
        <v>37.3007</v>
      </c>
      <c r="FG87">
        <v>36.2542</v>
      </c>
      <c r="FH87">
        <v>30</v>
      </c>
      <c r="FI87">
        <v>36.0504</v>
      </c>
      <c r="FJ87">
        <v>36.0706</v>
      </c>
      <c r="FK87">
        <v>19.4043</v>
      </c>
      <c r="FL87">
        <v>0</v>
      </c>
      <c r="FM87">
        <v>100</v>
      </c>
      <c r="FN87">
        <v>-999.9</v>
      </c>
      <c r="FO87">
        <v>400</v>
      </c>
      <c r="FP87">
        <v>28.7138</v>
      </c>
      <c r="FQ87">
        <v>97.5278</v>
      </c>
      <c r="FR87">
        <v>101.819</v>
      </c>
    </row>
    <row r="88" spans="1:174">
      <c r="A88">
        <v>72</v>
      </c>
      <c r="B88">
        <v>1607296478.1</v>
      </c>
      <c r="C88">
        <v>13005.5</v>
      </c>
      <c r="D88" t="s">
        <v>614</v>
      </c>
      <c r="E88" t="s">
        <v>615</v>
      </c>
      <c r="F88" t="s">
        <v>611</v>
      </c>
      <c r="G88" t="s">
        <v>292</v>
      </c>
      <c r="H88">
        <v>1607296470.1</v>
      </c>
      <c r="I88">
        <f>(J88)/1000</f>
        <v>0</v>
      </c>
      <c r="J88">
        <f>1000*CA88*AH88*(BW88-BX88)/(100*BP88*(1000-AH88*BW88))</f>
        <v>0</v>
      </c>
      <c r="K88">
        <f>CA88*AH88*(BV88-BU88*(1000-AH88*BX88)/(1000-AH88*BW88))/(100*BP88)</f>
        <v>0</v>
      </c>
      <c r="L88">
        <f>BU88 - IF(AH88&gt;1, K88*BP88*100.0/(AJ88*CI88), 0)</f>
        <v>0</v>
      </c>
      <c r="M88">
        <f>((S88-I88/2)*L88-K88)/(S88+I88/2)</f>
        <v>0</v>
      </c>
      <c r="N88">
        <f>M88*(CB88+CC88)/1000.0</f>
        <v>0</v>
      </c>
      <c r="O88">
        <f>(BU88 - IF(AH88&gt;1, K88*BP88*100.0/(AJ88*CI88), 0))*(CB88+CC88)/1000.0</f>
        <v>0</v>
      </c>
      <c r="P88">
        <f>2.0/((1/R88-1/Q88)+SIGN(R88)*SQRT((1/R88-1/Q88)*(1/R88-1/Q88) + 4*BQ88/((BQ88+1)*(BQ88+1))*(2*1/R88*1/Q88-1/Q88*1/Q88)))</f>
        <v>0</v>
      </c>
      <c r="Q88">
        <f>IF(LEFT(BR88,1)&lt;&gt;"0",IF(LEFT(BR88,1)="1",3.0,BS88),$D$5+$E$5*(CI88*CB88/($K$5*1000))+$F$5*(CI88*CB88/($K$5*1000))*MAX(MIN(BP88,$J$5),$I$5)*MAX(MIN(BP88,$J$5),$I$5)+$G$5*MAX(MIN(BP88,$J$5),$I$5)*(CI88*CB88/($K$5*1000))+$H$5*(CI88*CB88/($K$5*1000))*(CI88*CB88/($K$5*1000)))</f>
        <v>0</v>
      </c>
      <c r="R88">
        <f>I88*(1000-(1000*0.61365*exp(17.502*V88/(240.97+V88))/(CB88+CC88)+BW88)/2)/(1000*0.61365*exp(17.502*V88/(240.97+V88))/(CB88+CC88)-BW88)</f>
        <v>0</v>
      </c>
      <c r="S88">
        <f>1/((BQ88+1)/(P88/1.6)+1/(Q88/1.37)) + BQ88/((BQ88+1)/(P88/1.6) + BQ88/(Q88/1.37))</f>
        <v>0</v>
      </c>
      <c r="T88">
        <f>(BM88*BO88)</f>
        <v>0</v>
      </c>
      <c r="U88">
        <f>(CD88+(T88+2*0.95*5.67E-8*(((CD88+$B$7)+273)^4-(CD88+273)^4)-44100*I88)/(1.84*29.3*Q88+8*0.95*5.67E-8*(CD88+273)^3))</f>
        <v>0</v>
      </c>
      <c r="V88">
        <f>($C$7*CE88+$D$7*CF88+$E$7*U88)</f>
        <v>0</v>
      </c>
      <c r="W88">
        <f>0.61365*exp(17.502*V88/(240.97+V88))</f>
        <v>0</v>
      </c>
      <c r="X88">
        <f>(Y88/Z88*100)</f>
        <v>0</v>
      </c>
      <c r="Y88">
        <f>BW88*(CB88+CC88)/1000</f>
        <v>0</v>
      </c>
      <c r="Z88">
        <f>0.61365*exp(17.502*CD88/(240.97+CD88))</f>
        <v>0</v>
      </c>
      <c r="AA88">
        <f>(W88-BW88*(CB88+CC88)/1000)</f>
        <v>0</v>
      </c>
      <c r="AB88">
        <f>(-I88*44100)</f>
        <v>0</v>
      </c>
      <c r="AC88">
        <f>2*29.3*Q88*0.92*(CD88-V88)</f>
        <v>0</v>
      </c>
      <c r="AD88">
        <f>2*0.95*5.67E-8*(((CD88+$B$7)+273)^4-(V88+273)^4)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MAX(0,($B$13+$C$13*CI88)/(1+$D$13*CI88)*CB88/(CD88+273)*$E$13)</f>
        <v>0</v>
      </c>
      <c r="AK88" t="s">
        <v>293</v>
      </c>
      <c r="AL88">
        <v>10143.9</v>
      </c>
      <c r="AM88">
        <v>715.476923076923</v>
      </c>
      <c r="AN88">
        <v>3262.08</v>
      </c>
      <c r="AO88">
        <f>1-AM88/AN88</f>
        <v>0</v>
      </c>
      <c r="AP88">
        <v>-0.577747479816223</v>
      </c>
      <c r="AQ88" t="s">
        <v>616</v>
      </c>
      <c r="AR88">
        <v>15373.2</v>
      </c>
      <c r="AS88">
        <v>787.955576923077</v>
      </c>
      <c r="AT88">
        <v>1001.88</v>
      </c>
      <c r="AU88">
        <f>1-AS88/AT88</f>
        <v>0</v>
      </c>
      <c r="AV88">
        <v>0.5</v>
      </c>
      <c r="AW88">
        <f>BM88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 t="s">
        <v>617</v>
      </c>
      <c r="BC88">
        <v>787.955576923077</v>
      </c>
      <c r="BD88">
        <v>668.99</v>
      </c>
      <c r="BE88">
        <f>1-BD88/AT88</f>
        <v>0</v>
      </c>
      <c r="BF88">
        <f>(AT88-BC88)/(AT88-BD88)</f>
        <v>0</v>
      </c>
      <c r="BG88">
        <f>(AN88-AT88)/(AN88-BD88)</f>
        <v>0</v>
      </c>
      <c r="BH88">
        <f>(AT88-BC88)/(AT88-AM88)</f>
        <v>0</v>
      </c>
      <c r="BI88">
        <f>(AN88-AT88)/(AN88-AM88)</f>
        <v>0</v>
      </c>
      <c r="BJ88">
        <f>(BF88*BD88/BC88)</f>
        <v>0</v>
      </c>
      <c r="BK88">
        <f>(1-BJ88)</f>
        <v>0</v>
      </c>
      <c r="BL88">
        <f>$B$11*CJ88+$C$11*CK88+$F$11*CL88*(1-CO88)</f>
        <v>0</v>
      </c>
      <c r="BM88">
        <f>BL88*BN88</f>
        <v>0</v>
      </c>
      <c r="BN88">
        <f>($B$11*$D$9+$C$11*$D$9+$F$11*((CY88+CQ88)/MAX(CY88+CQ88+CZ88, 0.1)*$I$9+CZ88/MAX(CY88+CQ88+CZ88, 0.1)*$J$9))/($B$11+$C$11+$F$11)</f>
        <v>0</v>
      </c>
      <c r="BO88">
        <f>($B$11*$K$9+$C$11*$K$9+$F$11*((CY88+CQ88)/MAX(CY88+CQ88+CZ88, 0.1)*$P$9+CZ88/MAX(CY88+CQ88+CZ88, 0.1)*$Q$9))/($B$11+$C$11+$F$11)</f>
        <v>0</v>
      </c>
      <c r="BP88">
        <v>6</v>
      </c>
      <c r="BQ88">
        <v>0.5</v>
      </c>
      <c r="BR88" t="s">
        <v>296</v>
      </c>
      <c r="BS88">
        <v>2</v>
      </c>
      <c r="BT88">
        <v>1607296470.1</v>
      </c>
      <c r="BU88">
        <v>393.391709677419</v>
      </c>
      <c r="BV88">
        <v>400.01164516129</v>
      </c>
      <c r="BW88">
        <v>29.5673290322581</v>
      </c>
      <c r="BX88">
        <v>27.7259741935484</v>
      </c>
      <c r="BY88">
        <v>393.029483870968</v>
      </c>
      <c r="BZ88">
        <v>28.9622419354839</v>
      </c>
      <c r="CA88">
        <v>500.210935483871</v>
      </c>
      <c r="CB88">
        <v>102.073129032258</v>
      </c>
      <c r="CC88">
        <v>0.100007041935484</v>
      </c>
      <c r="CD88">
        <v>38.5942322580645</v>
      </c>
      <c r="CE88">
        <v>38.7641838709677</v>
      </c>
      <c r="CF88">
        <v>999.9</v>
      </c>
      <c r="CG88">
        <v>0</v>
      </c>
      <c r="CH88">
        <v>0</v>
      </c>
      <c r="CI88">
        <v>9997.0535483871</v>
      </c>
      <c r="CJ88">
        <v>0</v>
      </c>
      <c r="CK88">
        <v>270.71235483871</v>
      </c>
      <c r="CL88">
        <v>1400.0035483871</v>
      </c>
      <c r="CM88">
        <v>0.89999835483871</v>
      </c>
      <c r="CN88">
        <v>0.100001467741935</v>
      </c>
      <c r="CO88">
        <v>0</v>
      </c>
      <c r="CP88">
        <v>788.625</v>
      </c>
      <c r="CQ88">
        <v>4.99948</v>
      </c>
      <c r="CR88">
        <v>11384.9419354839</v>
      </c>
      <c r="CS88">
        <v>11417.5903225806</v>
      </c>
      <c r="CT88">
        <v>48.4331935483871</v>
      </c>
      <c r="CU88">
        <v>49.879</v>
      </c>
      <c r="CV88">
        <v>49.0843548387097</v>
      </c>
      <c r="CW88">
        <v>49.6951290322581</v>
      </c>
      <c r="CX88">
        <v>51.163064516129</v>
      </c>
      <c r="CY88">
        <v>1255.50096774194</v>
      </c>
      <c r="CZ88">
        <v>139.502580645161</v>
      </c>
      <c r="DA88">
        <v>0</v>
      </c>
      <c r="DB88">
        <v>177.599999904633</v>
      </c>
      <c r="DC88">
        <v>0</v>
      </c>
      <c r="DD88">
        <v>787.955576923077</v>
      </c>
      <c r="DE88">
        <v>-111.865538532584</v>
      </c>
      <c r="DF88">
        <v>-1549.54871905181</v>
      </c>
      <c r="DG88">
        <v>11375.4961538462</v>
      </c>
      <c r="DH88">
        <v>15</v>
      </c>
      <c r="DI88">
        <v>1607294143.1</v>
      </c>
      <c r="DJ88" t="s">
        <v>571</v>
      </c>
      <c r="DK88">
        <v>1607294142.1</v>
      </c>
      <c r="DL88">
        <v>1607294143.1</v>
      </c>
      <c r="DM88">
        <v>4</v>
      </c>
      <c r="DN88">
        <v>0.04</v>
      </c>
      <c r="DO88">
        <v>-0.136</v>
      </c>
      <c r="DP88">
        <v>0.357</v>
      </c>
      <c r="DQ88">
        <v>0.414</v>
      </c>
      <c r="DR88">
        <v>400</v>
      </c>
      <c r="DS88">
        <v>28</v>
      </c>
      <c r="DT88">
        <v>0.02</v>
      </c>
      <c r="DU88">
        <v>0.03</v>
      </c>
      <c r="DV88">
        <v>4.90757051385699</v>
      </c>
      <c r="DW88">
        <v>-0.872072435930251</v>
      </c>
      <c r="DX88">
        <v>0.0657592775111383</v>
      </c>
      <c r="DY88">
        <v>0</v>
      </c>
      <c r="DZ88">
        <v>-6.62479166666667</v>
      </c>
      <c r="EA88">
        <v>1.20443666295883</v>
      </c>
      <c r="EB88">
        <v>0.0898869363546352</v>
      </c>
      <c r="EC88">
        <v>0</v>
      </c>
      <c r="ED88">
        <v>1.84259533333333</v>
      </c>
      <c r="EE88">
        <v>-0.273203826473864</v>
      </c>
      <c r="EF88">
        <v>0.0198051159608375</v>
      </c>
      <c r="EG88">
        <v>0</v>
      </c>
      <c r="EH88">
        <v>0</v>
      </c>
      <c r="EI88">
        <v>3</v>
      </c>
      <c r="EJ88" t="s">
        <v>298</v>
      </c>
      <c r="EK88">
        <v>100</v>
      </c>
      <c r="EL88">
        <v>100</v>
      </c>
      <c r="EM88">
        <v>0.362</v>
      </c>
      <c r="EN88">
        <v>0.6032</v>
      </c>
      <c r="EO88">
        <v>0.524404847055728</v>
      </c>
      <c r="EP88">
        <v>-1.60436505785889e-05</v>
      </c>
      <c r="EQ88">
        <v>-1.15305589960158e-06</v>
      </c>
      <c r="ER88">
        <v>3.65813499827708e-10</v>
      </c>
      <c r="ES88">
        <v>0.414155000000001</v>
      </c>
      <c r="ET88">
        <v>0</v>
      </c>
      <c r="EU88">
        <v>0</v>
      </c>
      <c r="EV88">
        <v>0</v>
      </c>
      <c r="EW88">
        <v>18</v>
      </c>
      <c r="EX88">
        <v>2225</v>
      </c>
      <c r="EY88">
        <v>1</v>
      </c>
      <c r="EZ88">
        <v>25</v>
      </c>
      <c r="FA88">
        <v>38.9</v>
      </c>
      <c r="FB88">
        <v>38.9</v>
      </c>
      <c r="FC88">
        <v>2</v>
      </c>
      <c r="FD88">
        <v>511.249</v>
      </c>
      <c r="FE88">
        <v>502.017</v>
      </c>
      <c r="FF88">
        <v>37.3785</v>
      </c>
      <c r="FG88">
        <v>36.3081</v>
      </c>
      <c r="FH88">
        <v>30.0002</v>
      </c>
      <c r="FI88">
        <v>36.0708</v>
      </c>
      <c r="FJ88">
        <v>36.0906</v>
      </c>
      <c r="FK88">
        <v>19.4036</v>
      </c>
      <c r="FL88">
        <v>0</v>
      </c>
      <c r="FM88">
        <v>100</v>
      </c>
      <c r="FN88">
        <v>-999.9</v>
      </c>
      <c r="FO88">
        <v>400</v>
      </c>
      <c r="FP88">
        <v>30.0459</v>
      </c>
      <c r="FQ88">
        <v>97.5171</v>
      </c>
      <c r="FR88">
        <v>101.809</v>
      </c>
    </row>
    <row r="89" spans="1:174">
      <c r="A89">
        <v>73</v>
      </c>
      <c r="B89">
        <v>1607296800.1</v>
      </c>
      <c r="C89">
        <v>13327.5</v>
      </c>
      <c r="D89" t="s">
        <v>618</v>
      </c>
      <c r="E89" t="s">
        <v>619</v>
      </c>
      <c r="F89" t="s">
        <v>414</v>
      </c>
      <c r="G89" t="s">
        <v>292</v>
      </c>
      <c r="H89">
        <v>1607296792.1</v>
      </c>
      <c r="I89">
        <f>(J89)/1000</f>
        <v>0</v>
      </c>
      <c r="J89">
        <f>1000*CA89*AH89*(BW89-BX89)/(100*BP89*(1000-AH89*BW89))</f>
        <v>0</v>
      </c>
      <c r="K89">
        <f>CA89*AH89*(BV89-BU89*(1000-AH89*BX89)/(1000-AH89*BW89))/(100*BP89)</f>
        <v>0</v>
      </c>
      <c r="L89">
        <f>BU89 - IF(AH89&gt;1, K89*BP89*100.0/(AJ89*CI89), 0)</f>
        <v>0</v>
      </c>
      <c r="M89">
        <f>((S89-I89/2)*L89-K89)/(S89+I89/2)</f>
        <v>0</v>
      </c>
      <c r="N89">
        <f>M89*(CB89+CC89)/1000.0</f>
        <v>0</v>
      </c>
      <c r="O89">
        <f>(BU89 - IF(AH89&gt;1, K89*BP89*100.0/(AJ89*CI89), 0))*(CB89+CC89)/1000.0</f>
        <v>0</v>
      </c>
      <c r="P89">
        <f>2.0/((1/R89-1/Q89)+SIGN(R89)*SQRT((1/R89-1/Q89)*(1/R89-1/Q89) + 4*BQ89/((BQ89+1)*(BQ89+1))*(2*1/R89*1/Q89-1/Q89*1/Q89)))</f>
        <v>0</v>
      </c>
      <c r="Q89">
        <f>IF(LEFT(BR89,1)&lt;&gt;"0",IF(LEFT(BR89,1)="1",3.0,BS89),$D$5+$E$5*(CI89*CB89/($K$5*1000))+$F$5*(CI89*CB89/($K$5*1000))*MAX(MIN(BP89,$J$5),$I$5)*MAX(MIN(BP89,$J$5),$I$5)+$G$5*MAX(MIN(BP89,$J$5),$I$5)*(CI89*CB89/($K$5*1000))+$H$5*(CI89*CB89/($K$5*1000))*(CI89*CB89/($K$5*1000)))</f>
        <v>0</v>
      </c>
      <c r="R89">
        <f>I89*(1000-(1000*0.61365*exp(17.502*V89/(240.97+V89))/(CB89+CC89)+BW89)/2)/(1000*0.61365*exp(17.502*V89/(240.97+V89))/(CB89+CC89)-BW89)</f>
        <v>0</v>
      </c>
      <c r="S89">
        <f>1/((BQ89+1)/(P89/1.6)+1/(Q89/1.37)) + BQ89/((BQ89+1)/(P89/1.6) + BQ89/(Q89/1.37))</f>
        <v>0</v>
      </c>
      <c r="T89">
        <f>(BM89*BO89)</f>
        <v>0</v>
      </c>
      <c r="U89">
        <f>(CD89+(T89+2*0.95*5.67E-8*(((CD89+$B$7)+273)^4-(CD89+273)^4)-44100*I89)/(1.84*29.3*Q89+8*0.95*5.67E-8*(CD89+273)^3))</f>
        <v>0</v>
      </c>
      <c r="V89">
        <f>($C$7*CE89+$D$7*CF89+$E$7*U89)</f>
        <v>0</v>
      </c>
      <c r="W89">
        <f>0.61365*exp(17.502*V89/(240.97+V89))</f>
        <v>0</v>
      </c>
      <c r="X89">
        <f>(Y89/Z89*100)</f>
        <v>0</v>
      </c>
      <c r="Y89">
        <f>BW89*(CB89+CC89)/1000</f>
        <v>0</v>
      </c>
      <c r="Z89">
        <f>0.61365*exp(17.502*CD89/(240.97+CD89))</f>
        <v>0</v>
      </c>
      <c r="AA89">
        <f>(W89-BW89*(CB89+CC89)/1000)</f>
        <v>0</v>
      </c>
      <c r="AB89">
        <f>(-I89*44100)</f>
        <v>0</v>
      </c>
      <c r="AC89">
        <f>2*29.3*Q89*0.92*(CD89-V89)</f>
        <v>0</v>
      </c>
      <c r="AD89">
        <f>2*0.95*5.67E-8*(((CD89+$B$7)+273)^4-(V89+273)^4)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MAX(0,($B$13+$C$13*CI89)/(1+$D$13*CI89)*CB89/(CD89+273)*$E$13)</f>
        <v>0</v>
      </c>
      <c r="AK89" t="s">
        <v>293</v>
      </c>
      <c r="AL89">
        <v>10143.9</v>
      </c>
      <c r="AM89">
        <v>715.476923076923</v>
      </c>
      <c r="AN89">
        <v>3262.08</v>
      </c>
      <c r="AO89">
        <f>1-AM89/AN89</f>
        <v>0</v>
      </c>
      <c r="AP89">
        <v>-0.577747479816223</v>
      </c>
      <c r="AQ89" t="s">
        <v>620</v>
      </c>
      <c r="AR89">
        <v>15400.1</v>
      </c>
      <c r="AS89">
        <v>1142.87</v>
      </c>
      <c r="AT89">
        <v>1316.84</v>
      </c>
      <c r="AU89">
        <f>1-AS89/AT89</f>
        <v>0</v>
      </c>
      <c r="AV89">
        <v>0.5</v>
      </c>
      <c r="AW89">
        <f>BM89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 t="s">
        <v>621</v>
      </c>
      <c r="BC89">
        <v>1142.87</v>
      </c>
      <c r="BD89">
        <v>774.65</v>
      </c>
      <c r="BE89">
        <f>1-BD89/AT89</f>
        <v>0</v>
      </c>
      <c r="BF89">
        <f>(AT89-BC89)/(AT89-BD89)</f>
        <v>0</v>
      </c>
      <c r="BG89">
        <f>(AN89-AT89)/(AN89-BD89)</f>
        <v>0</v>
      </c>
      <c r="BH89">
        <f>(AT89-BC89)/(AT89-AM89)</f>
        <v>0</v>
      </c>
      <c r="BI89">
        <f>(AN89-AT89)/(AN89-AM89)</f>
        <v>0</v>
      </c>
      <c r="BJ89">
        <f>(BF89*BD89/BC89)</f>
        <v>0</v>
      </c>
      <c r="BK89">
        <f>(1-BJ89)</f>
        <v>0</v>
      </c>
      <c r="BL89">
        <f>$B$11*CJ89+$C$11*CK89+$F$11*CL89*(1-CO89)</f>
        <v>0</v>
      </c>
      <c r="BM89">
        <f>BL89*BN89</f>
        <v>0</v>
      </c>
      <c r="BN89">
        <f>($B$11*$D$9+$C$11*$D$9+$F$11*((CY89+CQ89)/MAX(CY89+CQ89+CZ89, 0.1)*$I$9+CZ89/MAX(CY89+CQ89+CZ89, 0.1)*$J$9))/($B$11+$C$11+$F$11)</f>
        <v>0</v>
      </c>
      <c r="BO89">
        <f>($B$11*$K$9+$C$11*$K$9+$F$11*((CY89+CQ89)/MAX(CY89+CQ89+CZ89, 0.1)*$P$9+CZ89/MAX(CY89+CQ89+CZ89, 0.1)*$Q$9))/($B$11+$C$11+$F$11)</f>
        <v>0</v>
      </c>
      <c r="BP89">
        <v>6</v>
      </c>
      <c r="BQ89">
        <v>0.5</v>
      </c>
      <c r="BR89" t="s">
        <v>296</v>
      </c>
      <c r="BS89">
        <v>2</v>
      </c>
      <c r="BT89">
        <v>1607296792.1</v>
      </c>
      <c r="BU89">
        <v>395.713516129032</v>
      </c>
      <c r="BV89">
        <v>400.021838709677</v>
      </c>
      <c r="BW89">
        <v>28.4594</v>
      </c>
      <c r="BX89">
        <v>27.5896516129032</v>
      </c>
      <c r="BY89">
        <v>395.353161290323</v>
      </c>
      <c r="BZ89">
        <v>27.9071322580645</v>
      </c>
      <c r="CA89">
        <v>500.204032258065</v>
      </c>
      <c r="CB89">
        <v>102.058903225806</v>
      </c>
      <c r="CC89">
        <v>0.0999724</v>
      </c>
      <c r="CD89">
        <v>38.356</v>
      </c>
      <c r="CE89">
        <v>38.2098483870968</v>
      </c>
      <c r="CF89">
        <v>999.9</v>
      </c>
      <c r="CG89">
        <v>0</v>
      </c>
      <c r="CH89">
        <v>0</v>
      </c>
      <c r="CI89">
        <v>10003.0664516129</v>
      </c>
      <c r="CJ89">
        <v>0</v>
      </c>
      <c r="CK89">
        <v>75.8411838709677</v>
      </c>
      <c r="CL89">
        <v>1399.98193548387</v>
      </c>
      <c r="CM89">
        <v>0.899997225806452</v>
      </c>
      <c r="CN89">
        <v>0.100002648387097</v>
      </c>
      <c r="CO89">
        <v>0</v>
      </c>
      <c r="CP89">
        <v>1147.62483870968</v>
      </c>
      <c r="CQ89">
        <v>4.99948</v>
      </c>
      <c r="CR89">
        <v>16373.0903225806</v>
      </c>
      <c r="CS89">
        <v>11417.4258064516</v>
      </c>
      <c r="CT89">
        <v>48.1952580645161</v>
      </c>
      <c r="CU89">
        <v>49.433</v>
      </c>
      <c r="CV89">
        <v>48.8201935483871</v>
      </c>
      <c r="CW89">
        <v>49.316064516129</v>
      </c>
      <c r="CX89">
        <v>50.8788709677419</v>
      </c>
      <c r="CY89">
        <v>1255.48064516129</v>
      </c>
      <c r="CZ89">
        <v>139.501290322581</v>
      </c>
      <c r="DA89">
        <v>0</v>
      </c>
      <c r="DB89">
        <v>321.400000095367</v>
      </c>
      <c r="DC89">
        <v>0</v>
      </c>
      <c r="DD89">
        <v>1142.87</v>
      </c>
      <c r="DE89">
        <v>-437.383248157154</v>
      </c>
      <c r="DF89">
        <v>-5962.19487596782</v>
      </c>
      <c r="DG89">
        <v>16308.7769230769</v>
      </c>
      <c r="DH89">
        <v>15</v>
      </c>
      <c r="DI89">
        <v>1607294143.1</v>
      </c>
      <c r="DJ89" t="s">
        <v>571</v>
      </c>
      <c r="DK89">
        <v>1607294142.1</v>
      </c>
      <c r="DL89">
        <v>1607294143.1</v>
      </c>
      <c r="DM89">
        <v>4</v>
      </c>
      <c r="DN89">
        <v>0.04</v>
      </c>
      <c r="DO89">
        <v>-0.136</v>
      </c>
      <c r="DP89">
        <v>0.357</v>
      </c>
      <c r="DQ89">
        <v>0.414</v>
      </c>
      <c r="DR89">
        <v>400</v>
      </c>
      <c r="DS89">
        <v>28</v>
      </c>
      <c r="DT89">
        <v>0.02</v>
      </c>
      <c r="DU89">
        <v>0.03</v>
      </c>
      <c r="DV89">
        <v>3.29353993331685</v>
      </c>
      <c r="DW89">
        <v>0.397174322763278</v>
      </c>
      <c r="DX89">
        <v>0.0336622180509493</v>
      </c>
      <c r="DY89">
        <v>1</v>
      </c>
      <c r="DZ89">
        <v>-4.30607766666667</v>
      </c>
      <c r="EA89">
        <v>-1.14741543937709</v>
      </c>
      <c r="EB89">
        <v>0.0859041588703494</v>
      </c>
      <c r="EC89">
        <v>0</v>
      </c>
      <c r="ED89">
        <v>0.863775433333334</v>
      </c>
      <c r="EE89">
        <v>1.79672337263626</v>
      </c>
      <c r="EF89">
        <v>0.131477967314092</v>
      </c>
      <c r="EG89">
        <v>0</v>
      </c>
      <c r="EH89">
        <v>1</v>
      </c>
      <c r="EI89">
        <v>3</v>
      </c>
      <c r="EJ89" t="s">
        <v>333</v>
      </c>
      <c r="EK89">
        <v>100</v>
      </c>
      <c r="EL89">
        <v>100</v>
      </c>
      <c r="EM89">
        <v>0.36</v>
      </c>
      <c r="EN89">
        <v>0.561</v>
      </c>
      <c r="EO89">
        <v>0.524404847055728</v>
      </c>
      <c r="EP89">
        <v>-1.60436505785889e-05</v>
      </c>
      <c r="EQ89">
        <v>-1.15305589960158e-06</v>
      </c>
      <c r="ER89">
        <v>3.65813499827708e-10</v>
      </c>
      <c r="ES89">
        <v>0.414155000000001</v>
      </c>
      <c r="ET89">
        <v>0</v>
      </c>
      <c r="EU89">
        <v>0</v>
      </c>
      <c r="EV89">
        <v>0</v>
      </c>
      <c r="EW89">
        <v>18</v>
      </c>
      <c r="EX89">
        <v>2225</v>
      </c>
      <c r="EY89">
        <v>1</v>
      </c>
      <c r="EZ89">
        <v>25</v>
      </c>
      <c r="FA89">
        <v>44.3</v>
      </c>
      <c r="FB89">
        <v>44.3</v>
      </c>
      <c r="FC89">
        <v>2</v>
      </c>
      <c r="FD89">
        <v>512.113</v>
      </c>
      <c r="FE89">
        <v>502.625</v>
      </c>
      <c r="FF89">
        <v>37.26</v>
      </c>
      <c r="FG89">
        <v>36.2542</v>
      </c>
      <c r="FH89">
        <v>30.0002</v>
      </c>
      <c r="FI89">
        <v>36.0337</v>
      </c>
      <c r="FJ89">
        <v>36.0472</v>
      </c>
      <c r="FK89">
        <v>19.4068</v>
      </c>
      <c r="FL89">
        <v>0</v>
      </c>
      <c r="FM89">
        <v>100</v>
      </c>
      <c r="FN89">
        <v>-999.9</v>
      </c>
      <c r="FO89">
        <v>400</v>
      </c>
      <c r="FP89">
        <v>29.4973</v>
      </c>
      <c r="FQ89">
        <v>97.5289</v>
      </c>
      <c r="FR89">
        <v>101.814</v>
      </c>
    </row>
    <row r="90" spans="1:174">
      <c r="A90">
        <v>74</v>
      </c>
      <c r="B90">
        <v>1607296939.6</v>
      </c>
      <c r="C90">
        <v>13467</v>
      </c>
      <c r="D90" t="s">
        <v>622</v>
      </c>
      <c r="E90" t="s">
        <v>623</v>
      </c>
      <c r="F90" t="s">
        <v>414</v>
      </c>
      <c r="G90" t="s">
        <v>292</v>
      </c>
      <c r="H90">
        <v>1607296931.85</v>
      </c>
      <c r="I90">
        <f>(J90)/1000</f>
        <v>0</v>
      </c>
      <c r="J90">
        <f>1000*CA90*AH90*(BW90-BX90)/(100*BP90*(1000-AH90*BW90))</f>
        <v>0</v>
      </c>
      <c r="K90">
        <f>CA90*AH90*(BV90-BU90*(1000-AH90*BX90)/(1000-AH90*BW90))/(100*BP90)</f>
        <v>0</v>
      </c>
      <c r="L90">
        <f>BU90 - IF(AH90&gt;1, K90*BP90*100.0/(AJ90*CI90), 0)</f>
        <v>0</v>
      </c>
      <c r="M90">
        <f>((S90-I90/2)*L90-K90)/(S90+I90/2)</f>
        <v>0</v>
      </c>
      <c r="N90">
        <f>M90*(CB90+CC90)/1000.0</f>
        <v>0</v>
      </c>
      <c r="O90">
        <f>(BU90 - IF(AH90&gt;1, K90*BP90*100.0/(AJ90*CI90), 0))*(CB90+CC90)/1000.0</f>
        <v>0</v>
      </c>
      <c r="P90">
        <f>2.0/((1/R90-1/Q90)+SIGN(R90)*SQRT((1/R90-1/Q90)*(1/R90-1/Q90) + 4*BQ90/((BQ90+1)*(BQ90+1))*(2*1/R90*1/Q90-1/Q90*1/Q90)))</f>
        <v>0</v>
      </c>
      <c r="Q90">
        <f>IF(LEFT(BR90,1)&lt;&gt;"0",IF(LEFT(BR90,1)="1",3.0,BS90),$D$5+$E$5*(CI90*CB90/($K$5*1000))+$F$5*(CI90*CB90/($K$5*1000))*MAX(MIN(BP90,$J$5),$I$5)*MAX(MIN(BP90,$J$5),$I$5)+$G$5*MAX(MIN(BP90,$J$5),$I$5)*(CI90*CB90/($K$5*1000))+$H$5*(CI90*CB90/($K$5*1000))*(CI90*CB90/($K$5*1000)))</f>
        <v>0</v>
      </c>
      <c r="R90">
        <f>I90*(1000-(1000*0.61365*exp(17.502*V90/(240.97+V90))/(CB90+CC90)+BW90)/2)/(1000*0.61365*exp(17.502*V90/(240.97+V90))/(CB90+CC90)-BW90)</f>
        <v>0</v>
      </c>
      <c r="S90">
        <f>1/((BQ90+1)/(P90/1.6)+1/(Q90/1.37)) + BQ90/((BQ90+1)/(P90/1.6) + BQ90/(Q90/1.37))</f>
        <v>0</v>
      </c>
      <c r="T90">
        <f>(BM90*BO90)</f>
        <v>0</v>
      </c>
      <c r="U90">
        <f>(CD90+(T90+2*0.95*5.67E-8*(((CD90+$B$7)+273)^4-(CD90+273)^4)-44100*I90)/(1.84*29.3*Q90+8*0.95*5.67E-8*(CD90+273)^3))</f>
        <v>0</v>
      </c>
      <c r="V90">
        <f>($C$7*CE90+$D$7*CF90+$E$7*U90)</f>
        <v>0</v>
      </c>
      <c r="W90">
        <f>0.61365*exp(17.502*V90/(240.97+V90))</f>
        <v>0</v>
      </c>
      <c r="X90">
        <f>(Y90/Z90*100)</f>
        <v>0</v>
      </c>
      <c r="Y90">
        <f>BW90*(CB90+CC90)/1000</f>
        <v>0</v>
      </c>
      <c r="Z90">
        <f>0.61365*exp(17.502*CD90/(240.97+CD90))</f>
        <v>0</v>
      </c>
      <c r="AA90">
        <f>(W90-BW90*(CB90+CC90)/1000)</f>
        <v>0</v>
      </c>
      <c r="AB90">
        <f>(-I90*44100)</f>
        <v>0</v>
      </c>
      <c r="AC90">
        <f>2*29.3*Q90*0.92*(CD90-V90)</f>
        <v>0</v>
      </c>
      <c r="AD90">
        <f>2*0.95*5.67E-8*(((CD90+$B$7)+273)^4-(V90+273)^4)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MAX(0,($B$13+$C$13*CI90)/(1+$D$13*CI90)*CB90/(CD90+273)*$E$13)</f>
        <v>0</v>
      </c>
      <c r="AK90" t="s">
        <v>293</v>
      </c>
      <c r="AL90">
        <v>10143.9</v>
      </c>
      <c r="AM90">
        <v>715.476923076923</v>
      </c>
      <c r="AN90">
        <v>3262.08</v>
      </c>
      <c r="AO90">
        <f>1-AM90/AN90</f>
        <v>0</v>
      </c>
      <c r="AP90">
        <v>-0.577747479816223</v>
      </c>
      <c r="AQ90" t="s">
        <v>624</v>
      </c>
      <c r="AR90">
        <v>15413.6</v>
      </c>
      <c r="AS90">
        <v>1154.63307692308</v>
      </c>
      <c r="AT90">
        <v>1398.05</v>
      </c>
      <c r="AU90">
        <f>1-AS90/AT90</f>
        <v>0</v>
      </c>
      <c r="AV90">
        <v>0.5</v>
      </c>
      <c r="AW90">
        <f>BM90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 t="s">
        <v>625</v>
      </c>
      <c r="BC90">
        <v>1154.63307692308</v>
      </c>
      <c r="BD90">
        <v>822.01</v>
      </c>
      <c r="BE90">
        <f>1-BD90/AT90</f>
        <v>0</v>
      </c>
      <c r="BF90">
        <f>(AT90-BC90)/(AT90-BD90)</f>
        <v>0</v>
      </c>
      <c r="BG90">
        <f>(AN90-AT90)/(AN90-BD90)</f>
        <v>0</v>
      </c>
      <c r="BH90">
        <f>(AT90-BC90)/(AT90-AM90)</f>
        <v>0</v>
      </c>
      <c r="BI90">
        <f>(AN90-AT90)/(AN90-AM90)</f>
        <v>0</v>
      </c>
      <c r="BJ90">
        <f>(BF90*BD90/BC90)</f>
        <v>0</v>
      </c>
      <c r="BK90">
        <f>(1-BJ90)</f>
        <v>0</v>
      </c>
      <c r="BL90">
        <f>$B$11*CJ90+$C$11*CK90+$F$11*CL90*(1-CO90)</f>
        <v>0</v>
      </c>
      <c r="BM90">
        <f>BL90*BN90</f>
        <v>0</v>
      </c>
      <c r="BN90">
        <f>($B$11*$D$9+$C$11*$D$9+$F$11*((CY90+CQ90)/MAX(CY90+CQ90+CZ90, 0.1)*$I$9+CZ90/MAX(CY90+CQ90+CZ90, 0.1)*$J$9))/($B$11+$C$11+$F$11)</f>
        <v>0</v>
      </c>
      <c r="BO90">
        <f>($B$11*$K$9+$C$11*$K$9+$F$11*((CY90+CQ90)/MAX(CY90+CQ90+CZ90, 0.1)*$P$9+CZ90/MAX(CY90+CQ90+CZ90, 0.1)*$Q$9))/($B$11+$C$11+$F$11)</f>
        <v>0</v>
      </c>
      <c r="BP90">
        <v>6</v>
      </c>
      <c r="BQ90">
        <v>0.5</v>
      </c>
      <c r="BR90" t="s">
        <v>296</v>
      </c>
      <c r="BS90">
        <v>2</v>
      </c>
      <c r="BT90">
        <v>1607296931.85</v>
      </c>
      <c r="BU90">
        <v>393.729866666667</v>
      </c>
      <c r="BV90">
        <v>400.004433333333</v>
      </c>
      <c r="BW90">
        <v>29.0095266666667</v>
      </c>
      <c r="BX90">
        <v>27.52953</v>
      </c>
      <c r="BY90">
        <v>393.367866666667</v>
      </c>
      <c r="BZ90">
        <v>28.43109</v>
      </c>
      <c r="CA90">
        <v>500.202933333333</v>
      </c>
      <c r="CB90">
        <v>102.059366666667</v>
      </c>
      <c r="CC90">
        <v>0.0999895566666667</v>
      </c>
      <c r="CD90">
        <v>38.2524566666667</v>
      </c>
      <c r="CE90">
        <v>38.2534566666667</v>
      </c>
      <c r="CF90">
        <v>999.9</v>
      </c>
      <c r="CG90">
        <v>0</v>
      </c>
      <c r="CH90">
        <v>0</v>
      </c>
      <c r="CI90">
        <v>9999.39966666667</v>
      </c>
      <c r="CJ90">
        <v>0</v>
      </c>
      <c r="CK90">
        <v>234.7876</v>
      </c>
      <c r="CL90">
        <v>1400.00933333333</v>
      </c>
      <c r="CM90">
        <v>0.899997433333333</v>
      </c>
      <c r="CN90">
        <v>0.10000197</v>
      </c>
      <c r="CO90">
        <v>0</v>
      </c>
      <c r="CP90">
        <v>1157.42633333333</v>
      </c>
      <c r="CQ90">
        <v>4.99948</v>
      </c>
      <c r="CR90">
        <v>16474.8766666667</v>
      </c>
      <c r="CS90">
        <v>11417.6466666667</v>
      </c>
      <c r="CT90">
        <v>48.2372666666667</v>
      </c>
      <c r="CU90">
        <v>49.354</v>
      </c>
      <c r="CV90">
        <v>48.8205333333333</v>
      </c>
      <c r="CW90">
        <v>49.2956666666667</v>
      </c>
      <c r="CX90">
        <v>50.9039333333333</v>
      </c>
      <c r="CY90">
        <v>1255.50633333333</v>
      </c>
      <c r="CZ90">
        <v>139.503333333333</v>
      </c>
      <c r="DA90">
        <v>0</v>
      </c>
      <c r="DB90">
        <v>138.799999952316</v>
      </c>
      <c r="DC90">
        <v>0</v>
      </c>
      <c r="DD90">
        <v>1154.63307692308</v>
      </c>
      <c r="DE90">
        <v>-347.020854916689</v>
      </c>
      <c r="DF90">
        <v>-4697.78803714172</v>
      </c>
      <c r="DG90">
        <v>16436.8038461538</v>
      </c>
      <c r="DH90">
        <v>15</v>
      </c>
      <c r="DI90">
        <v>1607294143.1</v>
      </c>
      <c r="DJ90" t="s">
        <v>571</v>
      </c>
      <c r="DK90">
        <v>1607294142.1</v>
      </c>
      <c r="DL90">
        <v>1607294143.1</v>
      </c>
      <c r="DM90">
        <v>4</v>
      </c>
      <c r="DN90">
        <v>0.04</v>
      </c>
      <c r="DO90">
        <v>-0.136</v>
      </c>
      <c r="DP90">
        <v>0.357</v>
      </c>
      <c r="DQ90">
        <v>0.414</v>
      </c>
      <c r="DR90">
        <v>400</v>
      </c>
      <c r="DS90">
        <v>28</v>
      </c>
      <c r="DT90">
        <v>0.02</v>
      </c>
      <c r="DU90">
        <v>0.03</v>
      </c>
      <c r="DV90">
        <v>4.73396181175894</v>
      </c>
      <c r="DW90">
        <v>0.0191232306090364</v>
      </c>
      <c r="DX90">
        <v>0.0226191897317665</v>
      </c>
      <c r="DY90">
        <v>1</v>
      </c>
      <c r="DZ90">
        <v>-6.27468933333333</v>
      </c>
      <c r="EA90">
        <v>-0.265499799777542</v>
      </c>
      <c r="EB90">
        <v>0.0301560804187518</v>
      </c>
      <c r="EC90">
        <v>0</v>
      </c>
      <c r="ED90">
        <v>1.47999233333333</v>
      </c>
      <c r="EE90">
        <v>0.443018375973299</v>
      </c>
      <c r="EF90">
        <v>0.0321406233794901</v>
      </c>
      <c r="EG90">
        <v>0</v>
      </c>
      <c r="EH90">
        <v>1</v>
      </c>
      <c r="EI90">
        <v>3</v>
      </c>
      <c r="EJ90" t="s">
        <v>333</v>
      </c>
      <c r="EK90">
        <v>100</v>
      </c>
      <c r="EL90">
        <v>100</v>
      </c>
      <c r="EM90">
        <v>0.362</v>
      </c>
      <c r="EN90">
        <v>0.5808</v>
      </c>
      <c r="EO90">
        <v>0.524404847055728</v>
      </c>
      <c r="EP90">
        <v>-1.60436505785889e-05</v>
      </c>
      <c r="EQ90">
        <v>-1.15305589960158e-06</v>
      </c>
      <c r="ER90">
        <v>3.65813499827708e-10</v>
      </c>
      <c r="ES90">
        <v>0.414155000000001</v>
      </c>
      <c r="ET90">
        <v>0</v>
      </c>
      <c r="EU90">
        <v>0</v>
      </c>
      <c r="EV90">
        <v>0</v>
      </c>
      <c r="EW90">
        <v>18</v>
      </c>
      <c r="EX90">
        <v>2225</v>
      </c>
      <c r="EY90">
        <v>1</v>
      </c>
      <c r="EZ90">
        <v>25</v>
      </c>
      <c r="FA90">
        <v>46.6</v>
      </c>
      <c r="FB90">
        <v>46.6</v>
      </c>
      <c r="FC90">
        <v>2</v>
      </c>
      <c r="FD90">
        <v>512.572</v>
      </c>
      <c r="FE90">
        <v>502.553</v>
      </c>
      <c r="FF90">
        <v>37.1761</v>
      </c>
      <c r="FG90">
        <v>36.2508</v>
      </c>
      <c r="FH90">
        <v>30</v>
      </c>
      <c r="FI90">
        <v>36.027</v>
      </c>
      <c r="FJ90">
        <v>36.0406</v>
      </c>
      <c r="FK90">
        <v>19.4049</v>
      </c>
      <c r="FL90">
        <v>0</v>
      </c>
      <c r="FM90">
        <v>100</v>
      </c>
      <c r="FN90">
        <v>-999.9</v>
      </c>
      <c r="FO90">
        <v>400</v>
      </c>
      <c r="FP90">
        <v>28.5327</v>
      </c>
      <c r="FQ90">
        <v>97.525</v>
      </c>
      <c r="FR90">
        <v>101.808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348</v>
      </c>
      <c r="B16" t="s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2020-12-07T15:24:33Z</dcterms:created>
  <dcterms:modified xsi:type="dcterms:W3CDTF">2020-12-07T15:24:33Z</dcterms:modified>
</cp:coreProperties>
</file>