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19E81703-D6C4-485F-8FD7-707AE4FD8383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61" i="1" l="1"/>
  <c r="BJ61" i="1"/>
  <c r="BI61" i="1"/>
  <c r="S61" i="1" s="1"/>
  <c r="BH61" i="1"/>
  <c r="BG61" i="1"/>
  <c r="BF61" i="1"/>
  <c r="BE61" i="1"/>
  <c r="BD61" i="1"/>
  <c r="BC61" i="1"/>
  <c r="AX61" i="1" s="1"/>
  <c r="AZ61" i="1"/>
  <c r="AU61" i="1"/>
  <c r="AS61" i="1"/>
  <c r="AW61" i="1" s="1"/>
  <c r="AM61" i="1"/>
  <c r="AN61" i="1" s="1"/>
  <c r="AI61" i="1"/>
  <c r="AG61" i="1" s="1"/>
  <c r="Y61" i="1"/>
  <c r="X61" i="1"/>
  <c r="W61" i="1"/>
  <c r="P61" i="1"/>
  <c r="BK60" i="1"/>
  <c r="BJ60" i="1"/>
  <c r="BH60" i="1"/>
  <c r="BI60" i="1" s="1"/>
  <c r="BG60" i="1"/>
  <c r="BF60" i="1"/>
  <c r="BE60" i="1"/>
  <c r="BD60" i="1"/>
  <c r="BC60" i="1"/>
  <c r="AZ60" i="1"/>
  <c r="AX60" i="1"/>
  <c r="AS60" i="1"/>
  <c r="AM60" i="1"/>
  <c r="AN60" i="1" s="1"/>
  <c r="AI60" i="1"/>
  <c r="AG60" i="1"/>
  <c r="Y60" i="1"/>
  <c r="X60" i="1"/>
  <c r="W60" i="1" s="1"/>
  <c r="P60" i="1"/>
  <c r="J60" i="1"/>
  <c r="AV60" i="1" s="1"/>
  <c r="I60" i="1"/>
  <c r="AA60" i="1" s="1"/>
  <c r="BK59" i="1"/>
  <c r="BJ59" i="1"/>
  <c r="BH59" i="1"/>
  <c r="BI59" i="1" s="1"/>
  <c r="BG59" i="1"/>
  <c r="BF59" i="1"/>
  <c r="BE59" i="1"/>
  <c r="BD59" i="1"/>
  <c r="BC59" i="1"/>
  <c r="AX59" i="1" s="1"/>
  <c r="AZ59" i="1"/>
  <c r="AS59" i="1"/>
  <c r="AM59" i="1"/>
  <c r="AN59" i="1" s="1"/>
  <c r="AI59" i="1"/>
  <c r="AG59" i="1"/>
  <c r="Y59" i="1"/>
  <c r="X59" i="1"/>
  <c r="W59" i="1"/>
  <c r="P59" i="1"/>
  <c r="K59" i="1"/>
  <c r="BK58" i="1"/>
  <c r="BJ58" i="1"/>
  <c r="BH58" i="1"/>
  <c r="BI58" i="1" s="1"/>
  <c r="BG58" i="1"/>
  <c r="BF58" i="1"/>
  <c r="BE58" i="1"/>
  <c r="BD58" i="1"/>
  <c r="BC58" i="1"/>
  <c r="AZ58" i="1"/>
  <c r="AX58" i="1"/>
  <c r="AS58" i="1"/>
  <c r="AM58" i="1"/>
  <c r="AN58" i="1" s="1"/>
  <c r="AI58" i="1"/>
  <c r="AG58" i="1"/>
  <c r="Y58" i="1"/>
  <c r="X58" i="1"/>
  <c r="W58" i="1" s="1"/>
  <c r="P58" i="1"/>
  <c r="BK57" i="1"/>
  <c r="BJ57" i="1"/>
  <c r="BH57" i="1"/>
  <c r="BI57" i="1" s="1"/>
  <c r="S57" i="1" s="1"/>
  <c r="BG57" i="1"/>
  <c r="BF57" i="1"/>
  <c r="BE57" i="1"/>
  <c r="BD57" i="1"/>
  <c r="BC57" i="1"/>
  <c r="AZ57" i="1"/>
  <c r="AX57" i="1"/>
  <c r="AU57" i="1"/>
  <c r="AS57" i="1"/>
  <c r="AW57" i="1" s="1"/>
  <c r="AN57" i="1"/>
  <c r="AM57" i="1"/>
  <c r="AI57" i="1"/>
  <c r="AG57" i="1" s="1"/>
  <c r="N57" i="1" s="1"/>
  <c r="AH57" i="1"/>
  <c r="Y57" i="1"/>
  <c r="X57" i="1"/>
  <c r="W57" i="1" s="1"/>
  <c r="P57" i="1"/>
  <c r="K57" i="1"/>
  <c r="J57" i="1"/>
  <c r="AV57" i="1" s="1"/>
  <c r="AY57" i="1" s="1"/>
  <c r="BK56" i="1"/>
  <c r="BJ56" i="1"/>
  <c r="BH56" i="1"/>
  <c r="BI56" i="1" s="1"/>
  <c r="S56" i="1" s="1"/>
  <c r="BG56" i="1"/>
  <c r="BF56" i="1"/>
  <c r="BE56" i="1"/>
  <c r="BD56" i="1"/>
  <c r="BC56" i="1"/>
  <c r="AZ56" i="1"/>
  <c r="AX56" i="1"/>
  <c r="AU56" i="1"/>
  <c r="AS56" i="1"/>
  <c r="AW56" i="1" s="1"/>
  <c r="AN56" i="1"/>
  <c r="AM56" i="1"/>
  <c r="AI56" i="1"/>
  <c r="AG56" i="1" s="1"/>
  <c r="AH56" i="1"/>
  <c r="Y56" i="1"/>
  <c r="X56" i="1"/>
  <c r="W56" i="1" s="1"/>
  <c r="P56" i="1"/>
  <c r="N56" i="1"/>
  <c r="K56" i="1"/>
  <c r="BK55" i="1"/>
  <c r="BJ55" i="1"/>
  <c r="BH55" i="1"/>
  <c r="BI55" i="1" s="1"/>
  <c r="AU55" i="1" s="1"/>
  <c r="BG55" i="1"/>
  <c r="BF55" i="1"/>
  <c r="BE55" i="1"/>
  <c r="BD55" i="1"/>
  <c r="BC55" i="1"/>
  <c r="AZ55" i="1"/>
  <c r="AX55" i="1"/>
  <c r="AW55" i="1"/>
  <c r="AS55" i="1"/>
  <c r="AN55" i="1"/>
  <c r="AM55" i="1"/>
  <c r="AI55" i="1"/>
  <c r="AG55" i="1" s="1"/>
  <c r="Y55" i="1"/>
  <c r="W55" i="1" s="1"/>
  <c r="X55" i="1"/>
  <c r="S55" i="1"/>
  <c r="P55" i="1"/>
  <c r="N55" i="1"/>
  <c r="BK54" i="1"/>
  <c r="BJ54" i="1"/>
  <c r="BI54" i="1"/>
  <c r="BH54" i="1"/>
  <c r="BG54" i="1"/>
  <c r="BF54" i="1"/>
  <c r="BE54" i="1"/>
  <c r="BD54" i="1"/>
  <c r="BC54" i="1"/>
  <c r="AX54" i="1" s="1"/>
  <c r="AZ54" i="1"/>
  <c r="AV54" i="1"/>
  <c r="AS54" i="1"/>
  <c r="AN54" i="1"/>
  <c r="AM54" i="1"/>
  <c r="AI54" i="1"/>
  <c r="AG54" i="1" s="1"/>
  <c r="AH54" i="1" s="1"/>
  <c r="AA54" i="1"/>
  <c r="Y54" i="1"/>
  <c r="W54" i="1" s="1"/>
  <c r="X54" i="1"/>
  <c r="P54" i="1"/>
  <c r="N54" i="1"/>
  <c r="J54" i="1"/>
  <c r="I54" i="1"/>
  <c r="BK53" i="1"/>
  <c r="BJ53" i="1"/>
  <c r="BI53" i="1"/>
  <c r="BH53" i="1"/>
  <c r="BG53" i="1"/>
  <c r="BF53" i="1"/>
  <c r="BE53" i="1"/>
  <c r="BD53" i="1"/>
  <c r="BC53" i="1"/>
  <c r="AX53" i="1" s="1"/>
  <c r="AZ53" i="1"/>
  <c r="AS53" i="1"/>
  <c r="AM53" i="1"/>
  <c r="AN53" i="1" s="1"/>
  <c r="AI53" i="1"/>
  <c r="AG53" i="1" s="1"/>
  <c r="Y53" i="1"/>
  <c r="X53" i="1"/>
  <c r="W53" i="1"/>
  <c r="P53" i="1"/>
  <c r="I53" i="1"/>
  <c r="BK52" i="1"/>
  <c r="BJ52" i="1"/>
  <c r="BI52" i="1" s="1"/>
  <c r="BH52" i="1"/>
  <c r="BG52" i="1"/>
  <c r="BF52" i="1"/>
  <c r="BE52" i="1"/>
  <c r="BD52" i="1"/>
  <c r="BC52" i="1"/>
  <c r="AZ52" i="1"/>
  <c r="AX52" i="1"/>
  <c r="AS52" i="1"/>
  <c r="AM52" i="1"/>
  <c r="AN52" i="1" s="1"/>
  <c r="AI52" i="1"/>
  <c r="AG52" i="1"/>
  <c r="Y52" i="1"/>
  <c r="X52" i="1"/>
  <c r="W52" i="1" s="1"/>
  <c r="P52" i="1"/>
  <c r="J52" i="1"/>
  <c r="AV52" i="1" s="1"/>
  <c r="I52" i="1"/>
  <c r="AA52" i="1" s="1"/>
  <c r="BK51" i="1"/>
  <c r="BJ51" i="1"/>
  <c r="BH51" i="1"/>
  <c r="BI51" i="1" s="1"/>
  <c r="BG51" i="1"/>
  <c r="BF51" i="1"/>
  <c r="BE51" i="1"/>
  <c r="BD51" i="1"/>
  <c r="BC51" i="1"/>
  <c r="AX51" i="1" s="1"/>
  <c r="AZ51" i="1"/>
  <c r="AS51" i="1"/>
  <c r="AM51" i="1"/>
  <c r="AN51" i="1" s="1"/>
  <c r="AI51" i="1"/>
  <c r="AG51" i="1"/>
  <c r="Y51" i="1"/>
  <c r="X51" i="1"/>
  <c r="W51" i="1"/>
  <c r="P51" i="1"/>
  <c r="J51" i="1"/>
  <c r="AV51" i="1" s="1"/>
  <c r="BK50" i="1"/>
  <c r="BJ50" i="1"/>
  <c r="BH50" i="1"/>
  <c r="BI50" i="1" s="1"/>
  <c r="BG50" i="1"/>
  <c r="BF50" i="1"/>
  <c r="BE50" i="1"/>
  <c r="BD50" i="1"/>
  <c r="BC50" i="1"/>
  <c r="AZ50" i="1"/>
  <c r="AX50" i="1"/>
  <c r="AS50" i="1"/>
  <c r="AM50" i="1"/>
  <c r="AN50" i="1" s="1"/>
  <c r="AI50" i="1"/>
  <c r="AG50" i="1"/>
  <c r="Y50" i="1"/>
  <c r="X50" i="1"/>
  <c r="W50" i="1" s="1"/>
  <c r="P50" i="1"/>
  <c r="J50" i="1"/>
  <c r="AV50" i="1" s="1"/>
  <c r="BK49" i="1"/>
  <c r="BJ49" i="1"/>
  <c r="BI49" i="1"/>
  <c r="BH49" i="1"/>
  <c r="BG49" i="1"/>
  <c r="BF49" i="1"/>
  <c r="BE49" i="1"/>
  <c r="BD49" i="1"/>
  <c r="BC49" i="1"/>
  <c r="AX49" i="1" s="1"/>
  <c r="AZ49" i="1"/>
  <c r="AS49" i="1"/>
  <c r="AM49" i="1"/>
  <c r="AN49" i="1" s="1"/>
  <c r="AI49" i="1"/>
  <c r="AG49" i="1" s="1"/>
  <c r="AH49" i="1"/>
  <c r="Y49" i="1"/>
  <c r="X49" i="1"/>
  <c r="W49" i="1" s="1"/>
  <c r="P49" i="1"/>
  <c r="J49" i="1"/>
  <c r="AV49" i="1" s="1"/>
  <c r="I49" i="1"/>
  <c r="AA49" i="1" s="1"/>
  <c r="BK48" i="1"/>
  <c r="BJ48" i="1"/>
  <c r="BH48" i="1"/>
  <c r="BI48" i="1" s="1"/>
  <c r="BG48" i="1"/>
  <c r="BF48" i="1"/>
  <c r="BE48" i="1"/>
  <c r="BD48" i="1"/>
  <c r="BC48" i="1"/>
  <c r="AZ48" i="1"/>
  <c r="AX48" i="1"/>
  <c r="AU48" i="1"/>
  <c r="AS48" i="1"/>
  <c r="AN48" i="1"/>
  <c r="AM48" i="1"/>
  <c r="AI48" i="1"/>
  <c r="AG48" i="1" s="1"/>
  <c r="Y48" i="1"/>
  <c r="X48" i="1"/>
  <c r="W48" i="1" s="1"/>
  <c r="S48" i="1"/>
  <c r="P48" i="1"/>
  <c r="BK47" i="1"/>
  <c r="BJ47" i="1"/>
  <c r="BH47" i="1"/>
  <c r="BI47" i="1" s="1"/>
  <c r="BG47" i="1"/>
  <c r="BF47" i="1"/>
  <c r="BE47" i="1"/>
  <c r="BD47" i="1"/>
  <c r="BC47" i="1"/>
  <c r="AZ47" i="1"/>
  <c r="AX47" i="1"/>
  <c r="AS47" i="1"/>
  <c r="AN47" i="1"/>
  <c r="AM47" i="1"/>
  <c r="AI47" i="1"/>
  <c r="AG47" i="1"/>
  <c r="AH47" i="1" s="1"/>
  <c r="Y47" i="1"/>
  <c r="W47" i="1" s="1"/>
  <c r="X47" i="1"/>
  <c r="P47" i="1"/>
  <c r="K47" i="1"/>
  <c r="BK46" i="1"/>
  <c r="BJ46" i="1"/>
  <c r="BI46" i="1" s="1"/>
  <c r="BH46" i="1"/>
  <c r="BG46" i="1"/>
  <c r="BF46" i="1"/>
  <c r="BE46" i="1"/>
  <c r="BD46" i="1"/>
  <c r="BC46" i="1"/>
  <c r="AX46" i="1" s="1"/>
  <c r="AZ46" i="1"/>
  <c r="AS46" i="1"/>
  <c r="AM46" i="1"/>
  <c r="AN46" i="1" s="1"/>
  <c r="AI46" i="1"/>
  <c r="AG46" i="1" s="1"/>
  <c r="Y46" i="1"/>
  <c r="W46" i="1" s="1"/>
  <c r="X46" i="1"/>
  <c r="P46" i="1"/>
  <c r="K46" i="1"/>
  <c r="J46" i="1"/>
  <c r="AV46" i="1" s="1"/>
  <c r="I46" i="1"/>
  <c r="BK45" i="1"/>
  <c r="BJ45" i="1"/>
  <c r="BI45" i="1"/>
  <c r="S45" i="1" s="1"/>
  <c r="BH45" i="1"/>
  <c r="BG45" i="1"/>
  <c r="BF45" i="1"/>
  <c r="BE45" i="1"/>
  <c r="BD45" i="1"/>
  <c r="BC45" i="1"/>
  <c r="AX45" i="1" s="1"/>
  <c r="AZ45" i="1"/>
  <c r="AU45" i="1"/>
  <c r="AS45" i="1"/>
  <c r="AW45" i="1" s="1"/>
  <c r="AM45" i="1"/>
  <c r="AN45" i="1" s="1"/>
  <c r="AI45" i="1"/>
  <c r="AG45" i="1" s="1"/>
  <c r="Y45" i="1"/>
  <c r="X45" i="1"/>
  <c r="W45" i="1"/>
  <c r="P45" i="1"/>
  <c r="BK44" i="1"/>
  <c r="BJ44" i="1"/>
  <c r="BH44" i="1"/>
  <c r="BI44" i="1" s="1"/>
  <c r="BG44" i="1"/>
  <c r="BF44" i="1"/>
  <c r="BE44" i="1"/>
  <c r="BD44" i="1"/>
  <c r="BC44" i="1"/>
  <c r="AZ44" i="1"/>
  <c r="AX44" i="1"/>
  <c r="AS44" i="1"/>
  <c r="AM44" i="1"/>
  <c r="AN44" i="1" s="1"/>
  <c r="AI44" i="1"/>
  <c r="AG44" i="1"/>
  <c r="I44" i="1" s="1"/>
  <c r="Y44" i="1"/>
  <c r="X44" i="1"/>
  <c r="W44" i="1"/>
  <c r="P44" i="1"/>
  <c r="J44" i="1"/>
  <c r="AV44" i="1" s="1"/>
  <c r="BK43" i="1"/>
  <c r="BJ43" i="1"/>
  <c r="BH43" i="1"/>
  <c r="BI43" i="1" s="1"/>
  <c r="S43" i="1" s="1"/>
  <c r="BG43" i="1"/>
  <c r="BF43" i="1"/>
  <c r="BE43" i="1"/>
  <c r="BD43" i="1"/>
  <c r="BC43" i="1"/>
  <c r="AX43" i="1" s="1"/>
  <c r="AZ43" i="1"/>
  <c r="AS43" i="1"/>
  <c r="AM43" i="1"/>
  <c r="AN43" i="1" s="1"/>
  <c r="AI43" i="1"/>
  <c r="AG43" i="1"/>
  <c r="Y43" i="1"/>
  <c r="X43" i="1"/>
  <c r="W43" i="1"/>
  <c r="P43" i="1"/>
  <c r="BK42" i="1"/>
  <c r="BJ42" i="1"/>
  <c r="BH42" i="1"/>
  <c r="BI42" i="1" s="1"/>
  <c r="BG42" i="1"/>
  <c r="BF42" i="1"/>
  <c r="BE42" i="1"/>
  <c r="BD42" i="1"/>
  <c r="BC42" i="1"/>
  <c r="AZ42" i="1"/>
  <c r="AX42" i="1"/>
  <c r="AS42" i="1"/>
  <c r="AN42" i="1"/>
  <c r="AM42" i="1"/>
  <c r="AI42" i="1"/>
  <c r="AH42" i="1"/>
  <c r="AG42" i="1"/>
  <c r="Y42" i="1"/>
  <c r="X42" i="1"/>
  <c r="W42" i="1"/>
  <c r="P42" i="1"/>
  <c r="BK41" i="1"/>
  <c r="BJ41" i="1"/>
  <c r="BH41" i="1"/>
  <c r="BI41" i="1" s="1"/>
  <c r="BG41" i="1"/>
  <c r="BF41" i="1"/>
  <c r="BE41" i="1"/>
  <c r="BD41" i="1"/>
  <c r="BC41" i="1"/>
  <c r="AZ41" i="1"/>
  <c r="AX41" i="1"/>
  <c r="AS41" i="1"/>
  <c r="AM41" i="1"/>
  <c r="AN41" i="1" s="1"/>
  <c r="AI41" i="1"/>
  <c r="AG41" i="1" s="1"/>
  <c r="AH41" i="1"/>
  <c r="Y41" i="1"/>
  <c r="X41" i="1"/>
  <c r="W41" i="1" s="1"/>
  <c r="P41" i="1"/>
  <c r="K41" i="1"/>
  <c r="J41" i="1"/>
  <c r="AV41" i="1" s="1"/>
  <c r="BK40" i="1"/>
  <c r="BJ40" i="1"/>
  <c r="BI40" i="1"/>
  <c r="BH40" i="1"/>
  <c r="BG40" i="1"/>
  <c r="BF40" i="1"/>
  <c r="BE40" i="1"/>
  <c r="BD40" i="1"/>
  <c r="BC40" i="1"/>
  <c r="AZ40" i="1"/>
  <c r="AX40" i="1"/>
  <c r="AU40" i="1"/>
  <c r="AS40" i="1"/>
  <c r="AW40" i="1" s="1"/>
  <c r="AN40" i="1"/>
  <c r="AM40" i="1"/>
  <c r="AI40" i="1"/>
  <c r="AG40" i="1" s="1"/>
  <c r="Y40" i="1"/>
  <c r="X40" i="1"/>
  <c r="S40" i="1"/>
  <c r="P40" i="1"/>
  <c r="BK39" i="1"/>
  <c r="BJ39" i="1"/>
  <c r="BH39" i="1"/>
  <c r="BI39" i="1" s="1"/>
  <c r="BG39" i="1"/>
  <c r="BF39" i="1"/>
  <c r="BE39" i="1"/>
  <c r="BD39" i="1"/>
  <c r="BC39" i="1"/>
  <c r="AZ39" i="1"/>
  <c r="AX39" i="1"/>
  <c r="AS39" i="1"/>
  <c r="AN39" i="1"/>
  <c r="AM39" i="1"/>
  <c r="AI39" i="1"/>
  <c r="AG39" i="1"/>
  <c r="N39" i="1" s="1"/>
  <c r="Y39" i="1"/>
  <c r="W39" i="1" s="1"/>
  <c r="X39" i="1"/>
  <c r="P39" i="1"/>
  <c r="BK38" i="1"/>
  <c r="BJ38" i="1"/>
  <c r="BI38" i="1"/>
  <c r="AU38" i="1" s="1"/>
  <c r="BH38" i="1"/>
  <c r="BG38" i="1"/>
  <c r="BF38" i="1"/>
  <c r="BE38" i="1"/>
  <c r="BD38" i="1"/>
  <c r="BC38" i="1"/>
  <c r="AX38" i="1" s="1"/>
  <c r="AZ38" i="1"/>
  <c r="AS38" i="1"/>
  <c r="AW38" i="1" s="1"/>
  <c r="AN38" i="1"/>
  <c r="AM38" i="1"/>
  <c r="AI38" i="1"/>
  <c r="AG38" i="1"/>
  <c r="AA38" i="1"/>
  <c r="Y38" i="1"/>
  <c r="W38" i="1" s="1"/>
  <c r="X38" i="1"/>
  <c r="P38" i="1"/>
  <c r="I38" i="1"/>
  <c r="BK37" i="1"/>
  <c r="BJ37" i="1"/>
  <c r="BI37" i="1"/>
  <c r="BH37" i="1"/>
  <c r="BG37" i="1"/>
  <c r="BF37" i="1"/>
  <c r="BE37" i="1"/>
  <c r="BD37" i="1"/>
  <c r="BC37" i="1"/>
  <c r="AX37" i="1" s="1"/>
  <c r="AZ37" i="1"/>
  <c r="AS37" i="1"/>
  <c r="AM37" i="1"/>
  <c r="AN37" i="1" s="1"/>
  <c r="AI37" i="1"/>
  <c r="AG37" i="1" s="1"/>
  <c r="Y37" i="1"/>
  <c r="X37" i="1"/>
  <c r="W37" i="1" s="1"/>
  <c r="P37" i="1"/>
  <c r="I37" i="1"/>
  <c r="BK36" i="1"/>
  <c r="BJ36" i="1"/>
  <c r="BI36" i="1"/>
  <c r="BH36" i="1"/>
  <c r="BG36" i="1"/>
  <c r="BF36" i="1"/>
  <c r="BE36" i="1"/>
  <c r="BD36" i="1"/>
  <c r="BC36" i="1"/>
  <c r="AX36" i="1" s="1"/>
  <c r="AZ36" i="1"/>
  <c r="AS36" i="1"/>
  <c r="AN36" i="1"/>
  <c r="AM36" i="1"/>
  <c r="AI36" i="1"/>
  <c r="AG36" i="1" s="1"/>
  <c r="AH36" i="1"/>
  <c r="Y36" i="1"/>
  <c r="X36" i="1"/>
  <c r="W36" i="1"/>
  <c r="P36" i="1"/>
  <c r="BK35" i="1"/>
  <c r="BJ35" i="1"/>
  <c r="BI35" i="1"/>
  <c r="AU35" i="1" s="1"/>
  <c r="AW35" i="1" s="1"/>
  <c r="BH35" i="1"/>
  <c r="BG35" i="1"/>
  <c r="BF35" i="1"/>
  <c r="BE35" i="1"/>
  <c r="BD35" i="1"/>
  <c r="BC35" i="1"/>
  <c r="AZ35" i="1"/>
  <c r="AX35" i="1"/>
  <c r="AS35" i="1"/>
  <c r="AM35" i="1"/>
  <c r="AN35" i="1" s="1"/>
  <c r="AI35" i="1"/>
  <c r="AG35" i="1"/>
  <c r="AH35" i="1" s="1"/>
  <c r="Y35" i="1"/>
  <c r="X35" i="1"/>
  <c r="W35" i="1"/>
  <c r="P35" i="1"/>
  <c r="BK34" i="1"/>
  <c r="BJ34" i="1"/>
  <c r="BI34" i="1" s="1"/>
  <c r="BH34" i="1"/>
  <c r="BG34" i="1"/>
  <c r="BF34" i="1"/>
  <c r="BE34" i="1"/>
  <c r="BD34" i="1"/>
  <c r="BC34" i="1"/>
  <c r="AX34" i="1" s="1"/>
  <c r="AZ34" i="1"/>
  <c r="AS34" i="1"/>
  <c r="AM34" i="1"/>
  <c r="AN34" i="1" s="1"/>
  <c r="AI34" i="1"/>
  <c r="AG34" i="1"/>
  <c r="Y34" i="1"/>
  <c r="W34" i="1" s="1"/>
  <c r="X34" i="1"/>
  <c r="P34" i="1"/>
  <c r="N34" i="1"/>
  <c r="BK33" i="1"/>
  <c r="BJ33" i="1"/>
  <c r="BH33" i="1"/>
  <c r="BI33" i="1" s="1"/>
  <c r="BG33" i="1"/>
  <c r="BF33" i="1"/>
  <c r="BE33" i="1"/>
  <c r="BD33" i="1"/>
  <c r="BC33" i="1"/>
  <c r="AZ33" i="1"/>
  <c r="AX33" i="1"/>
  <c r="AS33" i="1"/>
  <c r="AM33" i="1"/>
  <c r="AN33" i="1" s="1"/>
  <c r="AI33" i="1"/>
  <c r="AG33" i="1"/>
  <c r="Y33" i="1"/>
  <c r="X33" i="1"/>
  <c r="W33" i="1"/>
  <c r="P33" i="1"/>
  <c r="BK32" i="1"/>
  <c r="BJ32" i="1"/>
  <c r="BI32" i="1"/>
  <c r="S32" i="1" s="1"/>
  <c r="BH32" i="1"/>
  <c r="BG32" i="1"/>
  <c r="BF32" i="1"/>
  <c r="BE32" i="1"/>
  <c r="BD32" i="1"/>
  <c r="BC32" i="1"/>
  <c r="AX32" i="1" s="1"/>
  <c r="AZ32" i="1"/>
  <c r="AS32" i="1"/>
  <c r="AM32" i="1"/>
  <c r="AN32" i="1" s="1"/>
  <c r="AI32" i="1"/>
  <c r="AG32" i="1"/>
  <c r="Y32" i="1"/>
  <c r="X32" i="1"/>
  <c r="P32" i="1"/>
  <c r="BK31" i="1"/>
  <c r="BJ31" i="1"/>
  <c r="BH31" i="1"/>
  <c r="BG31" i="1"/>
  <c r="BF31" i="1"/>
  <c r="BE31" i="1"/>
  <c r="BD31" i="1"/>
  <c r="BC31" i="1"/>
  <c r="AZ31" i="1"/>
  <c r="AX31" i="1"/>
  <c r="AS31" i="1"/>
  <c r="AN31" i="1"/>
  <c r="AM31" i="1"/>
  <c r="AI31" i="1"/>
  <c r="AH31" i="1"/>
  <c r="AG31" i="1"/>
  <c r="Y31" i="1"/>
  <c r="X31" i="1"/>
  <c r="W31" i="1"/>
  <c r="P31" i="1"/>
  <c r="K31" i="1"/>
  <c r="J31" i="1"/>
  <c r="AV31" i="1" s="1"/>
  <c r="BK30" i="1"/>
  <c r="BJ30" i="1"/>
  <c r="BH30" i="1"/>
  <c r="BI30" i="1" s="1"/>
  <c r="BG30" i="1"/>
  <c r="BF30" i="1"/>
  <c r="BE30" i="1"/>
  <c r="BD30" i="1"/>
  <c r="BC30" i="1"/>
  <c r="AZ30" i="1"/>
  <c r="AX30" i="1"/>
  <c r="AU30" i="1"/>
  <c r="AW30" i="1" s="1"/>
  <c r="AS30" i="1"/>
  <c r="AN30" i="1"/>
  <c r="AM30" i="1"/>
  <c r="AI30" i="1"/>
  <c r="AG30" i="1"/>
  <c r="Y30" i="1"/>
  <c r="X30" i="1"/>
  <c r="W30" i="1"/>
  <c r="S30" i="1"/>
  <c r="P30" i="1"/>
  <c r="BK29" i="1"/>
  <c r="BJ29" i="1"/>
  <c r="BI29" i="1"/>
  <c r="BH29" i="1"/>
  <c r="BG29" i="1"/>
  <c r="BF29" i="1"/>
  <c r="BE29" i="1"/>
  <c r="BD29" i="1"/>
  <c r="BC29" i="1"/>
  <c r="AZ29" i="1"/>
  <c r="AX29" i="1"/>
  <c r="AU29" i="1"/>
  <c r="AS29" i="1"/>
  <c r="AW29" i="1" s="1"/>
  <c r="AN29" i="1"/>
  <c r="AM29" i="1"/>
  <c r="AI29" i="1"/>
  <c r="AG29" i="1" s="1"/>
  <c r="AH29" i="1"/>
  <c r="AA29" i="1"/>
  <c r="Y29" i="1"/>
  <c r="X29" i="1"/>
  <c r="S29" i="1"/>
  <c r="P29" i="1"/>
  <c r="N29" i="1"/>
  <c r="K29" i="1"/>
  <c r="J29" i="1"/>
  <c r="AV29" i="1" s="1"/>
  <c r="AY29" i="1" s="1"/>
  <c r="I29" i="1"/>
  <c r="BK28" i="1"/>
  <c r="BJ28" i="1"/>
  <c r="BH28" i="1"/>
  <c r="BI28" i="1" s="1"/>
  <c r="AU28" i="1" s="1"/>
  <c r="AW28" i="1" s="1"/>
  <c r="BG28" i="1"/>
  <c r="BF28" i="1"/>
  <c r="BE28" i="1"/>
  <c r="BD28" i="1"/>
  <c r="BC28" i="1"/>
  <c r="AX28" i="1" s="1"/>
  <c r="AZ28" i="1"/>
  <c r="AS28" i="1"/>
  <c r="AN28" i="1"/>
  <c r="AM28" i="1"/>
  <c r="AI28" i="1"/>
  <c r="AG28" i="1"/>
  <c r="Y28" i="1"/>
  <c r="W28" i="1" s="1"/>
  <c r="X28" i="1"/>
  <c r="P28" i="1"/>
  <c r="K28" i="1"/>
  <c r="J28" i="1"/>
  <c r="AV28" i="1" s="1"/>
  <c r="AY28" i="1" s="1"/>
  <c r="BK27" i="1"/>
  <c r="BJ27" i="1"/>
  <c r="BH27" i="1"/>
  <c r="BI27" i="1" s="1"/>
  <c r="S27" i="1" s="1"/>
  <c r="BG27" i="1"/>
  <c r="BF27" i="1"/>
  <c r="BE27" i="1"/>
  <c r="BD27" i="1"/>
  <c r="BC27" i="1"/>
  <c r="AZ27" i="1"/>
  <c r="AX27" i="1"/>
  <c r="AU27" i="1"/>
  <c r="AW27" i="1" s="1"/>
  <c r="AS27" i="1"/>
  <c r="AM27" i="1"/>
  <c r="AN27" i="1" s="1"/>
  <c r="AI27" i="1"/>
  <c r="AG27" i="1"/>
  <c r="J27" i="1" s="1"/>
  <c r="AV27" i="1" s="1"/>
  <c r="AY27" i="1" s="1"/>
  <c r="Y27" i="1"/>
  <c r="X27" i="1"/>
  <c r="W27" i="1"/>
  <c r="P27" i="1"/>
  <c r="BK26" i="1"/>
  <c r="BJ26" i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Y26" i="1"/>
  <c r="X26" i="1"/>
  <c r="W26" i="1" s="1"/>
  <c r="P26" i="1"/>
  <c r="K26" i="1"/>
  <c r="J26" i="1"/>
  <c r="AV26" i="1" s="1"/>
  <c r="BK25" i="1"/>
  <c r="BJ25" i="1"/>
  <c r="BH25" i="1"/>
  <c r="BI25" i="1" s="1"/>
  <c r="BG25" i="1"/>
  <c r="BF25" i="1"/>
  <c r="BE25" i="1"/>
  <c r="BD25" i="1"/>
  <c r="BC25" i="1"/>
  <c r="AZ25" i="1"/>
  <c r="AX25" i="1"/>
  <c r="AU25" i="1"/>
  <c r="AS25" i="1"/>
  <c r="AW25" i="1" s="1"/>
  <c r="AN25" i="1"/>
  <c r="AM25" i="1"/>
  <c r="AI25" i="1"/>
  <c r="AG25" i="1"/>
  <c r="I25" i="1" s="1"/>
  <c r="AA25" i="1"/>
  <c r="Y25" i="1"/>
  <c r="X25" i="1"/>
  <c r="W25" i="1" s="1"/>
  <c r="S25" i="1"/>
  <c r="P25" i="1"/>
  <c r="K25" i="1"/>
  <c r="J25" i="1"/>
  <c r="AV25" i="1" s="1"/>
  <c r="BK24" i="1"/>
  <c r="BJ24" i="1"/>
  <c r="BH24" i="1"/>
  <c r="BI24" i="1" s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J24" i="1" s="1"/>
  <c r="AV24" i="1" s="1"/>
  <c r="AH24" i="1"/>
  <c r="Y24" i="1"/>
  <c r="X24" i="1"/>
  <c r="W24" i="1"/>
  <c r="P24" i="1"/>
  <c r="N24" i="1"/>
  <c r="K24" i="1"/>
  <c r="BK23" i="1"/>
  <c r="BJ23" i="1"/>
  <c r="BH23" i="1"/>
  <c r="BI23" i="1" s="1"/>
  <c r="S23" i="1" s="1"/>
  <c r="BG23" i="1"/>
  <c r="BF23" i="1"/>
  <c r="BE23" i="1"/>
  <c r="BD23" i="1"/>
  <c r="BC23" i="1"/>
  <c r="AZ23" i="1"/>
  <c r="AX23" i="1"/>
  <c r="AU23" i="1"/>
  <c r="AS23" i="1"/>
  <c r="AW23" i="1" s="1"/>
  <c r="AM23" i="1"/>
  <c r="AN23" i="1" s="1"/>
  <c r="AI23" i="1"/>
  <c r="AG23" i="1" s="1"/>
  <c r="AH23" i="1" s="1"/>
  <c r="AA23" i="1"/>
  <c r="Y23" i="1"/>
  <c r="X23" i="1"/>
  <c r="W23" i="1" s="1"/>
  <c r="P23" i="1"/>
  <c r="N23" i="1"/>
  <c r="J23" i="1"/>
  <c r="AV23" i="1" s="1"/>
  <c r="I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 s="1"/>
  <c r="AH22" i="1"/>
  <c r="Y22" i="1"/>
  <c r="X22" i="1"/>
  <c r="W22" i="1" s="1"/>
  <c r="P22" i="1"/>
  <c r="N22" i="1"/>
  <c r="BK21" i="1"/>
  <c r="BJ21" i="1"/>
  <c r="BH21" i="1"/>
  <c r="BI21" i="1" s="1"/>
  <c r="BG21" i="1"/>
  <c r="BF21" i="1"/>
  <c r="BE21" i="1"/>
  <c r="BD21" i="1"/>
  <c r="BC21" i="1"/>
  <c r="AZ21" i="1"/>
  <c r="AX21" i="1"/>
  <c r="AS21" i="1"/>
  <c r="AN21" i="1"/>
  <c r="AM21" i="1"/>
  <c r="AI21" i="1"/>
  <c r="AG21" i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M20" i="1"/>
  <c r="AN20" i="1" s="1"/>
  <c r="AI20" i="1"/>
  <c r="AG20" i="1" s="1"/>
  <c r="Y20" i="1"/>
  <c r="X20" i="1"/>
  <c r="W20" i="1"/>
  <c r="P20" i="1"/>
  <c r="BK19" i="1"/>
  <c r="BJ19" i="1"/>
  <c r="BI19" i="1" s="1"/>
  <c r="S19" i="1" s="1"/>
  <c r="BH19" i="1"/>
  <c r="BG19" i="1"/>
  <c r="BF19" i="1"/>
  <c r="BE19" i="1"/>
  <c r="BD19" i="1"/>
  <c r="BC19" i="1"/>
  <c r="AX19" i="1" s="1"/>
  <c r="AZ19" i="1"/>
  <c r="AU19" i="1"/>
  <c r="AS19" i="1"/>
  <c r="AW19" i="1" s="1"/>
  <c r="AM19" i="1"/>
  <c r="AN19" i="1" s="1"/>
  <c r="AI19" i="1"/>
  <c r="AG19" i="1"/>
  <c r="I19" i="1" s="1"/>
  <c r="AA19" i="1"/>
  <c r="Y19" i="1"/>
  <c r="X19" i="1"/>
  <c r="W19" i="1"/>
  <c r="P19" i="1"/>
  <c r="N19" i="1"/>
  <c r="K19" i="1"/>
  <c r="J19" i="1"/>
  <c r="AV19" i="1" s="1"/>
  <c r="BK18" i="1"/>
  <c r="BJ18" i="1"/>
  <c r="BH18" i="1"/>
  <c r="BI18" i="1" s="1"/>
  <c r="S18" i="1" s="1"/>
  <c r="BG18" i="1"/>
  <c r="BF18" i="1"/>
  <c r="BE18" i="1"/>
  <c r="BD18" i="1"/>
  <c r="BC18" i="1"/>
  <c r="AZ18" i="1"/>
  <c r="AX18" i="1"/>
  <c r="AU18" i="1"/>
  <c r="AW18" i="1" s="1"/>
  <c r="AS18" i="1"/>
  <c r="AM18" i="1"/>
  <c r="AN18" i="1" s="1"/>
  <c r="AI18" i="1"/>
  <c r="AG18" i="1"/>
  <c r="AH18" i="1" s="1"/>
  <c r="Y18" i="1"/>
  <c r="X18" i="1"/>
  <c r="W18" i="1" s="1"/>
  <c r="P18" i="1"/>
  <c r="N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N17" i="1" s="1"/>
  <c r="Y17" i="1"/>
  <c r="X17" i="1"/>
  <c r="W17" i="1" s="1"/>
  <c r="P17" i="1"/>
  <c r="AU21" i="1" l="1"/>
  <c r="AW21" i="1" s="1"/>
  <c r="S21" i="1"/>
  <c r="AU39" i="1"/>
  <c r="S39" i="1"/>
  <c r="AU17" i="1"/>
  <c r="S17" i="1"/>
  <c r="T19" i="1"/>
  <c r="U19" i="1" s="1"/>
  <c r="K45" i="1"/>
  <c r="J45" i="1"/>
  <c r="AV45" i="1" s="1"/>
  <c r="AY45" i="1" s="1"/>
  <c r="AH45" i="1"/>
  <c r="N45" i="1"/>
  <c r="I45" i="1"/>
  <c r="AU22" i="1"/>
  <c r="AW22" i="1" s="1"/>
  <c r="S22" i="1"/>
  <c r="AU24" i="1"/>
  <c r="AW24" i="1" s="1"/>
  <c r="S24" i="1"/>
  <c r="N20" i="1"/>
  <c r="K20" i="1"/>
  <c r="J20" i="1"/>
  <c r="AV20" i="1" s="1"/>
  <c r="AY20" i="1" s="1"/>
  <c r="I20" i="1"/>
  <c r="AH20" i="1"/>
  <c r="S34" i="1"/>
  <c r="AU34" i="1"/>
  <c r="S20" i="1"/>
  <c r="AU20" i="1"/>
  <c r="AW20" i="1" s="1"/>
  <c r="AU41" i="1"/>
  <c r="AW41" i="1" s="1"/>
  <c r="S41" i="1"/>
  <c r="AY24" i="1"/>
  <c r="AA37" i="1"/>
  <c r="J37" i="1"/>
  <c r="AV37" i="1" s="1"/>
  <c r="AY37" i="1" s="1"/>
  <c r="N37" i="1"/>
  <c r="AU60" i="1"/>
  <c r="S60" i="1"/>
  <c r="AH30" i="1"/>
  <c r="K30" i="1"/>
  <c r="N30" i="1"/>
  <c r="T23" i="1"/>
  <c r="U23" i="1" s="1"/>
  <c r="I27" i="1"/>
  <c r="S35" i="1"/>
  <c r="AH39" i="1"/>
  <c r="AU47" i="1"/>
  <c r="AW47" i="1" s="1"/>
  <c r="S47" i="1"/>
  <c r="I17" i="1"/>
  <c r="I30" i="1"/>
  <c r="J48" i="1"/>
  <c r="AV48" i="1" s="1"/>
  <c r="AY48" i="1" s="1"/>
  <c r="I48" i="1"/>
  <c r="N48" i="1"/>
  <c r="K48" i="1"/>
  <c r="AH48" i="1"/>
  <c r="AU52" i="1"/>
  <c r="S52" i="1"/>
  <c r="J55" i="1"/>
  <c r="AV55" i="1" s="1"/>
  <c r="AY55" i="1" s="1"/>
  <c r="K55" i="1"/>
  <c r="I55" i="1"/>
  <c r="AH55" i="1"/>
  <c r="J17" i="1"/>
  <c r="AV17" i="1" s="1"/>
  <c r="AY17" i="1" s="1"/>
  <c r="AY19" i="1"/>
  <c r="N26" i="1"/>
  <c r="AH26" i="1"/>
  <c r="I26" i="1"/>
  <c r="J30" i="1"/>
  <c r="AV30" i="1" s="1"/>
  <c r="AY30" i="1" s="1"/>
  <c r="T40" i="1"/>
  <c r="U40" i="1" s="1"/>
  <c r="AU42" i="1"/>
  <c r="AW42" i="1" s="1"/>
  <c r="S42" i="1"/>
  <c r="AU49" i="1"/>
  <c r="AY49" i="1" s="1"/>
  <c r="S49" i="1"/>
  <c r="K58" i="1"/>
  <c r="I58" i="1"/>
  <c r="J58" i="1"/>
  <c r="AV58" i="1" s="1"/>
  <c r="AH58" i="1"/>
  <c r="N58" i="1"/>
  <c r="K17" i="1"/>
  <c r="Q19" i="1"/>
  <c r="O19" i="1" s="1"/>
  <c r="R19" i="1" s="1"/>
  <c r="L19" i="1" s="1"/>
  <c r="M19" i="1" s="1"/>
  <c r="K22" i="1"/>
  <c r="I22" i="1"/>
  <c r="J22" i="1"/>
  <c r="AV22" i="1" s="1"/>
  <c r="AY22" i="1" s="1"/>
  <c r="AY23" i="1"/>
  <c r="I24" i="1"/>
  <c r="T25" i="1"/>
  <c r="U25" i="1" s="1"/>
  <c r="W32" i="1"/>
  <c r="AU32" i="1"/>
  <c r="AW32" i="1" s="1"/>
  <c r="I42" i="1"/>
  <c r="N42" i="1"/>
  <c r="K42" i="1"/>
  <c r="J42" i="1"/>
  <c r="AV42" i="1" s="1"/>
  <c r="AY42" i="1" s="1"/>
  <c r="I43" i="1"/>
  <c r="AH43" i="1"/>
  <c r="N43" i="1"/>
  <c r="J43" i="1"/>
  <c r="AV43" i="1" s="1"/>
  <c r="AY43" i="1" s="1"/>
  <c r="K43" i="1"/>
  <c r="AA46" i="1"/>
  <c r="AU51" i="1"/>
  <c r="S51" i="1"/>
  <c r="J21" i="1"/>
  <c r="AV21" i="1" s="1"/>
  <c r="AY21" i="1" s="1"/>
  <c r="I21" i="1"/>
  <c r="K21" i="1"/>
  <c r="AB23" i="1"/>
  <c r="K27" i="1"/>
  <c r="N27" i="1"/>
  <c r="AH27" i="1"/>
  <c r="S33" i="1"/>
  <c r="AU33" i="1"/>
  <c r="AW33" i="1" s="1"/>
  <c r="K37" i="1"/>
  <c r="J40" i="1"/>
  <c r="AV40" i="1" s="1"/>
  <c r="AY40" i="1" s="1"/>
  <c r="K40" i="1"/>
  <c r="I40" i="1"/>
  <c r="AH40" i="1"/>
  <c r="N40" i="1"/>
  <c r="S53" i="1"/>
  <c r="AU53" i="1"/>
  <c r="AW53" i="1" s="1"/>
  <c r="AY54" i="1"/>
  <c r="N21" i="1"/>
  <c r="AH21" i="1"/>
  <c r="N32" i="1"/>
  <c r="I32" i="1"/>
  <c r="J32" i="1"/>
  <c r="AV32" i="1" s="1"/>
  <c r="AH32" i="1"/>
  <c r="K32" i="1"/>
  <c r="I35" i="1"/>
  <c r="N35" i="1"/>
  <c r="K35" i="1"/>
  <c r="J35" i="1"/>
  <c r="AV35" i="1" s="1"/>
  <c r="AY35" i="1" s="1"/>
  <c r="J36" i="1"/>
  <c r="AV36" i="1" s="1"/>
  <c r="AY36" i="1" s="1"/>
  <c r="K36" i="1"/>
  <c r="I36" i="1"/>
  <c r="N36" i="1"/>
  <c r="J39" i="1"/>
  <c r="AV39" i="1" s="1"/>
  <c r="AY39" i="1" s="1"/>
  <c r="I39" i="1"/>
  <c r="K39" i="1"/>
  <c r="AA44" i="1"/>
  <c r="S50" i="1"/>
  <c r="AU50" i="1"/>
  <c r="AW50" i="1" s="1"/>
  <c r="K61" i="1"/>
  <c r="J61" i="1"/>
  <c r="AV61" i="1" s="1"/>
  <c r="AY61" i="1" s="1"/>
  <c r="AH61" i="1"/>
  <c r="I61" i="1"/>
  <c r="N61" i="1"/>
  <c r="AW17" i="1"/>
  <c r="J18" i="1"/>
  <c r="AV18" i="1" s="1"/>
  <c r="AY18" i="1" s="1"/>
  <c r="I18" i="1"/>
  <c r="K18" i="1"/>
  <c r="AH17" i="1"/>
  <c r="S28" i="1"/>
  <c r="AH28" i="1"/>
  <c r="I28" i="1"/>
  <c r="N28" i="1"/>
  <c r="I31" i="1"/>
  <c r="N31" i="1"/>
  <c r="BI31" i="1"/>
  <c r="AH37" i="1"/>
  <c r="AU46" i="1"/>
  <c r="AW46" i="1" s="1"/>
  <c r="S46" i="1"/>
  <c r="AW51" i="1"/>
  <c r="S58" i="1"/>
  <c r="AU58" i="1"/>
  <c r="AW58" i="1" s="1"/>
  <c r="K33" i="1"/>
  <c r="I33" i="1"/>
  <c r="N33" i="1"/>
  <c r="AH34" i="1"/>
  <c r="J34" i="1"/>
  <c r="AV34" i="1" s="1"/>
  <c r="AY34" i="1" s="1"/>
  <c r="K34" i="1"/>
  <c r="I34" i="1"/>
  <c r="AW43" i="1"/>
  <c r="AH46" i="1"/>
  <c r="N46" i="1"/>
  <c r="N47" i="1"/>
  <c r="AY25" i="1"/>
  <c r="AH33" i="1"/>
  <c r="AW36" i="1"/>
  <c r="AU43" i="1"/>
  <c r="AA53" i="1"/>
  <c r="Q25" i="1"/>
  <c r="O25" i="1" s="1"/>
  <c r="R25" i="1" s="1"/>
  <c r="L25" i="1" s="1"/>
  <c r="M25" i="1" s="1"/>
  <c r="T29" i="1"/>
  <c r="U29" i="1" s="1"/>
  <c r="J33" i="1"/>
  <c r="AV33" i="1" s="1"/>
  <c r="S38" i="1"/>
  <c r="AY50" i="1"/>
  <c r="AY51" i="1"/>
  <c r="AY52" i="1"/>
  <c r="N52" i="1"/>
  <c r="K52" i="1"/>
  <c r="AH19" i="1"/>
  <c r="K23" i="1"/>
  <c r="AH25" i="1"/>
  <c r="BI26" i="1"/>
  <c r="AW34" i="1"/>
  <c r="AU36" i="1"/>
  <c r="S36" i="1"/>
  <c r="AW39" i="1"/>
  <c r="K50" i="1"/>
  <c r="I50" i="1"/>
  <c r="AH50" i="1"/>
  <c r="AH52" i="1"/>
  <c r="K53" i="1"/>
  <c r="J53" i="1"/>
  <c r="AV53" i="1" s="1"/>
  <c r="AH53" i="1"/>
  <c r="N53" i="1"/>
  <c r="AU54" i="1"/>
  <c r="S54" i="1"/>
  <c r="AW37" i="1"/>
  <c r="AU44" i="1"/>
  <c r="AW44" i="1" s="1"/>
  <c r="S44" i="1"/>
  <c r="J47" i="1"/>
  <c r="AV47" i="1" s="1"/>
  <c r="I47" i="1"/>
  <c r="T55" i="1"/>
  <c r="U55" i="1" s="1"/>
  <c r="S59" i="1"/>
  <c r="AU59" i="1"/>
  <c r="AW59" i="1" s="1"/>
  <c r="AU37" i="1"/>
  <c r="S37" i="1"/>
  <c r="AH38" i="1"/>
  <c r="N38" i="1"/>
  <c r="K38" i="1"/>
  <c r="J38" i="1"/>
  <c r="AV38" i="1" s="1"/>
  <c r="AY38" i="1" s="1"/>
  <c r="N41" i="1"/>
  <c r="I41" i="1"/>
  <c r="N25" i="1"/>
  <c r="AY44" i="1"/>
  <c r="N44" i="1"/>
  <c r="K44" i="1"/>
  <c r="AH44" i="1"/>
  <c r="N49" i="1"/>
  <c r="K49" i="1"/>
  <c r="N50" i="1"/>
  <c r="I51" i="1"/>
  <c r="AH51" i="1"/>
  <c r="N51" i="1"/>
  <c r="K51" i="1"/>
  <c r="AW49" i="1"/>
  <c r="AW54" i="1"/>
  <c r="I59" i="1"/>
  <c r="AH59" i="1"/>
  <c r="N59" i="1"/>
  <c r="J59" i="1"/>
  <c r="AV59" i="1" s="1"/>
  <c r="N60" i="1"/>
  <c r="K60" i="1"/>
  <c r="AH60" i="1"/>
  <c r="W29" i="1"/>
  <c r="AW52" i="1"/>
  <c r="W40" i="1"/>
  <c r="AW48" i="1"/>
  <c r="K54" i="1"/>
  <c r="J56" i="1"/>
  <c r="AV56" i="1" s="1"/>
  <c r="AY56" i="1" s="1"/>
  <c r="I56" i="1"/>
  <c r="I57" i="1"/>
  <c r="AA57" i="1" l="1"/>
  <c r="AA28" i="1"/>
  <c r="V40" i="1"/>
  <c r="Z40" i="1" s="1"/>
  <c r="AC40" i="1"/>
  <c r="AB40" i="1"/>
  <c r="T22" i="1"/>
  <c r="U22" i="1" s="1"/>
  <c r="Q22" i="1" s="1"/>
  <c r="O22" i="1" s="1"/>
  <c r="R22" i="1" s="1"/>
  <c r="L22" i="1" s="1"/>
  <c r="M22" i="1" s="1"/>
  <c r="AA56" i="1"/>
  <c r="T59" i="1"/>
  <c r="U59" i="1" s="1"/>
  <c r="AC23" i="1"/>
  <c r="AD23" i="1" s="1"/>
  <c r="V23" i="1"/>
  <c r="Z23" i="1" s="1"/>
  <c r="Q23" i="1"/>
  <c r="O23" i="1" s="1"/>
  <c r="R23" i="1" s="1"/>
  <c r="L23" i="1" s="1"/>
  <c r="M23" i="1" s="1"/>
  <c r="T41" i="1"/>
  <c r="U41" i="1" s="1"/>
  <c r="T17" i="1"/>
  <c r="U17" i="1" s="1"/>
  <c r="T50" i="1"/>
  <c r="U50" i="1" s="1"/>
  <c r="AA20" i="1"/>
  <c r="Q20" i="1"/>
  <c r="O20" i="1" s="1"/>
  <c r="R20" i="1" s="1"/>
  <c r="L20" i="1" s="1"/>
  <c r="M20" i="1" s="1"/>
  <c r="T38" i="1"/>
  <c r="U38" i="1" s="1"/>
  <c r="AA34" i="1"/>
  <c r="S31" i="1"/>
  <c r="AU31" i="1"/>
  <c r="Q32" i="1"/>
  <c r="O32" i="1" s="1"/>
  <c r="R32" i="1" s="1"/>
  <c r="L32" i="1" s="1"/>
  <c r="M32" i="1" s="1"/>
  <c r="AA32" i="1"/>
  <c r="T53" i="1"/>
  <c r="U53" i="1" s="1"/>
  <c r="T33" i="1"/>
  <c r="U33" i="1" s="1"/>
  <c r="Q33" i="1" s="1"/>
  <c r="O33" i="1" s="1"/>
  <c r="R33" i="1" s="1"/>
  <c r="L33" i="1" s="1"/>
  <c r="M33" i="1" s="1"/>
  <c r="AY41" i="1"/>
  <c r="T39" i="1"/>
  <c r="U39" i="1" s="1"/>
  <c r="AY46" i="1"/>
  <c r="AA36" i="1"/>
  <c r="AA22" i="1"/>
  <c r="T47" i="1"/>
  <c r="U47" i="1" s="1"/>
  <c r="AA50" i="1"/>
  <c r="Q50" i="1"/>
  <c r="O50" i="1" s="1"/>
  <c r="R50" i="1" s="1"/>
  <c r="L50" i="1" s="1"/>
  <c r="M50" i="1" s="1"/>
  <c r="AY32" i="1"/>
  <c r="AA21" i="1"/>
  <c r="T49" i="1"/>
  <c r="U49" i="1" s="1"/>
  <c r="Q55" i="1"/>
  <c r="O55" i="1" s="1"/>
  <c r="R55" i="1" s="1"/>
  <c r="L55" i="1" s="1"/>
  <c r="M55" i="1" s="1"/>
  <c r="AA55" i="1"/>
  <c r="Q48" i="1"/>
  <c r="O48" i="1" s="1"/>
  <c r="R48" i="1" s="1"/>
  <c r="L48" i="1" s="1"/>
  <c r="M48" i="1" s="1"/>
  <c r="AA48" i="1"/>
  <c r="T48" i="1"/>
  <c r="U48" i="1" s="1"/>
  <c r="T57" i="1"/>
  <c r="U57" i="1" s="1"/>
  <c r="AA51" i="1"/>
  <c r="Q47" i="1"/>
  <c r="O47" i="1" s="1"/>
  <c r="R47" i="1" s="1"/>
  <c r="L47" i="1" s="1"/>
  <c r="M47" i="1" s="1"/>
  <c r="AA47" i="1"/>
  <c r="AY33" i="1"/>
  <c r="T58" i="1"/>
  <c r="U58" i="1" s="1"/>
  <c r="AA61" i="1"/>
  <c r="T61" i="1"/>
  <c r="U61" i="1" s="1"/>
  <c r="Q61" i="1"/>
  <c r="O61" i="1" s="1"/>
  <c r="R61" i="1" s="1"/>
  <c r="L61" i="1" s="1"/>
  <c r="M61" i="1" s="1"/>
  <c r="T51" i="1"/>
  <c r="U51" i="1" s="1"/>
  <c r="Q51" i="1" s="1"/>
  <c r="O51" i="1" s="1"/>
  <c r="R51" i="1" s="1"/>
  <c r="L51" i="1" s="1"/>
  <c r="M51" i="1" s="1"/>
  <c r="Q43" i="1"/>
  <c r="O43" i="1" s="1"/>
  <c r="R43" i="1" s="1"/>
  <c r="L43" i="1" s="1"/>
  <c r="M43" i="1" s="1"/>
  <c r="AA43" i="1"/>
  <c r="T43" i="1"/>
  <c r="U43" i="1" s="1"/>
  <c r="V25" i="1"/>
  <c r="Z25" i="1" s="1"/>
  <c r="AC25" i="1"/>
  <c r="AB25" i="1"/>
  <c r="AA26" i="1"/>
  <c r="Q30" i="1"/>
  <c r="O30" i="1" s="1"/>
  <c r="R30" i="1" s="1"/>
  <c r="L30" i="1" s="1"/>
  <c r="M30" i="1" s="1"/>
  <c r="AA30" i="1"/>
  <c r="T32" i="1"/>
  <c r="U32" i="1" s="1"/>
  <c r="AA33" i="1"/>
  <c r="AA42" i="1"/>
  <c r="AA58" i="1"/>
  <c r="Q58" i="1"/>
  <c r="O58" i="1" s="1"/>
  <c r="R58" i="1" s="1"/>
  <c r="L58" i="1" s="1"/>
  <c r="M58" i="1" s="1"/>
  <c r="AC55" i="1"/>
  <c r="V55" i="1"/>
  <c r="Z55" i="1" s="1"/>
  <c r="AA45" i="1"/>
  <c r="T45" i="1"/>
  <c r="U45" i="1" s="1"/>
  <c r="Q45" i="1"/>
  <c r="O45" i="1" s="1"/>
  <c r="R45" i="1" s="1"/>
  <c r="L45" i="1" s="1"/>
  <c r="M45" i="1" s="1"/>
  <c r="T37" i="1"/>
  <c r="U37" i="1" s="1"/>
  <c r="AY47" i="1"/>
  <c r="V29" i="1"/>
  <c r="Z29" i="1" s="1"/>
  <c r="AC29" i="1"/>
  <c r="AB29" i="1"/>
  <c r="Q29" i="1"/>
  <c r="O29" i="1" s="1"/>
  <c r="R29" i="1" s="1"/>
  <c r="L29" i="1" s="1"/>
  <c r="M29" i="1" s="1"/>
  <c r="AA31" i="1"/>
  <c r="T52" i="1"/>
  <c r="U52" i="1" s="1"/>
  <c r="T35" i="1"/>
  <c r="U35" i="1" s="1"/>
  <c r="T20" i="1"/>
  <c r="U20" i="1" s="1"/>
  <c r="T21" i="1"/>
  <c r="U21" i="1" s="1"/>
  <c r="T34" i="1"/>
  <c r="U34" i="1" s="1"/>
  <c r="Q34" i="1" s="1"/>
  <c r="O34" i="1" s="1"/>
  <c r="R34" i="1" s="1"/>
  <c r="L34" i="1" s="1"/>
  <c r="M34" i="1" s="1"/>
  <c r="AA59" i="1"/>
  <c r="S26" i="1"/>
  <c r="AU26" i="1"/>
  <c r="T28" i="1"/>
  <c r="U28" i="1" s="1"/>
  <c r="AA39" i="1"/>
  <c r="Q39" i="1"/>
  <c r="O39" i="1" s="1"/>
  <c r="R39" i="1" s="1"/>
  <c r="L39" i="1" s="1"/>
  <c r="M39" i="1" s="1"/>
  <c r="Q40" i="1"/>
  <c r="O40" i="1" s="1"/>
  <c r="R40" i="1" s="1"/>
  <c r="L40" i="1" s="1"/>
  <c r="M40" i="1" s="1"/>
  <c r="AA40" i="1"/>
  <c r="AA24" i="1"/>
  <c r="T42" i="1"/>
  <c r="U42" i="1" s="1"/>
  <c r="T60" i="1"/>
  <c r="U60" i="1" s="1"/>
  <c r="T30" i="1"/>
  <c r="U30" i="1" s="1"/>
  <c r="T24" i="1"/>
  <c r="U24" i="1" s="1"/>
  <c r="Q24" i="1" s="1"/>
  <c r="O24" i="1" s="1"/>
  <c r="R24" i="1" s="1"/>
  <c r="L24" i="1" s="1"/>
  <c r="M24" i="1" s="1"/>
  <c r="T54" i="1"/>
  <c r="U54" i="1" s="1"/>
  <c r="AY59" i="1"/>
  <c r="AB55" i="1"/>
  <c r="Q41" i="1"/>
  <c r="O41" i="1" s="1"/>
  <c r="R41" i="1" s="1"/>
  <c r="L41" i="1" s="1"/>
  <c r="M41" i="1" s="1"/>
  <c r="AA41" i="1"/>
  <c r="T44" i="1"/>
  <c r="U44" i="1" s="1"/>
  <c r="AY53" i="1"/>
  <c r="T36" i="1"/>
  <c r="U36" i="1" s="1"/>
  <c r="T56" i="1"/>
  <c r="U56" i="1" s="1"/>
  <c r="T46" i="1"/>
  <c r="U46" i="1" s="1"/>
  <c r="AA18" i="1"/>
  <c r="AA35" i="1"/>
  <c r="Q35" i="1"/>
  <c r="O35" i="1" s="1"/>
  <c r="R35" i="1" s="1"/>
  <c r="L35" i="1" s="1"/>
  <c r="M35" i="1" s="1"/>
  <c r="T18" i="1"/>
  <c r="U18" i="1" s="1"/>
  <c r="AY58" i="1"/>
  <c r="AA17" i="1"/>
  <c r="Q17" i="1"/>
  <c r="O17" i="1" s="1"/>
  <c r="R17" i="1" s="1"/>
  <c r="L17" i="1" s="1"/>
  <c r="M17" i="1" s="1"/>
  <c r="AA27" i="1"/>
  <c r="Q27" i="1"/>
  <c r="O27" i="1" s="1"/>
  <c r="R27" i="1" s="1"/>
  <c r="L27" i="1" s="1"/>
  <c r="M27" i="1" s="1"/>
  <c r="T27" i="1"/>
  <c r="U27" i="1" s="1"/>
  <c r="AW60" i="1"/>
  <c r="AY60" i="1"/>
  <c r="V19" i="1"/>
  <c r="Z19" i="1" s="1"/>
  <c r="AC19" i="1"/>
  <c r="AD19" i="1" s="1"/>
  <c r="AB19" i="1"/>
  <c r="AC37" i="1" l="1"/>
  <c r="V37" i="1"/>
  <c r="Z37" i="1" s="1"/>
  <c r="Q37" i="1"/>
  <c r="O37" i="1" s="1"/>
  <c r="R37" i="1" s="1"/>
  <c r="L37" i="1" s="1"/>
  <c r="M37" i="1" s="1"/>
  <c r="AB37" i="1"/>
  <c r="AB28" i="1"/>
  <c r="V28" i="1"/>
  <c r="Z28" i="1" s="1"/>
  <c r="AC28" i="1"/>
  <c r="AD28" i="1" s="1"/>
  <c r="AC21" i="1"/>
  <c r="AD21" i="1" s="1"/>
  <c r="V21" i="1"/>
  <c r="Z21" i="1" s="1"/>
  <c r="AB21" i="1"/>
  <c r="AW31" i="1"/>
  <c r="AY31" i="1"/>
  <c r="AD40" i="1"/>
  <c r="AC36" i="1"/>
  <c r="V36" i="1"/>
  <c r="Z36" i="1" s="1"/>
  <c r="AB36" i="1"/>
  <c r="AC42" i="1"/>
  <c r="V42" i="1"/>
  <c r="Z42" i="1" s="1"/>
  <c r="AB42" i="1"/>
  <c r="V49" i="1"/>
  <c r="Z49" i="1" s="1"/>
  <c r="AC49" i="1"/>
  <c r="Q49" i="1"/>
  <c r="O49" i="1" s="1"/>
  <c r="R49" i="1" s="1"/>
  <c r="L49" i="1" s="1"/>
  <c r="M49" i="1" s="1"/>
  <c r="AB49" i="1"/>
  <c r="AC47" i="1"/>
  <c r="AD47" i="1" s="1"/>
  <c r="V47" i="1"/>
  <c r="Z47" i="1" s="1"/>
  <c r="AB47" i="1"/>
  <c r="T31" i="1"/>
  <c r="U31" i="1" s="1"/>
  <c r="AC50" i="1"/>
  <c r="V50" i="1"/>
  <c r="Z50" i="1" s="1"/>
  <c r="AB50" i="1"/>
  <c r="V59" i="1"/>
  <c r="Z59" i="1" s="1"/>
  <c r="AC59" i="1"/>
  <c r="AB59" i="1"/>
  <c r="AC27" i="1"/>
  <c r="AD27" i="1" s="1"/>
  <c r="V27" i="1"/>
  <c r="Z27" i="1" s="1"/>
  <c r="AB27" i="1"/>
  <c r="AC54" i="1"/>
  <c r="V54" i="1"/>
  <c r="Z54" i="1" s="1"/>
  <c r="AB54" i="1"/>
  <c r="Q54" i="1"/>
  <c r="O54" i="1" s="1"/>
  <c r="R54" i="1" s="1"/>
  <c r="L54" i="1" s="1"/>
  <c r="M54" i="1" s="1"/>
  <c r="AW26" i="1"/>
  <c r="AY26" i="1"/>
  <c r="V20" i="1"/>
  <c r="Z20" i="1" s="1"/>
  <c r="AC20" i="1"/>
  <c r="AB20" i="1"/>
  <c r="AC45" i="1"/>
  <c r="AD45" i="1" s="1"/>
  <c r="V45" i="1"/>
  <c r="Z45" i="1" s="1"/>
  <c r="AB45" i="1"/>
  <c r="AD25" i="1"/>
  <c r="AC61" i="1"/>
  <c r="AD61" i="1" s="1"/>
  <c r="AB61" i="1"/>
  <c r="V61" i="1"/>
  <c r="Z61" i="1" s="1"/>
  <c r="V17" i="1"/>
  <c r="Z17" i="1" s="1"/>
  <c r="AC17" i="1"/>
  <c r="AB17" i="1"/>
  <c r="Q28" i="1"/>
  <c r="O28" i="1" s="1"/>
  <c r="R28" i="1" s="1"/>
  <c r="L28" i="1" s="1"/>
  <c r="M28" i="1" s="1"/>
  <c r="V56" i="1"/>
  <c r="Z56" i="1" s="1"/>
  <c r="AC56" i="1"/>
  <c r="AD56" i="1" s="1"/>
  <c r="AB56" i="1"/>
  <c r="V51" i="1"/>
  <c r="Z51" i="1" s="1"/>
  <c r="AC51" i="1"/>
  <c r="AB51" i="1"/>
  <c r="AC39" i="1"/>
  <c r="AD39" i="1" s="1"/>
  <c r="V39" i="1"/>
  <c r="Z39" i="1" s="1"/>
  <c r="AB39" i="1"/>
  <c r="AC18" i="1"/>
  <c r="AD18" i="1" s="1"/>
  <c r="V18" i="1"/>
  <c r="Z18" i="1" s="1"/>
  <c r="AB18" i="1"/>
  <c r="Q42" i="1"/>
  <c r="O42" i="1" s="1"/>
  <c r="R42" i="1" s="1"/>
  <c r="L42" i="1" s="1"/>
  <c r="M42" i="1" s="1"/>
  <c r="V44" i="1"/>
  <c r="Z44" i="1" s="1"/>
  <c r="AC44" i="1"/>
  <c r="AD44" i="1" s="1"/>
  <c r="AB44" i="1"/>
  <c r="Q44" i="1"/>
  <c r="O44" i="1" s="1"/>
  <c r="R44" i="1" s="1"/>
  <c r="L44" i="1" s="1"/>
  <c r="M44" i="1" s="1"/>
  <c r="T26" i="1"/>
  <c r="U26" i="1" s="1"/>
  <c r="V57" i="1"/>
  <c r="Z57" i="1" s="1"/>
  <c r="AC57" i="1"/>
  <c r="AB57" i="1"/>
  <c r="Q21" i="1"/>
  <c r="O21" i="1" s="1"/>
  <c r="R21" i="1" s="1"/>
  <c r="L21" i="1" s="1"/>
  <c r="M21" i="1" s="1"/>
  <c r="V33" i="1"/>
  <c r="Z33" i="1" s="1"/>
  <c r="AC33" i="1"/>
  <c r="AB33" i="1"/>
  <c r="Q18" i="1"/>
  <c r="O18" i="1" s="1"/>
  <c r="R18" i="1" s="1"/>
  <c r="L18" i="1" s="1"/>
  <c r="M18" i="1" s="1"/>
  <c r="V24" i="1"/>
  <c r="Z24" i="1" s="1"/>
  <c r="AC24" i="1"/>
  <c r="AB24" i="1"/>
  <c r="AC35" i="1"/>
  <c r="AD35" i="1" s="1"/>
  <c r="AB35" i="1"/>
  <c r="V35" i="1"/>
  <c r="Z35" i="1" s="1"/>
  <c r="AD29" i="1"/>
  <c r="V32" i="1"/>
  <c r="Z32" i="1" s="1"/>
  <c r="AC32" i="1"/>
  <c r="AB32" i="1"/>
  <c r="V43" i="1"/>
  <c r="Z43" i="1" s="1"/>
  <c r="AB43" i="1"/>
  <c r="AC43" i="1"/>
  <c r="AC48" i="1"/>
  <c r="AB48" i="1"/>
  <c r="V48" i="1"/>
  <c r="Z48" i="1" s="1"/>
  <c r="Q36" i="1"/>
  <c r="O36" i="1" s="1"/>
  <c r="R36" i="1" s="1"/>
  <c r="L36" i="1" s="1"/>
  <c r="M36" i="1" s="1"/>
  <c r="Q56" i="1"/>
  <c r="O56" i="1" s="1"/>
  <c r="R56" i="1" s="1"/>
  <c r="L56" i="1" s="1"/>
  <c r="M56" i="1" s="1"/>
  <c r="Q57" i="1"/>
  <c r="O57" i="1" s="1"/>
  <c r="R57" i="1" s="1"/>
  <c r="L57" i="1" s="1"/>
  <c r="M57" i="1" s="1"/>
  <c r="V60" i="1"/>
  <c r="Z60" i="1" s="1"/>
  <c r="AC60" i="1"/>
  <c r="Q60" i="1"/>
  <c r="O60" i="1" s="1"/>
  <c r="R60" i="1" s="1"/>
  <c r="L60" i="1" s="1"/>
  <c r="M60" i="1" s="1"/>
  <c r="AB60" i="1"/>
  <c r="V52" i="1"/>
  <c r="Z52" i="1" s="1"/>
  <c r="AC52" i="1"/>
  <c r="AB52" i="1"/>
  <c r="Q52" i="1"/>
  <c r="O52" i="1" s="1"/>
  <c r="R52" i="1" s="1"/>
  <c r="L52" i="1" s="1"/>
  <c r="M52" i="1" s="1"/>
  <c r="AC22" i="1"/>
  <c r="AD22" i="1" s="1"/>
  <c r="V22" i="1"/>
  <c r="Z22" i="1" s="1"/>
  <c r="AB22" i="1"/>
  <c r="AC34" i="1"/>
  <c r="AD34" i="1" s="1"/>
  <c r="AB34" i="1"/>
  <c r="V34" i="1"/>
  <c r="Z34" i="1" s="1"/>
  <c r="AC46" i="1"/>
  <c r="AB46" i="1"/>
  <c r="V46" i="1"/>
  <c r="Z46" i="1" s="1"/>
  <c r="Q46" i="1"/>
  <c r="O46" i="1" s="1"/>
  <c r="R46" i="1" s="1"/>
  <c r="L46" i="1" s="1"/>
  <c r="M46" i="1" s="1"/>
  <c r="V30" i="1"/>
  <c r="Z30" i="1" s="1"/>
  <c r="AC30" i="1"/>
  <c r="AD30" i="1" s="1"/>
  <c r="AB30" i="1"/>
  <c r="Q59" i="1"/>
  <c r="O59" i="1" s="1"/>
  <c r="R59" i="1" s="1"/>
  <c r="L59" i="1" s="1"/>
  <c r="M59" i="1" s="1"/>
  <c r="AD55" i="1"/>
  <c r="V58" i="1"/>
  <c r="Z58" i="1" s="1"/>
  <c r="AC58" i="1"/>
  <c r="AD58" i="1" s="1"/>
  <c r="AB58" i="1"/>
  <c r="AB53" i="1"/>
  <c r="AC53" i="1"/>
  <c r="AD53" i="1" s="1"/>
  <c r="V53" i="1"/>
  <c r="Z53" i="1" s="1"/>
  <c r="Q53" i="1"/>
  <c r="O53" i="1" s="1"/>
  <c r="R53" i="1" s="1"/>
  <c r="L53" i="1" s="1"/>
  <c r="M53" i="1" s="1"/>
  <c r="AC38" i="1"/>
  <c r="V38" i="1"/>
  <c r="Z38" i="1" s="1"/>
  <c r="AB38" i="1"/>
  <c r="Q38" i="1"/>
  <c r="O38" i="1" s="1"/>
  <c r="R38" i="1" s="1"/>
  <c r="L38" i="1" s="1"/>
  <c r="M38" i="1" s="1"/>
  <c r="AC41" i="1"/>
  <c r="AD41" i="1" s="1"/>
  <c r="V41" i="1"/>
  <c r="Z41" i="1" s="1"/>
  <c r="AB41" i="1"/>
  <c r="AD17" i="1" l="1"/>
  <c r="AD38" i="1"/>
  <c r="AD46" i="1"/>
  <c r="AD54" i="1"/>
  <c r="AD36" i="1"/>
  <c r="AD52" i="1"/>
  <c r="AD32" i="1"/>
  <c r="AD20" i="1"/>
  <c r="AD50" i="1"/>
  <c r="AD49" i="1"/>
  <c r="V26" i="1"/>
  <c r="Z26" i="1" s="1"/>
  <c r="AC26" i="1"/>
  <c r="AB26" i="1"/>
  <c r="Q26" i="1"/>
  <c r="O26" i="1" s="1"/>
  <c r="R26" i="1" s="1"/>
  <c r="L26" i="1" s="1"/>
  <c r="M26" i="1" s="1"/>
  <c r="AD24" i="1"/>
  <c r="AD57" i="1"/>
  <c r="AD51" i="1"/>
  <c r="AB31" i="1"/>
  <c r="V31" i="1"/>
  <c r="Z31" i="1" s="1"/>
  <c r="AC31" i="1"/>
  <c r="Q31" i="1"/>
  <c r="O31" i="1" s="1"/>
  <c r="R31" i="1" s="1"/>
  <c r="L31" i="1" s="1"/>
  <c r="M31" i="1" s="1"/>
  <c r="AD48" i="1"/>
  <c r="AD33" i="1"/>
  <c r="AD60" i="1"/>
  <c r="AD43" i="1"/>
  <c r="AD59" i="1"/>
  <c r="AD42" i="1"/>
  <c r="AD37" i="1"/>
  <c r="AD31" i="1" l="1"/>
  <c r="AD26" i="1"/>
</calcChain>
</file>

<file path=xl/sharedStrings.xml><?xml version="1.0" encoding="utf-8"?>
<sst xmlns="http://schemas.openxmlformats.org/spreadsheetml/2006/main" count="994" uniqueCount="473">
  <si>
    <t>File opened</t>
  </si>
  <si>
    <t>2020-10-27 13:51:31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</si>
  <si>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</si>
  <si>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</si>
  <si>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</si>
  <si>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</si>
  <si>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</si>
  <si>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</si>
  <si>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</si>
  <si>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</si>
  <si>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</si>
  <si>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</si>
  <si>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</si>
  <si>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{"flowbzero": "0.29097", "ssa_ref": "35809.5", "co2aspanconc1": "2500", "h2oaspanconc1": "12.28", "co2aspan2b": "0.306383", "h2obspan1": "0.99587", "co2aspanconc2": "299.2", "h2obspan2a": "0.0708892", "chamberpressurezero": "2.68126", "flowazero": "0.29042", "h2oaspan2": "0", "co2bspanconc1": "2500", "co2azero": "0.965182", "tbzero": "0.134552", "h2oaspan2a": "0.0696095", "co2aspan2": "-0.0279682", "h2obspan2": "0", "co2bspan2a": "0.310949", "co2bspan2": "-0.0301809", "co2aspan2a": "0.308883", "tazero": "0.0863571", "co2bspan1": "1.00108", "h2obspanconc1": "12.28", "h2oazero": "1.13424", "oxygen": "21", "co2bspan2b": "0.308367", "co2bspanconc2": "299.2", "flowmeterzero": "1.00299", "ssb_ref": "37377.7", "h2oaspanconc2": "0", "h2oaspan2b": "0.070146", "h2obspanconc2": "0", "co2bzero": "0.964262", "co2aspan1": "1.00054", "h2obzero": "1.1444", "h2oaspan1": "1.00771", "h2obspan2b": "0.0705964"}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</si>
  <si>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</si>
  <si>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</si>
  <si>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</si>
  <si>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</si>
  <si>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</si>
  <si>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</si>
  <si>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</si>
  <si>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</si>
  <si>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</si>
  <si>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13:51:31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</si>
  <si>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</si>
  <si>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</si>
  <si>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</si>
  <si>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</si>
  <si>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</si>
  <si>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</si>
  <si>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</si>
  <si>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</si>
  <si>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</si>
  <si>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</si>
  <si>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</si>
  <si>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</si>
  <si>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</si>
  <si>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</si>
  <si>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</si>
  <si>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</si>
  <si>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</si>
  <si>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</si>
  <si>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</si>
  <si>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</si>
  <si>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</si>
  <si>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</si>
  <si>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</si>
  <si>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</si>
  <si>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</si>
  <si>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</si>
  <si>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</si>
  <si>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</si>
  <si>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</si>
  <si>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</si>
  <si>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</si>
  <si>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</si>
  <si>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</si>
  <si>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</si>
  <si>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</si>
  <si>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</si>
  <si>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</si>
  <si>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</si>
  <si>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</si>
  <si>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</si>
  <si>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</si>
  <si>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</si>
  <si>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</si>
  <si>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</si>
  <si>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</si>
  <si>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</si>
  <si>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</si>
  <si>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</si>
  <si>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</si>
  <si>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</si>
  <si>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</si>
  <si>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</si>
  <si>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</si>
  <si>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</si>
  <si>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0.857928 67.3225 367.662 624.367 883.729 1103.09 1300.97 1484.03</t>
  </si>
  <si>
    <t>Fs_true</t>
  </si>
  <si>
    <t>0.074183 100.625 403.902 601.212 801.139 1000.67 1201.29 1400.58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</si>
  <si>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</si>
  <si>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</si>
  <si>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</si>
  <si>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</si>
  <si>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</si>
  <si>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</si>
  <si>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</si>
  <si>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</si>
  <si>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</si>
  <si>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</si>
  <si>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</si>
  <si>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</si>
  <si>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</si>
  <si>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</si>
  <si>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</si>
  <si>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</si>
  <si>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</si>
  <si>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</si>
  <si>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</si>
  <si>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</si>
  <si>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</si>
  <si>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</si>
  <si>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</si>
  <si>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</si>
  <si>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</si>
  <si>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</si>
  <si>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</si>
  <si>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</si>
  <si>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</si>
  <si>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</si>
  <si>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</si>
  <si>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</si>
  <si>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</si>
  <si>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</si>
  <si>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</si>
  <si>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</si>
  <si>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</si>
  <si>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</si>
  <si>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</si>
  <si>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</si>
  <si>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</si>
  <si>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</si>
  <si>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</si>
  <si>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</si>
  <si>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</si>
  <si>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</si>
  <si>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</si>
  <si>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</si>
  <si>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</si>
  <si>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</si>
  <si>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</si>
  <si>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</si>
  <si>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</si>
  <si>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</si>
  <si>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</si>
  <si>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</si>
  <si>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</si>
  <si>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</si>
  <si>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</si>
  <si>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</si>
  <si>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</si>
  <si>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</si>
  <si>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</si>
  <si>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</si>
  <si>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</si>
  <si>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</si>
  <si>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</si>
  <si>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</si>
  <si>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</si>
  <si>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</si>
  <si>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</si>
  <si>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</si>
  <si>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</si>
  <si>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</si>
  <si>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</si>
  <si>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</si>
  <si>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</si>
  <si>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</si>
  <si>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</si>
  <si>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</si>
  <si>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</si>
  <si>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</si>
  <si>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</si>
  <si>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</si>
  <si>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</si>
  <si>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</si>
  <si>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</si>
  <si>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</si>
  <si>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</si>
  <si>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</si>
  <si>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</si>
  <si>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</si>
  <si>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</si>
  <si>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</si>
  <si>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</si>
  <si>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</si>
  <si>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</si>
  <si>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</si>
  <si>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</si>
  <si>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</si>
  <si>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</si>
  <si>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</si>
  <si>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</si>
  <si>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</si>
  <si>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</si>
  <si>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</si>
  <si>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</si>
  <si>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</si>
  <si>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</si>
  <si>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</si>
  <si>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</si>
  <si>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</si>
  <si>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</si>
  <si>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</si>
  <si>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</si>
  <si>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</si>
  <si>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</si>
  <si>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</si>
  <si>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</si>
  <si>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</si>
  <si>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</si>
  <si>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</si>
  <si>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</si>
  <si>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</si>
  <si>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</si>
  <si>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</si>
  <si>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</si>
  <si>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</si>
  <si>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</si>
  <si>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</si>
  <si>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</si>
  <si>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</si>
  <si>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</si>
  <si>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</si>
  <si>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</si>
  <si>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</si>
  <si>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</si>
  <si>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</si>
  <si>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</si>
  <si>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</si>
  <si>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</si>
  <si>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</si>
  <si>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</si>
  <si>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</si>
  <si>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</si>
  <si>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</si>
  <si>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</si>
  <si>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</si>
  <si>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</si>
  <si>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</si>
  <si>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</si>
  <si>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</si>
  <si>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</si>
  <si>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</si>
  <si>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</si>
  <si>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</si>
  <si>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</si>
  <si>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</si>
  <si>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</si>
  <si>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</si>
  <si>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</si>
  <si>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</si>
  <si>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</si>
  <si>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</si>
  <si>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</si>
  <si>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</si>
  <si>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</si>
  <si>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</si>
  <si>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</si>
  <si>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</si>
  <si>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</si>
  <si>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</si>
  <si>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</si>
  <si>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</si>
  <si>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</si>
  <si>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</si>
  <si>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</si>
  <si>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</si>
  <si>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</si>
  <si>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</si>
  <si>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</si>
  <si>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</si>
  <si>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</si>
  <si>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</si>
  <si>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</si>
  <si>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</si>
  <si>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</si>
  <si>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</si>
  <si>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</si>
  <si>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</si>
  <si>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</si>
  <si>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</si>
  <si>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</si>
  <si>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</si>
  <si>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</si>
  <si>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</si>
  <si>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</si>
  <si>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</si>
  <si>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</si>
  <si>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</si>
  <si>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</si>
  <si>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</si>
  <si>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</si>
  <si>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20201027 13:56:04</t>
  </si>
  <si>
    <t>13:56:04</t>
  </si>
  <si>
    <t>b42-24</t>
  </si>
  <si>
    <t>_9</t>
  </si>
  <si>
    <t>RECT-4143-20200907-06_33_50</t>
  </si>
  <si>
    <t>RECT-4716-20201027-13_56_09</t>
  </si>
  <si>
    <t>DARK-4717-20201027-13_56_11</t>
  </si>
  <si>
    <t>0: Broadleaf</t>
  </si>
  <si>
    <t>--:--:--</t>
  </si>
  <si>
    <t>0/3</t>
  </si>
  <si>
    <t>20201027 13:58:04</t>
  </si>
  <si>
    <t>13:58:04</t>
  </si>
  <si>
    <t>RECT-4718-20201027-13_58_10</t>
  </si>
  <si>
    <t>DARK-4719-20201027-13_58_12</t>
  </si>
  <si>
    <t>1/3</t>
  </si>
  <si>
    <t>20201027 13:59:36</t>
  </si>
  <si>
    <t>13:59:36</t>
  </si>
  <si>
    <t>RECT-4720-20201027-13_59_41</t>
  </si>
  <si>
    <t>DARK-4721-20201027-13_59_43</t>
  </si>
  <si>
    <t>3/3</t>
  </si>
  <si>
    <t>20201027 14:00:47</t>
  </si>
  <si>
    <t>14:00:47</t>
  </si>
  <si>
    <t>RECT-4722-20201027-14_00_52</t>
  </si>
  <si>
    <t>DARK-4723-20201027-14_00_54</t>
  </si>
  <si>
    <t>20201027 14:02:47</t>
  </si>
  <si>
    <t>14:02:47</t>
  </si>
  <si>
    <t>RECT-4724-20201027-14_02_53</t>
  </si>
  <si>
    <t>DARK-4725-20201027-14_02_55</t>
  </si>
  <si>
    <t>20201027 14:04:48</t>
  </si>
  <si>
    <t>14:04:48</t>
  </si>
  <si>
    <t>RECT-4726-20201027-14_04_53</t>
  </si>
  <si>
    <t>DARK-4727-20201027-14_04_55</t>
  </si>
  <si>
    <t>2/3</t>
  </si>
  <si>
    <t>20201027 14:06:23</t>
  </si>
  <si>
    <t>14:06:23</t>
  </si>
  <si>
    <t>RECT-4728-20201027-14_06_28</t>
  </si>
  <si>
    <t>DARK-4729-20201027-14_06_30</t>
  </si>
  <si>
    <t>20201027 14:08:18</t>
  </si>
  <si>
    <t>14:08:18</t>
  </si>
  <si>
    <t>RECT-4730-20201027-14_08_23</t>
  </si>
  <si>
    <t>DARK-4731-20201027-14_08_25</t>
  </si>
  <si>
    <t>20201027 14:09:49</t>
  </si>
  <si>
    <t>14:09:49</t>
  </si>
  <si>
    <t>RECT-4732-20201027-14_09_54</t>
  </si>
  <si>
    <t>DARK-4733-20201027-14_09_56</t>
  </si>
  <si>
    <t>20201027 14:11:47</t>
  </si>
  <si>
    <t>14:11:47</t>
  </si>
  <si>
    <t>RECT-4734-20201027-14_11_52</t>
  </si>
  <si>
    <t>DARK-4735-20201027-14_11_54</t>
  </si>
  <si>
    <t>20201027 14:13:47</t>
  </si>
  <si>
    <t>14:13:47</t>
  </si>
  <si>
    <t>RECT-4736-20201027-14_13_53</t>
  </si>
  <si>
    <t>DARK-4737-20201027-14_13_55</t>
  </si>
  <si>
    <t>20201027 14:15:48</t>
  </si>
  <si>
    <t>14:15:48</t>
  </si>
  <si>
    <t>RECT-4738-20201027-14_15_53</t>
  </si>
  <si>
    <t>DARK-4739-20201027-14_15_55</t>
  </si>
  <si>
    <t>20201027 14:17:11</t>
  </si>
  <si>
    <t>14:17:11</t>
  </si>
  <si>
    <t>RECT-4740-20201027-14_17_16</t>
  </si>
  <si>
    <t>DARK-4741-20201027-14_17_18</t>
  </si>
  <si>
    <t>20201027 14:19:11</t>
  </si>
  <si>
    <t>14:19:11</t>
  </si>
  <si>
    <t>RECT-4742-20201027-14_19_17</t>
  </si>
  <si>
    <t>DARK-4743-20201027-14_19_19</t>
  </si>
  <si>
    <t>20201027 14:21:12</t>
  </si>
  <si>
    <t>14:21:12</t>
  </si>
  <si>
    <t>RECT-4744-20201027-14_21_17</t>
  </si>
  <si>
    <t>DARK-4745-20201027-14_21_19</t>
  </si>
  <si>
    <t>20201027 14:25:09</t>
  </si>
  <si>
    <t>14:25:09</t>
  </si>
  <si>
    <t>RECT-4746-20201027-14_25_14</t>
  </si>
  <si>
    <t>DARK-4747-20201027-14_25_16</t>
  </si>
  <si>
    <t>20201027 14:27:09</t>
  </si>
  <si>
    <t>14:27:09</t>
  </si>
  <si>
    <t>RECT-4748-20201027-14_27_15</t>
  </si>
  <si>
    <t>DARK-4749-20201027-14_27_17</t>
  </si>
  <si>
    <t>20201027 14:29:10</t>
  </si>
  <si>
    <t>14:29:10</t>
  </si>
  <si>
    <t>RECT-4750-20201027-14_29_15</t>
  </si>
  <si>
    <t>DARK-4751-20201027-14_29_17</t>
  </si>
  <si>
    <t>20201027 14:30:40</t>
  </si>
  <si>
    <t>14:30:40</t>
  </si>
  <si>
    <t>RECT-4752-20201027-14_30_46</t>
  </si>
  <si>
    <t>DARK-4753-20201027-14_30_48</t>
  </si>
  <si>
    <t>20201027 14:31:50</t>
  </si>
  <si>
    <t>14:31:50</t>
  </si>
  <si>
    <t>RECT-4754-20201027-14_31_56</t>
  </si>
  <si>
    <t>DARK-4755-20201027-14_31_58</t>
  </si>
  <si>
    <t>20201027 14:33:22</t>
  </si>
  <si>
    <t>14:33:22</t>
  </si>
  <si>
    <t>RECT-4756-20201027-14_33_28</t>
  </si>
  <si>
    <t>DARK-4757-20201027-14_33_30</t>
  </si>
  <si>
    <t>20201027 14:34:55</t>
  </si>
  <si>
    <t>14:34:55</t>
  </si>
  <si>
    <t>RECT-4758-20201027-14_35_01</t>
  </si>
  <si>
    <t>DARK-4759-20201027-14_35_03</t>
  </si>
  <si>
    <t>20201027 14:36:56</t>
  </si>
  <si>
    <t>14:36:56</t>
  </si>
  <si>
    <t>RECT-4760-20201027-14_37_01</t>
  </si>
  <si>
    <t>DARK-4761-20201027-14_37_03</t>
  </si>
  <si>
    <t>20201027 14:38:32</t>
  </si>
  <si>
    <t>14:38:32</t>
  </si>
  <si>
    <t>RECT-4762-20201027-14_38_38</t>
  </si>
  <si>
    <t>DARK-4763-20201027-14_38_40</t>
  </si>
  <si>
    <t>20201027 14:39:44</t>
  </si>
  <si>
    <t>14:39:44</t>
  </si>
  <si>
    <t>RECT-4764-20201027-14_39_50</t>
  </si>
  <si>
    <t>DARK-4765-20201027-14_39_52</t>
  </si>
  <si>
    <t>20201027 14:41:18</t>
  </si>
  <si>
    <t>14:41:18</t>
  </si>
  <si>
    <t>RECT-4766-20201027-14_41_24</t>
  </si>
  <si>
    <t>DARK-4767-20201027-14_41_26</t>
  </si>
  <si>
    <t>20201027 14:42:45</t>
  </si>
  <si>
    <t>14:42:45</t>
  </si>
  <si>
    <t>RECT-4768-20201027-14_42_51</t>
  </si>
  <si>
    <t>DARK-4769-20201027-14_42_53</t>
  </si>
  <si>
    <t>20201027 14:44:09</t>
  </si>
  <si>
    <t>14:44:09</t>
  </si>
  <si>
    <t>RECT-4770-20201027-14_44_15</t>
  </si>
  <si>
    <t>DARK-4771-20201027-14_44_17</t>
  </si>
  <si>
    <t>20201027 14:45:54</t>
  </si>
  <si>
    <t>14:45:54</t>
  </si>
  <si>
    <t>RECT-4772-20201027-14_46_00</t>
  </si>
  <si>
    <t>DARK-4773-20201027-14_46_02</t>
  </si>
  <si>
    <t>20201027 14:47:50</t>
  </si>
  <si>
    <t>14:47:50</t>
  </si>
  <si>
    <t>RECT-4774-20201027-14_47_56</t>
  </si>
  <si>
    <t>DARK-4775-20201027-14_47_58</t>
  </si>
  <si>
    <t>20201027 14:52:19</t>
  </si>
  <si>
    <t>14:52:19</t>
  </si>
  <si>
    <t>RECT-4776-20201027-14_52_25</t>
  </si>
  <si>
    <t>DARK-4777-20201027-14_52_27</t>
  </si>
  <si>
    <t>20201027 14:54:20</t>
  </si>
  <si>
    <t>14:54:20</t>
  </si>
  <si>
    <t>RECT-4778-20201027-14_54_25</t>
  </si>
  <si>
    <t>DARK-4779-20201027-14_54_27</t>
  </si>
  <si>
    <t>20201027 14:56:20</t>
  </si>
  <si>
    <t>14:56:20</t>
  </si>
  <si>
    <t>RECT-4780-20201027-14_56_26</t>
  </si>
  <si>
    <t>DARK-4781-20201027-14_56_28</t>
  </si>
  <si>
    <t>20201027 14:57:28</t>
  </si>
  <si>
    <t>14:57:28</t>
  </si>
  <si>
    <t>RECT-4782-20201027-14_57_34</t>
  </si>
  <si>
    <t>DARK-4783-20201027-14_57_36</t>
  </si>
  <si>
    <t>20201027 14:59:13</t>
  </si>
  <si>
    <t>14:59:13</t>
  </si>
  <si>
    <t>RECT-4784-20201027-14_59_19</t>
  </si>
  <si>
    <t>DARK-4785-20201027-14_59_21</t>
  </si>
  <si>
    <t>20201027 15:00:55</t>
  </si>
  <si>
    <t>15:00:55</t>
  </si>
  <si>
    <t>RECT-4786-20201027-15_01_01</t>
  </si>
  <si>
    <t>DARK-4787-20201027-15_01_03</t>
  </si>
  <si>
    <t>20201027 15:02:48</t>
  </si>
  <si>
    <t>15:02:48</t>
  </si>
  <si>
    <t>RECT-4788-20201027-15_02_54</t>
  </si>
  <si>
    <t>DARK-4789-20201027-15_02_56</t>
  </si>
  <si>
    <t>20201027 15:04:49</t>
  </si>
  <si>
    <t>15:04:49</t>
  </si>
  <si>
    <t>RECT-4790-20201027-15_04_54</t>
  </si>
  <si>
    <t>DARK-4791-20201027-15_04_56</t>
  </si>
  <si>
    <t>20201027 15:06:33</t>
  </si>
  <si>
    <t>15:06:33</t>
  </si>
  <si>
    <t>RECT-4792-20201027-15_06_39</t>
  </si>
  <si>
    <t>DARK-4793-20201027-15_06_41</t>
  </si>
  <si>
    <t>20201027 15:08:32</t>
  </si>
  <si>
    <t>15:08:32</t>
  </si>
  <si>
    <t>RECT-4794-20201027-15_08_38</t>
  </si>
  <si>
    <t>DARK-4795-20201027-15_08_40</t>
  </si>
  <si>
    <t>20201027 15:10:18</t>
  </si>
  <si>
    <t>15:10:18</t>
  </si>
  <si>
    <t>RECT-4796-20201027-15_10_24</t>
  </si>
  <si>
    <t>DARK-4797-20201027-15_10_26</t>
  </si>
  <si>
    <t>20201027 15:11:47</t>
  </si>
  <si>
    <t>15:11:47</t>
  </si>
  <si>
    <t>RECT-4798-20201027-15_11_53</t>
  </si>
  <si>
    <t>DARK-4799-20201027-15_11_55</t>
  </si>
  <si>
    <t>20201027 15:13:48</t>
  </si>
  <si>
    <t>15:13:48</t>
  </si>
  <si>
    <t>RECT-4800-20201027-15_13_53</t>
  </si>
  <si>
    <t>DARK-4801-20201027-15_13_55</t>
  </si>
  <si>
    <t>20201027 15:15:48</t>
  </si>
  <si>
    <t>15:15:48</t>
  </si>
  <si>
    <t>RECT-4802-20201027-15_15_54</t>
  </si>
  <si>
    <t>DARK-4803-20201027-15_15_56</t>
  </si>
  <si>
    <t>20201027 15:17:49</t>
  </si>
  <si>
    <t>15:17:49</t>
  </si>
  <si>
    <t>RECT-4804-20201027-15_17_54</t>
  </si>
  <si>
    <t>DARK-4805-20201027-15_17_56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</si>
</sst>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61"/>
  <sheetViews>
    <sheetView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 t="s">
        <v>29</v>
      </c>
    </row>
    <row r="4" spans="1:170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0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0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0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</row>
    <row r="15" spans="1:170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103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97</v>
      </c>
      <c r="DF15" t="s">
        <v>100</v>
      </c>
      <c r="DG15" t="s">
        <v>202</v>
      </c>
      <c r="DH15" t="s">
        <v>203</v>
      </c>
      <c r="DI15" t="s">
        <v>204</v>
      </c>
      <c r="DJ15" t="s">
        <v>205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</row>
    <row r="16" spans="1:170" x14ac:dyDescent="0.25">
      <c r="B16" t="s">
        <v>262</v>
      </c>
      <c r="C16" t="s">
        <v>262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169</v>
      </c>
      <c r="N16" t="s">
        <v>169</v>
      </c>
      <c r="O16" t="s">
        <v>263</v>
      </c>
      <c r="P16" t="s">
        <v>263</v>
      </c>
      <c r="Q16" t="s">
        <v>263</v>
      </c>
      <c r="R16" t="s">
        <v>263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270</v>
      </c>
      <c r="AF16" t="s">
        <v>269</v>
      </c>
      <c r="AH16" t="s">
        <v>269</v>
      </c>
      <c r="AI16" t="s">
        <v>270</v>
      </c>
      <c r="AO16" t="s">
        <v>264</v>
      </c>
      <c r="AU16" t="s">
        <v>264</v>
      </c>
      <c r="AV16" t="s">
        <v>264</v>
      </c>
      <c r="AW16" t="s">
        <v>264</v>
      </c>
      <c r="AY16" t="s">
        <v>271</v>
      </c>
      <c r="BH16" t="s">
        <v>264</v>
      </c>
      <c r="BI16" t="s">
        <v>264</v>
      </c>
      <c r="BK16" t="s">
        <v>272</v>
      </c>
      <c r="BL16" t="s">
        <v>273</v>
      </c>
      <c r="BO16" t="s">
        <v>263</v>
      </c>
      <c r="BP16" t="s">
        <v>262</v>
      </c>
      <c r="BQ16" t="s">
        <v>265</v>
      </c>
      <c r="BR16" t="s">
        <v>265</v>
      </c>
      <c r="BS16" t="s">
        <v>274</v>
      </c>
      <c r="BT16" t="s">
        <v>274</v>
      </c>
      <c r="BU16" t="s">
        <v>265</v>
      </c>
      <c r="BV16" t="s">
        <v>274</v>
      </c>
      <c r="BW16" t="s">
        <v>270</v>
      </c>
      <c r="BX16" t="s">
        <v>268</v>
      </c>
      <c r="BY16" t="s">
        <v>268</v>
      </c>
      <c r="BZ16" t="s">
        <v>267</v>
      </c>
      <c r="CA16" t="s">
        <v>267</v>
      </c>
      <c r="CB16" t="s">
        <v>267</v>
      </c>
      <c r="CC16" t="s">
        <v>267</v>
      </c>
      <c r="CD16" t="s">
        <v>267</v>
      </c>
      <c r="CE16" t="s">
        <v>275</v>
      </c>
      <c r="CF16" t="s">
        <v>264</v>
      </c>
      <c r="CG16" t="s">
        <v>264</v>
      </c>
      <c r="CH16" t="s">
        <v>264</v>
      </c>
      <c r="CM16" t="s">
        <v>264</v>
      </c>
      <c r="CP16" t="s">
        <v>267</v>
      </c>
      <c r="CQ16" t="s">
        <v>267</v>
      </c>
      <c r="CR16" t="s">
        <v>267</v>
      </c>
      <c r="CS16" t="s">
        <v>267</v>
      </c>
      <c r="CT16" t="s">
        <v>267</v>
      </c>
      <c r="CU16" t="s">
        <v>264</v>
      </c>
      <c r="CV16" t="s">
        <v>264</v>
      </c>
      <c r="CW16" t="s">
        <v>264</v>
      </c>
      <c r="CX16" t="s">
        <v>262</v>
      </c>
      <c r="DA16" t="s">
        <v>276</v>
      </c>
      <c r="DB16" t="s">
        <v>276</v>
      </c>
      <c r="DD16" t="s">
        <v>262</v>
      </c>
      <c r="DE16" t="s">
        <v>277</v>
      </c>
      <c r="DG16" t="s">
        <v>262</v>
      </c>
      <c r="DH16" t="s">
        <v>262</v>
      </c>
      <c r="DJ16" t="s">
        <v>278</v>
      </c>
      <c r="DK16" t="s">
        <v>279</v>
      </c>
      <c r="DL16" t="s">
        <v>278</v>
      </c>
      <c r="DM16" t="s">
        <v>279</v>
      </c>
      <c r="DN16" t="s">
        <v>278</v>
      </c>
      <c r="DO16" t="s">
        <v>279</v>
      </c>
      <c r="DP16" t="s">
        <v>269</v>
      </c>
      <c r="DQ16" t="s">
        <v>269</v>
      </c>
      <c r="DR16" t="s">
        <v>264</v>
      </c>
      <c r="DS16" t="s">
        <v>280</v>
      </c>
      <c r="DT16" t="s">
        <v>264</v>
      </c>
      <c r="DV16" t="s">
        <v>265</v>
      </c>
      <c r="DW16" t="s">
        <v>281</v>
      </c>
      <c r="DX16" t="s">
        <v>265</v>
      </c>
      <c r="DZ16" t="s">
        <v>274</v>
      </c>
      <c r="EA16" t="s">
        <v>282</v>
      </c>
      <c r="EB16" t="s">
        <v>274</v>
      </c>
      <c r="EG16" t="s">
        <v>269</v>
      </c>
      <c r="EH16" t="s">
        <v>269</v>
      </c>
      <c r="EI16" t="s">
        <v>278</v>
      </c>
      <c r="EJ16" t="s">
        <v>279</v>
      </c>
      <c r="EK16" t="s">
        <v>279</v>
      </c>
      <c r="EO16" t="s">
        <v>279</v>
      </c>
      <c r="ES16" t="s">
        <v>265</v>
      </c>
      <c r="ET16" t="s">
        <v>265</v>
      </c>
      <c r="EU16" t="s">
        <v>274</v>
      </c>
      <c r="EV16" t="s">
        <v>274</v>
      </c>
      <c r="EW16" t="s">
        <v>283</v>
      </c>
      <c r="EX16" t="s">
        <v>283</v>
      </c>
      <c r="EZ16" t="s">
        <v>270</v>
      </c>
      <c r="FA16" t="s">
        <v>270</v>
      </c>
      <c r="FB16" t="s">
        <v>267</v>
      </c>
      <c r="FC16" t="s">
        <v>267</v>
      </c>
      <c r="FD16" t="s">
        <v>267</v>
      </c>
      <c r="FE16" t="s">
        <v>267</v>
      </c>
      <c r="FF16" t="s">
        <v>267</v>
      </c>
      <c r="FG16" t="s">
        <v>269</v>
      </c>
      <c r="FH16" t="s">
        <v>269</v>
      </c>
      <c r="FI16" t="s">
        <v>269</v>
      </c>
      <c r="FJ16" t="s">
        <v>267</v>
      </c>
      <c r="FK16" t="s">
        <v>265</v>
      </c>
      <c r="FL16" t="s">
        <v>274</v>
      </c>
      <c r="FM16" t="s">
        <v>269</v>
      </c>
      <c r="FN16" t="s">
        <v>269</v>
      </c>
    </row>
    <row r="17" spans="1:170" x14ac:dyDescent="0.25">
      <c r="A17">
        <v>1</v>
      </c>
      <c r="B17">
        <v>1603832164</v>
      </c>
      <c r="C17">
        <v>0</v>
      </c>
      <c r="D17" t="s">
        <v>284</v>
      </c>
      <c r="E17" t="s">
        <v>285</v>
      </c>
      <c r="F17" t="s">
        <v>286</v>
      </c>
      <c r="G17" t="s">
        <v>287</v>
      </c>
      <c r="H17">
        <v>1603832156</v>
      </c>
      <c r="I17">
        <f t="shared" ref="I17:I61" si="0">BW17*AG17*(BS17-BT17)/(100*BL17*(1000-AG17*BS17))</f>
        <v>4.605308304757293E-3</v>
      </c>
      <c r="J17">
        <f t="shared" ref="J17:J61" si="1">BW17*AG17*(BR17-BQ17*(1000-AG17*BT17)/(1000-AG17*BS17))/(100*BL17)</f>
        <v>8.4615735843825473</v>
      </c>
      <c r="K17">
        <f t="shared" ref="K17:K61" si="2">BQ17 - IF(AG17&gt;1, J17*BL17*100/(AI17*CE17), 0)</f>
        <v>400.94796774193497</v>
      </c>
      <c r="L17">
        <f t="shared" ref="L17:L61" si="3">((R17-I17/2)*K17-J17)/(R17+I17/2)</f>
        <v>242.62702699779976</v>
      </c>
      <c r="M17">
        <f t="shared" ref="M17:M61" si="4">L17*(BX17+BY17)/1000</f>
        <v>24.710937891301942</v>
      </c>
      <c r="N17">
        <f t="shared" ref="N17:N61" si="5">(BQ17 - IF(AG17&gt;1, J17*BL17*100/(AI17*CE17), 0))*(BX17+BY17)/1000</f>
        <v>40.835518001069758</v>
      </c>
      <c r="O17">
        <f t="shared" ref="O17:O61" si="6">2/((1/Q17-1/P17)+SIGN(Q17)*SQRT((1/Q17-1/P17)*(1/Q17-1/P17) + 4*BM17/((BM17+1)*(BM17+1))*(2*1/Q17*1/P17-1/P17*1/P17)))</f>
        <v>0.10213744751987125</v>
      </c>
      <c r="P17">
        <f t="shared" ref="P17:P6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2.9590452327299896</v>
      </c>
      <c r="Q17">
        <f t="shared" ref="Q17:Q61" si="8">I17*(1000-(1000*0.61365*EXP(17.502*U17/(240.97+U17))/(BX17+BY17)+BS17)/2)/(1000*0.61365*EXP(17.502*U17/(240.97+U17))/(BX17+BY17)-BS17)</f>
        <v>0.10021854762426192</v>
      </c>
      <c r="R17">
        <f t="shared" ref="R17:R61" si="9">1/((BM17+1)/(O17/1.6)+1/(P17/1.37)) + BM17/((BM17+1)/(O17/1.6) + BM17/(P17/1.37))</f>
        <v>6.2805995035469797E-2</v>
      </c>
      <c r="S17">
        <f t="shared" ref="S17:S61" si="10">(BI17*BK17)</f>
        <v>214.76887107398633</v>
      </c>
      <c r="T17">
        <f t="shared" ref="T17:T61" si="11">(BZ17+(S17+2*0.95*0.0000000567*(((BZ17+$B$7)+273)^4-(BZ17+273)^4)-44100*I17)/(1.84*29.3*P17+8*0.95*0.0000000567*(BZ17+273)^3))</f>
        <v>37.009222585724537</v>
      </c>
      <c r="U17">
        <f t="shared" ref="U17:U61" si="12">($C$7*CA17+$D$7*CB17+$E$7*T17)</f>
        <v>36.347958064516099</v>
      </c>
      <c r="V17">
        <f t="shared" ref="V17:V61" si="13">0.61365*EXP(17.502*U17/(240.97+U17))</f>
        <v>6.0839238635484785</v>
      </c>
      <c r="W17">
        <f t="shared" ref="W17:W61" si="14">(X17/Y17*100)</f>
        <v>25.137748233600448</v>
      </c>
      <c r="X17">
        <f t="shared" ref="X17:X61" si="15">BS17*(BX17+BY17)/1000</f>
        <v>1.5798496973759868</v>
      </c>
      <c r="Y17">
        <f t="shared" ref="Y17:Y61" si="16">0.61365*EXP(17.502*BZ17/(240.97+BZ17))</f>
        <v>6.284770150033868</v>
      </c>
      <c r="Z17">
        <f t="shared" ref="Z17:Z61" si="17">(V17-BS17*(BX17+BY17)/1000)</f>
        <v>4.5040741661724919</v>
      </c>
      <c r="AA17">
        <f t="shared" ref="AA17:AA61" si="18">(-I17*44100)</f>
        <v>-203.09409623979661</v>
      </c>
      <c r="AB17">
        <f t="shared" ref="AB17:AB61" si="19">2*29.3*P17*0.92*(BZ17-U17)</f>
        <v>94.684527108771746</v>
      </c>
      <c r="AC17">
        <f t="shared" ref="AC17:AC61" si="20">2*0.95*0.0000000567*(((BZ17+$B$7)+273)^4-(U17+273)^4)</f>
        <v>7.593291367806958</v>
      </c>
      <c r="AD17">
        <f t="shared" ref="AD17:AD61" si="21">S17+AC17+AA17+AB17</f>
        <v>113.95259331076842</v>
      </c>
      <c r="AE17">
        <v>1</v>
      </c>
      <c r="AF17">
        <v>0</v>
      </c>
      <c r="AG17">
        <f t="shared" ref="AG17:AG61" si="22">IF(AE17*$H$13&gt;=AI17,1,(AI17/(AI17-AE17*$H$13)))</f>
        <v>1</v>
      </c>
      <c r="AH17">
        <f t="shared" ref="AH17:AH61" si="23">(AG17-1)*100</f>
        <v>0</v>
      </c>
      <c r="AI17">
        <f t="shared" ref="AI17:AI61" si="24">MAX(0,($B$13+$C$13*CE17)/(1+$D$13*CE17)*BX17/(BZ17+273)*$E$13)</f>
        <v>52047.830854327171</v>
      </c>
      <c r="AJ17" t="s">
        <v>288</v>
      </c>
      <c r="AK17">
        <v>715.47692307692296</v>
      </c>
      <c r="AL17">
        <v>3262.08</v>
      </c>
      <c r="AM17">
        <f t="shared" ref="AM17:AM61" si="25">AL17-AK17</f>
        <v>2546.603076923077</v>
      </c>
      <c r="AN17">
        <f t="shared" ref="AN17:AN61" si="26">AM17/AL17</f>
        <v>0.78066849277855754</v>
      </c>
      <c r="AO17">
        <v>-0.57774747981622299</v>
      </c>
      <c r="AP17" t="s">
        <v>289</v>
      </c>
      <c r="AQ17">
        <v>1407.6079999999999</v>
      </c>
      <c r="AR17">
        <v>1755.68</v>
      </c>
      <c r="AS17">
        <f t="shared" ref="AS17:AS61" si="27">1-AQ17/AR17</f>
        <v>0.19825480725416933</v>
      </c>
      <c r="AT17">
        <v>0.5</v>
      </c>
      <c r="AU17">
        <f t="shared" ref="AU17:AU61" si="28">BI17</f>
        <v>1095.889026553559</v>
      </c>
      <c r="AV17">
        <f t="shared" ref="AV17:AV61" si="29">J17</f>
        <v>8.4615735843825473</v>
      </c>
      <c r="AW17">
        <f t="shared" ref="AW17:AW61" si="30">AS17*AT17*AU17</f>
        <v>108.63263386566754</v>
      </c>
      <c r="AX17">
        <f t="shared" ref="AX17:AX61" si="31">BC17/AR17</f>
        <v>0.53461906497767253</v>
      </c>
      <c r="AY17">
        <f t="shared" ref="AY17:AY61" si="32">(AV17-AO17)/AU17</f>
        <v>8.2483908910251265E-3</v>
      </c>
      <c r="AZ17">
        <f t="shared" ref="AZ17:AZ61" si="33">(AL17-AR17)/AR17</f>
        <v>0.85801512804155644</v>
      </c>
      <c r="BA17" t="s">
        <v>290</v>
      </c>
      <c r="BB17">
        <v>817.06</v>
      </c>
      <c r="BC17">
        <f t="shared" ref="BC17:BC61" si="34">AR17-BB17</f>
        <v>938.62000000000012</v>
      </c>
      <c r="BD17">
        <f t="shared" ref="BD17:BD61" si="35">(AR17-AQ17)/(AR17-BB17)</f>
        <v>0.37083377724744848</v>
      </c>
      <c r="BE17">
        <f t="shared" ref="BE17:BE61" si="36">(AL17-AR17)/(AL17-BB17)</f>
        <v>0.61610947967705776</v>
      </c>
      <c r="BF17">
        <f t="shared" ref="BF17:BF61" si="37">(AR17-AQ17)/(AR17-AK17)</f>
        <v>0.33461927552608078</v>
      </c>
      <c r="BG17">
        <f t="shared" ref="BG17:BG61" si="38">(AL17-AR17)/(AL17-AK17)</f>
        <v>0.59153309506721463</v>
      </c>
      <c r="BH17">
        <f t="shared" ref="BH17:BH61" si="39">$B$11*CF17+$C$11*CG17+$F$11*CH17*(1-CK17)</f>
        <v>1300.0048387096799</v>
      </c>
      <c r="BI17">
        <f t="shared" ref="BI17:BI61" si="40">BH17*BJ17</f>
        <v>1095.889026553559</v>
      </c>
      <c r="BJ17">
        <f t="shared" ref="BJ17:BJ61" si="41">($B$11*$D$9+$C$11*$D$9+$F$11*((CU17+CM17)/MAX(CU17+CM17+CV17, 0.1)*$I$9+CV17/MAX(CU17+CM17+CV17, 0.1)*$J$9))/($B$11+$C$11+$F$11)</f>
        <v>0.84298842121332707</v>
      </c>
      <c r="BK17">
        <f t="shared" ref="BK17:BK61" si="42">($B$11*$K$9+$C$11*$K$9+$F$11*((CU17+CM17)/MAX(CU17+CM17+CV17, 0.1)*$P$9+CV17/MAX(CU17+CM17+CV17, 0.1)*$Q$9))/($B$11+$C$11+$F$11)</f>
        <v>0.19597684242665422</v>
      </c>
      <c r="BL17">
        <v>6</v>
      </c>
      <c r="BM17">
        <v>0.5</v>
      </c>
      <c r="BN17" t="s">
        <v>291</v>
      </c>
      <c r="BO17">
        <v>2</v>
      </c>
      <c r="BP17">
        <v>1603832156</v>
      </c>
      <c r="BQ17">
        <v>400.94796774193497</v>
      </c>
      <c r="BR17">
        <v>413.316967741935</v>
      </c>
      <c r="BS17">
        <v>15.5119258064516</v>
      </c>
      <c r="BT17">
        <v>10.071577419354799</v>
      </c>
      <c r="BU17">
        <v>398.43290322580702</v>
      </c>
      <c r="BV17">
        <v>15.578929032258101</v>
      </c>
      <c r="BW17">
        <v>500.027290322581</v>
      </c>
      <c r="BX17">
        <v>101.74738709677401</v>
      </c>
      <c r="BY17">
        <v>0.100037722580645</v>
      </c>
      <c r="BZ17">
        <v>36.941487096774203</v>
      </c>
      <c r="CA17">
        <v>36.347958064516099</v>
      </c>
      <c r="CB17">
        <v>999.9</v>
      </c>
      <c r="CC17">
        <v>0</v>
      </c>
      <c r="CD17">
        <v>0</v>
      </c>
      <c r="CE17">
        <v>9994.4709677419396</v>
      </c>
      <c r="CF17">
        <v>0</v>
      </c>
      <c r="CG17">
        <v>1163.2674193548401</v>
      </c>
      <c r="CH17">
        <v>1300.0048387096799</v>
      </c>
      <c r="CI17">
        <v>0.90000125806451603</v>
      </c>
      <c r="CJ17">
        <v>9.9998690322580602E-2</v>
      </c>
      <c r="CK17">
        <v>0</v>
      </c>
      <c r="CL17">
        <v>1410.1135483871001</v>
      </c>
      <c r="CM17">
        <v>4.9997499999999997</v>
      </c>
      <c r="CN17">
        <v>18231.403225806502</v>
      </c>
      <c r="CO17">
        <v>11305.1161290323</v>
      </c>
      <c r="CP17">
        <v>49.481774193548397</v>
      </c>
      <c r="CQ17">
        <v>52.012</v>
      </c>
      <c r="CR17">
        <v>50.406999999999996</v>
      </c>
      <c r="CS17">
        <v>51.870870967741901</v>
      </c>
      <c r="CT17">
        <v>51.356709677419303</v>
      </c>
      <c r="CU17">
        <v>1165.5061290322601</v>
      </c>
      <c r="CV17">
        <v>129.49870967741899</v>
      </c>
      <c r="CW17">
        <v>0</v>
      </c>
      <c r="CX17">
        <v>319.5</v>
      </c>
      <c r="CY17">
        <v>0</v>
      </c>
      <c r="CZ17">
        <v>1407.6079999999999</v>
      </c>
      <c r="DA17">
        <v>-230.143846511063</v>
      </c>
      <c r="DB17">
        <v>-2980.5615431698602</v>
      </c>
      <c r="DC17">
        <v>18198.62</v>
      </c>
      <c r="DD17">
        <v>15</v>
      </c>
      <c r="DE17">
        <v>0</v>
      </c>
      <c r="DF17" t="s">
        <v>292</v>
      </c>
      <c r="DG17">
        <v>1603752008</v>
      </c>
      <c r="DH17">
        <v>1603752025.5</v>
      </c>
      <c r="DI17">
        <v>0</v>
      </c>
      <c r="DJ17">
        <v>-1.7000000000000001E-2</v>
      </c>
      <c r="DK17">
        <v>-5.0000000000000001E-3</v>
      </c>
      <c r="DL17">
        <v>2.5150000000000001</v>
      </c>
      <c r="DM17">
        <v>-6.7000000000000004E-2</v>
      </c>
      <c r="DN17">
        <v>400</v>
      </c>
      <c r="DO17">
        <v>4</v>
      </c>
      <c r="DP17">
        <v>0.27</v>
      </c>
      <c r="DQ17">
        <v>0.02</v>
      </c>
      <c r="DR17">
        <v>8.5035017981594798</v>
      </c>
      <c r="DS17">
        <v>-3.4146409960481701</v>
      </c>
      <c r="DT17">
        <v>0.24677703532360501</v>
      </c>
      <c r="DU17">
        <v>0</v>
      </c>
      <c r="DV17">
        <v>-12.388533333333299</v>
      </c>
      <c r="DW17">
        <v>4.8585931034483201</v>
      </c>
      <c r="DX17">
        <v>0.35095078793978401</v>
      </c>
      <c r="DY17">
        <v>0</v>
      </c>
      <c r="DZ17">
        <v>5.4483306666666698</v>
      </c>
      <c r="EA17">
        <v>-1.92853161290321</v>
      </c>
      <c r="EB17">
        <v>0.139107448445038</v>
      </c>
      <c r="EC17">
        <v>0</v>
      </c>
      <c r="ED17">
        <v>0</v>
      </c>
      <c r="EE17">
        <v>3</v>
      </c>
      <c r="EF17" t="s">
        <v>293</v>
      </c>
      <c r="EG17">
        <v>100</v>
      </c>
      <c r="EH17">
        <v>100</v>
      </c>
      <c r="EI17">
        <v>2.5150000000000001</v>
      </c>
      <c r="EJ17">
        <v>-6.7000000000000004E-2</v>
      </c>
      <c r="EK17">
        <v>2.5150000000000001</v>
      </c>
      <c r="EL17">
        <v>0</v>
      </c>
      <c r="EM17">
        <v>0</v>
      </c>
      <c r="EN17">
        <v>0</v>
      </c>
      <c r="EO17">
        <v>-6.7000000000000004E-2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1335.9</v>
      </c>
      <c r="EX17">
        <v>1335.6</v>
      </c>
      <c r="EY17">
        <v>2</v>
      </c>
      <c r="EZ17">
        <v>491.89100000000002</v>
      </c>
      <c r="FA17">
        <v>474.863</v>
      </c>
      <c r="FB17">
        <v>35.569600000000001</v>
      </c>
      <c r="FC17">
        <v>33.242600000000003</v>
      </c>
      <c r="FD17">
        <v>30.001300000000001</v>
      </c>
      <c r="FE17">
        <v>32.9846</v>
      </c>
      <c r="FF17">
        <v>32.943199999999997</v>
      </c>
      <c r="FG17">
        <v>23.549600000000002</v>
      </c>
      <c r="FH17">
        <v>0</v>
      </c>
      <c r="FI17">
        <v>100</v>
      </c>
      <c r="FJ17">
        <v>-999.9</v>
      </c>
      <c r="FK17">
        <v>412.31400000000002</v>
      </c>
      <c r="FL17">
        <v>10.426</v>
      </c>
      <c r="FM17">
        <v>101.477</v>
      </c>
      <c r="FN17">
        <v>100.88800000000001</v>
      </c>
    </row>
    <row r="18" spans="1:170" x14ac:dyDescent="0.25">
      <c r="A18">
        <v>2</v>
      </c>
      <c r="B18">
        <v>1603832284.5999999</v>
      </c>
      <c r="C18">
        <v>120.59999990463299</v>
      </c>
      <c r="D18" t="s">
        <v>294</v>
      </c>
      <c r="E18" t="s">
        <v>295</v>
      </c>
      <c r="F18" t="s">
        <v>286</v>
      </c>
      <c r="G18" t="s">
        <v>287</v>
      </c>
      <c r="H18">
        <v>1603832276.5999999</v>
      </c>
      <c r="I18">
        <f t="shared" si="0"/>
        <v>2.501726864801399E-3</v>
      </c>
      <c r="J18">
        <f t="shared" si="1"/>
        <v>-1.9090703975169914</v>
      </c>
      <c r="K18">
        <f t="shared" si="2"/>
        <v>49.609422580645202</v>
      </c>
      <c r="L18">
        <f t="shared" si="3"/>
        <v>106.51304951734458</v>
      </c>
      <c r="M18">
        <f t="shared" si="4"/>
        <v>10.846196019732385</v>
      </c>
      <c r="N18">
        <f t="shared" si="5"/>
        <v>5.0517145474066627</v>
      </c>
      <c r="O18">
        <f t="shared" si="6"/>
        <v>4.8563380665898701E-2</v>
      </c>
      <c r="P18">
        <f t="shared" si="7"/>
        <v>2.9609128566535086</v>
      </c>
      <c r="Q18">
        <f t="shared" si="8"/>
        <v>4.8125184288705179E-2</v>
      </c>
      <c r="R18">
        <f t="shared" si="9"/>
        <v>3.0117280715692522E-2</v>
      </c>
      <c r="S18">
        <f t="shared" si="10"/>
        <v>214.77570093635697</v>
      </c>
      <c r="T18">
        <f t="shared" si="11"/>
        <v>37.982023114450953</v>
      </c>
      <c r="U18">
        <f t="shared" si="12"/>
        <v>37.309390322580597</v>
      </c>
      <c r="V18">
        <f t="shared" si="13"/>
        <v>6.4121351289672717</v>
      </c>
      <c r="W18">
        <f t="shared" si="14"/>
        <v>20.504708970655869</v>
      </c>
      <c r="X18">
        <f t="shared" si="15"/>
        <v>1.3196073158749002</v>
      </c>
      <c r="Y18">
        <f t="shared" si="16"/>
        <v>6.435630555709813</v>
      </c>
      <c r="Z18">
        <f t="shared" si="17"/>
        <v>5.0925278130923717</v>
      </c>
      <c r="AA18">
        <f t="shared" si="18"/>
        <v>-110.3261547377417</v>
      </c>
      <c r="AB18">
        <f t="shared" si="19"/>
        <v>10.72293146875964</v>
      </c>
      <c r="AC18">
        <f t="shared" si="20"/>
        <v>0.86521668286502373</v>
      </c>
      <c r="AD18">
        <f t="shared" si="21"/>
        <v>116.03769435023993</v>
      </c>
      <c r="AE18">
        <v>1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52027.319251596971</v>
      </c>
      <c r="AJ18" t="s">
        <v>288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903.07353846153796</v>
      </c>
      <c r="AR18">
        <v>1039.77</v>
      </c>
      <c r="AS18">
        <f t="shared" si="27"/>
        <v>0.13146797997486181</v>
      </c>
      <c r="AT18">
        <v>0.5</v>
      </c>
      <c r="AU18">
        <f t="shared" si="28"/>
        <v>1095.9221330052071</v>
      </c>
      <c r="AV18">
        <f t="shared" si="29"/>
        <v>-1.9090703975169914</v>
      </c>
      <c r="AW18">
        <f t="shared" si="30"/>
        <v>72.039334517968214</v>
      </c>
      <c r="AX18">
        <f t="shared" si="31"/>
        <v>0.24936283985881491</v>
      </c>
      <c r="AY18">
        <f t="shared" si="32"/>
        <v>-1.2147969984418981E-3</v>
      </c>
      <c r="AZ18">
        <f t="shared" si="33"/>
        <v>2.137309212614328</v>
      </c>
      <c r="BA18" t="s">
        <v>297</v>
      </c>
      <c r="BB18">
        <v>780.49</v>
      </c>
      <c r="BC18">
        <f t="shared" si="34"/>
        <v>259.27999999999997</v>
      </c>
      <c r="BD18">
        <f t="shared" si="35"/>
        <v>0.52721560297154435</v>
      </c>
      <c r="BE18">
        <f t="shared" si="36"/>
        <v>0.89551859896276176</v>
      </c>
      <c r="BF18">
        <f t="shared" si="37"/>
        <v>0.42152136837286447</v>
      </c>
      <c r="BG18">
        <f t="shared" si="38"/>
        <v>0.87265660681015789</v>
      </c>
      <c r="BH18">
        <f t="shared" si="39"/>
        <v>1300.0438709677401</v>
      </c>
      <c r="BI18">
        <f t="shared" si="40"/>
        <v>1095.9221330052071</v>
      </c>
      <c r="BJ18">
        <f t="shared" si="41"/>
        <v>0.84298857713887254</v>
      </c>
      <c r="BK18">
        <f t="shared" si="42"/>
        <v>0.19597715427774512</v>
      </c>
      <c r="BL18">
        <v>6</v>
      </c>
      <c r="BM18">
        <v>0.5</v>
      </c>
      <c r="BN18" t="s">
        <v>291</v>
      </c>
      <c r="BO18">
        <v>2</v>
      </c>
      <c r="BP18">
        <v>1603832276.5999999</v>
      </c>
      <c r="BQ18">
        <v>49.609422580645202</v>
      </c>
      <c r="BR18">
        <v>47.467574193548401</v>
      </c>
      <c r="BS18">
        <v>12.9589580645161</v>
      </c>
      <c r="BT18">
        <v>9.9959348387096796</v>
      </c>
      <c r="BU18">
        <v>47.094425806451603</v>
      </c>
      <c r="BV18">
        <v>13.0259612903226</v>
      </c>
      <c r="BW18">
        <v>500.02451612903201</v>
      </c>
      <c r="BX18">
        <v>101.729774193548</v>
      </c>
      <c r="BY18">
        <v>9.9964687096774196E-2</v>
      </c>
      <c r="BZ18">
        <v>37.376564516129001</v>
      </c>
      <c r="CA18">
        <v>37.309390322580597</v>
      </c>
      <c r="CB18">
        <v>999.9</v>
      </c>
      <c r="CC18">
        <v>0</v>
      </c>
      <c r="CD18">
        <v>0</v>
      </c>
      <c r="CE18">
        <v>10006.7925806452</v>
      </c>
      <c r="CF18">
        <v>0</v>
      </c>
      <c r="CG18">
        <v>1170.3909677419399</v>
      </c>
      <c r="CH18">
        <v>1300.0438709677401</v>
      </c>
      <c r="CI18">
        <v>0.89999477419354801</v>
      </c>
      <c r="CJ18">
        <v>0.100005222580645</v>
      </c>
      <c r="CK18">
        <v>0</v>
      </c>
      <c r="CL18">
        <v>903.270451612903</v>
      </c>
      <c r="CM18">
        <v>4.9997499999999997</v>
      </c>
      <c r="CN18">
        <v>11768.916129032301</v>
      </c>
      <c r="CO18">
        <v>11305.435483871001</v>
      </c>
      <c r="CP18">
        <v>49.235774193548401</v>
      </c>
      <c r="CQ18">
        <v>51.578258064516099</v>
      </c>
      <c r="CR18">
        <v>50.012</v>
      </c>
      <c r="CS18">
        <v>51.436999999999998</v>
      </c>
      <c r="CT18">
        <v>51.137</v>
      </c>
      <c r="CU18">
        <v>1165.53451612903</v>
      </c>
      <c r="CV18">
        <v>129.50935483871001</v>
      </c>
      <c r="CW18">
        <v>0</v>
      </c>
      <c r="CX18">
        <v>119.59999990463299</v>
      </c>
      <c r="CY18">
        <v>0</v>
      </c>
      <c r="CZ18">
        <v>903.07353846153796</v>
      </c>
      <c r="DA18">
        <v>-54.725470113020997</v>
      </c>
      <c r="DB18">
        <v>-709.45299193534697</v>
      </c>
      <c r="DC18">
        <v>11765.7961538462</v>
      </c>
      <c r="DD18">
        <v>15</v>
      </c>
      <c r="DE18">
        <v>0</v>
      </c>
      <c r="DF18" t="s">
        <v>292</v>
      </c>
      <c r="DG18">
        <v>1603752008</v>
      </c>
      <c r="DH18">
        <v>1603752025.5</v>
      </c>
      <c r="DI18">
        <v>0</v>
      </c>
      <c r="DJ18">
        <v>-1.7000000000000001E-2</v>
      </c>
      <c r="DK18">
        <v>-5.0000000000000001E-3</v>
      </c>
      <c r="DL18">
        <v>2.5150000000000001</v>
      </c>
      <c r="DM18">
        <v>-6.7000000000000004E-2</v>
      </c>
      <c r="DN18">
        <v>400</v>
      </c>
      <c r="DO18">
        <v>4</v>
      </c>
      <c r="DP18">
        <v>0.27</v>
      </c>
      <c r="DQ18">
        <v>0.02</v>
      </c>
      <c r="DR18">
        <v>-1.90704086990015</v>
      </c>
      <c r="DS18">
        <v>-0.20388563391598999</v>
      </c>
      <c r="DT18">
        <v>2.2087637465409302E-2</v>
      </c>
      <c r="DU18">
        <v>1</v>
      </c>
      <c r="DV18">
        <v>2.1433646666666699</v>
      </c>
      <c r="DW18">
        <v>0.24623626251390801</v>
      </c>
      <c r="DX18">
        <v>2.6355665644326998E-2</v>
      </c>
      <c r="DY18">
        <v>0</v>
      </c>
      <c r="DZ18">
        <v>2.96163833333333</v>
      </c>
      <c r="EA18">
        <v>-0.30586278086763702</v>
      </c>
      <c r="EB18">
        <v>2.2089871296340501E-2</v>
      </c>
      <c r="EC18">
        <v>0</v>
      </c>
      <c r="ED18">
        <v>1</v>
      </c>
      <c r="EE18">
        <v>3</v>
      </c>
      <c r="EF18" t="s">
        <v>298</v>
      </c>
      <c r="EG18">
        <v>100</v>
      </c>
      <c r="EH18">
        <v>100</v>
      </c>
      <c r="EI18">
        <v>2.5150000000000001</v>
      </c>
      <c r="EJ18">
        <v>-6.7000000000000004E-2</v>
      </c>
      <c r="EK18">
        <v>2.5150000000000001</v>
      </c>
      <c r="EL18">
        <v>0</v>
      </c>
      <c r="EM18">
        <v>0</v>
      </c>
      <c r="EN18">
        <v>0</v>
      </c>
      <c r="EO18">
        <v>-6.7000000000000004E-2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1337.9</v>
      </c>
      <c r="EX18">
        <v>1337.7</v>
      </c>
      <c r="EY18">
        <v>2</v>
      </c>
      <c r="EZ18">
        <v>490.9</v>
      </c>
      <c r="FA18">
        <v>472.94400000000002</v>
      </c>
      <c r="FB18">
        <v>35.903199999999998</v>
      </c>
      <c r="FC18">
        <v>33.5899</v>
      </c>
      <c r="FD18">
        <v>30.001300000000001</v>
      </c>
      <c r="FE18">
        <v>33.290500000000002</v>
      </c>
      <c r="FF18">
        <v>33.241700000000002</v>
      </c>
      <c r="FG18">
        <v>6.8297600000000003</v>
      </c>
      <c r="FH18">
        <v>0</v>
      </c>
      <c r="FI18">
        <v>100</v>
      </c>
      <c r="FJ18">
        <v>-999.9</v>
      </c>
      <c r="FK18">
        <v>47.599699999999999</v>
      </c>
      <c r="FL18">
        <v>15.1684</v>
      </c>
      <c r="FM18">
        <v>101.423</v>
      </c>
      <c r="FN18">
        <v>100.83</v>
      </c>
    </row>
    <row r="19" spans="1:170" x14ac:dyDescent="0.25">
      <c r="A19">
        <v>3</v>
      </c>
      <c r="B19">
        <v>1603832376.0999999</v>
      </c>
      <c r="C19">
        <v>212.09999990463299</v>
      </c>
      <c r="D19" t="s">
        <v>299</v>
      </c>
      <c r="E19" t="s">
        <v>300</v>
      </c>
      <c r="F19" t="s">
        <v>286</v>
      </c>
      <c r="G19" t="s">
        <v>287</v>
      </c>
      <c r="H19">
        <v>1603832368.0999999</v>
      </c>
      <c r="I19">
        <f t="shared" si="0"/>
        <v>2.2323095861184702E-3</v>
      </c>
      <c r="J19">
        <f t="shared" si="1"/>
        <v>-1.2945878585988695</v>
      </c>
      <c r="K19">
        <f t="shared" si="2"/>
        <v>79.771935483871005</v>
      </c>
      <c r="L19">
        <f t="shared" si="3"/>
        <v>120.46068821054449</v>
      </c>
      <c r="M19">
        <f t="shared" si="4"/>
        <v>12.267111905270877</v>
      </c>
      <c r="N19">
        <f t="shared" si="5"/>
        <v>8.123573541023779</v>
      </c>
      <c r="O19">
        <f t="shared" si="6"/>
        <v>4.2405517895390987E-2</v>
      </c>
      <c r="P19">
        <f t="shared" si="7"/>
        <v>2.960177059824435</v>
      </c>
      <c r="Q19">
        <f t="shared" si="8"/>
        <v>4.2070907665119998E-2</v>
      </c>
      <c r="R19">
        <f t="shared" si="9"/>
        <v>2.6324160465930547E-2</v>
      </c>
      <c r="S19">
        <f t="shared" si="10"/>
        <v>214.7728111005213</v>
      </c>
      <c r="T19">
        <f t="shared" si="11"/>
        <v>38.175230862399886</v>
      </c>
      <c r="U19">
        <f t="shared" si="12"/>
        <v>37.497267741935502</v>
      </c>
      <c r="V19">
        <f t="shared" si="13"/>
        <v>6.478036578845038</v>
      </c>
      <c r="W19">
        <f t="shared" si="14"/>
        <v>19.762067824014785</v>
      </c>
      <c r="X19">
        <f t="shared" si="15"/>
        <v>1.2804415161544469</v>
      </c>
      <c r="Y19">
        <f t="shared" si="16"/>
        <v>6.479289149076088</v>
      </c>
      <c r="Z19">
        <f t="shared" si="17"/>
        <v>5.1975950626905911</v>
      </c>
      <c r="AA19">
        <f t="shared" si="18"/>
        <v>-98.444852747824541</v>
      </c>
      <c r="AB19">
        <f t="shared" si="19"/>
        <v>0.56731338821428978</v>
      </c>
      <c r="AC19">
        <f t="shared" si="20"/>
        <v>4.5856125660451691E-2</v>
      </c>
      <c r="AD19">
        <f t="shared" si="21"/>
        <v>116.94112786657151</v>
      </c>
      <c r="AE19">
        <v>1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51985.806005418075</v>
      </c>
      <c r="AJ19" t="s">
        <v>288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856.27103846153898</v>
      </c>
      <c r="AR19">
        <v>957.35</v>
      </c>
      <c r="AS19">
        <f t="shared" si="27"/>
        <v>0.10558203534596655</v>
      </c>
      <c r="AT19">
        <v>0.5</v>
      </c>
      <c r="AU19">
        <f t="shared" si="28"/>
        <v>1095.9089039729133</v>
      </c>
      <c r="AV19">
        <f t="shared" si="29"/>
        <v>-1.2945878585988695</v>
      </c>
      <c r="AW19">
        <f t="shared" si="30"/>
        <v>57.854146317613797</v>
      </c>
      <c r="AX19">
        <f t="shared" si="31"/>
        <v>0.23474173499764978</v>
      </c>
      <c r="AY19">
        <f t="shared" si="32"/>
        <v>-6.5410580768523812E-4</v>
      </c>
      <c r="AZ19">
        <f t="shared" si="33"/>
        <v>2.407405859925837</v>
      </c>
      <c r="BA19" t="s">
        <v>302</v>
      </c>
      <c r="BB19">
        <v>732.62</v>
      </c>
      <c r="BC19">
        <f t="shared" si="34"/>
        <v>224.73000000000002</v>
      </c>
      <c r="BD19">
        <f t="shared" si="35"/>
        <v>0.44977956453727153</v>
      </c>
      <c r="BE19">
        <f t="shared" si="36"/>
        <v>0.91115495006839409</v>
      </c>
      <c r="BF19">
        <f t="shared" si="37"/>
        <v>0.41790083801103339</v>
      </c>
      <c r="BG19">
        <f t="shared" si="38"/>
        <v>0.90502128929518177</v>
      </c>
      <c r="BH19">
        <f t="shared" si="39"/>
        <v>1300.0283870967701</v>
      </c>
      <c r="BI19">
        <f t="shared" si="40"/>
        <v>1095.9089039729133</v>
      </c>
      <c r="BJ19">
        <f t="shared" si="41"/>
        <v>0.8429884415218829</v>
      </c>
      <c r="BK19">
        <f t="shared" si="42"/>
        <v>0.1959768830437659</v>
      </c>
      <c r="BL19">
        <v>6</v>
      </c>
      <c r="BM19">
        <v>0.5</v>
      </c>
      <c r="BN19" t="s">
        <v>291</v>
      </c>
      <c r="BO19">
        <v>2</v>
      </c>
      <c r="BP19">
        <v>1603832368.0999999</v>
      </c>
      <c r="BQ19">
        <v>79.771935483871005</v>
      </c>
      <c r="BR19">
        <v>78.432151612903198</v>
      </c>
      <c r="BS19">
        <v>12.5736903225806</v>
      </c>
      <c r="BT19">
        <v>9.9286616129032303</v>
      </c>
      <c r="BU19">
        <v>77.256935483871004</v>
      </c>
      <c r="BV19">
        <v>12.6406903225806</v>
      </c>
      <c r="BW19">
        <v>500.01148387096799</v>
      </c>
      <c r="BX19">
        <v>101.735</v>
      </c>
      <c r="BY19">
        <v>9.9981083870967796E-2</v>
      </c>
      <c r="BZ19">
        <v>37.500822580645199</v>
      </c>
      <c r="CA19">
        <v>37.497267741935502</v>
      </c>
      <c r="CB19">
        <v>999.9</v>
      </c>
      <c r="CC19">
        <v>0</v>
      </c>
      <c r="CD19">
        <v>0</v>
      </c>
      <c r="CE19">
        <v>10002.105161290299</v>
      </c>
      <c r="CF19">
        <v>0</v>
      </c>
      <c r="CG19">
        <v>1175.8267741935499</v>
      </c>
      <c r="CH19">
        <v>1300.0283870967701</v>
      </c>
      <c r="CI19">
        <v>0.90000187096774198</v>
      </c>
      <c r="CJ19">
        <v>9.99981129032258E-2</v>
      </c>
      <c r="CK19">
        <v>0</v>
      </c>
      <c r="CL19">
        <v>856.38045161290302</v>
      </c>
      <c r="CM19">
        <v>4.9997499999999997</v>
      </c>
      <c r="CN19">
        <v>11149.777419354799</v>
      </c>
      <c r="CO19">
        <v>11305.3096774194</v>
      </c>
      <c r="CP19">
        <v>49.066064516129003</v>
      </c>
      <c r="CQ19">
        <v>51.378999999999998</v>
      </c>
      <c r="CR19">
        <v>49.811999999999998</v>
      </c>
      <c r="CS19">
        <v>51.29</v>
      </c>
      <c r="CT19">
        <v>51.027999999999999</v>
      </c>
      <c r="CU19">
        <v>1165.5264516129</v>
      </c>
      <c r="CV19">
        <v>129.50193548387099</v>
      </c>
      <c r="CW19">
        <v>0</v>
      </c>
      <c r="CX19">
        <v>90.899999856948895</v>
      </c>
      <c r="CY19">
        <v>0</v>
      </c>
      <c r="CZ19">
        <v>856.27103846153898</v>
      </c>
      <c r="DA19">
        <v>-11.890632488067601</v>
      </c>
      <c r="DB19">
        <v>-164.43760681657901</v>
      </c>
      <c r="DC19">
        <v>11148.1384615385</v>
      </c>
      <c r="DD19">
        <v>15</v>
      </c>
      <c r="DE19">
        <v>0</v>
      </c>
      <c r="DF19" t="s">
        <v>292</v>
      </c>
      <c r="DG19">
        <v>1603752008</v>
      </c>
      <c r="DH19">
        <v>1603752025.5</v>
      </c>
      <c r="DI19">
        <v>0</v>
      </c>
      <c r="DJ19">
        <v>-1.7000000000000001E-2</v>
      </c>
      <c r="DK19">
        <v>-5.0000000000000001E-3</v>
      </c>
      <c r="DL19">
        <v>2.5150000000000001</v>
      </c>
      <c r="DM19">
        <v>-6.7000000000000004E-2</v>
      </c>
      <c r="DN19">
        <v>400</v>
      </c>
      <c r="DO19">
        <v>4</v>
      </c>
      <c r="DP19">
        <v>0.27</v>
      </c>
      <c r="DQ19">
        <v>0.02</v>
      </c>
      <c r="DR19">
        <v>-1.2905871988770701</v>
      </c>
      <c r="DS19">
        <v>-2.1178421223256201E-2</v>
      </c>
      <c r="DT19">
        <v>1.1617097018001701E-2</v>
      </c>
      <c r="DU19">
        <v>1</v>
      </c>
      <c r="DV19">
        <v>1.3375396666666699</v>
      </c>
      <c r="DW19">
        <v>6.6376952169078698E-2</v>
      </c>
      <c r="DX19">
        <v>1.7188337612721299E-2</v>
      </c>
      <c r="DY19">
        <v>1</v>
      </c>
      <c r="DZ19">
        <v>2.6458043333333299</v>
      </c>
      <c r="EA19">
        <v>-0.19615528364850501</v>
      </c>
      <c r="EB19">
        <v>1.41935047782036E-2</v>
      </c>
      <c r="EC19">
        <v>1</v>
      </c>
      <c r="ED19">
        <v>3</v>
      </c>
      <c r="EE19">
        <v>3</v>
      </c>
      <c r="EF19" t="s">
        <v>303</v>
      </c>
      <c r="EG19">
        <v>100</v>
      </c>
      <c r="EH19">
        <v>100</v>
      </c>
      <c r="EI19">
        <v>2.5150000000000001</v>
      </c>
      <c r="EJ19">
        <v>-6.7000000000000004E-2</v>
      </c>
      <c r="EK19">
        <v>2.5150000000000001</v>
      </c>
      <c r="EL19">
        <v>0</v>
      </c>
      <c r="EM19">
        <v>0</v>
      </c>
      <c r="EN19">
        <v>0</v>
      </c>
      <c r="EO19">
        <v>-6.7000000000000004E-2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1339.5</v>
      </c>
      <c r="EX19">
        <v>1339.2</v>
      </c>
      <c r="EY19">
        <v>2</v>
      </c>
      <c r="EZ19">
        <v>491.23899999999998</v>
      </c>
      <c r="FA19">
        <v>472.38900000000001</v>
      </c>
      <c r="FB19">
        <v>36.136200000000002</v>
      </c>
      <c r="FC19">
        <v>33.840000000000003</v>
      </c>
      <c r="FD19">
        <v>30.000900000000001</v>
      </c>
      <c r="FE19">
        <v>33.519300000000001</v>
      </c>
      <c r="FF19">
        <v>33.461199999999998</v>
      </c>
      <c r="FG19">
        <v>8.2523400000000002</v>
      </c>
      <c r="FH19">
        <v>0</v>
      </c>
      <c r="FI19">
        <v>100</v>
      </c>
      <c r="FJ19">
        <v>-999.9</v>
      </c>
      <c r="FK19">
        <v>78.448599999999999</v>
      </c>
      <c r="FL19">
        <v>12.884399999999999</v>
      </c>
      <c r="FM19">
        <v>101.386</v>
      </c>
      <c r="FN19">
        <v>100.785</v>
      </c>
    </row>
    <row r="20" spans="1:170" x14ac:dyDescent="0.25">
      <c r="A20">
        <v>4</v>
      </c>
      <c r="B20">
        <v>1603832447.0999999</v>
      </c>
      <c r="C20">
        <v>283.09999990463302</v>
      </c>
      <c r="D20" t="s">
        <v>304</v>
      </c>
      <c r="E20" t="s">
        <v>305</v>
      </c>
      <c r="F20" t="s">
        <v>286</v>
      </c>
      <c r="G20" t="s">
        <v>287</v>
      </c>
      <c r="H20">
        <v>1603832439.3499999</v>
      </c>
      <c r="I20">
        <f t="shared" si="0"/>
        <v>2.1201786741315777E-3</v>
      </c>
      <c r="J20">
        <f t="shared" si="1"/>
        <v>-0.99412838332099773</v>
      </c>
      <c r="K20">
        <f t="shared" si="2"/>
        <v>99.614903333333402</v>
      </c>
      <c r="L20">
        <f t="shared" si="3"/>
        <v>130.14222839115152</v>
      </c>
      <c r="M20">
        <f t="shared" si="4"/>
        <v>13.252518708354451</v>
      </c>
      <c r="N20">
        <f t="shared" si="5"/>
        <v>10.143889392212674</v>
      </c>
      <c r="O20">
        <f t="shared" si="6"/>
        <v>3.9588934490489669E-2</v>
      </c>
      <c r="P20">
        <f t="shared" si="7"/>
        <v>2.9587519586942737</v>
      </c>
      <c r="Q20">
        <f t="shared" si="8"/>
        <v>3.9296993378249163E-2</v>
      </c>
      <c r="R20">
        <f t="shared" si="9"/>
        <v>2.4586671005189475E-2</v>
      </c>
      <c r="S20">
        <f t="shared" si="10"/>
        <v>214.76937486004516</v>
      </c>
      <c r="T20">
        <f t="shared" si="11"/>
        <v>38.358761344854855</v>
      </c>
      <c r="U20">
        <f t="shared" si="12"/>
        <v>37.682113333333298</v>
      </c>
      <c r="V20">
        <f t="shared" si="13"/>
        <v>6.5434474742457533</v>
      </c>
      <c r="W20">
        <f t="shared" si="14"/>
        <v>19.282172008909175</v>
      </c>
      <c r="X20">
        <f t="shared" si="15"/>
        <v>1.2598940429955852</v>
      </c>
      <c r="Y20">
        <f t="shared" si="16"/>
        <v>6.5339840470952186</v>
      </c>
      <c r="Z20">
        <f t="shared" si="17"/>
        <v>5.2835534312501684</v>
      </c>
      <c r="AA20">
        <f t="shared" si="18"/>
        <v>-93.499879529202573</v>
      </c>
      <c r="AB20">
        <f t="shared" si="19"/>
        <v>-4.249937663753613</v>
      </c>
      <c r="AC20">
        <f t="shared" si="20"/>
        <v>-0.34425328644915276</v>
      </c>
      <c r="AD20">
        <f t="shared" si="21"/>
        <v>116.67530438063983</v>
      </c>
      <c r="AE20">
        <v>1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51919.585939615055</v>
      </c>
      <c r="AJ20" t="s">
        <v>288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838.72792307692305</v>
      </c>
      <c r="AR20">
        <v>932.08</v>
      </c>
      <c r="AS20">
        <f t="shared" si="27"/>
        <v>0.10015457570495767</v>
      </c>
      <c r="AT20">
        <v>0.5</v>
      </c>
      <c r="AU20">
        <f t="shared" si="28"/>
        <v>1095.8944507470442</v>
      </c>
      <c r="AV20">
        <f t="shared" si="29"/>
        <v>-0.99412838332099773</v>
      </c>
      <c r="AW20">
        <f t="shared" si="30"/>
        <v>54.879421865993919</v>
      </c>
      <c r="AX20">
        <f t="shared" si="31"/>
        <v>0.23286627757274059</v>
      </c>
      <c r="AY20">
        <f t="shared" si="32"/>
        <v>-3.7994617384998908E-4</v>
      </c>
      <c r="AZ20">
        <f t="shared" si="33"/>
        <v>2.4997854261436787</v>
      </c>
      <c r="BA20" t="s">
        <v>307</v>
      </c>
      <c r="BB20">
        <v>715.03</v>
      </c>
      <c r="BC20">
        <f t="shared" si="34"/>
        <v>217.05000000000007</v>
      </c>
      <c r="BD20">
        <f t="shared" si="35"/>
        <v>0.43009480268637162</v>
      </c>
      <c r="BE20">
        <f t="shared" si="36"/>
        <v>0.91478376945878559</v>
      </c>
      <c r="BF20">
        <f t="shared" si="37"/>
        <v>0.43098222910392636</v>
      </c>
      <c r="BG20">
        <f t="shared" si="38"/>
        <v>0.91494431194012893</v>
      </c>
      <c r="BH20">
        <f t="shared" si="39"/>
        <v>1300.01166666667</v>
      </c>
      <c r="BI20">
        <f t="shared" si="40"/>
        <v>1095.8944507470442</v>
      </c>
      <c r="BJ20">
        <f t="shared" si="41"/>
        <v>0.84298816606546456</v>
      </c>
      <c r="BK20">
        <f t="shared" si="42"/>
        <v>0.19597633213092938</v>
      </c>
      <c r="BL20">
        <v>6</v>
      </c>
      <c r="BM20">
        <v>0.5</v>
      </c>
      <c r="BN20" t="s">
        <v>291</v>
      </c>
      <c r="BO20">
        <v>2</v>
      </c>
      <c r="BP20">
        <v>1603832439.3499999</v>
      </c>
      <c r="BQ20">
        <v>99.614903333333402</v>
      </c>
      <c r="BR20">
        <v>98.675406666666703</v>
      </c>
      <c r="BS20">
        <v>12.372396666666701</v>
      </c>
      <c r="BT20">
        <v>9.8597023333333293</v>
      </c>
      <c r="BU20">
        <v>97.099903333333302</v>
      </c>
      <c r="BV20">
        <v>12.439399999999999</v>
      </c>
      <c r="BW20">
        <v>500.00836666666697</v>
      </c>
      <c r="BX20">
        <v>101.7311</v>
      </c>
      <c r="BY20">
        <v>9.9941870000000002E-2</v>
      </c>
      <c r="BZ20">
        <v>37.655470000000001</v>
      </c>
      <c r="CA20">
        <v>37.682113333333298</v>
      </c>
      <c r="CB20">
        <v>999.9</v>
      </c>
      <c r="CC20">
        <v>0</v>
      </c>
      <c r="CD20">
        <v>0</v>
      </c>
      <c r="CE20">
        <v>9994.4086666666699</v>
      </c>
      <c r="CF20">
        <v>0</v>
      </c>
      <c r="CG20">
        <v>1175.2623333333299</v>
      </c>
      <c r="CH20">
        <v>1300.01166666667</v>
      </c>
      <c r="CI20">
        <v>0.90000943333333305</v>
      </c>
      <c r="CJ20">
        <v>9.9990513333333295E-2</v>
      </c>
      <c r="CK20">
        <v>0</v>
      </c>
      <c r="CL20">
        <v>838.75563333333298</v>
      </c>
      <c r="CM20">
        <v>4.9997499999999997</v>
      </c>
      <c r="CN20">
        <v>10912.67</v>
      </c>
      <c r="CO20">
        <v>11305.196666666699</v>
      </c>
      <c r="CP20">
        <v>48.941200000000002</v>
      </c>
      <c r="CQ20">
        <v>51.186999999999998</v>
      </c>
      <c r="CR20">
        <v>49.682866666666598</v>
      </c>
      <c r="CS20">
        <v>51.099800000000002</v>
      </c>
      <c r="CT20">
        <v>50.899799999999999</v>
      </c>
      <c r="CU20">
        <v>1165.5233333333299</v>
      </c>
      <c r="CV20">
        <v>129.488333333333</v>
      </c>
      <c r="CW20">
        <v>0</v>
      </c>
      <c r="CX20">
        <v>70.399999856948895</v>
      </c>
      <c r="CY20">
        <v>0</v>
      </c>
      <c r="CZ20">
        <v>838.72792307692305</v>
      </c>
      <c r="DA20">
        <v>-5.7317606821703997</v>
      </c>
      <c r="DB20">
        <v>-84.013675193111595</v>
      </c>
      <c r="DC20">
        <v>10912.092307692301</v>
      </c>
      <c r="DD20">
        <v>15</v>
      </c>
      <c r="DE20">
        <v>0</v>
      </c>
      <c r="DF20" t="s">
        <v>292</v>
      </c>
      <c r="DG20">
        <v>1603752008</v>
      </c>
      <c r="DH20">
        <v>1603752025.5</v>
      </c>
      <c r="DI20">
        <v>0</v>
      </c>
      <c r="DJ20">
        <v>-1.7000000000000001E-2</v>
      </c>
      <c r="DK20">
        <v>-5.0000000000000001E-3</v>
      </c>
      <c r="DL20">
        <v>2.5150000000000001</v>
      </c>
      <c r="DM20">
        <v>-6.7000000000000004E-2</v>
      </c>
      <c r="DN20">
        <v>400</v>
      </c>
      <c r="DO20">
        <v>4</v>
      </c>
      <c r="DP20">
        <v>0.27</v>
      </c>
      <c r="DQ20">
        <v>0.02</v>
      </c>
      <c r="DR20">
        <v>-0.99018264797881095</v>
      </c>
      <c r="DS20">
        <v>-0.106551948259658</v>
      </c>
      <c r="DT20">
        <v>1.9338978383457099E-2</v>
      </c>
      <c r="DU20">
        <v>1</v>
      </c>
      <c r="DV20">
        <v>0.9372239</v>
      </c>
      <c r="DW20">
        <v>6.2755942157956393E-2</v>
      </c>
      <c r="DX20">
        <v>1.8398242862385901E-2</v>
      </c>
      <c r="DY20">
        <v>1</v>
      </c>
      <c r="DZ20">
        <v>2.5129953333333299</v>
      </c>
      <c r="EA20">
        <v>-3.4829098998886601E-2</v>
      </c>
      <c r="EB20">
        <v>2.7526795834039502E-3</v>
      </c>
      <c r="EC20">
        <v>1</v>
      </c>
      <c r="ED20">
        <v>3</v>
      </c>
      <c r="EE20">
        <v>3</v>
      </c>
      <c r="EF20" t="s">
        <v>303</v>
      </c>
      <c r="EG20">
        <v>100</v>
      </c>
      <c r="EH20">
        <v>100</v>
      </c>
      <c r="EI20">
        <v>2.5150000000000001</v>
      </c>
      <c r="EJ20">
        <v>-6.7000000000000004E-2</v>
      </c>
      <c r="EK20">
        <v>2.5150000000000001</v>
      </c>
      <c r="EL20">
        <v>0</v>
      </c>
      <c r="EM20">
        <v>0</v>
      </c>
      <c r="EN20">
        <v>0</v>
      </c>
      <c r="EO20">
        <v>-6.7000000000000004E-2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1340.7</v>
      </c>
      <c r="EX20">
        <v>1340.4</v>
      </c>
      <c r="EY20">
        <v>2</v>
      </c>
      <c r="EZ20">
        <v>491.34300000000002</v>
      </c>
      <c r="FA20">
        <v>472.46199999999999</v>
      </c>
      <c r="FB20">
        <v>36.283000000000001</v>
      </c>
      <c r="FC20">
        <v>33.969900000000003</v>
      </c>
      <c r="FD20">
        <v>30.000699999999998</v>
      </c>
      <c r="FE20">
        <v>33.652299999999997</v>
      </c>
      <c r="FF20">
        <v>33.591799999999999</v>
      </c>
      <c r="FG20">
        <v>9.2066199999999991</v>
      </c>
      <c r="FH20">
        <v>0</v>
      </c>
      <c r="FI20">
        <v>100</v>
      </c>
      <c r="FJ20">
        <v>-999.9</v>
      </c>
      <c r="FK20">
        <v>98.854900000000001</v>
      </c>
      <c r="FL20">
        <v>12.514200000000001</v>
      </c>
      <c r="FM20">
        <v>101.36799999999999</v>
      </c>
      <c r="FN20">
        <v>100.76900000000001</v>
      </c>
    </row>
    <row r="21" spans="1:170" x14ac:dyDescent="0.25">
      <c r="A21">
        <v>5</v>
      </c>
      <c r="B21">
        <v>1603832567.5999999</v>
      </c>
      <c r="C21">
        <v>403.59999990463302</v>
      </c>
      <c r="D21" t="s">
        <v>308</v>
      </c>
      <c r="E21" t="s">
        <v>309</v>
      </c>
      <c r="F21" t="s">
        <v>286</v>
      </c>
      <c r="G21" t="s">
        <v>287</v>
      </c>
      <c r="H21">
        <v>1603832559.5999999</v>
      </c>
      <c r="I21">
        <f t="shared" si="0"/>
        <v>2.5405375385938195E-3</v>
      </c>
      <c r="J21">
        <f t="shared" si="1"/>
        <v>-0.22517999927456803</v>
      </c>
      <c r="K21">
        <f t="shared" si="2"/>
        <v>149.881129032258</v>
      </c>
      <c r="L21">
        <f t="shared" si="3"/>
        <v>144.79047170243504</v>
      </c>
      <c r="M21">
        <f t="shared" si="4"/>
        <v>14.744094112254558</v>
      </c>
      <c r="N21">
        <f t="shared" si="5"/>
        <v>15.26247857417137</v>
      </c>
      <c r="O21">
        <f t="shared" si="6"/>
        <v>4.7228068407058003E-2</v>
      </c>
      <c r="P21">
        <f t="shared" si="7"/>
        <v>2.9590919968326657</v>
      </c>
      <c r="Q21">
        <f t="shared" si="8"/>
        <v>4.681327463321433E-2</v>
      </c>
      <c r="R21">
        <f t="shared" si="9"/>
        <v>2.9295260449720216E-2</v>
      </c>
      <c r="S21">
        <f t="shared" si="10"/>
        <v>214.77282824187267</v>
      </c>
      <c r="T21">
        <f t="shared" si="11"/>
        <v>38.427634473988391</v>
      </c>
      <c r="U21">
        <f t="shared" si="12"/>
        <v>37.866322580645203</v>
      </c>
      <c r="V21">
        <f t="shared" si="13"/>
        <v>6.6092026664756931</v>
      </c>
      <c r="W21">
        <f t="shared" si="14"/>
        <v>19.667500311945865</v>
      </c>
      <c r="X21">
        <f t="shared" si="15"/>
        <v>1.2974447830759708</v>
      </c>
      <c r="Y21">
        <f t="shared" si="16"/>
        <v>6.5968972289168555</v>
      </c>
      <c r="Z21">
        <f t="shared" si="17"/>
        <v>5.3117578833997223</v>
      </c>
      <c r="AA21">
        <f t="shared" si="18"/>
        <v>-112.03770545198745</v>
      </c>
      <c r="AB21">
        <f t="shared" si="19"/>
        <v>-5.4801323090161267</v>
      </c>
      <c r="AC21">
        <f t="shared" si="20"/>
        <v>-0.4446239213822562</v>
      </c>
      <c r="AD21">
        <f t="shared" si="21"/>
        <v>96.810366559486837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51899.69158831887</v>
      </c>
      <c r="AJ21" t="s">
        <v>288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310</v>
      </c>
      <c r="AQ21">
        <v>825.19015384615398</v>
      </c>
      <c r="AR21">
        <v>923.13</v>
      </c>
      <c r="AS21">
        <f t="shared" si="27"/>
        <v>0.10609539951452773</v>
      </c>
      <c r="AT21">
        <v>0.5</v>
      </c>
      <c r="AU21">
        <f t="shared" si="28"/>
        <v>1095.9074513959874</v>
      </c>
      <c r="AV21">
        <f t="shared" si="29"/>
        <v>-0.22517999927456803</v>
      </c>
      <c r="AW21">
        <f t="shared" si="30"/>
        <v>58.135369443402588</v>
      </c>
      <c r="AX21">
        <f t="shared" si="31"/>
        <v>0.24588086185044361</v>
      </c>
      <c r="AY21">
        <f t="shared" si="32"/>
        <v>3.2171282355325525E-4</v>
      </c>
      <c r="AZ21">
        <f t="shared" si="33"/>
        <v>2.5337168112833512</v>
      </c>
      <c r="BA21" t="s">
        <v>311</v>
      </c>
      <c r="BB21">
        <v>696.15</v>
      </c>
      <c r="BC21">
        <f t="shared" si="34"/>
        <v>226.98000000000002</v>
      </c>
      <c r="BD21">
        <f t="shared" si="35"/>
        <v>0.4314910835925897</v>
      </c>
      <c r="BE21">
        <f t="shared" si="36"/>
        <v>0.91154084483988262</v>
      </c>
      <c r="BF21">
        <f t="shared" si="37"/>
        <v>0.47165131191447185</v>
      </c>
      <c r="BG21">
        <f t="shared" si="38"/>
        <v>0.91845879760187321</v>
      </c>
      <c r="BH21">
        <f t="shared" si="39"/>
        <v>1300.0264516129</v>
      </c>
      <c r="BI21">
        <f t="shared" si="40"/>
        <v>1095.9074513959874</v>
      </c>
      <c r="BJ21">
        <f t="shared" si="41"/>
        <v>0.84298857922185433</v>
      </c>
      <c r="BK21">
        <f t="shared" si="42"/>
        <v>0.19597715844370894</v>
      </c>
      <c r="BL21">
        <v>6</v>
      </c>
      <c r="BM21">
        <v>0.5</v>
      </c>
      <c r="BN21" t="s">
        <v>291</v>
      </c>
      <c r="BO21">
        <v>2</v>
      </c>
      <c r="BP21">
        <v>1603832559.5999999</v>
      </c>
      <c r="BQ21">
        <v>149.881129032258</v>
      </c>
      <c r="BR21">
        <v>150.06783870967701</v>
      </c>
      <c r="BS21">
        <v>12.741212903225801</v>
      </c>
      <c r="BT21">
        <v>9.7315512903225798</v>
      </c>
      <c r="BU21">
        <v>147.36612903225799</v>
      </c>
      <c r="BV21">
        <v>12.808212903225799</v>
      </c>
      <c r="BW21">
        <v>500.02325806451603</v>
      </c>
      <c r="BX21">
        <v>101.730516129032</v>
      </c>
      <c r="BY21">
        <v>0.10003900967741899</v>
      </c>
      <c r="BZ21">
        <v>37.831970967741903</v>
      </c>
      <c r="CA21">
        <v>37.866322580645203</v>
      </c>
      <c r="CB21">
        <v>999.9</v>
      </c>
      <c r="CC21">
        <v>0</v>
      </c>
      <c r="CD21">
        <v>0</v>
      </c>
      <c r="CE21">
        <v>9996.3935483870991</v>
      </c>
      <c r="CF21">
        <v>0</v>
      </c>
      <c r="CG21">
        <v>1170.8841935483899</v>
      </c>
      <c r="CH21">
        <v>1300.0264516129</v>
      </c>
      <c r="CI21">
        <v>0.89999670967741896</v>
      </c>
      <c r="CJ21">
        <v>0.100003293548387</v>
      </c>
      <c r="CK21">
        <v>0</v>
      </c>
      <c r="CL21">
        <v>825.20793548387098</v>
      </c>
      <c r="CM21">
        <v>4.9997499999999997</v>
      </c>
      <c r="CN21">
        <v>10733.3387096774</v>
      </c>
      <c r="CO21">
        <v>11305.2903225806</v>
      </c>
      <c r="CP21">
        <v>48.683</v>
      </c>
      <c r="CQ21">
        <v>50.914999999999999</v>
      </c>
      <c r="CR21">
        <v>49.433</v>
      </c>
      <c r="CS21">
        <v>50.826290322580597</v>
      </c>
      <c r="CT21">
        <v>50.687064516128999</v>
      </c>
      <c r="CU21">
        <v>1165.51903225806</v>
      </c>
      <c r="CV21">
        <v>129.50774193548401</v>
      </c>
      <c r="CW21">
        <v>0</v>
      </c>
      <c r="CX21">
        <v>120.09999990463299</v>
      </c>
      <c r="CY21">
        <v>0</v>
      </c>
      <c r="CZ21">
        <v>825.19015384615398</v>
      </c>
      <c r="DA21">
        <v>-1.5389401668659899</v>
      </c>
      <c r="DB21">
        <v>-14.936752267879299</v>
      </c>
      <c r="DC21">
        <v>10732.9115384615</v>
      </c>
      <c r="DD21">
        <v>15</v>
      </c>
      <c r="DE21">
        <v>0</v>
      </c>
      <c r="DF21" t="s">
        <v>292</v>
      </c>
      <c r="DG21">
        <v>1603752008</v>
      </c>
      <c r="DH21">
        <v>1603752025.5</v>
      </c>
      <c r="DI21">
        <v>0</v>
      </c>
      <c r="DJ21">
        <v>-1.7000000000000001E-2</v>
      </c>
      <c r="DK21">
        <v>-5.0000000000000001E-3</v>
      </c>
      <c r="DL21">
        <v>2.5150000000000001</v>
      </c>
      <c r="DM21">
        <v>-6.7000000000000004E-2</v>
      </c>
      <c r="DN21">
        <v>400</v>
      </c>
      <c r="DO21">
        <v>4</v>
      </c>
      <c r="DP21">
        <v>0.27</v>
      </c>
      <c r="DQ21">
        <v>0.02</v>
      </c>
      <c r="DR21">
        <v>-0.22668780234456301</v>
      </c>
      <c r="DS21">
        <v>0.100958943334537</v>
      </c>
      <c r="DT21">
        <v>1.6532274087993602E-2</v>
      </c>
      <c r="DU21">
        <v>1</v>
      </c>
      <c r="DV21">
        <v>-0.18689210000000001</v>
      </c>
      <c r="DW21">
        <v>-0.237592231368187</v>
      </c>
      <c r="DX21">
        <v>2.5357962107064799E-2</v>
      </c>
      <c r="DY21">
        <v>0</v>
      </c>
      <c r="DZ21">
        <v>3.0115103333333302</v>
      </c>
      <c r="EA21">
        <v>0.46439946607340599</v>
      </c>
      <c r="EB21">
        <v>3.3510124886202503E-2</v>
      </c>
      <c r="EC21">
        <v>0</v>
      </c>
      <c r="ED21">
        <v>1</v>
      </c>
      <c r="EE21">
        <v>3</v>
      </c>
      <c r="EF21" t="s">
        <v>298</v>
      </c>
      <c r="EG21">
        <v>100</v>
      </c>
      <c r="EH21">
        <v>100</v>
      </c>
      <c r="EI21">
        <v>2.5150000000000001</v>
      </c>
      <c r="EJ21">
        <v>-6.7000000000000004E-2</v>
      </c>
      <c r="EK21">
        <v>2.5150000000000001</v>
      </c>
      <c r="EL21">
        <v>0</v>
      </c>
      <c r="EM21">
        <v>0</v>
      </c>
      <c r="EN21">
        <v>0</v>
      </c>
      <c r="EO21">
        <v>-6.7000000000000004E-2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1342.7</v>
      </c>
      <c r="EX21">
        <v>1342.4</v>
      </c>
      <c r="EY21">
        <v>2</v>
      </c>
      <c r="EZ21">
        <v>492.553</v>
      </c>
      <c r="FA21">
        <v>471.81099999999998</v>
      </c>
      <c r="FB21">
        <v>36.517600000000002</v>
      </c>
      <c r="FC21">
        <v>34.168700000000001</v>
      </c>
      <c r="FD21">
        <v>30.000499999999999</v>
      </c>
      <c r="FE21">
        <v>33.858699999999999</v>
      </c>
      <c r="FF21">
        <v>33.795999999999999</v>
      </c>
      <c r="FG21">
        <v>11.6266</v>
      </c>
      <c r="FH21">
        <v>0</v>
      </c>
      <c r="FI21">
        <v>100</v>
      </c>
      <c r="FJ21">
        <v>-999.9</v>
      </c>
      <c r="FK21">
        <v>150.14500000000001</v>
      </c>
      <c r="FL21">
        <v>12.3086</v>
      </c>
      <c r="FM21">
        <v>101.33499999999999</v>
      </c>
      <c r="FN21">
        <v>100.732</v>
      </c>
    </row>
    <row r="22" spans="1:170" x14ac:dyDescent="0.25">
      <c r="A22">
        <v>6</v>
      </c>
      <c r="B22">
        <v>1603832688.0999999</v>
      </c>
      <c r="C22">
        <v>524.09999990463302</v>
      </c>
      <c r="D22" t="s">
        <v>312</v>
      </c>
      <c r="E22" t="s">
        <v>313</v>
      </c>
      <c r="F22" t="s">
        <v>286</v>
      </c>
      <c r="G22" t="s">
        <v>287</v>
      </c>
      <c r="H22">
        <v>1603832680.0999999</v>
      </c>
      <c r="I22">
        <f t="shared" si="0"/>
        <v>3.29066925894004E-3</v>
      </c>
      <c r="J22">
        <f t="shared" si="1"/>
        <v>1.1691047183223235</v>
      </c>
      <c r="K22">
        <f t="shared" si="2"/>
        <v>199.85790322580601</v>
      </c>
      <c r="L22">
        <f t="shared" si="3"/>
        <v>154.18427611874463</v>
      </c>
      <c r="M22">
        <f t="shared" si="4"/>
        <v>15.701341558180538</v>
      </c>
      <c r="N22">
        <f t="shared" si="5"/>
        <v>20.35251116808708</v>
      </c>
      <c r="O22">
        <f t="shared" si="6"/>
        <v>6.1972045301505262E-2</v>
      </c>
      <c r="P22">
        <f t="shared" si="7"/>
        <v>2.9597964770262908</v>
      </c>
      <c r="Q22">
        <f t="shared" si="8"/>
        <v>6.1260113050198822E-2</v>
      </c>
      <c r="R22">
        <f t="shared" si="9"/>
        <v>3.8350853375079104E-2</v>
      </c>
      <c r="S22">
        <f t="shared" si="10"/>
        <v>214.77522741237595</v>
      </c>
      <c r="T22">
        <f t="shared" si="11"/>
        <v>38.369651556973785</v>
      </c>
      <c r="U22">
        <f t="shared" si="12"/>
        <v>37.911058064516098</v>
      </c>
      <c r="V22">
        <f t="shared" si="13"/>
        <v>6.6252576720422613</v>
      </c>
      <c r="W22">
        <f t="shared" si="14"/>
        <v>20.613899533185471</v>
      </c>
      <c r="X22">
        <f t="shared" si="15"/>
        <v>1.369791201153983</v>
      </c>
      <c r="Y22">
        <f t="shared" si="16"/>
        <v>6.6449882466382082</v>
      </c>
      <c r="Z22">
        <f t="shared" si="17"/>
        <v>5.2554664708882779</v>
      </c>
      <c r="AA22">
        <f t="shared" si="18"/>
        <v>-145.11851431925575</v>
      </c>
      <c r="AB22">
        <f t="shared" si="19"/>
        <v>8.7520774710483717</v>
      </c>
      <c r="AC22">
        <f t="shared" si="20"/>
        <v>0.7105324855178512</v>
      </c>
      <c r="AD22">
        <f t="shared" si="21"/>
        <v>79.119323049686429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51897.31054577788</v>
      </c>
      <c r="AJ22" t="s">
        <v>288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819.72157692307701</v>
      </c>
      <c r="AR22">
        <v>938.24</v>
      </c>
      <c r="AS22">
        <f t="shared" si="27"/>
        <v>0.12631994274058134</v>
      </c>
      <c r="AT22">
        <v>0.5</v>
      </c>
      <c r="AU22">
        <f t="shared" si="28"/>
        <v>1095.9218813922555</v>
      </c>
      <c r="AV22">
        <f t="shared" si="29"/>
        <v>1.1691047183223235</v>
      </c>
      <c r="AW22">
        <f t="shared" si="30"/>
        <v>69.218394652809948</v>
      </c>
      <c r="AX22">
        <f t="shared" si="31"/>
        <v>0.26380243860845837</v>
      </c>
      <c r="AY22">
        <f t="shared" si="32"/>
        <v>1.5939568575082663E-3</v>
      </c>
      <c r="AZ22">
        <f t="shared" si="33"/>
        <v>2.4768076398362893</v>
      </c>
      <c r="BA22" t="s">
        <v>315</v>
      </c>
      <c r="BB22">
        <v>690.73</v>
      </c>
      <c r="BC22">
        <f t="shared" si="34"/>
        <v>247.51</v>
      </c>
      <c r="BD22">
        <f t="shared" si="35"/>
        <v>0.47884296827167794</v>
      </c>
      <c r="BE22">
        <f t="shared" si="36"/>
        <v>0.90374316993019244</v>
      </c>
      <c r="BF22">
        <f t="shared" si="37"/>
        <v>0.53203800519351296</v>
      </c>
      <c r="BG22">
        <f t="shared" si="38"/>
        <v>0.91252540337293964</v>
      </c>
      <c r="BH22">
        <f t="shared" si="39"/>
        <v>1300.0438709677401</v>
      </c>
      <c r="BI22">
        <f t="shared" si="40"/>
        <v>1095.9218813922555</v>
      </c>
      <c r="BJ22">
        <f t="shared" si="41"/>
        <v>0.84298838359697958</v>
      </c>
      <c r="BK22">
        <f t="shared" si="42"/>
        <v>0.19597676719395932</v>
      </c>
      <c r="BL22">
        <v>6</v>
      </c>
      <c r="BM22">
        <v>0.5</v>
      </c>
      <c r="BN22" t="s">
        <v>291</v>
      </c>
      <c r="BO22">
        <v>2</v>
      </c>
      <c r="BP22">
        <v>1603832680.0999999</v>
      </c>
      <c r="BQ22">
        <v>199.85790322580601</v>
      </c>
      <c r="BR22">
        <v>202.049935483871</v>
      </c>
      <c r="BS22">
        <v>13.4510967741935</v>
      </c>
      <c r="BT22">
        <v>9.5555745161290293</v>
      </c>
      <c r="BU22">
        <v>197.342903225806</v>
      </c>
      <c r="BV22">
        <v>13.5180967741936</v>
      </c>
      <c r="BW22">
        <v>500.02119354838698</v>
      </c>
      <c r="BX22">
        <v>101.734870967742</v>
      </c>
      <c r="BY22">
        <v>0.100036932258065</v>
      </c>
      <c r="BZ22">
        <v>37.965906451612902</v>
      </c>
      <c r="CA22">
        <v>37.911058064516098</v>
      </c>
      <c r="CB22">
        <v>999.9</v>
      </c>
      <c r="CC22">
        <v>0</v>
      </c>
      <c r="CD22">
        <v>0</v>
      </c>
      <c r="CE22">
        <v>9999.9596774193506</v>
      </c>
      <c r="CF22">
        <v>0</v>
      </c>
      <c r="CG22">
        <v>1081.4751612903201</v>
      </c>
      <c r="CH22">
        <v>1300.0438709677401</v>
      </c>
      <c r="CI22">
        <v>0.900000290322581</v>
      </c>
      <c r="CJ22">
        <v>9.99996903225807E-2</v>
      </c>
      <c r="CK22">
        <v>0</v>
      </c>
      <c r="CL22">
        <v>819.69741935483898</v>
      </c>
      <c r="CM22">
        <v>4.9997499999999997</v>
      </c>
      <c r="CN22">
        <v>10663.8838709677</v>
      </c>
      <c r="CO22">
        <v>11305.4516129032</v>
      </c>
      <c r="CP22">
        <v>48.495935483871001</v>
      </c>
      <c r="CQ22">
        <v>50.683</v>
      </c>
      <c r="CR22">
        <v>49.1991935483871</v>
      </c>
      <c r="CS22">
        <v>50.606709677419303</v>
      </c>
      <c r="CT22">
        <v>50.506</v>
      </c>
      <c r="CU22">
        <v>1165.5429032258101</v>
      </c>
      <c r="CV22">
        <v>129.500967741935</v>
      </c>
      <c r="CW22">
        <v>0</v>
      </c>
      <c r="CX22">
        <v>119.59999990463299</v>
      </c>
      <c r="CY22">
        <v>0</v>
      </c>
      <c r="CZ22">
        <v>819.72157692307701</v>
      </c>
      <c r="DA22">
        <v>4.8353846107876999</v>
      </c>
      <c r="DB22">
        <v>57.487179591688601</v>
      </c>
      <c r="DC22">
        <v>10664.265384615401</v>
      </c>
      <c r="DD22">
        <v>15</v>
      </c>
      <c r="DE22">
        <v>0</v>
      </c>
      <c r="DF22" t="s">
        <v>292</v>
      </c>
      <c r="DG22">
        <v>1603752008</v>
      </c>
      <c r="DH22">
        <v>1603752025.5</v>
      </c>
      <c r="DI22">
        <v>0</v>
      </c>
      <c r="DJ22">
        <v>-1.7000000000000001E-2</v>
      </c>
      <c r="DK22">
        <v>-5.0000000000000001E-3</v>
      </c>
      <c r="DL22">
        <v>2.5150000000000001</v>
      </c>
      <c r="DM22">
        <v>-6.7000000000000004E-2</v>
      </c>
      <c r="DN22">
        <v>400</v>
      </c>
      <c r="DO22">
        <v>4</v>
      </c>
      <c r="DP22">
        <v>0.27</v>
      </c>
      <c r="DQ22">
        <v>0.02</v>
      </c>
      <c r="DR22">
        <v>1.1689479349682701</v>
      </c>
      <c r="DS22">
        <v>1.9628736365554001E-2</v>
      </c>
      <c r="DT22">
        <v>2.1594233927740202E-2</v>
      </c>
      <c r="DU22">
        <v>1</v>
      </c>
      <c r="DV22">
        <v>-2.19141566666667</v>
      </c>
      <c r="DW22">
        <v>-9.0658331479423204E-2</v>
      </c>
      <c r="DX22">
        <v>2.7089065897926898E-2</v>
      </c>
      <c r="DY22">
        <v>1</v>
      </c>
      <c r="DZ22">
        <v>3.8943603333333301</v>
      </c>
      <c r="EA22">
        <v>0.29826607341490302</v>
      </c>
      <c r="EB22">
        <v>2.15306401024731E-2</v>
      </c>
      <c r="EC22">
        <v>0</v>
      </c>
      <c r="ED22">
        <v>2</v>
      </c>
      <c r="EE22">
        <v>3</v>
      </c>
      <c r="EF22" t="s">
        <v>316</v>
      </c>
      <c r="EG22">
        <v>100</v>
      </c>
      <c r="EH22">
        <v>100</v>
      </c>
      <c r="EI22">
        <v>2.5150000000000001</v>
      </c>
      <c r="EJ22">
        <v>-6.7000000000000004E-2</v>
      </c>
      <c r="EK22">
        <v>2.5150000000000001</v>
      </c>
      <c r="EL22">
        <v>0</v>
      </c>
      <c r="EM22">
        <v>0</v>
      </c>
      <c r="EN22">
        <v>0</v>
      </c>
      <c r="EO22">
        <v>-6.7000000000000004E-2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1344.7</v>
      </c>
      <c r="EX22">
        <v>1344.4</v>
      </c>
      <c r="EY22">
        <v>2</v>
      </c>
      <c r="EZ22">
        <v>493.86700000000002</v>
      </c>
      <c r="FA22">
        <v>471.36500000000001</v>
      </c>
      <c r="FB22">
        <v>36.708500000000001</v>
      </c>
      <c r="FC22">
        <v>34.331000000000003</v>
      </c>
      <c r="FD22">
        <v>30.000599999999999</v>
      </c>
      <c r="FE22">
        <v>34.029400000000003</v>
      </c>
      <c r="FF22">
        <v>33.968200000000003</v>
      </c>
      <c r="FG22">
        <v>14.0524</v>
      </c>
      <c r="FH22">
        <v>0</v>
      </c>
      <c r="FI22">
        <v>100</v>
      </c>
      <c r="FJ22">
        <v>-999.9</v>
      </c>
      <c r="FK22">
        <v>202.054</v>
      </c>
      <c r="FL22">
        <v>12.628299999999999</v>
      </c>
      <c r="FM22">
        <v>101.309</v>
      </c>
      <c r="FN22">
        <v>100.705</v>
      </c>
    </row>
    <row r="23" spans="1:170" x14ac:dyDescent="0.25">
      <c r="A23">
        <v>7</v>
      </c>
      <c r="B23">
        <v>1603832783.0999999</v>
      </c>
      <c r="C23">
        <v>619.09999990463302</v>
      </c>
      <c r="D23" t="s">
        <v>317</v>
      </c>
      <c r="E23" t="s">
        <v>318</v>
      </c>
      <c r="F23" t="s">
        <v>286</v>
      </c>
      <c r="G23" t="s">
        <v>287</v>
      </c>
      <c r="H23">
        <v>1603832775.3499999</v>
      </c>
      <c r="I23">
        <f t="shared" si="0"/>
        <v>3.6621176448990091E-3</v>
      </c>
      <c r="J23">
        <f t="shared" si="1"/>
        <v>2.7737315164900478</v>
      </c>
      <c r="K23">
        <f t="shared" si="2"/>
        <v>249.62823333333299</v>
      </c>
      <c r="L23">
        <f t="shared" si="3"/>
        <v>167.67936181797009</v>
      </c>
      <c r="M23">
        <f t="shared" si="4"/>
        <v>17.075499035218773</v>
      </c>
      <c r="N23">
        <f t="shared" si="5"/>
        <v>25.420699430345056</v>
      </c>
      <c r="O23">
        <f t="shared" si="6"/>
        <v>6.9848910888652388E-2</v>
      </c>
      <c r="P23">
        <f t="shared" si="7"/>
        <v>2.9599620675933065</v>
      </c>
      <c r="Q23">
        <f t="shared" si="8"/>
        <v>6.8945970900062437E-2</v>
      </c>
      <c r="R23">
        <f t="shared" si="9"/>
        <v>4.3171384850660105E-2</v>
      </c>
      <c r="S23">
        <f t="shared" si="10"/>
        <v>214.76721752395301</v>
      </c>
      <c r="T23">
        <f t="shared" si="11"/>
        <v>38.331809552728423</v>
      </c>
      <c r="U23">
        <f t="shared" si="12"/>
        <v>37.818083333333298</v>
      </c>
      <c r="V23">
        <f t="shared" si="13"/>
        <v>6.59192804598122</v>
      </c>
      <c r="W23">
        <f t="shared" si="14"/>
        <v>20.928947525355866</v>
      </c>
      <c r="X23">
        <f t="shared" si="15"/>
        <v>1.3950424194854507</v>
      </c>
      <c r="Y23">
        <f t="shared" si="16"/>
        <v>6.6656119128557574</v>
      </c>
      <c r="Z23">
        <f t="shared" si="17"/>
        <v>5.196885626495769</v>
      </c>
      <c r="AA23">
        <f t="shared" si="18"/>
        <v>-161.49938814004631</v>
      </c>
      <c r="AB23">
        <f t="shared" si="19"/>
        <v>32.713914297486006</v>
      </c>
      <c r="AC23">
        <f t="shared" si="20"/>
        <v>2.6552538643213621</v>
      </c>
      <c r="AD23">
        <f t="shared" si="21"/>
        <v>88.636997545714081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51892.429102680486</v>
      </c>
      <c r="AJ23" t="s">
        <v>288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319</v>
      </c>
      <c r="AQ23">
        <v>820.697038461538</v>
      </c>
      <c r="AR23">
        <v>960.1</v>
      </c>
      <c r="AS23">
        <f t="shared" si="27"/>
        <v>0.14519629365530884</v>
      </c>
      <c r="AT23">
        <v>0.5</v>
      </c>
      <c r="AU23">
        <f t="shared" si="28"/>
        <v>1095.8797107471278</v>
      </c>
      <c r="AV23">
        <f t="shared" si="29"/>
        <v>2.7737315164900478</v>
      </c>
      <c r="AW23">
        <f t="shared" si="30"/>
        <v>79.558836146267438</v>
      </c>
      <c r="AX23">
        <f t="shared" si="31"/>
        <v>0.28237683574627642</v>
      </c>
      <c r="AY23">
        <f t="shared" si="32"/>
        <v>3.0582544447523021E-3</v>
      </c>
      <c r="AZ23">
        <f t="shared" si="33"/>
        <v>2.3976460785334859</v>
      </c>
      <c r="BA23" t="s">
        <v>320</v>
      </c>
      <c r="BB23">
        <v>688.99</v>
      </c>
      <c r="BC23">
        <f t="shared" si="34"/>
        <v>271.11</v>
      </c>
      <c r="BD23">
        <f t="shared" si="35"/>
        <v>0.51419335892612594</v>
      </c>
      <c r="BE23">
        <f t="shared" si="36"/>
        <v>0.89463640991959081</v>
      </c>
      <c r="BF23">
        <f t="shared" si="37"/>
        <v>0.56986840036477004</v>
      </c>
      <c r="BG23">
        <f t="shared" si="38"/>
        <v>0.9039414193991151</v>
      </c>
      <c r="BH23">
        <f t="shared" si="39"/>
        <v>1299.9936666666699</v>
      </c>
      <c r="BI23">
        <f t="shared" si="40"/>
        <v>1095.8797107471278</v>
      </c>
      <c r="BJ23">
        <f t="shared" si="41"/>
        <v>0.84298849974945389</v>
      </c>
      <c r="BK23">
        <f t="shared" si="42"/>
        <v>0.19597699949890773</v>
      </c>
      <c r="BL23">
        <v>6</v>
      </c>
      <c r="BM23">
        <v>0.5</v>
      </c>
      <c r="BN23" t="s">
        <v>291</v>
      </c>
      <c r="BO23">
        <v>2</v>
      </c>
      <c r="BP23">
        <v>1603832775.3499999</v>
      </c>
      <c r="BQ23">
        <v>249.62823333333299</v>
      </c>
      <c r="BR23">
        <v>254.053566666667</v>
      </c>
      <c r="BS23">
        <v>13.699149999999999</v>
      </c>
      <c r="BT23">
        <v>9.3649533333333306</v>
      </c>
      <c r="BU23">
        <v>247.113233333333</v>
      </c>
      <c r="BV23">
        <v>13.76615</v>
      </c>
      <c r="BW23">
        <v>500.01650000000001</v>
      </c>
      <c r="BX23">
        <v>101.73423333333299</v>
      </c>
      <c r="BY23">
        <v>9.9998680000000006E-2</v>
      </c>
      <c r="BZ23">
        <v>38.0230866666667</v>
      </c>
      <c r="CA23">
        <v>37.818083333333298</v>
      </c>
      <c r="CB23">
        <v>999.9</v>
      </c>
      <c r="CC23">
        <v>0</v>
      </c>
      <c r="CD23">
        <v>0</v>
      </c>
      <c r="CE23">
        <v>10000.9613333333</v>
      </c>
      <c r="CF23">
        <v>0</v>
      </c>
      <c r="CG23">
        <v>1153.826</v>
      </c>
      <c r="CH23">
        <v>1299.9936666666699</v>
      </c>
      <c r="CI23">
        <v>0.8999994</v>
      </c>
      <c r="CJ23">
        <v>0.10000059</v>
      </c>
      <c r="CK23">
        <v>0</v>
      </c>
      <c r="CL23">
        <v>820.62143333333302</v>
      </c>
      <c r="CM23">
        <v>4.9997499999999997</v>
      </c>
      <c r="CN23">
        <v>10676.3066666667</v>
      </c>
      <c r="CO23">
        <v>11305.0233333333</v>
      </c>
      <c r="CP23">
        <v>48.436999999999998</v>
      </c>
      <c r="CQ23">
        <v>50.625</v>
      </c>
      <c r="CR23">
        <v>49.125</v>
      </c>
      <c r="CS23">
        <v>50.561999999999998</v>
      </c>
      <c r="CT23">
        <v>50.493699999999997</v>
      </c>
      <c r="CU23">
        <v>1165.4926666666699</v>
      </c>
      <c r="CV23">
        <v>129.501</v>
      </c>
      <c r="CW23">
        <v>0</v>
      </c>
      <c r="CX23">
        <v>94.5</v>
      </c>
      <c r="CY23">
        <v>0</v>
      </c>
      <c r="CZ23">
        <v>820.697038461538</v>
      </c>
      <c r="DA23">
        <v>9.7450598427205897</v>
      </c>
      <c r="DB23">
        <v>111.613675288032</v>
      </c>
      <c r="DC23">
        <v>10677.1192307692</v>
      </c>
      <c r="DD23">
        <v>15</v>
      </c>
      <c r="DE23">
        <v>0</v>
      </c>
      <c r="DF23" t="s">
        <v>292</v>
      </c>
      <c r="DG23">
        <v>1603752008</v>
      </c>
      <c r="DH23">
        <v>1603752025.5</v>
      </c>
      <c r="DI23">
        <v>0</v>
      </c>
      <c r="DJ23">
        <v>-1.7000000000000001E-2</v>
      </c>
      <c r="DK23">
        <v>-5.0000000000000001E-3</v>
      </c>
      <c r="DL23">
        <v>2.5150000000000001</v>
      </c>
      <c r="DM23">
        <v>-6.7000000000000004E-2</v>
      </c>
      <c r="DN23">
        <v>400</v>
      </c>
      <c r="DO23">
        <v>4</v>
      </c>
      <c r="DP23">
        <v>0.27</v>
      </c>
      <c r="DQ23">
        <v>0.02</v>
      </c>
      <c r="DR23">
        <v>2.7775265596190502</v>
      </c>
      <c r="DS23">
        <v>-0.103198246959462</v>
      </c>
      <c r="DT23">
        <v>2.2240033366864899E-2</v>
      </c>
      <c r="DU23">
        <v>1</v>
      </c>
      <c r="DV23">
        <v>-4.4269976666666704</v>
      </c>
      <c r="DW23">
        <v>7.7099265850939902E-2</v>
      </c>
      <c r="DX23">
        <v>2.6085637387054401E-2</v>
      </c>
      <c r="DY23">
        <v>1</v>
      </c>
      <c r="DZ23">
        <v>4.3327166666666699</v>
      </c>
      <c r="EA23">
        <v>0.19716360400444199</v>
      </c>
      <c r="EB23">
        <v>1.42560376293305E-2</v>
      </c>
      <c r="EC23">
        <v>1</v>
      </c>
      <c r="ED23">
        <v>3</v>
      </c>
      <c r="EE23">
        <v>3</v>
      </c>
      <c r="EF23" t="s">
        <v>303</v>
      </c>
      <c r="EG23">
        <v>100</v>
      </c>
      <c r="EH23">
        <v>100</v>
      </c>
      <c r="EI23">
        <v>2.5150000000000001</v>
      </c>
      <c r="EJ23">
        <v>-6.7000000000000004E-2</v>
      </c>
      <c r="EK23">
        <v>2.5150000000000001</v>
      </c>
      <c r="EL23">
        <v>0</v>
      </c>
      <c r="EM23">
        <v>0</v>
      </c>
      <c r="EN23">
        <v>0</v>
      </c>
      <c r="EO23">
        <v>-6.7000000000000004E-2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1346.3</v>
      </c>
      <c r="EX23">
        <v>1346</v>
      </c>
      <c r="EY23">
        <v>2</v>
      </c>
      <c r="EZ23">
        <v>494.59899999999999</v>
      </c>
      <c r="FA23">
        <v>471.024</v>
      </c>
      <c r="FB23">
        <v>36.844299999999997</v>
      </c>
      <c r="FC23">
        <v>34.447899999999997</v>
      </c>
      <c r="FD23">
        <v>30.000499999999999</v>
      </c>
      <c r="FE23">
        <v>34.146799999999999</v>
      </c>
      <c r="FF23">
        <v>34.0852</v>
      </c>
      <c r="FG23">
        <v>16.456700000000001</v>
      </c>
      <c r="FH23">
        <v>0</v>
      </c>
      <c r="FI23">
        <v>100</v>
      </c>
      <c r="FJ23">
        <v>-999.9</v>
      </c>
      <c r="FK23">
        <v>254.28200000000001</v>
      </c>
      <c r="FL23">
        <v>13.324400000000001</v>
      </c>
      <c r="FM23">
        <v>101.301</v>
      </c>
      <c r="FN23">
        <v>100.688</v>
      </c>
    </row>
    <row r="24" spans="1:170" x14ac:dyDescent="0.25">
      <c r="A24">
        <v>8</v>
      </c>
      <c r="B24">
        <v>1603832898.0999999</v>
      </c>
      <c r="C24">
        <v>734.09999990463302</v>
      </c>
      <c r="D24" t="s">
        <v>321</v>
      </c>
      <c r="E24" t="s">
        <v>322</v>
      </c>
      <c r="F24" t="s">
        <v>286</v>
      </c>
      <c r="G24" t="s">
        <v>287</v>
      </c>
      <c r="H24">
        <v>1603832890.3499999</v>
      </c>
      <c r="I24">
        <f t="shared" si="0"/>
        <v>3.6064374015275049E-3</v>
      </c>
      <c r="J24">
        <f t="shared" si="1"/>
        <v>6.656333885132951</v>
      </c>
      <c r="K24">
        <f t="shared" si="2"/>
        <v>399.65123333333298</v>
      </c>
      <c r="L24">
        <f t="shared" si="3"/>
        <v>215.50989914751062</v>
      </c>
      <c r="M24">
        <f t="shared" si="4"/>
        <v>21.944781582668618</v>
      </c>
      <c r="N24">
        <f t="shared" si="5"/>
        <v>40.695388283491894</v>
      </c>
      <c r="O24">
        <f t="shared" si="6"/>
        <v>6.821435660832538E-2</v>
      </c>
      <c r="P24">
        <f t="shared" si="7"/>
        <v>2.9594503809500461</v>
      </c>
      <c r="Q24">
        <f t="shared" si="8"/>
        <v>6.7352754085190453E-2</v>
      </c>
      <c r="R24">
        <f t="shared" si="9"/>
        <v>4.2171976094019833E-2</v>
      </c>
      <c r="S24">
        <f t="shared" si="10"/>
        <v>214.76934855036055</v>
      </c>
      <c r="T24">
        <f t="shared" si="11"/>
        <v>38.5019183064122</v>
      </c>
      <c r="U24">
        <f t="shared" si="12"/>
        <v>37.847306666666697</v>
      </c>
      <c r="V24">
        <f t="shared" si="13"/>
        <v>6.602388325307837</v>
      </c>
      <c r="W24">
        <f t="shared" si="14"/>
        <v>20.280230208364618</v>
      </c>
      <c r="X24">
        <f t="shared" si="15"/>
        <v>1.3632585459003181</v>
      </c>
      <c r="Y24">
        <f t="shared" si="16"/>
        <v>6.7221058730291903</v>
      </c>
      <c r="Z24">
        <f t="shared" si="17"/>
        <v>5.2391297794075191</v>
      </c>
      <c r="AA24">
        <f t="shared" si="18"/>
        <v>-159.04388940736297</v>
      </c>
      <c r="AB24">
        <f t="shared" si="19"/>
        <v>52.911529668436266</v>
      </c>
      <c r="AC24">
        <f t="shared" si="20"/>
        <v>4.2991908276973128</v>
      </c>
      <c r="AD24">
        <f t="shared" si="21"/>
        <v>112.93617963913115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51851.861845035717</v>
      </c>
      <c r="AJ24" t="s">
        <v>288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323</v>
      </c>
      <c r="AQ24">
        <v>840.83672000000001</v>
      </c>
      <c r="AR24">
        <v>1026.42</v>
      </c>
      <c r="AS24">
        <f t="shared" si="27"/>
        <v>0.18080637555776391</v>
      </c>
      <c r="AT24">
        <v>0.5</v>
      </c>
      <c r="AU24">
        <f t="shared" si="28"/>
        <v>1095.8906607471263</v>
      </c>
      <c r="AV24">
        <f t="shared" si="29"/>
        <v>6.656333885132951</v>
      </c>
      <c r="AW24">
        <f t="shared" si="30"/>
        <v>99.072009188645481</v>
      </c>
      <c r="AX24">
        <f t="shared" si="31"/>
        <v>0.32609458116560475</v>
      </c>
      <c r="AY24">
        <f t="shared" si="32"/>
        <v>6.6010977409163432E-3</v>
      </c>
      <c r="AZ24">
        <f t="shared" si="33"/>
        <v>2.1781142222482024</v>
      </c>
      <c r="BA24" t="s">
        <v>324</v>
      </c>
      <c r="BB24">
        <v>691.71</v>
      </c>
      <c r="BC24">
        <f t="shared" si="34"/>
        <v>334.71000000000004</v>
      </c>
      <c r="BD24">
        <f t="shared" si="35"/>
        <v>0.55445992052821857</v>
      </c>
      <c r="BE24">
        <f t="shared" si="36"/>
        <v>0.86978139334025839</v>
      </c>
      <c r="BF24">
        <f t="shared" si="37"/>
        <v>0.59684004492536336</v>
      </c>
      <c r="BG24">
        <f t="shared" si="38"/>
        <v>0.87789888430560881</v>
      </c>
      <c r="BH24">
        <f t="shared" si="39"/>
        <v>1300.0066666666701</v>
      </c>
      <c r="BI24">
        <f t="shared" si="40"/>
        <v>1095.8906607471263</v>
      </c>
      <c r="BJ24">
        <f t="shared" si="41"/>
        <v>0.84298849294141309</v>
      </c>
      <c r="BK24">
        <f t="shared" si="42"/>
        <v>0.19597698588282611</v>
      </c>
      <c r="BL24">
        <v>6</v>
      </c>
      <c r="BM24">
        <v>0.5</v>
      </c>
      <c r="BN24" t="s">
        <v>291</v>
      </c>
      <c r="BO24">
        <v>2</v>
      </c>
      <c r="BP24">
        <v>1603832890.3499999</v>
      </c>
      <c r="BQ24">
        <v>399.65123333333298</v>
      </c>
      <c r="BR24">
        <v>409.36799999999999</v>
      </c>
      <c r="BS24">
        <v>13.3879533333333</v>
      </c>
      <c r="BT24">
        <v>9.1183499999999995</v>
      </c>
      <c r="BU24">
        <v>397.136233333333</v>
      </c>
      <c r="BV24">
        <v>13.4549533333333</v>
      </c>
      <c r="BW24">
        <v>500.02133333333302</v>
      </c>
      <c r="BX24">
        <v>101.727233333333</v>
      </c>
      <c r="BY24">
        <v>0.100022256666667</v>
      </c>
      <c r="BZ24">
        <v>38.178936666666701</v>
      </c>
      <c r="CA24">
        <v>37.847306666666697</v>
      </c>
      <c r="CB24">
        <v>999.9</v>
      </c>
      <c r="CC24">
        <v>0</v>
      </c>
      <c r="CD24">
        <v>0</v>
      </c>
      <c r="CE24">
        <v>9998.7479999999996</v>
      </c>
      <c r="CF24">
        <v>0</v>
      </c>
      <c r="CG24">
        <v>1071.62893333333</v>
      </c>
      <c r="CH24">
        <v>1300.0066666666701</v>
      </c>
      <c r="CI24">
        <v>0.89999700000000005</v>
      </c>
      <c r="CJ24">
        <v>0.10000299999999999</v>
      </c>
      <c r="CK24">
        <v>0</v>
      </c>
      <c r="CL24">
        <v>840.58906666666701</v>
      </c>
      <c r="CM24">
        <v>4.9997499999999997</v>
      </c>
      <c r="CN24">
        <v>10921.756666666701</v>
      </c>
      <c r="CO24">
        <v>11305.1266666667</v>
      </c>
      <c r="CP24">
        <v>48.311999999999998</v>
      </c>
      <c r="CQ24">
        <v>50.464300000000001</v>
      </c>
      <c r="CR24">
        <v>49</v>
      </c>
      <c r="CS24">
        <v>50.436999999999998</v>
      </c>
      <c r="CT24">
        <v>50.351900000000001</v>
      </c>
      <c r="CU24">
        <v>1165.5046666666699</v>
      </c>
      <c r="CV24">
        <v>129.50200000000001</v>
      </c>
      <c r="CW24">
        <v>0</v>
      </c>
      <c r="CX24">
        <v>114.59999990463299</v>
      </c>
      <c r="CY24">
        <v>0</v>
      </c>
      <c r="CZ24">
        <v>840.83672000000001</v>
      </c>
      <c r="DA24">
        <v>16.895384658828601</v>
      </c>
      <c r="DB24">
        <v>112.584614641214</v>
      </c>
      <c r="DC24">
        <v>10922.683999999999</v>
      </c>
      <c r="DD24">
        <v>15</v>
      </c>
      <c r="DE24">
        <v>0</v>
      </c>
      <c r="DF24" t="s">
        <v>292</v>
      </c>
      <c r="DG24">
        <v>1603752008</v>
      </c>
      <c r="DH24">
        <v>1603752025.5</v>
      </c>
      <c r="DI24">
        <v>0</v>
      </c>
      <c r="DJ24">
        <v>-1.7000000000000001E-2</v>
      </c>
      <c r="DK24">
        <v>-5.0000000000000001E-3</v>
      </c>
      <c r="DL24">
        <v>2.5150000000000001</v>
      </c>
      <c r="DM24">
        <v>-6.7000000000000004E-2</v>
      </c>
      <c r="DN24">
        <v>400</v>
      </c>
      <c r="DO24">
        <v>4</v>
      </c>
      <c r="DP24">
        <v>0.27</v>
      </c>
      <c r="DQ24">
        <v>0.02</v>
      </c>
      <c r="DR24">
        <v>6.6612992276103897</v>
      </c>
      <c r="DS24">
        <v>-0.140921103443371</v>
      </c>
      <c r="DT24">
        <v>2.88234788115154E-2</v>
      </c>
      <c r="DU24">
        <v>1</v>
      </c>
      <c r="DV24">
        <v>-9.7197853333333306</v>
      </c>
      <c r="DW24">
        <v>0.127586562847637</v>
      </c>
      <c r="DX24">
        <v>3.0691464799770501E-2</v>
      </c>
      <c r="DY24">
        <v>1</v>
      </c>
      <c r="DZ24">
        <v>4.2701786666666699</v>
      </c>
      <c r="EA24">
        <v>-7.4800444938828203E-2</v>
      </c>
      <c r="EB24">
        <v>5.6682235508334197E-3</v>
      </c>
      <c r="EC24">
        <v>1</v>
      </c>
      <c r="ED24">
        <v>3</v>
      </c>
      <c r="EE24">
        <v>3</v>
      </c>
      <c r="EF24" t="s">
        <v>303</v>
      </c>
      <c r="EG24">
        <v>100</v>
      </c>
      <c r="EH24">
        <v>100</v>
      </c>
      <c r="EI24">
        <v>2.5150000000000001</v>
      </c>
      <c r="EJ24">
        <v>-6.7000000000000004E-2</v>
      </c>
      <c r="EK24">
        <v>2.5150000000000001</v>
      </c>
      <c r="EL24">
        <v>0</v>
      </c>
      <c r="EM24">
        <v>0</v>
      </c>
      <c r="EN24">
        <v>0</v>
      </c>
      <c r="EO24">
        <v>-6.7000000000000004E-2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1348.2</v>
      </c>
      <c r="EX24">
        <v>1347.9</v>
      </c>
      <c r="EY24">
        <v>2</v>
      </c>
      <c r="EZ24">
        <v>494.524</v>
      </c>
      <c r="FA24">
        <v>470.95600000000002</v>
      </c>
      <c r="FB24">
        <v>36.976599999999998</v>
      </c>
      <c r="FC24">
        <v>34.5364</v>
      </c>
      <c r="FD24">
        <v>30.000399999999999</v>
      </c>
      <c r="FE24">
        <v>34.246200000000002</v>
      </c>
      <c r="FF24">
        <v>34.1877</v>
      </c>
      <c r="FG24">
        <v>23.332599999999999</v>
      </c>
      <c r="FH24">
        <v>0</v>
      </c>
      <c r="FI24">
        <v>100</v>
      </c>
      <c r="FJ24">
        <v>-999.9</v>
      </c>
      <c r="FK24">
        <v>409.54199999999997</v>
      </c>
      <c r="FL24">
        <v>13.559100000000001</v>
      </c>
      <c r="FM24">
        <v>101.283</v>
      </c>
      <c r="FN24">
        <v>100.676</v>
      </c>
    </row>
    <row r="25" spans="1:170" x14ac:dyDescent="0.25">
      <c r="A25">
        <v>9</v>
      </c>
      <c r="B25">
        <v>1603832989.0999999</v>
      </c>
      <c r="C25">
        <v>825.09999990463302</v>
      </c>
      <c r="D25" t="s">
        <v>325</v>
      </c>
      <c r="E25" t="s">
        <v>326</v>
      </c>
      <c r="F25" t="s">
        <v>286</v>
      </c>
      <c r="G25" t="s">
        <v>287</v>
      </c>
      <c r="H25">
        <v>1603832981.3499999</v>
      </c>
      <c r="I25">
        <f t="shared" si="0"/>
        <v>3.5960192778165655E-3</v>
      </c>
      <c r="J25">
        <f t="shared" si="1"/>
        <v>9.4915288126987729</v>
      </c>
      <c r="K25">
        <f t="shared" si="2"/>
        <v>499.15583333333302</v>
      </c>
      <c r="L25">
        <f t="shared" si="3"/>
        <v>239.48005768530186</v>
      </c>
      <c r="M25">
        <f t="shared" si="4"/>
        <v>24.385176359985842</v>
      </c>
      <c r="N25">
        <f t="shared" si="5"/>
        <v>50.826791777978123</v>
      </c>
      <c r="O25">
        <f t="shared" si="6"/>
        <v>6.7386724163691611E-2</v>
      </c>
      <c r="P25">
        <f t="shared" si="7"/>
        <v>2.9596640625183639</v>
      </c>
      <c r="Q25">
        <f t="shared" si="8"/>
        <v>6.6545823042916147E-2</v>
      </c>
      <c r="R25">
        <f t="shared" si="9"/>
        <v>4.166581668002392E-2</v>
      </c>
      <c r="S25">
        <f t="shared" si="10"/>
        <v>214.76239227489378</v>
      </c>
      <c r="T25">
        <f t="shared" si="11"/>
        <v>38.635301557642528</v>
      </c>
      <c r="U25">
        <f t="shared" si="12"/>
        <v>37.926493333333298</v>
      </c>
      <c r="V25">
        <f t="shared" si="13"/>
        <v>6.6308050443283024</v>
      </c>
      <c r="W25">
        <f t="shared" si="14"/>
        <v>19.849805224043486</v>
      </c>
      <c r="X25">
        <f t="shared" si="15"/>
        <v>1.3438009526427477</v>
      </c>
      <c r="Y25">
        <f t="shared" si="16"/>
        <v>6.7698445273157688</v>
      </c>
      <c r="Z25">
        <f t="shared" si="17"/>
        <v>5.2870040916855547</v>
      </c>
      <c r="AA25">
        <f t="shared" si="18"/>
        <v>-158.58445015171054</v>
      </c>
      <c r="AB25">
        <f t="shared" si="19"/>
        <v>61.152973718408433</v>
      </c>
      <c r="AC25">
        <f t="shared" si="20"/>
        <v>4.9735038497599247</v>
      </c>
      <c r="AD25">
        <f t="shared" si="21"/>
        <v>122.30441969135161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51836.061364760259</v>
      </c>
      <c r="AJ25" t="s">
        <v>288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327</v>
      </c>
      <c r="AQ25">
        <v>862.40128000000004</v>
      </c>
      <c r="AR25">
        <v>1081.95</v>
      </c>
      <c r="AS25">
        <f t="shared" si="27"/>
        <v>0.20291946947640838</v>
      </c>
      <c r="AT25">
        <v>0.5</v>
      </c>
      <c r="AU25">
        <f t="shared" si="28"/>
        <v>1095.8572597509717</v>
      </c>
      <c r="AV25">
        <f t="shared" si="29"/>
        <v>9.4915288126987729</v>
      </c>
      <c r="AW25">
        <f t="shared" si="30"/>
        <v>111.18538688526891</v>
      </c>
      <c r="AX25">
        <f t="shared" si="31"/>
        <v>0.36096862147049313</v>
      </c>
      <c r="AY25">
        <f t="shared" si="32"/>
        <v>9.1884925732053733E-3</v>
      </c>
      <c r="AZ25">
        <f t="shared" si="33"/>
        <v>2.0150006931928464</v>
      </c>
      <c r="BA25" t="s">
        <v>328</v>
      </c>
      <c r="BB25">
        <v>691.4</v>
      </c>
      <c r="BC25">
        <f t="shared" si="34"/>
        <v>390.55000000000007</v>
      </c>
      <c r="BD25">
        <f t="shared" si="35"/>
        <v>0.56215265651004986</v>
      </c>
      <c r="BE25">
        <f t="shared" si="36"/>
        <v>0.84807521745219172</v>
      </c>
      <c r="BF25">
        <f t="shared" si="37"/>
        <v>0.59908553676941301</v>
      </c>
      <c r="BG25">
        <f t="shared" si="38"/>
        <v>0.85609336600430619</v>
      </c>
      <c r="BH25">
        <f t="shared" si="39"/>
        <v>1299.9673333333301</v>
      </c>
      <c r="BI25">
        <f t="shared" si="40"/>
        <v>1095.8572597509717</v>
      </c>
      <c r="BJ25">
        <f t="shared" si="41"/>
        <v>0.84298830566843053</v>
      </c>
      <c r="BK25">
        <f t="shared" si="42"/>
        <v>0.19597661133686106</v>
      </c>
      <c r="BL25">
        <v>6</v>
      </c>
      <c r="BM25">
        <v>0.5</v>
      </c>
      <c r="BN25" t="s">
        <v>291</v>
      </c>
      <c r="BO25">
        <v>2</v>
      </c>
      <c r="BP25">
        <v>1603832981.3499999</v>
      </c>
      <c r="BQ25">
        <v>499.15583333333302</v>
      </c>
      <c r="BR25">
        <v>512.69933333333302</v>
      </c>
      <c r="BS25">
        <v>13.197096666666701</v>
      </c>
      <c r="BT25">
        <v>8.9389173333333396</v>
      </c>
      <c r="BU25">
        <v>496.64083333333298</v>
      </c>
      <c r="BV25">
        <v>13.264096666666701</v>
      </c>
      <c r="BW25">
        <v>500.01119999999997</v>
      </c>
      <c r="BX25">
        <v>101.7255</v>
      </c>
      <c r="BY25">
        <v>9.9998939999999994E-2</v>
      </c>
      <c r="BZ25">
        <v>38.309750000000001</v>
      </c>
      <c r="CA25">
        <v>37.926493333333298</v>
      </c>
      <c r="CB25">
        <v>999.9</v>
      </c>
      <c r="CC25">
        <v>0</v>
      </c>
      <c r="CD25">
        <v>0</v>
      </c>
      <c r="CE25">
        <v>10000.129999999999</v>
      </c>
      <c r="CF25">
        <v>0</v>
      </c>
      <c r="CG25">
        <v>1162.5353333333301</v>
      </c>
      <c r="CH25">
        <v>1299.9673333333301</v>
      </c>
      <c r="CI25">
        <v>0.90000673333333303</v>
      </c>
      <c r="CJ25">
        <v>9.9993266666666705E-2</v>
      </c>
      <c r="CK25">
        <v>0</v>
      </c>
      <c r="CL25">
        <v>862.24573333333296</v>
      </c>
      <c r="CM25">
        <v>4.9997499999999997</v>
      </c>
      <c r="CN25">
        <v>11211.323333333299</v>
      </c>
      <c r="CO25">
        <v>11304.813333333301</v>
      </c>
      <c r="CP25">
        <v>48.2624</v>
      </c>
      <c r="CQ25">
        <v>50.428733333333298</v>
      </c>
      <c r="CR25">
        <v>48.957999999999998</v>
      </c>
      <c r="CS25">
        <v>50.358199999999997</v>
      </c>
      <c r="CT25">
        <v>50.311999999999998</v>
      </c>
      <c r="CU25">
        <v>1165.4776666666701</v>
      </c>
      <c r="CV25">
        <v>129.49</v>
      </c>
      <c r="CW25">
        <v>0</v>
      </c>
      <c r="CX25">
        <v>90.299999952316298</v>
      </c>
      <c r="CY25">
        <v>0</v>
      </c>
      <c r="CZ25">
        <v>862.40128000000004</v>
      </c>
      <c r="DA25">
        <v>20.607307644400301</v>
      </c>
      <c r="DB25">
        <v>259.72307656503602</v>
      </c>
      <c r="DC25">
        <v>11213.736000000001</v>
      </c>
      <c r="DD25">
        <v>15</v>
      </c>
      <c r="DE25">
        <v>0</v>
      </c>
      <c r="DF25" t="s">
        <v>292</v>
      </c>
      <c r="DG25">
        <v>1603752008</v>
      </c>
      <c r="DH25">
        <v>1603752025.5</v>
      </c>
      <c r="DI25">
        <v>0</v>
      </c>
      <c r="DJ25">
        <v>-1.7000000000000001E-2</v>
      </c>
      <c r="DK25">
        <v>-5.0000000000000001E-3</v>
      </c>
      <c r="DL25">
        <v>2.5150000000000001</v>
      </c>
      <c r="DM25">
        <v>-6.7000000000000004E-2</v>
      </c>
      <c r="DN25">
        <v>400</v>
      </c>
      <c r="DO25">
        <v>4</v>
      </c>
      <c r="DP25">
        <v>0.27</v>
      </c>
      <c r="DQ25">
        <v>0.02</v>
      </c>
      <c r="DR25">
        <v>9.4981982875131905</v>
      </c>
      <c r="DS25">
        <v>-0.210335116638209</v>
      </c>
      <c r="DT25">
        <v>4.6099194667374201E-2</v>
      </c>
      <c r="DU25">
        <v>1</v>
      </c>
      <c r="DV25">
        <v>-13.5470966666667</v>
      </c>
      <c r="DW25">
        <v>0.182023581757496</v>
      </c>
      <c r="DX25">
        <v>5.28098190575284E-2</v>
      </c>
      <c r="DY25">
        <v>1</v>
      </c>
      <c r="DZ25">
        <v>4.2582986666666702</v>
      </c>
      <c r="EA25">
        <v>-1.12380867630736E-2</v>
      </c>
      <c r="EB25">
        <v>1.74913451614093E-3</v>
      </c>
      <c r="EC25">
        <v>1</v>
      </c>
      <c r="ED25">
        <v>3</v>
      </c>
      <c r="EE25">
        <v>3</v>
      </c>
      <c r="EF25" t="s">
        <v>303</v>
      </c>
      <c r="EG25">
        <v>100</v>
      </c>
      <c r="EH25">
        <v>100</v>
      </c>
      <c r="EI25">
        <v>2.5150000000000001</v>
      </c>
      <c r="EJ25">
        <v>-6.7000000000000004E-2</v>
      </c>
      <c r="EK25">
        <v>2.5150000000000001</v>
      </c>
      <c r="EL25">
        <v>0</v>
      </c>
      <c r="EM25">
        <v>0</v>
      </c>
      <c r="EN25">
        <v>0</v>
      </c>
      <c r="EO25">
        <v>-6.7000000000000004E-2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1349.7</v>
      </c>
      <c r="EX25">
        <v>1349.4</v>
      </c>
      <c r="EY25">
        <v>2</v>
      </c>
      <c r="EZ25">
        <v>494.85199999999998</v>
      </c>
      <c r="FA25">
        <v>470.57799999999997</v>
      </c>
      <c r="FB25">
        <v>37.108600000000003</v>
      </c>
      <c r="FC25">
        <v>34.622</v>
      </c>
      <c r="FD25">
        <v>30.000399999999999</v>
      </c>
      <c r="FE25">
        <v>34.331200000000003</v>
      </c>
      <c r="FF25">
        <v>34.272500000000001</v>
      </c>
      <c r="FG25">
        <v>27.6784</v>
      </c>
      <c r="FH25">
        <v>0</v>
      </c>
      <c r="FI25">
        <v>100</v>
      </c>
      <c r="FJ25">
        <v>-999.9</v>
      </c>
      <c r="FK25">
        <v>512.96400000000006</v>
      </c>
      <c r="FL25">
        <v>13.263400000000001</v>
      </c>
      <c r="FM25">
        <v>101.27200000000001</v>
      </c>
      <c r="FN25">
        <v>100.66200000000001</v>
      </c>
    </row>
    <row r="26" spans="1:170" x14ac:dyDescent="0.25">
      <c r="A26">
        <v>10</v>
      </c>
      <c r="B26">
        <v>1603833107.0999999</v>
      </c>
      <c r="C26">
        <v>943.09999990463302</v>
      </c>
      <c r="D26" t="s">
        <v>329</v>
      </c>
      <c r="E26" t="s">
        <v>330</v>
      </c>
      <c r="F26" t="s">
        <v>286</v>
      </c>
      <c r="G26" t="s">
        <v>287</v>
      </c>
      <c r="H26">
        <v>1603833099.3499999</v>
      </c>
      <c r="I26">
        <f t="shared" si="0"/>
        <v>3.5503320354485367E-3</v>
      </c>
      <c r="J26">
        <f t="shared" si="1"/>
        <v>11.727082456673166</v>
      </c>
      <c r="K26">
        <f t="shared" si="2"/>
        <v>599.81846666666695</v>
      </c>
      <c r="L26">
        <f t="shared" si="3"/>
        <v>274.91528352968953</v>
      </c>
      <c r="M26">
        <f t="shared" si="4"/>
        <v>27.991203021060365</v>
      </c>
      <c r="N26">
        <f t="shared" si="5"/>
        <v>61.072051945175332</v>
      </c>
      <c r="O26">
        <f t="shared" si="6"/>
        <v>6.6091332696030902E-2</v>
      </c>
      <c r="P26">
        <f t="shared" si="7"/>
        <v>2.9601921577187147</v>
      </c>
      <c r="Q26">
        <f t="shared" si="8"/>
        <v>6.5282383628607152E-2</v>
      </c>
      <c r="R26">
        <f t="shared" si="9"/>
        <v>4.0873345580549524E-2</v>
      </c>
      <c r="S26">
        <f t="shared" si="10"/>
        <v>214.76978868785457</v>
      </c>
      <c r="T26">
        <f t="shared" si="11"/>
        <v>38.721009806291249</v>
      </c>
      <c r="U26">
        <f t="shared" si="12"/>
        <v>37.935846666666698</v>
      </c>
      <c r="V26">
        <f t="shared" si="13"/>
        <v>6.6341685547831366</v>
      </c>
      <c r="W26">
        <f t="shared" si="14"/>
        <v>19.317329907686233</v>
      </c>
      <c r="X26">
        <f t="shared" si="15"/>
        <v>1.3129995282762585</v>
      </c>
      <c r="Y26">
        <f t="shared" si="16"/>
        <v>6.7970031808268958</v>
      </c>
      <c r="Z26">
        <f t="shared" si="17"/>
        <v>5.3211690265068778</v>
      </c>
      <c r="AA26">
        <f t="shared" si="18"/>
        <v>-156.56964276328046</v>
      </c>
      <c r="AB26">
        <f t="shared" si="19"/>
        <v>71.490946401241359</v>
      </c>
      <c r="AC26">
        <f t="shared" si="20"/>
        <v>5.8155815765260686</v>
      </c>
      <c r="AD26">
        <f t="shared" si="21"/>
        <v>135.50667390234153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51838.451053067627</v>
      </c>
      <c r="AJ26" t="s">
        <v>288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331</v>
      </c>
      <c r="AQ26">
        <v>900.888461538461</v>
      </c>
      <c r="AR26">
        <v>1158.3499999999999</v>
      </c>
      <c r="AS26">
        <f t="shared" si="27"/>
        <v>0.22226575599908394</v>
      </c>
      <c r="AT26">
        <v>0.5</v>
      </c>
      <c r="AU26">
        <f t="shared" si="28"/>
        <v>1095.8926567624417</v>
      </c>
      <c r="AV26">
        <f t="shared" si="29"/>
        <v>11.727082456673166</v>
      </c>
      <c r="AW26">
        <f t="shared" si="30"/>
        <v>121.78970492457435</v>
      </c>
      <c r="AX26">
        <f t="shared" si="31"/>
        <v>0.39347347520179554</v>
      </c>
      <c r="AY26">
        <f t="shared" si="32"/>
        <v>1.1228134307278897E-2</v>
      </c>
      <c r="AZ26">
        <f t="shared" si="33"/>
        <v>1.8161436526093151</v>
      </c>
      <c r="BA26" t="s">
        <v>332</v>
      </c>
      <c r="BB26">
        <v>702.57</v>
      </c>
      <c r="BC26">
        <f t="shared" si="34"/>
        <v>455.77999999999986</v>
      </c>
      <c r="BD26">
        <f t="shared" si="35"/>
        <v>0.56488116736482297</v>
      </c>
      <c r="BE26">
        <f t="shared" si="36"/>
        <v>0.82192685318674286</v>
      </c>
      <c r="BF26">
        <f t="shared" si="37"/>
        <v>0.58134384742980805</v>
      </c>
      <c r="BG26">
        <f t="shared" si="38"/>
        <v>0.82609261689176294</v>
      </c>
      <c r="BH26">
        <f t="shared" si="39"/>
        <v>1300.009</v>
      </c>
      <c r="BI26">
        <f t="shared" si="40"/>
        <v>1095.8926567624417</v>
      </c>
      <c r="BJ26">
        <f t="shared" si="41"/>
        <v>0.84298851528138785</v>
      </c>
      <c r="BK26">
        <f t="shared" si="42"/>
        <v>0.19597703056277577</v>
      </c>
      <c r="BL26">
        <v>6</v>
      </c>
      <c r="BM26">
        <v>0.5</v>
      </c>
      <c r="BN26" t="s">
        <v>291</v>
      </c>
      <c r="BO26">
        <v>2</v>
      </c>
      <c r="BP26">
        <v>1603833099.3499999</v>
      </c>
      <c r="BQ26">
        <v>599.81846666666695</v>
      </c>
      <c r="BR26">
        <v>616.44556666666699</v>
      </c>
      <c r="BS26">
        <v>12.89561</v>
      </c>
      <c r="BT26">
        <v>8.69037066666667</v>
      </c>
      <c r="BU26">
        <v>597.30346666666696</v>
      </c>
      <c r="BV26">
        <v>12.9626133333333</v>
      </c>
      <c r="BW26">
        <v>500.02600000000001</v>
      </c>
      <c r="BX26">
        <v>101.71753333333299</v>
      </c>
      <c r="BY26">
        <v>0.100025376666667</v>
      </c>
      <c r="BZ26">
        <v>38.3838133333333</v>
      </c>
      <c r="CA26">
        <v>37.935846666666698</v>
      </c>
      <c r="CB26">
        <v>999.9</v>
      </c>
      <c r="CC26">
        <v>0</v>
      </c>
      <c r="CD26">
        <v>0</v>
      </c>
      <c r="CE26">
        <v>10003.9083333333</v>
      </c>
      <c r="CF26">
        <v>0</v>
      </c>
      <c r="CG26">
        <v>1138.40533333333</v>
      </c>
      <c r="CH26">
        <v>1300.009</v>
      </c>
      <c r="CI26">
        <v>0.89999819999999997</v>
      </c>
      <c r="CJ26">
        <v>0.1000018</v>
      </c>
      <c r="CK26">
        <v>0</v>
      </c>
      <c r="CL26">
        <v>900.8605</v>
      </c>
      <c r="CM26">
        <v>4.9997499999999997</v>
      </c>
      <c r="CN26">
        <v>11713.1033333333</v>
      </c>
      <c r="CO26">
        <v>11305.14</v>
      </c>
      <c r="CP26">
        <v>48.25</v>
      </c>
      <c r="CQ26">
        <v>50.375</v>
      </c>
      <c r="CR26">
        <v>48.905999999999999</v>
      </c>
      <c r="CS26">
        <v>50.3645</v>
      </c>
      <c r="CT26">
        <v>50.311999999999998</v>
      </c>
      <c r="CU26">
        <v>1165.5070000000001</v>
      </c>
      <c r="CV26">
        <v>129.50333333333299</v>
      </c>
      <c r="CW26">
        <v>0</v>
      </c>
      <c r="CX26">
        <v>117.299999952316</v>
      </c>
      <c r="CY26">
        <v>0</v>
      </c>
      <c r="CZ26">
        <v>900.888461538461</v>
      </c>
      <c r="DA26">
        <v>18.311179452470899</v>
      </c>
      <c r="DB26">
        <v>58.143589657875097</v>
      </c>
      <c r="DC26">
        <v>11713.188461538501</v>
      </c>
      <c r="DD26">
        <v>15</v>
      </c>
      <c r="DE26">
        <v>0</v>
      </c>
      <c r="DF26" t="s">
        <v>292</v>
      </c>
      <c r="DG26">
        <v>1603752008</v>
      </c>
      <c r="DH26">
        <v>1603752025.5</v>
      </c>
      <c r="DI26">
        <v>0</v>
      </c>
      <c r="DJ26">
        <v>-1.7000000000000001E-2</v>
      </c>
      <c r="DK26">
        <v>-5.0000000000000001E-3</v>
      </c>
      <c r="DL26">
        <v>2.5150000000000001</v>
      </c>
      <c r="DM26">
        <v>-6.7000000000000004E-2</v>
      </c>
      <c r="DN26">
        <v>400</v>
      </c>
      <c r="DO26">
        <v>4</v>
      </c>
      <c r="DP26">
        <v>0.27</v>
      </c>
      <c r="DQ26">
        <v>0.02</v>
      </c>
      <c r="DR26">
        <v>11.7304220604522</v>
      </c>
      <c r="DS26">
        <v>-0.109158632353961</v>
      </c>
      <c r="DT26">
        <v>2.05336135067547E-2</v>
      </c>
      <c r="DU26">
        <v>1</v>
      </c>
      <c r="DV26">
        <v>-16.6295866666667</v>
      </c>
      <c r="DW26">
        <v>0.19971523915463901</v>
      </c>
      <c r="DX26">
        <v>2.6671991968271701E-2</v>
      </c>
      <c r="DY26">
        <v>1</v>
      </c>
      <c r="DZ26">
        <v>4.2063926666666704</v>
      </c>
      <c r="EA26">
        <v>-0.13747007786429699</v>
      </c>
      <c r="EB26">
        <v>9.9288951830279002E-3</v>
      </c>
      <c r="EC26">
        <v>1</v>
      </c>
      <c r="ED26">
        <v>3</v>
      </c>
      <c r="EE26">
        <v>3</v>
      </c>
      <c r="EF26" t="s">
        <v>303</v>
      </c>
      <c r="EG26">
        <v>100</v>
      </c>
      <c r="EH26">
        <v>100</v>
      </c>
      <c r="EI26">
        <v>2.5150000000000001</v>
      </c>
      <c r="EJ26">
        <v>-6.7000000000000004E-2</v>
      </c>
      <c r="EK26">
        <v>2.5150000000000001</v>
      </c>
      <c r="EL26">
        <v>0</v>
      </c>
      <c r="EM26">
        <v>0</v>
      </c>
      <c r="EN26">
        <v>0</v>
      </c>
      <c r="EO26">
        <v>-6.7000000000000004E-2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1351.7</v>
      </c>
      <c r="EX26">
        <v>1351.4</v>
      </c>
      <c r="EY26">
        <v>2</v>
      </c>
      <c r="EZ26">
        <v>495.33100000000002</v>
      </c>
      <c r="FA26">
        <v>469.98700000000002</v>
      </c>
      <c r="FB26">
        <v>37.263199999999998</v>
      </c>
      <c r="FC26">
        <v>34.748199999999997</v>
      </c>
      <c r="FD26">
        <v>30.000399999999999</v>
      </c>
      <c r="FE26">
        <v>34.450000000000003</v>
      </c>
      <c r="FF26">
        <v>34.390099999999997</v>
      </c>
      <c r="FG26">
        <v>31.8675</v>
      </c>
      <c r="FH26">
        <v>0</v>
      </c>
      <c r="FI26">
        <v>100</v>
      </c>
      <c r="FJ26">
        <v>-999.9</v>
      </c>
      <c r="FK26">
        <v>616.43600000000004</v>
      </c>
      <c r="FL26">
        <v>13.0662</v>
      </c>
      <c r="FM26">
        <v>101.249</v>
      </c>
      <c r="FN26">
        <v>100.639</v>
      </c>
    </row>
    <row r="27" spans="1:170" x14ac:dyDescent="0.25">
      <c r="A27">
        <v>11</v>
      </c>
      <c r="B27">
        <v>1603833227.5999999</v>
      </c>
      <c r="C27">
        <v>1063.5999999046301</v>
      </c>
      <c r="D27" t="s">
        <v>333</v>
      </c>
      <c r="E27" t="s">
        <v>334</v>
      </c>
      <c r="F27" t="s">
        <v>286</v>
      </c>
      <c r="G27" t="s">
        <v>287</v>
      </c>
      <c r="H27">
        <v>1603833219.5999999</v>
      </c>
      <c r="I27">
        <f t="shared" si="0"/>
        <v>3.0634807715021533E-3</v>
      </c>
      <c r="J27">
        <f t="shared" si="1"/>
        <v>12.568243123327004</v>
      </c>
      <c r="K27">
        <f t="shared" si="2"/>
        <v>700.01893548387102</v>
      </c>
      <c r="L27">
        <f t="shared" si="3"/>
        <v>291.05068333198722</v>
      </c>
      <c r="M27">
        <f t="shared" si="4"/>
        <v>29.630413566034036</v>
      </c>
      <c r="N27">
        <f t="shared" si="5"/>
        <v>71.265424719112531</v>
      </c>
      <c r="O27">
        <f t="shared" si="6"/>
        <v>5.5601814772401031E-2</v>
      </c>
      <c r="P27">
        <f t="shared" si="7"/>
        <v>2.9594011836912864</v>
      </c>
      <c r="Q27">
        <f t="shared" si="8"/>
        <v>5.5027915224416822E-2</v>
      </c>
      <c r="R27">
        <f t="shared" si="9"/>
        <v>3.4443515870583433E-2</v>
      </c>
      <c r="S27">
        <f t="shared" si="10"/>
        <v>214.76621948658607</v>
      </c>
      <c r="T27">
        <f t="shared" si="11"/>
        <v>38.969998540009975</v>
      </c>
      <c r="U27">
        <f t="shared" si="12"/>
        <v>38.050396774193601</v>
      </c>
      <c r="V27">
        <f t="shared" si="13"/>
        <v>6.6754816600541105</v>
      </c>
      <c r="W27">
        <f t="shared" si="14"/>
        <v>17.943456962640735</v>
      </c>
      <c r="X27">
        <f t="shared" si="15"/>
        <v>1.2278503489838952</v>
      </c>
      <c r="Y27">
        <f t="shared" si="16"/>
        <v>6.8428862483987754</v>
      </c>
      <c r="Z27">
        <f t="shared" si="17"/>
        <v>5.4476313110702153</v>
      </c>
      <c r="AA27">
        <f t="shared" si="18"/>
        <v>-135.09950202324495</v>
      </c>
      <c r="AB27">
        <f t="shared" si="19"/>
        <v>73.066458347670221</v>
      </c>
      <c r="AC27">
        <f t="shared" si="20"/>
        <v>5.9521888784689905</v>
      </c>
      <c r="AD27">
        <f t="shared" si="21"/>
        <v>158.68536468948034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51795.180329207789</v>
      </c>
      <c r="AJ27" t="s">
        <v>288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335</v>
      </c>
      <c r="AQ27">
        <v>927.988807692308</v>
      </c>
      <c r="AR27">
        <v>1208.76</v>
      </c>
      <c r="AS27">
        <f t="shared" si="27"/>
        <v>0.23228034705623279</v>
      </c>
      <c r="AT27">
        <v>0.5</v>
      </c>
      <c r="AU27">
        <f t="shared" si="28"/>
        <v>1095.8730007471629</v>
      </c>
      <c r="AV27">
        <f t="shared" si="29"/>
        <v>12.568243123327004</v>
      </c>
      <c r="AW27">
        <f t="shared" si="30"/>
        <v>127.27488047155313</v>
      </c>
      <c r="AX27">
        <f t="shared" si="31"/>
        <v>0.40774843641417652</v>
      </c>
      <c r="AY27">
        <f t="shared" si="32"/>
        <v>1.1995907002162048E-2</v>
      </c>
      <c r="AZ27">
        <f t="shared" si="33"/>
        <v>1.6986994936960189</v>
      </c>
      <c r="BA27" t="s">
        <v>336</v>
      </c>
      <c r="BB27">
        <v>715.89</v>
      </c>
      <c r="BC27">
        <f t="shared" si="34"/>
        <v>492.87</v>
      </c>
      <c r="BD27">
        <f t="shared" si="35"/>
        <v>0.5696658191971351</v>
      </c>
      <c r="BE27">
        <f t="shared" si="36"/>
        <v>0.80642842835766371</v>
      </c>
      <c r="BF27">
        <f t="shared" si="37"/>
        <v>0.56918877910639465</v>
      </c>
      <c r="BG27">
        <f t="shared" si="38"/>
        <v>0.80629761999695504</v>
      </c>
      <c r="BH27">
        <f t="shared" si="39"/>
        <v>1299.98548387097</v>
      </c>
      <c r="BI27">
        <f t="shared" si="40"/>
        <v>1095.8730007471629</v>
      </c>
      <c r="BJ27">
        <f t="shared" si="41"/>
        <v>0.84298864436853482</v>
      </c>
      <c r="BK27">
        <f t="shared" si="42"/>
        <v>0.19597728873706999</v>
      </c>
      <c r="BL27">
        <v>6</v>
      </c>
      <c r="BM27">
        <v>0.5</v>
      </c>
      <c r="BN27" t="s">
        <v>291</v>
      </c>
      <c r="BO27">
        <v>2</v>
      </c>
      <c r="BP27">
        <v>1603833219.5999999</v>
      </c>
      <c r="BQ27">
        <v>700.01893548387102</v>
      </c>
      <c r="BR27">
        <v>717.67377419354796</v>
      </c>
      <c r="BS27">
        <v>12.060806451612899</v>
      </c>
      <c r="BT27">
        <v>8.4290590322580705</v>
      </c>
      <c r="BU27">
        <v>697.50387096774205</v>
      </c>
      <c r="BV27">
        <v>12.1278064516129</v>
      </c>
      <c r="BW27">
        <v>500.01264516128998</v>
      </c>
      <c r="BX27">
        <v>101.705032258065</v>
      </c>
      <c r="BY27">
        <v>9.9963445161290299E-2</v>
      </c>
      <c r="BZ27">
        <v>38.508358064516102</v>
      </c>
      <c r="CA27">
        <v>38.050396774193601</v>
      </c>
      <c r="CB27">
        <v>999.9</v>
      </c>
      <c r="CC27">
        <v>0</v>
      </c>
      <c r="CD27">
        <v>0</v>
      </c>
      <c r="CE27">
        <v>10000.651612903201</v>
      </c>
      <c r="CF27">
        <v>0</v>
      </c>
      <c r="CG27">
        <v>1109.32967741935</v>
      </c>
      <c r="CH27">
        <v>1299.98548387097</v>
      </c>
      <c r="CI27">
        <v>0.899994870967742</v>
      </c>
      <c r="CJ27">
        <v>0.100005129032258</v>
      </c>
      <c r="CK27">
        <v>0</v>
      </c>
      <c r="CL27">
        <v>927.95667741935495</v>
      </c>
      <c r="CM27">
        <v>4.9997499999999997</v>
      </c>
      <c r="CN27">
        <v>12014.319354838701</v>
      </c>
      <c r="CO27">
        <v>11304.9225806452</v>
      </c>
      <c r="CP27">
        <v>48.191064516129003</v>
      </c>
      <c r="CQ27">
        <v>50.316064516129003</v>
      </c>
      <c r="CR27">
        <v>48.875</v>
      </c>
      <c r="CS27">
        <v>50.346548387096803</v>
      </c>
      <c r="CT27">
        <v>50.283999999999999</v>
      </c>
      <c r="CU27">
        <v>1165.47903225806</v>
      </c>
      <c r="CV27">
        <v>129.50645161290299</v>
      </c>
      <c r="CW27">
        <v>0</v>
      </c>
      <c r="CX27">
        <v>119.700000047684</v>
      </c>
      <c r="CY27">
        <v>0</v>
      </c>
      <c r="CZ27">
        <v>927.988807692308</v>
      </c>
      <c r="DA27">
        <v>8.0261538510463506</v>
      </c>
      <c r="DB27">
        <v>-27.589743495674799</v>
      </c>
      <c r="DC27">
        <v>12013.3461538462</v>
      </c>
      <c r="DD27">
        <v>15</v>
      </c>
      <c r="DE27">
        <v>0</v>
      </c>
      <c r="DF27" t="s">
        <v>292</v>
      </c>
      <c r="DG27">
        <v>1603752008</v>
      </c>
      <c r="DH27">
        <v>1603752025.5</v>
      </c>
      <c r="DI27">
        <v>0</v>
      </c>
      <c r="DJ27">
        <v>-1.7000000000000001E-2</v>
      </c>
      <c r="DK27">
        <v>-5.0000000000000001E-3</v>
      </c>
      <c r="DL27">
        <v>2.5150000000000001</v>
      </c>
      <c r="DM27">
        <v>-6.7000000000000004E-2</v>
      </c>
      <c r="DN27">
        <v>400</v>
      </c>
      <c r="DO27">
        <v>4</v>
      </c>
      <c r="DP27">
        <v>0.27</v>
      </c>
      <c r="DQ27">
        <v>0.02</v>
      </c>
      <c r="DR27">
        <v>12.5732642031025</v>
      </c>
      <c r="DS27">
        <v>-0.97004322670825505</v>
      </c>
      <c r="DT27">
        <v>7.2516809274421598E-2</v>
      </c>
      <c r="DU27">
        <v>0</v>
      </c>
      <c r="DV27">
        <v>-17.650843333333299</v>
      </c>
      <c r="DW27">
        <v>1.4672649610678601</v>
      </c>
      <c r="DX27">
        <v>0.107894771832971</v>
      </c>
      <c r="DY27">
        <v>0</v>
      </c>
      <c r="DZ27">
        <v>3.6304430000000001</v>
      </c>
      <c r="EA27">
        <v>-0.320330589543942</v>
      </c>
      <c r="EB27">
        <v>2.3110062764951599E-2</v>
      </c>
      <c r="EC27">
        <v>0</v>
      </c>
      <c r="ED27">
        <v>0</v>
      </c>
      <c r="EE27">
        <v>3</v>
      </c>
      <c r="EF27" t="s">
        <v>293</v>
      </c>
      <c r="EG27">
        <v>100</v>
      </c>
      <c r="EH27">
        <v>100</v>
      </c>
      <c r="EI27">
        <v>2.5150000000000001</v>
      </c>
      <c r="EJ27">
        <v>-6.7000000000000004E-2</v>
      </c>
      <c r="EK27">
        <v>2.5150000000000001</v>
      </c>
      <c r="EL27">
        <v>0</v>
      </c>
      <c r="EM27">
        <v>0</v>
      </c>
      <c r="EN27">
        <v>0</v>
      </c>
      <c r="EO27">
        <v>-6.7000000000000004E-2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1353.7</v>
      </c>
      <c r="EX27">
        <v>1353.4</v>
      </c>
      <c r="EY27">
        <v>2</v>
      </c>
      <c r="EZ27">
        <v>494.93400000000003</v>
      </c>
      <c r="FA27">
        <v>469.64600000000002</v>
      </c>
      <c r="FB27">
        <v>37.408499999999997</v>
      </c>
      <c r="FC27">
        <v>34.885899999999999</v>
      </c>
      <c r="FD27">
        <v>30.000499999999999</v>
      </c>
      <c r="FE27">
        <v>34.5794</v>
      </c>
      <c r="FF27">
        <v>34.520200000000003</v>
      </c>
      <c r="FG27">
        <v>35.833399999999997</v>
      </c>
      <c r="FH27">
        <v>0</v>
      </c>
      <c r="FI27">
        <v>100</v>
      </c>
      <c r="FJ27">
        <v>-999.9</v>
      </c>
      <c r="FK27">
        <v>717.33100000000002</v>
      </c>
      <c r="FL27">
        <v>12.809699999999999</v>
      </c>
      <c r="FM27">
        <v>101.232</v>
      </c>
      <c r="FN27">
        <v>100.617</v>
      </c>
    </row>
    <row r="28" spans="1:170" x14ac:dyDescent="0.25">
      <c r="A28">
        <v>12</v>
      </c>
      <c r="B28">
        <v>1603833348.0999999</v>
      </c>
      <c r="C28">
        <v>1184.0999999046301</v>
      </c>
      <c r="D28" t="s">
        <v>337</v>
      </c>
      <c r="E28" t="s">
        <v>338</v>
      </c>
      <c r="F28" t="s">
        <v>286</v>
      </c>
      <c r="G28" t="s">
        <v>287</v>
      </c>
      <c r="H28">
        <v>1603833340.0999999</v>
      </c>
      <c r="I28">
        <f t="shared" si="0"/>
        <v>2.6579878426476067E-3</v>
      </c>
      <c r="J28">
        <f t="shared" si="1"/>
        <v>12.916601982101884</v>
      </c>
      <c r="K28">
        <f t="shared" si="2"/>
        <v>799.88738709677398</v>
      </c>
      <c r="L28">
        <f t="shared" si="3"/>
        <v>305.40198545378973</v>
      </c>
      <c r="M28">
        <f t="shared" si="4"/>
        <v>31.089317603550434</v>
      </c>
      <c r="N28">
        <f t="shared" si="5"/>
        <v>81.426952701617111</v>
      </c>
      <c r="O28">
        <f t="shared" si="6"/>
        <v>4.6897760957471404E-2</v>
      </c>
      <c r="P28">
        <f t="shared" si="7"/>
        <v>2.9591720732553708</v>
      </c>
      <c r="Q28">
        <f t="shared" si="8"/>
        <v>4.6488732784501677E-2</v>
      </c>
      <c r="R28">
        <f t="shared" si="9"/>
        <v>2.9091910078088923E-2</v>
      </c>
      <c r="S28">
        <f t="shared" si="10"/>
        <v>214.76919634088009</v>
      </c>
      <c r="T28">
        <f t="shared" si="11"/>
        <v>39.210092366578849</v>
      </c>
      <c r="U28">
        <f t="shared" si="12"/>
        <v>38.253345161290298</v>
      </c>
      <c r="V28">
        <f t="shared" si="13"/>
        <v>6.74922435479737</v>
      </c>
      <c r="W28">
        <f t="shared" si="14"/>
        <v>16.753431055834497</v>
      </c>
      <c r="X28">
        <f t="shared" si="15"/>
        <v>1.1548929611251157</v>
      </c>
      <c r="Y28">
        <f t="shared" si="16"/>
        <v>6.8934712971699987</v>
      </c>
      <c r="Z28">
        <f t="shared" si="17"/>
        <v>5.5943313936722543</v>
      </c>
      <c r="AA28">
        <f t="shared" si="18"/>
        <v>-117.21726386075946</v>
      </c>
      <c r="AB28">
        <f t="shared" si="19"/>
        <v>62.45533426113041</v>
      </c>
      <c r="AC28">
        <f t="shared" si="20"/>
        <v>5.0964982961479262</v>
      </c>
      <c r="AD28">
        <f t="shared" si="21"/>
        <v>165.10376503739897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51765.902200695004</v>
      </c>
      <c r="AJ28" t="s">
        <v>288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339</v>
      </c>
      <c r="AQ28">
        <v>946.608846153846</v>
      </c>
      <c r="AR28">
        <v>1242.1300000000001</v>
      </c>
      <c r="AS28">
        <f t="shared" si="27"/>
        <v>0.2379148348773108</v>
      </c>
      <c r="AT28">
        <v>0.5</v>
      </c>
      <c r="AU28">
        <f t="shared" si="28"/>
        <v>1095.8906610734221</v>
      </c>
      <c r="AV28">
        <f t="shared" si="29"/>
        <v>12.916601982101884</v>
      </c>
      <c r="AW28">
        <f t="shared" si="30"/>
        <v>130.36432283643509</v>
      </c>
      <c r="AX28">
        <f t="shared" si="31"/>
        <v>0.41658280534243608</v>
      </c>
      <c r="AY28">
        <f t="shared" si="32"/>
        <v>1.2313591073675568E-2</v>
      </c>
      <c r="AZ28">
        <f t="shared" si="33"/>
        <v>1.6261985460459047</v>
      </c>
      <c r="BA28" t="s">
        <v>340</v>
      </c>
      <c r="BB28">
        <v>724.68</v>
      </c>
      <c r="BC28">
        <f t="shared" si="34"/>
        <v>517.45000000000016</v>
      </c>
      <c r="BD28">
        <f t="shared" si="35"/>
        <v>0.57111054951426032</v>
      </c>
      <c r="BE28">
        <f t="shared" si="36"/>
        <v>0.79607078111452656</v>
      </c>
      <c r="BF28">
        <f t="shared" si="37"/>
        <v>0.56113059392477049</v>
      </c>
      <c r="BG28">
        <f t="shared" si="38"/>
        <v>0.79319388965813875</v>
      </c>
      <c r="BH28">
        <f t="shared" si="39"/>
        <v>1300.00677419355</v>
      </c>
      <c r="BI28">
        <f t="shared" si="40"/>
        <v>1095.8906610734221</v>
      </c>
      <c r="BJ28">
        <f t="shared" si="41"/>
        <v>0.84298842346667779</v>
      </c>
      <c r="BK28">
        <f t="shared" si="42"/>
        <v>0.19597684693335576</v>
      </c>
      <c r="BL28">
        <v>6</v>
      </c>
      <c r="BM28">
        <v>0.5</v>
      </c>
      <c r="BN28" t="s">
        <v>291</v>
      </c>
      <c r="BO28">
        <v>2</v>
      </c>
      <c r="BP28">
        <v>1603833340.0999999</v>
      </c>
      <c r="BQ28">
        <v>799.88738709677398</v>
      </c>
      <c r="BR28">
        <v>817.93819354838695</v>
      </c>
      <c r="BS28">
        <v>11.344945161290299</v>
      </c>
      <c r="BT28">
        <v>8.1916196774193608</v>
      </c>
      <c r="BU28">
        <v>797.372322580645</v>
      </c>
      <c r="BV28">
        <v>11.4119451612903</v>
      </c>
      <c r="BW28">
        <v>500.01177419354798</v>
      </c>
      <c r="BX28">
        <v>101.698032258065</v>
      </c>
      <c r="BY28">
        <v>9.99883322580645E-2</v>
      </c>
      <c r="BZ28">
        <v>38.644829032258102</v>
      </c>
      <c r="CA28">
        <v>38.253345161290298</v>
      </c>
      <c r="CB28">
        <v>999.9</v>
      </c>
      <c r="CC28">
        <v>0</v>
      </c>
      <c r="CD28">
        <v>0</v>
      </c>
      <c r="CE28">
        <v>10000.0406451613</v>
      </c>
      <c r="CF28">
        <v>0</v>
      </c>
      <c r="CG28">
        <v>519.21454838709701</v>
      </c>
      <c r="CH28">
        <v>1300.00677419355</v>
      </c>
      <c r="CI28">
        <v>0.9</v>
      </c>
      <c r="CJ28">
        <v>0.1</v>
      </c>
      <c r="CK28">
        <v>0</v>
      </c>
      <c r="CL28">
        <v>946.49919354838698</v>
      </c>
      <c r="CM28">
        <v>4.9997499999999997</v>
      </c>
      <c r="CN28">
        <v>12230.3387096774</v>
      </c>
      <c r="CO28">
        <v>11305.125806451601</v>
      </c>
      <c r="CP28">
        <v>48.128999999999998</v>
      </c>
      <c r="CQ28">
        <v>50.1046774193548</v>
      </c>
      <c r="CR28">
        <v>48.811999999999998</v>
      </c>
      <c r="CS28">
        <v>50.179000000000002</v>
      </c>
      <c r="CT28">
        <v>50.223580645161299</v>
      </c>
      <c r="CU28">
        <v>1165.5080645161299</v>
      </c>
      <c r="CV28">
        <v>129.49903225806401</v>
      </c>
      <c r="CW28">
        <v>0</v>
      </c>
      <c r="CX28">
        <v>119.700000047684</v>
      </c>
      <c r="CY28">
        <v>0</v>
      </c>
      <c r="CZ28">
        <v>946.608846153846</v>
      </c>
      <c r="DA28">
        <v>11.7474871657317</v>
      </c>
      <c r="DB28">
        <v>162.69743588794299</v>
      </c>
      <c r="DC28">
        <v>12231.1730769231</v>
      </c>
      <c r="DD28">
        <v>15</v>
      </c>
      <c r="DE28">
        <v>0</v>
      </c>
      <c r="DF28" t="s">
        <v>292</v>
      </c>
      <c r="DG28">
        <v>1603752008</v>
      </c>
      <c r="DH28">
        <v>1603752025.5</v>
      </c>
      <c r="DI28">
        <v>0</v>
      </c>
      <c r="DJ28">
        <v>-1.7000000000000001E-2</v>
      </c>
      <c r="DK28">
        <v>-5.0000000000000001E-3</v>
      </c>
      <c r="DL28">
        <v>2.5150000000000001</v>
      </c>
      <c r="DM28">
        <v>-6.7000000000000004E-2</v>
      </c>
      <c r="DN28">
        <v>400</v>
      </c>
      <c r="DO28">
        <v>4</v>
      </c>
      <c r="DP28">
        <v>0.27</v>
      </c>
      <c r="DQ28">
        <v>0.02</v>
      </c>
      <c r="DR28">
        <v>12.9223053374389</v>
      </c>
      <c r="DS28">
        <v>-0.24774456821128801</v>
      </c>
      <c r="DT28">
        <v>4.0061433979990797E-2</v>
      </c>
      <c r="DU28">
        <v>1</v>
      </c>
      <c r="DV28">
        <v>-18.051356666666699</v>
      </c>
      <c r="DW28">
        <v>0.23168409343714</v>
      </c>
      <c r="DX28">
        <v>4.38595081545105E-2</v>
      </c>
      <c r="DY28">
        <v>0</v>
      </c>
      <c r="DZ28">
        <v>3.1535773333333301</v>
      </c>
      <c r="EA28">
        <v>-5.3811790878755698E-2</v>
      </c>
      <c r="EB28">
        <v>3.8974101942472398E-3</v>
      </c>
      <c r="EC28">
        <v>1</v>
      </c>
      <c r="ED28">
        <v>2</v>
      </c>
      <c r="EE28">
        <v>3</v>
      </c>
      <c r="EF28" t="s">
        <v>316</v>
      </c>
      <c r="EG28">
        <v>100</v>
      </c>
      <c r="EH28">
        <v>100</v>
      </c>
      <c r="EI28">
        <v>2.5150000000000001</v>
      </c>
      <c r="EJ28">
        <v>-6.7000000000000004E-2</v>
      </c>
      <c r="EK28">
        <v>2.5150000000000001</v>
      </c>
      <c r="EL28">
        <v>0</v>
      </c>
      <c r="EM28">
        <v>0</v>
      </c>
      <c r="EN28">
        <v>0</v>
      </c>
      <c r="EO28">
        <v>-6.7000000000000004E-2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1355.7</v>
      </c>
      <c r="EX28">
        <v>1355.4</v>
      </c>
      <c r="EY28">
        <v>2</v>
      </c>
      <c r="EZ28">
        <v>493.85899999999998</v>
      </c>
      <c r="FA28">
        <v>469.09699999999998</v>
      </c>
      <c r="FB28">
        <v>37.557400000000001</v>
      </c>
      <c r="FC28">
        <v>34.998800000000003</v>
      </c>
      <c r="FD28">
        <v>30.000299999999999</v>
      </c>
      <c r="FE28">
        <v>34.691000000000003</v>
      </c>
      <c r="FF28">
        <v>34.630000000000003</v>
      </c>
      <c r="FG28">
        <v>39.699599999999997</v>
      </c>
      <c r="FH28">
        <v>0</v>
      </c>
      <c r="FI28">
        <v>100</v>
      </c>
      <c r="FJ28">
        <v>-999.9</v>
      </c>
      <c r="FK28">
        <v>817.81</v>
      </c>
      <c r="FL28">
        <v>11.9727</v>
      </c>
      <c r="FM28">
        <v>101.21899999999999</v>
      </c>
      <c r="FN28">
        <v>100.59699999999999</v>
      </c>
    </row>
    <row r="29" spans="1:170" x14ac:dyDescent="0.25">
      <c r="A29">
        <v>13</v>
      </c>
      <c r="B29">
        <v>1603833431.0999999</v>
      </c>
      <c r="C29">
        <v>1267.0999999046301</v>
      </c>
      <c r="D29" t="s">
        <v>341</v>
      </c>
      <c r="E29" t="s">
        <v>342</v>
      </c>
      <c r="F29" t="s">
        <v>286</v>
      </c>
      <c r="G29" t="s">
        <v>287</v>
      </c>
      <c r="H29">
        <v>1603833423.0999999</v>
      </c>
      <c r="I29">
        <f t="shared" si="0"/>
        <v>2.6534849996186312E-3</v>
      </c>
      <c r="J29">
        <f t="shared" si="1"/>
        <v>14.90335733942416</v>
      </c>
      <c r="K29">
        <f t="shared" si="2"/>
        <v>898.58793548387098</v>
      </c>
      <c r="L29">
        <f t="shared" si="3"/>
        <v>323.65710203359441</v>
      </c>
      <c r="M29">
        <f t="shared" si="4"/>
        <v>32.947749064555182</v>
      </c>
      <c r="N29">
        <f t="shared" si="5"/>
        <v>91.474741708854083</v>
      </c>
      <c r="O29">
        <f t="shared" si="6"/>
        <v>4.6330306986380555E-2</v>
      </c>
      <c r="P29">
        <f t="shared" si="7"/>
        <v>2.9594327377448013</v>
      </c>
      <c r="Q29">
        <f t="shared" si="8"/>
        <v>4.5931106632671984E-2</v>
      </c>
      <c r="R29">
        <f t="shared" si="9"/>
        <v>2.8742521385937785E-2</v>
      </c>
      <c r="S29">
        <f t="shared" si="10"/>
        <v>214.76821429220783</v>
      </c>
      <c r="T29">
        <f t="shared" si="11"/>
        <v>39.30558131686788</v>
      </c>
      <c r="U29">
        <f t="shared" si="12"/>
        <v>38.369025806451603</v>
      </c>
      <c r="V29">
        <f t="shared" si="13"/>
        <v>6.7915731296238295</v>
      </c>
      <c r="W29">
        <f t="shared" si="14"/>
        <v>16.44881342775621</v>
      </c>
      <c r="X29">
        <f t="shared" si="15"/>
        <v>1.1396827570027412</v>
      </c>
      <c r="Y29">
        <f t="shared" si="16"/>
        <v>6.9286624351857942</v>
      </c>
      <c r="Z29">
        <f t="shared" si="17"/>
        <v>5.6518903726210885</v>
      </c>
      <c r="AA29">
        <f t="shared" si="18"/>
        <v>-117.01868848318163</v>
      </c>
      <c r="AB29">
        <f t="shared" si="19"/>
        <v>59.07016349767629</v>
      </c>
      <c r="AC29">
        <f t="shared" si="20"/>
        <v>4.8247148223532133</v>
      </c>
      <c r="AD29">
        <f t="shared" si="21"/>
        <v>161.64440412905569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51757.564415899004</v>
      </c>
      <c r="AJ29" t="s">
        <v>288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970.10107692307702</v>
      </c>
      <c r="AR29">
        <v>1284.28</v>
      </c>
      <c r="AS29">
        <f t="shared" si="27"/>
        <v>0.24463428775416807</v>
      </c>
      <c r="AT29">
        <v>0.5</v>
      </c>
      <c r="AU29">
        <f t="shared" si="28"/>
        <v>1095.8862414222688</v>
      </c>
      <c r="AV29">
        <f t="shared" si="29"/>
        <v>14.90335733942416</v>
      </c>
      <c r="AW29">
        <f t="shared" si="30"/>
        <v>134.04567506496448</v>
      </c>
      <c r="AX29">
        <f t="shared" si="31"/>
        <v>0.43827669978509359</v>
      </c>
      <c r="AY29">
        <f t="shared" si="32"/>
        <v>1.4126561894917683E-2</v>
      </c>
      <c r="AZ29">
        <f t="shared" si="33"/>
        <v>1.5400068520883297</v>
      </c>
      <c r="BA29" t="s">
        <v>344</v>
      </c>
      <c r="BB29">
        <v>721.41</v>
      </c>
      <c r="BC29">
        <f t="shared" si="34"/>
        <v>562.87</v>
      </c>
      <c r="BD29">
        <f t="shared" si="35"/>
        <v>0.55817315379558863</v>
      </c>
      <c r="BE29">
        <f t="shared" si="36"/>
        <v>0.77845607654673765</v>
      </c>
      <c r="BF29">
        <f t="shared" si="37"/>
        <v>0.55235095558284297</v>
      </c>
      <c r="BG29">
        <f t="shared" si="38"/>
        <v>0.77664242925115323</v>
      </c>
      <c r="BH29">
        <f t="shared" si="39"/>
        <v>1300.0016129032299</v>
      </c>
      <c r="BI29">
        <f t="shared" si="40"/>
        <v>1095.8862414222688</v>
      </c>
      <c r="BJ29">
        <f t="shared" si="41"/>
        <v>0.84298837058738696</v>
      </c>
      <c r="BK29">
        <f t="shared" si="42"/>
        <v>0.19597674117477398</v>
      </c>
      <c r="BL29">
        <v>6</v>
      </c>
      <c r="BM29">
        <v>0.5</v>
      </c>
      <c r="BN29" t="s">
        <v>291</v>
      </c>
      <c r="BO29">
        <v>2</v>
      </c>
      <c r="BP29">
        <v>1603833423.0999999</v>
      </c>
      <c r="BQ29">
        <v>898.58793548387098</v>
      </c>
      <c r="BR29">
        <v>919.33212903225797</v>
      </c>
      <c r="BS29">
        <v>11.195496774193501</v>
      </c>
      <c r="BT29">
        <v>8.0471306451612907</v>
      </c>
      <c r="BU29">
        <v>896.07293548387099</v>
      </c>
      <c r="BV29">
        <v>11.262496774193499</v>
      </c>
      <c r="BW29">
        <v>500.026580645161</v>
      </c>
      <c r="BX29">
        <v>101.698290322581</v>
      </c>
      <c r="BY29">
        <v>0.100029125806452</v>
      </c>
      <c r="BZ29">
        <v>38.7392580645161</v>
      </c>
      <c r="CA29">
        <v>38.369025806451603</v>
      </c>
      <c r="CB29">
        <v>999.9</v>
      </c>
      <c r="CC29">
        <v>0</v>
      </c>
      <c r="CD29">
        <v>0</v>
      </c>
      <c r="CE29">
        <v>10001.4935483871</v>
      </c>
      <c r="CF29">
        <v>0</v>
      </c>
      <c r="CG29">
        <v>381.52874193548399</v>
      </c>
      <c r="CH29">
        <v>1300.0016129032299</v>
      </c>
      <c r="CI29">
        <v>0.90000219354838795</v>
      </c>
      <c r="CJ29">
        <v>9.9997806451612894E-2</v>
      </c>
      <c r="CK29">
        <v>0</v>
      </c>
      <c r="CL29">
        <v>969.85887096774195</v>
      </c>
      <c r="CM29">
        <v>4.9997499999999997</v>
      </c>
      <c r="CN29">
        <v>12544.8096774194</v>
      </c>
      <c r="CO29">
        <v>11305.087096774199</v>
      </c>
      <c r="CP29">
        <v>48.125</v>
      </c>
      <c r="CQ29">
        <v>49.936999999999998</v>
      </c>
      <c r="CR29">
        <v>48.753999999999998</v>
      </c>
      <c r="CS29">
        <v>49.955290322580602</v>
      </c>
      <c r="CT29">
        <v>50.186999999999998</v>
      </c>
      <c r="CU29">
        <v>1165.50774193548</v>
      </c>
      <c r="CV29">
        <v>129.496451612903</v>
      </c>
      <c r="CW29">
        <v>0</v>
      </c>
      <c r="CX29">
        <v>82.5</v>
      </c>
      <c r="CY29">
        <v>0</v>
      </c>
      <c r="CZ29">
        <v>970.10107692307702</v>
      </c>
      <c r="DA29">
        <v>21.213470093328599</v>
      </c>
      <c r="DB29">
        <v>269.57948743819799</v>
      </c>
      <c r="DC29">
        <v>12547.776923076901</v>
      </c>
      <c r="DD29">
        <v>15</v>
      </c>
      <c r="DE29">
        <v>0</v>
      </c>
      <c r="DF29" t="s">
        <v>292</v>
      </c>
      <c r="DG29">
        <v>1603752008</v>
      </c>
      <c r="DH29">
        <v>1603752025.5</v>
      </c>
      <c r="DI29">
        <v>0</v>
      </c>
      <c r="DJ29">
        <v>-1.7000000000000001E-2</v>
      </c>
      <c r="DK29">
        <v>-5.0000000000000001E-3</v>
      </c>
      <c r="DL29">
        <v>2.5150000000000001</v>
      </c>
      <c r="DM29">
        <v>-6.7000000000000004E-2</v>
      </c>
      <c r="DN29">
        <v>400</v>
      </c>
      <c r="DO29">
        <v>4</v>
      </c>
      <c r="DP29">
        <v>0.27</v>
      </c>
      <c r="DQ29">
        <v>0.02</v>
      </c>
      <c r="DR29">
        <v>14.9109577071463</v>
      </c>
      <c r="DS29">
        <v>-0.25984114229969602</v>
      </c>
      <c r="DT29">
        <v>4.5585945656663601E-2</v>
      </c>
      <c r="DU29">
        <v>1</v>
      </c>
      <c r="DV29">
        <v>-20.745380000000001</v>
      </c>
      <c r="DW29">
        <v>7.7680978865419498E-2</v>
      </c>
      <c r="DX29">
        <v>4.0009193943392703E-2</v>
      </c>
      <c r="DY29">
        <v>1</v>
      </c>
      <c r="DZ29">
        <v>3.14790233333333</v>
      </c>
      <c r="EA29">
        <v>9.5074438264736494E-2</v>
      </c>
      <c r="EB29">
        <v>6.8841918835030403E-3</v>
      </c>
      <c r="EC29">
        <v>1</v>
      </c>
      <c r="ED29">
        <v>3</v>
      </c>
      <c r="EE29">
        <v>3</v>
      </c>
      <c r="EF29" t="s">
        <v>303</v>
      </c>
      <c r="EG29">
        <v>100</v>
      </c>
      <c r="EH29">
        <v>100</v>
      </c>
      <c r="EI29">
        <v>2.5150000000000001</v>
      </c>
      <c r="EJ29">
        <v>-6.7000000000000004E-2</v>
      </c>
      <c r="EK29">
        <v>2.5150000000000001</v>
      </c>
      <c r="EL29">
        <v>0</v>
      </c>
      <c r="EM29">
        <v>0</v>
      </c>
      <c r="EN29">
        <v>0</v>
      </c>
      <c r="EO29">
        <v>-6.7000000000000004E-2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1357.1</v>
      </c>
      <c r="EX29">
        <v>1356.8</v>
      </c>
      <c r="EY29">
        <v>2</v>
      </c>
      <c r="EZ29">
        <v>493.601</v>
      </c>
      <c r="FA29">
        <v>468.71</v>
      </c>
      <c r="FB29">
        <v>37.625100000000003</v>
      </c>
      <c r="FC29">
        <v>35.062899999999999</v>
      </c>
      <c r="FD29">
        <v>30.000399999999999</v>
      </c>
      <c r="FE29">
        <v>34.761899999999997</v>
      </c>
      <c r="FF29">
        <v>34.7029</v>
      </c>
      <c r="FG29">
        <v>43.527700000000003</v>
      </c>
      <c r="FH29">
        <v>0</v>
      </c>
      <c r="FI29">
        <v>100</v>
      </c>
      <c r="FJ29">
        <v>-999.9</v>
      </c>
      <c r="FK29">
        <v>919.83799999999997</v>
      </c>
      <c r="FL29">
        <v>11.296099999999999</v>
      </c>
      <c r="FM29">
        <v>101.209</v>
      </c>
      <c r="FN29">
        <v>100.58499999999999</v>
      </c>
    </row>
    <row r="30" spans="1:170" x14ac:dyDescent="0.25">
      <c r="A30">
        <v>14</v>
      </c>
      <c r="B30">
        <v>1603833551.5999999</v>
      </c>
      <c r="C30">
        <v>1387.5999999046301</v>
      </c>
      <c r="D30" t="s">
        <v>345</v>
      </c>
      <c r="E30" t="s">
        <v>346</v>
      </c>
      <c r="F30" t="s">
        <v>286</v>
      </c>
      <c r="G30" t="s">
        <v>287</v>
      </c>
      <c r="H30">
        <v>1603833543.5999999</v>
      </c>
      <c r="I30">
        <f t="shared" si="0"/>
        <v>2.8271914166505684E-3</v>
      </c>
      <c r="J30">
        <f t="shared" si="1"/>
        <v>19.335460147052672</v>
      </c>
      <c r="K30">
        <f t="shared" si="2"/>
        <v>1199.4561290322599</v>
      </c>
      <c r="L30">
        <f t="shared" si="3"/>
        <v>486.97274643764297</v>
      </c>
      <c r="M30">
        <f t="shared" si="4"/>
        <v>49.572469281855</v>
      </c>
      <c r="N30">
        <f t="shared" si="5"/>
        <v>122.10129323735839</v>
      </c>
      <c r="O30">
        <f t="shared" si="6"/>
        <v>4.9159665081901061E-2</v>
      </c>
      <c r="P30">
        <f t="shared" si="7"/>
        <v>2.9594572020518926</v>
      </c>
      <c r="Q30">
        <f t="shared" si="8"/>
        <v>4.871047688598841E-2</v>
      </c>
      <c r="R30">
        <f t="shared" si="9"/>
        <v>3.048406362646423E-2</v>
      </c>
      <c r="S30">
        <f t="shared" si="10"/>
        <v>214.76583688377653</v>
      </c>
      <c r="T30">
        <f t="shared" si="11"/>
        <v>39.296558706161321</v>
      </c>
      <c r="U30">
        <f t="shared" si="12"/>
        <v>38.443883870967703</v>
      </c>
      <c r="V30">
        <f t="shared" si="13"/>
        <v>6.8191001164523684</v>
      </c>
      <c r="W30">
        <f t="shared" si="14"/>
        <v>16.447137651481391</v>
      </c>
      <c r="X30">
        <f t="shared" si="15"/>
        <v>1.1417424560568987</v>
      </c>
      <c r="Y30">
        <f t="shared" si="16"/>
        <v>6.9418915330477704</v>
      </c>
      <c r="Z30">
        <f t="shared" si="17"/>
        <v>5.6773576603954696</v>
      </c>
      <c r="AA30">
        <f t="shared" si="18"/>
        <v>-124.67914147429006</v>
      </c>
      <c r="AB30">
        <f t="shared" si="19"/>
        <v>52.773563448048876</v>
      </c>
      <c r="AC30">
        <f t="shared" si="20"/>
        <v>4.312675455078784</v>
      </c>
      <c r="AD30">
        <f t="shared" si="21"/>
        <v>147.17293431261413</v>
      </c>
      <c r="AE30">
        <v>1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51752.357039064256</v>
      </c>
      <c r="AJ30" t="s">
        <v>288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1032.0680769230801</v>
      </c>
      <c r="AR30">
        <v>1383.42</v>
      </c>
      <c r="AS30">
        <f t="shared" si="27"/>
        <v>0.25397343039490539</v>
      </c>
      <c r="AT30">
        <v>0.5</v>
      </c>
      <c r="AU30">
        <f t="shared" si="28"/>
        <v>1095.875477202462</v>
      </c>
      <c r="AV30">
        <f t="shared" si="29"/>
        <v>19.335460147052672</v>
      </c>
      <c r="AW30">
        <f t="shared" si="30"/>
        <v>139.16162711538161</v>
      </c>
      <c r="AX30">
        <f t="shared" si="31"/>
        <v>0.47468592329155285</v>
      </c>
      <c r="AY30">
        <f t="shared" si="32"/>
        <v>1.8171049577369043E-2</v>
      </c>
      <c r="AZ30">
        <f t="shared" si="33"/>
        <v>1.357982391464631</v>
      </c>
      <c r="BA30" t="s">
        <v>348</v>
      </c>
      <c r="BB30">
        <v>726.73</v>
      </c>
      <c r="BC30">
        <f t="shared" si="34"/>
        <v>656.69</v>
      </c>
      <c r="BD30">
        <f t="shared" si="35"/>
        <v>0.53503467858033471</v>
      </c>
      <c r="BE30">
        <f t="shared" si="36"/>
        <v>0.7409864515747332</v>
      </c>
      <c r="BF30">
        <f t="shared" si="37"/>
        <v>0.52602075718105401</v>
      </c>
      <c r="BG30">
        <f t="shared" si="38"/>
        <v>0.73771213779804401</v>
      </c>
      <c r="BH30">
        <f t="shared" si="39"/>
        <v>1299.98903225806</v>
      </c>
      <c r="BI30">
        <f t="shared" si="40"/>
        <v>1095.875477202462</v>
      </c>
      <c r="BJ30">
        <f t="shared" si="41"/>
        <v>0.84298824836925268</v>
      </c>
      <c r="BK30">
        <f t="shared" si="42"/>
        <v>0.19597649673850556</v>
      </c>
      <c r="BL30">
        <v>6</v>
      </c>
      <c r="BM30">
        <v>0.5</v>
      </c>
      <c r="BN30" t="s">
        <v>291</v>
      </c>
      <c r="BO30">
        <v>2</v>
      </c>
      <c r="BP30">
        <v>1603833543.5999999</v>
      </c>
      <c r="BQ30">
        <v>1199.4561290322599</v>
      </c>
      <c r="BR30">
        <v>1226.72677419355</v>
      </c>
      <c r="BS30">
        <v>11.215851612903201</v>
      </c>
      <c r="BT30">
        <v>7.8614229032258098</v>
      </c>
      <c r="BU30">
        <v>1196.94225806452</v>
      </c>
      <c r="BV30">
        <v>11.282851612903199</v>
      </c>
      <c r="BW30">
        <v>500.02232258064498</v>
      </c>
      <c r="BX30">
        <v>101.697290322581</v>
      </c>
      <c r="BY30">
        <v>9.9924499999999999E-2</v>
      </c>
      <c r="BZ30">
        <v>38.774648387096804</v>
      </c>
      <c r="CA30">
        <v>38.443883870967703</v>
      </c>
      <c r="CB30">
        <v>999.9</v>
      </c>
      <c r="CC30">
        <v>0</v>
      </c>
      <c r="CD30">
        <v>0</v>
      </c>
      <c r="CE30">
        <v>10001.7306451613</v>
      </c>
      <c r="CF30">
        <v>0</v>
      </c>
      <c r="CG30">
        <v>545.36409677419294</v>
      </c>
      <c r="CH30">
        <v>1299.98903225806</v>
      </c>
      <c r="CI30">
        <v>0.90000758064516195</v>
      </c>
      <c r="CJ30">
        <v>9.9992448387096797E-2</v>
      </c>
      <c r="CK30">
        <v>0</v>
      </c>
      <c r="CL30">
        <v>1031.94709677419</v>
      </c>
      <c r="CM30">
        <v>4.9997499999999997</v>
      </c>
      <c r="CN30">
        <v>13342.9258064516</v>
      </c>
      <c r="CO30">
        <v>11304.9935483871</v>
      </c>
      <c r="CP30">
        <v>48.02</v>
      </c>
      <c r="CQ30">
        <v>49.875</v>
      </c>
      <c r="CR30">
        <v>48.679000000000002</v>
      </c>
      <c r="CS30">
        <v>49.75</v>
      </c>
      <c r="CT30">
        <v>50.0843548387097</v>
      </c>
      <c r="CU30">
        <v>1165.4996774193501</v>
      </c>
      <c r="CV30">
        <v>129.48967741935499</v>
      </c>
      <c r="CW30">
        <v>0</v>
      </c>
      <c r="CX30">
        <v>120</v>
      </c>
      <c r="CY30">
        <v>0</v>
      </c>
      <c r="CZ30">
        <v>1032.0680769230801</v>
      </c>
      <c r="DA30">
        <v>10.0099145302663</v>
      </c>
      <c r="DB30">
        <v>196.40000009612899</v>
      </c>
      <c r="DC30">
        <v>13344.9115384615</v>
      </c>
      <c r="DD30">
        <v>15</v>
      </c>
      <c r="DE30">
        <v>0</v>
      </c>
      <c r="DF30" t="s">
        <v>292</v>
      </c>
      <c r="DG30">
        <v>1603752008</v>
      </c>
      <c r="DH30">
        <v>1603752025.5</v>
      </c>
      <c r="DI30">
        <v>0</v>
      </c>
      <c r="DJ30">
        <v>-1.7000000000000001E-2</v>
      </c>
      <c r="DK30">
        <v>-5.0000000000000001E-3</v>
      </c>
      <c r="DL30">
        <v>2.5150000000000001</v>
      </c>
      <c r="DM30">
        <v>-6.7000000000000004E-2</v>
      </c>
      <c r="DN30">
        <v>400</v>
      </c>
      <c r="DO30">
        <v>4</v>
      </c>
      <c r="DP30">
        <v>0.27</v>
      </c>
      <c r="DQ30">
        <v>0.02</v>
      </c>
      <c r="DR30">
        <v>19.340674630297499</v>
      </c>
      <c r="DS30">
        <v>-1.3863067580517401</v>
      </c>
      <c r="DT30">
        <v>0.102808485075657</v>
      </c>
      <c r="DU30">
        <v>0</v>
      </c>
      <c r="DV30">
        <v>-27.262026666666699</v>
      </c>
      <c r="DW30">
        <v>1.7228956618464999</v>
      </c>
      <c r="DX30">
        <v>0.12787303581634701</v>
      </c>
      <c r="DY30">
        <v>0</v>
      </c>
      <c r="DZ30">
        <v>3.3541893333333301</v>
      </c>
      <c r="EA30">
        <v>-6.6889788654068E-2</v>
      </c>
      <c r="EB30">
        <v>4.9301683090494297E-3</v>
      </c>
      <c r="EC30">
        <v>1</v>
      </c>
      <c r="ED30">
        <v>1</v>
      </c>
      <c r="EE30">
        <v>3</v>
      </c>
      <c r="EF30" t="s">
        <v>298</v>
      </c>
      <c r="EG30">
        <v>100</v>
      </c>
      <c r="EH30">
        <v>100</v>
      </c>
      <c r="EI30">
        <v>2.52</v>
      </c>
      <c r="EJ30">
        <v>-6.7000000000000004E-2</v>
      </c>
      <c r="EK30">
        <v>2.5150000000000001</v>
      </c>
      <c r="EL30">
        <v>0</v>
      </c>
      <c r="EM30">
        <v>0</v>
      </c>
      <c r="EN30">
        <v>0</v>
      </c>
      <c r="EO30">
        <v>-6.7000000000000004E-2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1359.1</v>
      </c>
      <c r="EX30">
        <v>1358.8</v>
      </c>
      <c r="EY30">
        <v>2</v>
      </c>
      <c r="EZ30">
        <v>491.49799999999999</v>
      </c>
      <c r="FA30">
        <v>469.20800000000003</v>
      </c>
      <c r="FB30">
        <v>37.6616</v>
      </c>
      <c r="FC30">
        <v>35.1066</v>
      </c>
      <c r="FD30">
        <v>30.000399999999999</v>
      </c>
      <c r="FE30">
        <v>34.831000000000003</v>
      </c>
      <c r="FF30">
        <v>34.771700000000003</v>
      </c>
      <c r="FG30">
        <v>54.543399999999998</v>
      </c>
      <c r="FH30">
        <v>0</v>
      </c>
      <c r="FI30">
        <v>100</v>
      </c>
      <c r="FJ30">
        <v>-999.9</v>
      </c>
      <c r="FK30">
        <v>1226.8800000000001</v>
      </c>
      <c r="FL30">
        <v>11.122</v>
      </c>
      <c r="FM30">
        <v>101.199</v>
      </c>
      <c r="FN30">
        <v>100.57299999999999</v>
      </c>
    </row>
    <row r="31" spans="1:170" x14ac:dyDescent="0.25">
      <c r="A31">
        <v>15</v>
      </c>
      <c r="B31">
        <v>1603833672.0999999</v>
      </c>
      <c r="C31">
        <v>1508.0999999046301</v>
      </c>
      <c r="D31" t="s">
        <v>349</v>
      </c>
      <c r="E31" t="s">
        <v>350</v>
      </c>
      <c r="F31" t="s">
        <v>286</v>
      </c>
      <c r="G31" t="s">
        <v>287</v>
      </c>
      <c r="H31">
        <v>1603833664.0999999</v>
      </c>
      <c r="I31">
        <f t="shared" si="0"/>
        <v>2.6846034301342015E-3</v>
      </c>
      <c r="J31">
        <f t="shared" si="1"/>
        <v>21.272230550433136</v>
      </c>
      <c r="K31">
        <f t="shared" si="2"/>
        <v>1399.63064516129</v>
      </c>
      <c r="L31">
        <f t="shared" si="3"/>
        <v>564.58460234992151</v>
      </c>
      <c r="M31">
        <f t="shared" si="4"/>
        <v>57.471444532347206</v>
      </c>
      <c r="N31">
        <f t="shared" si="5"/>
        <v>142.47429819084155</v>
      </c>
      <c r="O31">
        <f t="shared" si="6"/>
        <v>4.6150352186462754E-2</v>
      </c>
      <c r="P31">
        <f t="shared" si="7"/>
        <v>2.9596160292705975</v>
      </c>
      <c r="Q31">
        <f t="shared" si="8"/>
        <v>4.5754256934619805E-2</v>
      </c>
      <c r="R31">
        <f t="shared" si="9"/>
        <v>2.8631714684179667E-2</v>
      </c>
      <c r="S31">
        <f t="shared" si="10"/>
        <v>214.77478742820122</v>
      </c>
      <c r="T31">
        <f t="shared" si="11"/>
        <v>39.345294760938017</v>
      </c>
      <c r="U31">
        <f t="shared" si="12"/>
        <v>38.531061290322597</v>
      </c>
      <c r="V31">
        <f t="shared" si="13"/>
        <v>6.8512791493990504</v>
      </c>
      <c r="W31">
        <f t="shared" si="14"/>
        <v>16.010836219719945</v>
      </c>
      <c r="X31">
        <f t="shared" si="15"/>
        <v>1.1121910789988116</v>
      </c>
      <c r="Y31">
        <f t="shared" si="16"/>
        <v>6.9464896382424275</v>
      </c>
      <c r="Z31">
        <f t="shared" si="17"/>
        <v>5.7390880704002392</v>
      </c>
      <c r="AA31">
        <f t="shared" si="18"/>
        <v>-118.39101126891829</v>
      </c>
      <c r="AB31">
        <f t="shared" si="19"/>
        <v>40.826984229843035</v>
      </c>
      <c r="AC31">
        <f t="shared" si="20"/>
        <v>3.3378147002247767</v>
      </c>
      <c r="AD31">
        <f t="shared" si="21"/>
        <v>140.54857508935075</v>
      </c>
      <c r="AE31">
        <v>1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51754.723969323713</v>
      </c>
      <c r="AJ31" t="s">
        <v>288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1069.65423076923</v>
      </c>
      <c r="AR31">
        <v>1438.93</v>
      </c>
      <c r="AS31">
        <f t="shared" si="27"/>
        <v>0.25663219839100582</v>
      </c>
      <c r="AT31">
        <v>0.5</v>
      </c>
      <c r="AU31">
        <f t="shared" si="28"/>
        <v>1095.9201859158993</v>
      </c>
      <c r="AV31">
        <f t="shared" si="29"/>
        <v>21.272230550433136</v>
      </c>
      <c r="AW31">
        <f t="shared" si="30"/>
        <v>140.62420328633851</v>
      </c>
      <c r="AX31">
        <f t="shared" si="31"/>
        <v>0.48953041496111699</v>
      </c>
      <c r="AY31">
        <f t="shared" si="32"/>
        <v>1.9937563256021751E-2</v>
      </c>
      <c r="AZ31">
        <f t="shared" si="33"/>
        <v>1.2670178535439527</v>
      </c>
      <c r="BA31" t="s">
        <v>352</v>
      </c>
      <c r="BB31">
        <v>734.53</v>
      </c>
      <c r="BC31">
        <f t="shared" si="34"/>
        <v>704.40000000000009</v>
      </c>
      <c r="BD31">
        <f t="shared" si="35"/>
        <v>0.52424158039575519</v>
      </c>
      <c r="BE31">
        <f t="shared" si="36"/>
        <v>0.72131115111471578</v>
      </c>
      <c r="BF31">
        <f t="shared" si="37"/>
        <v>0.51043499711320484</v>
      </c>
      <c r="BG31">
        <f t="shared" si="38"/>
        <v>0.71591447309598544</v>
      </c>
      <c r="BH31">
        <f t="shared" si="39"/>
        <v>1300.04193548387</v>
      </c>
      <c r="BI31">
        <f t="shared" si="40"/>
        <v>1095.9201859158993</v>
      </c>
      <c r="BJ31">
        <f t="shared" si="41"/>
        <v>0.84298833445553623</v>
      </c>
      <c r="BK31">
        <f t="shared" si="42"/>
        <v>0.19597666891107252</v>
      </c>
      <c r="BL31">
        <v>6</v>
      </c>
      <c r="BM31">
        <v>0.5</v>
      </c>
      <c r="BN31" t="s">
        <v>291</v>
      </c>
      <c r="BO31">
        <v>2</v>
      </c>
      <c r="BP31">
        <v>1603833664.0999999</v>
      </c>
      <c r="BQ31">
        <v>1399.63064516129</v>
      </c>
      <c r="BR31">
        <v>1429.66580645161</v>
      </c>
      <c r="BS31">
        <v>10.9258774193548</v>
      </c>
      <c r="BT31">
        <v>7.7396000000000003</v>
      </c>
      <c r="BU31">
        <v>1397.11483870968</v>
      </c>
      <c r="BV31">
        <v>10.9928774193548</v>
      </c>
      <c r="BW31">
        <v>500.00764516128999</v>
      </c>
      <c r="BX31">
        <v>101.694225806452</v>
      </c>
      <c r="BY31">
        <v>9.9985890322580595E-2</v>
      </c>
      <c r="BZ31">
        <v>38.786935483870998</v>
      </c>
      <c r="CA31">
        <v>38.531061290322597</v>
      </c>
      <c r="CB31">
        <v>999.9</v>
      </c>
      <c r="CC31">
        <v>0</v>
      </c>
      <c r="CD31">
        <v>0</v>
      </c>
      <c r="CE31">
        <v>10002.932903225799</v>
      </c>
      <c r="CF31">
        <v>0</v>
      </c>
      <c r="CG31">
        <v>1072.5</v>
      </c>
      <c r="CH31">
        <v>1300.04193548387</v>
      </c>
      <c r="CI31">
        <v>0.90000283870967801</v>
      </c>
      <c r="CJ31">
        <v>9.9997196774193498E-2</v>
      </c>
      <c r="CK31">
        <v>0</v>
      </c>
      <c r="CL31">
        <v>1069.54516129032</v>
      </c>
      <c r="CM31">
        <v>4.9997499999999997</v>
      </c>
      <c r="CN31">
        <v>13850.0258064516</v>
      </c>
      <c r="CO31">
        <v>11305.438709677401</v>
      </c>
      <c r="CP31">
        <v>48.008000000000003</v>
      </c>
      <c r="CQ31">
        <v>49.963419354838699</v>
      </c>
      <c r="CR31">
        <v>48.686999999999998</v>
      </c>
      <c r="CS31">
        <v>49.838419354838699</v>
      </c>
      <c r="CT31">
        <v>50.120935483871001</v>
      </c>
      <c r="CU31">
        <v>1165.5438709677401</v>
      </c>
      <c r="CV31">
        <v>129.49870967741899</v>
      </c>
      <c r="CW31">
        <v>0</v>
      </c>
      <c r="CX31">
        <v>120</v>
      </c>
      <c r="CY31">
        <v>0</v>
      </c>
      <c r="CZ31">
        <v>1069.65423076923</v>
      </c>
      <c r="DA31">
        <v>10.848888895344899</v>
      </c>
      <c r="DB31">
        <v>130.43076918931899</v>
      </c>
      <c r="DC31">
        <v>13851.234615384599</v>
      </c>
      <c r="DD31">
        <v>15</v>
      </c>
      <c r="DE31">
        <v>0</v>
      </c>
      <c r="DF31" t="s">
        <v>292</v>
      </c>
      <c r="DG31">
        <v>1603752008</v>
      </c>
      <c r="DH31">
        <v>1603752025.5</v>
      </c>
      <c r="DI31">
        <v>0</v>
      </c>
      <c r="DJ31">
        <v>-1.7000000000000001E-2</v>
      </c>
      <c r="DK31">
        <v>-5.0000000000000001E-3</v>
      </c>
      <c r="DL31">
        <v>2.5150000000000001</v>
      </c>
      <c r="DM31">
        <v>-6.7000000000000004E-2</v>
      </c>
      <c r="DN31">
        <v>400</v>
      </c>
      <c r="DO31">
        <v>4</v>
      </c>
      <c r="DP31">
        <v>0.27</v>
      </c>
      <c r="DQ31">
        <v>0.02</v>
      </c>
      <c r="DR31">
        <v>21.295524615295399</v>
      </c>
      <c r="DS31">
        <v>-0.75196609166607997</v>
      </c>
      <c r="DT31">
        <v>0.121633572557296</v>
      </c>
      <c r="DU31">
        <v>0</v>
      </c>
      <c r="DV31">
        <v>-30.038340000000002</v>
      </c>
      <c r="DW31">
        <v>0.58764493882095203</v>
      </c>
      <c r="DX31">
        <v>0.117536529357189</v>
      </c>
      <c r="DY31">
        <v>0</v>
      </c>
      <c r="DZ31">
        <v>3.1867113333333301</v>
      </c>
      <c r="EA31">
        <v>-9.6772591768635702E-2</v>
      </c>
      <c r="EB31">
        <v>7.0160467184558796E-3</v>
      </c>
      <c r="EC31">
        <v>1</v>
      </c>
      <c r="ED31">
        <v>1</v>
      </c>
      <c r="EE31">
        <v>3</v>
      </c>
      <c r="EF31" t="s">
        <v>298</v>
      </c>
      <c r="EG31">
        <v>100</v>
      </c>
      <c r="EH31">
        <v>100</v>
      </c>
      <c r="EI31">
        <v>2.5099999999999998</v>
      </c>
      <c r="EJ31">
        <v>-6.7000000000000004E-2</v>
      </c>
      <c r="EK31">
        <v>2.5150000000000001</v>
      </c>
      <c r="EL31">
        <v>0</v>
      </c>
      <c r="EM31">
        <v>0</v>
      </c>
      <c r="EN31">
        <v>0</v>
      </c>
      <c r="EO31">
        <v>-6.7000000000000004E-2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1361.1</v>
      </c>
      <c r="EX31">
        <v>1360.8</v>
      </c>
      <c r="EY31">
        <v>2</v>
      </c>
      <c r="EZ31">
        <v>491.726</v>
      </c>
      <c r="FA31">
        <v>468.75099999999998</v>
      </c>
      <c r="FB31">
        <v>37.6922</v>
      </c>
      <c r="FC31">
        <v>35.160200000000003</v>
      </c>
      <c r="FD31">
        <v>30.0001</v>
      </c>
      <c r="FE31">
        <v>34.885399999999997</v>
      </c>
      <c r="FF31">
        <v>34.826000000000001</v>
      </c>
      <c r="FG31">
        <v>61.426000000000002</v>
      </c>
      <c r="FH31">
        <v>0</v>
      </c>
      <c r="FI31">
        <v>100</v>
      </c>
      <c r="FJ31">
        <v>-999.9</v>
      </c>
      <c r="FK31">
        <v>1429.68</v>
      </c>
      <c r="FL31">
        <v>11.1402</v>
      </c>
      <c r="FM31">
        <v>101.19199999999999</v>
      </c>
      <c r="FN31">
        <v>100.56399999999999</v>
      </c>
    </row>
    <row r="32" spans="1:170" x14ac:dyDescent="0.25">
      <c r="A32">
        <v>16</v>
      </c>
      <c r="B32">
        <v>1603833909</v>
      </c>
      <c r="C32">
        <v>1745</v>
      </c>
      <c r="D32" t="s">
        <v>353</v>
      </c>
      <c r="E32" t="s">
        <v>354</v>
      </c>
      <c r="F32" t="s">
        <v>286</v>
      </c>
      <c r="G32" t="s">
        <v>287</v>
      </c>
      <c r="H32">
        <v>1603833901.25</v>
      </c>
      <c r="I32">
        <f t="shared" si="0"/>
        <v>3.2850084798415383E-3</v>
      </c>
      <c r="J32">
        <f t="shared" si="1"/>
        <v>4.6756193715991614</v>
      </c>
      <c r="K32">
        <f t="shared" si="2"/>
        <v>402.20886666666701</v>
      </c>
      <c r="L32">
        <f t="shared" si="3"/>
        <v>243.55512469501986</v>
      </c>
      <c r="M32">
        <f t="shared" si="4"/>
        <v>24.792204891301242</v>
      </c>
      <c r="N32">
        <f t="shared" si="5"/>
        <v>40.942043999216125</v>
      </c>
      <c r="O32">
        <f t="shared" si="6"/>
        <v>5.839226981523505E-2</v>
      </c>
      <c r="P32">
        <f t="shared" si="7"/>
        <v>2.9591240728129367</v>
      </c>
      <c r="Q32">
        <f t="shared" si="8"/>
        <v>5.7759615848383211E-2</v>
      </c>
      <c r="R32">
        <f t="shared" si="9"/>
        <v>3.6156030069710021E-2</v>
      </c>
      <c r="S32">
        <f t="shared" si="10"/>
        <v>214.76822911571224</v>
      </c>
      <c r="T32">
        <f t="shared" si="11"/>
        <v>39.180545061945402</v>
      </c>
      <c r="U32">
        <f t="shared" si="12"/>
        <v>38.197956666666698</v>
      </c>
      <c r="V32">
        <f t="shared" si="13"/>
        <v>6.729028780233496</v>
      </c>
      <c r="W32">
        <f t="shared" si="14"/>
        <v>16.768855894906093</v>
      </c>
      <c r="X32">
        <f t="shared" si="15"/>
        <v>1.1641321421065514</v>
      </c>
      <c r="Y32">
        <f t="shared" si="16"/>
        <v>6.9422275997981595</v>
      </c>
      <c r="Z32">
        <f t="shared" si="17"/>
        <v>5.5648966381269442</v>
      </c>
      <c r="AA32">
        <f t="shared" si="18"/>
        <v>-144.86887396101184</v>
      </c>
      <c r="AB32">
        <f t="shared" si="19"/>
        <v>92.144259432022409</v>
      </c>
      <c r="AC32">
        <f t="shared" si="20"/>
        <v>7.5220363745206607</v>
      </c>
      <c r="AD32">
        <f t="shared" si="21"/>
        <v>169.56565096124348</v>
      </c>
      <c r="AE32">
        <v>0</v>
      </c>
      <c r="AF32">
        <v>0</v>
      </c>
      <c r="AG32">
        <f t="shared" si="22"/>
        <v>1</v>
      </c>
      <c r="AH32">
        <f t="shared" si="23"/>
        <v>0</v>
      </c>
      <c r="AI32">
        <f t="shared" si="24"/>
        <v>51742.743508628606</v>
      </c>
      <c r="AJ32" t="s">
        <v>288</v>
      </c>
      <c r="AK32">
        <v>715.47692307692296</v>
      </c>
      <c r="AL32">
        <v>3262.08</v>
      </c>
      <c r="AM32">
        <f t="shared" si="25"/>
        <v>2546.603076923077</v>
      </c>
      <c r="AN32">
        <f t="shared" si="26"/>
        <v>0.78066849277855754</v>
      </c>
      <c r="AO32">
        <v>-0.57774747981622299</v>
      </c>
      <c r="AP32" t="s">
        <v>355</v>
      </c>
      <c r="AQ32">
        <v>927.39592307692305</v>
      </c>
      <c r="AR32">
        <v>1155.0899999999999</v>
      </c>
      <c r="AS32">
        <f t="shared" si="27"/>
        <v>0.1971223687531507</v>
      </c>
      <c r="AT32">
        <v>0.5</v>
      </c>
      <c r="AU32">
        <f t="shared" si="28"/>
        <v>1095.8845277585992</v>
      </c>
      <c r="AV32">
        <f t="shared" si="29"/>
        <v>4.6756193715991614</v>
      </c>
      <c r="AW32">
        <f t="shared" si="30"/>
        <v>108.0116769958515</v>
      </c>
      <c r="AX32">
        <f t="shared" si="31"/>
        <v>0.36681990147953836</v>
      </c>
      <c r="AY32">
        <f t="shared" si="32"/>
        <v>4.7937229866362278E-3</v>
      </c>
      <c r="AZ32">
        <f t="shared" si="33"/>
        <v>1.8240916292236968</v>
      </c>
      <c r="BA32" t="s">
        <v>356</v>
      </c>
      <c r="BB32">
        <v>731.38</v>
      </c>
      <c r="BC32">
        <f t="shared" si="34"/>
        <v>423.70999999999992</v>
      </c>
      <c r="BD32">
        <f t="shared" si="35"/>
        <v>0.537381881293991</v>
      </c>
      <c r="BE32">
        <f t="shared" si="36"/>
        <v>0.83257201564784444</v>
      </c>
      <c r="BF32">
        <f t="shared" si="37"/>
        <v>0.51794200144532676</v>
      </c>
      <c r="BG32">
        <f t="shared" si="38"/>
        <v>0.82737275356855455</v>
      </c>
      <c r="BH32">
        <f t="shared" si="39"/>
        <v>1299.99933333333</v>
      </c>
      <c r="BI32">
        <f t="shared" si="40"/>
        <v>1095.8845277585992</v>
      </c>
      <c r="BJ32">
        <f t="shared" si="41"/>
        <v>0.84298853057765832</v>
      </c>
      <c r="BK32">
        <f t="shared" si="42"/>
        <v>0.1959770611553166</v>
      </c>
      <c r="BL32">
        <v>6</v>
      </c>
      <c r="BM32">
        <v>0.5</v>
      </c>
      <c r="BN32" t="s">
        <v>291</v>
      </c>
      <c r="BO32">
        <v>2</v>
      </c>
      <c r="BP32">
        <v>1603833901.25</v>
      </c>
      <c r="BQ32">
        <v>402.20886666666701</v>
      </c>
      <c r="BR32">
        <v>409.40506666666698</v>
      </c>
      <c r="BS32">
        <v>11.43627</v>
      </c>
      <c r="BT32">
        <v>7.5393713333333299</v>
      </c>
      <c r="BU32">
        <v>399.69386666666702</v>
      </c>
      <c r="BV32">
        <v>11.503270000000001</v>
      </c>
      <c r="BW32">
        <v>500.00380000000001</v>
      </c>
      <c r="BX32">
        <v>101.69303333333301</v>
      </c>
      <c r="BY32">
        <v>9.9958796666666697E-2</v>
      </c>
      <c r="BZ32">
        <v>38.775546666666699</v>
      </c>
      <c r="CA32">
        <v>38.197956666666698</v>
      </c>
      <c r="CB32">
        <v>999.9</v>
      </c>
      <c r="CC32">
        <v>0</v>
      </c>
      <c r="CD32">
        <v>0</v>
      </c>
      <c r="CE32">
        <v>10000.26</v>
      </c>
      <c r="CF32">
        <v>0</v>
      </c>
      <c r="CG32">
        <v>1559.5450000000001</v>
      </c>
      <c r="CH32">
        <v>1299.99933333333</v>
      </c>
      <c r="CI32">
        <v>0.89999620000000002</v>
      </c>
      <c r="CJ32">
        <v>0.10000384</v>
      </c>
      <c r="CK32">
        <v>0</v>
      </c>
      <c r="CL32">
        <v>927.54483333333303</v>
      </c>
      <c r="CM32">
        <v>4.9997499999999997</v>
      </c>
      <c r="CN32">
        <v>12020.6033333333</v>
      </c>
      <c r="CO32">
        <v>11305.053333333301</v>
      </c>
      <c r="CP32">
        <v>47.936999999999998</v>
      </c>
      <c r="CQ32">
        <v>50.1332666666667</v>
      </c>
      <c r="CR32">
        <v>48.695399999999999</v>
      </c>
      <c r="CS32">
        <v>49.932866666666598</v>
      </c>
      <c r="CT32">
        <v>50.061999999999998</v>
      </c>
      <c r="CU32">
        <v>1165.4973333333301</v>
      </c>
      <c r="CV32">
        <v>129.50299999999999</v>
      </c>
      <c r="CW32">
        <v>0</v>
      </c>
      <c r="CX32">
        <v>236.39999985694899</v>
      </c>
      <c r="CY32">
        <v>0</v>
      </c>
      <c r="CZ32">
        <v>927.39592307692305</v>
      </c>
      <c r="DA32">
        <v>-25.820649578181399</v>
      </c>
      <c r="DB32">
        <v>-334.71452985701802</v>
      </c>
      <c r="DC32">
        <v>12019.146153846201</v>
      </c>
      <c r="DD32">
        <v>15</v>
      </c>
      <c r="DE32">
        <v>0</v>
      </c>
      <c r="DF32" t="s">
        <v>292</v>
      </c>
      <c r="DG32">
        <v>1603752008</v>
      </c>
      <c r="DH32">
        <v>1603752025.5</v>
      </c>
      <c r="DI32">
        <v>0</v>
      </c>
      <c r="DJ32">
        <v>-1.7000000000000001E-2</v>
      </c>
      <c r="DK32">
        <v>-5.0000000000000001E-3</v>
      </c>
      <c r="DL32">
        <v>2.5150000000000001</v>
      </c>
      <c r="DM32">
        <v>-6.7000000000000004E-2</v>
      </c>
      <c r="DN32">
        <v>400</v>
      </c>
      <c r="DO32">
        <v>4</v>
      </c>
      <c r="DP32">
        <v>0.27</v>
      </c>
      <c r="DQ32">
        <v>0.02</v>
      </c>
      <c r="DR32">
        <v>4.6482544622709403</v>
      </c>
      <c r="DS32">
        <v>2.0813761434520699</v>
      </c>
      <c r="DT32">
        <v>0.157000912378879</v>
      </c>
      <c r="DU32">
        <v>0</v>
      </c>
      <c r="DV32">
        <v>-7.1961700000000004</v>
      </c>
      <c r="DW32">
        <v>-2.29026206896551</v>
      </c>
      <c r="DX32">
        <v>0.16724098488907199</v>
      </c>
      <c r="DY32">
        <v>0</v>
      </c>
      <c r="DZ32">
        <v>3.89689166666667</v>
      </c>
      <c r="EA32">
        <v>-8.4775528364836303E-2</v>
      </c>
      <c r="EB32">
        <v>6.2175231313513404E-3</v>
      </c>
      <c r="EC32">
        <v>1</v>
      </c>
      <c r="ED32">
        <v>1</v>
      </c>
      <c r="EE32">
        <v>3</v>
      </c>
      <c r="EF32" t="s">
        <v>298</v>
      </c>
      <c r="EG32">
        <v>100</v>
      </c>
      <c r="EH32">
        <v>100</v>
      </c>
      <c r="EI32">
        <v>2.5150000000000001</v>
      </c>
      <c r="EJ32">
        <v>-6.7000000000000004E-2</v>
      </c>
      <c r="EK32">
        <v>2.5150000000000001</v>
      </c>
      <c r="EL32">
        <v>0</v>
      </c>
      <c r="EM32">
        <v>0</v>
      </c>
      <c r="EN32">
        <v>0</v>
      </c>
      <c r="EO32">
        <v>-6.7000000000000004E-2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1365</v>
      </c>
      <c r="EX32">
        <v>1364.7</v>
      </c>
      <c r="EY32">
        <v>2</v>
      </c>
      <c r="EZ32">
        <v>513.404</v>
      </c>
      <c r="FA32">
        <v>464.67700000000002</v>
      </c>
      <c r="FB32">
        <v>37.720799999999997</v>
      </c>
      <c r="FC32">
        <v>35.205300000000001</v>
      </c>
      <c r="FD32">
        <v>30.0002</v>
      </c>
      <c r="FE32">
        <v>34.926699999999997</v>
      </c>
      <c r="FF32">
        <v>34.863999999999997</v>
      </c>
      <c r="FG32">
        <v>23.222300000000001</v>
      </c>
      <c r="FH32">
        <v>0</v>
      </c>
      <c r="FI32">
        <v>100</v>
      </c>
      <c r="FJ32">
        <v>-999.9</v>
      </c>
      <c r="FK32">
        <v>408.70100000000002</v>
      </c>
      <c r="FL32">
        <v>10.866</v>
      </c>
      <c r="FM32">
        <v>101.193</v>
      </c>
      <c r="FN32">
        <v>100.556</v>
      </c>
    </row>
    <row r="33" spans="1:170" x14ac:dyDescent="0.25">
      <c r="A33">
        <v>17</v>
      </c>
      <c r="B33">
        <v>1603834029.5</v>
      </c>
      <c r="C33">
        <v>1865.5</v>
      </c>
      <c r="D33" t="s">
        <v>357</v>
      </c>
      <c r="E33" t="s">
        <v>358</v>
      </c>
      <c r="F33" t="s">
        <v>286</v>
      </c>
      <c r="G33" t="s">
        <v>287</v>
      </c>
      <c r="H33">
        <v>1603834021.5</v>
      </c>
      <c r="I33">
        <f t="shared" si="0"/>
        <v>3.7687220474202894E-3</v>
      </c>
      <c r="J33">
        <f t="shared" si="1"/>
        <v>-2.3278411494280982</v>
      </c>
      <c r="K33">
        <f t="shared" si="2"/>
        <v>49.6182193548387</v>
      </c>
      <c r="L33">
        <f t="shared" si="3"/>
        <v>99.54139823711111</v>
      </c>
      <c r="M33">
        <f t="shared" si="4"/>
        <v>10.132298292586999</v>
      </c>
      <c r="N33">
        <f t="shared" si="5"/>
        <v>5.0506282627523396</v>
      </c>
      <c r="O33">
        <f t="shared" si="6"/>
        <v>6.6295947609229924E-2</v>
      </c>
      <c r="P33">
        <f t="shared" si="7"/>
        <v>2.959143199376649</v>
      </c>
      <c r="Q33">
        <f t="shared" si="8"/>
        <v>6.5481730435665769E-2</v>
      </c>
      <c r="R33">
        <f t="shared" si="9"/>
        <v>4.0998402456561535E-2</v>
      </c>
      <c r="S33">
        <f t="shared" si="10"/>
        <v>214.7697437857357</v>
      </c>
      <c r="T33">
        <f t="shared" si="11"/>
        <v>39.301561825076234</v>
      </c>
      <c r="U33">
        <f t="shared" si="12"/>
        <v>38.499480645161299</v>
      </c>
      <c r="V33">
        <f t="shared" si="13"/>
        <v>6.8396068811375006</v>
      </c>
      <c r="W33">
        <f t="shared" si="14"/>
        <v>17.243335480838571</v>
      </c>
      <c r="X33">
        <f t="shared" si="15"/>
        <v>1.2129455577620398</v>
      </c>
      <c r="Y33">
        <f t="shared" si="16"/>
        <v>7.0342861397663441</v>
      </c>
      <c r="Z33">
        <f t="shared" si="17"/>
        <v>5.626661323375461</v>
      </c>
      <c r="AA33">
        <f t="shared" si="18"/>
        <v>-166.20064229123477</v>
      </c>
      <c r="AB33">
        <f t="shared" si="19"/>
        <v>83.07260634087298</v>
      </c>
      <c r="AC33">
        <f t="shared" si="20"/>
        <v>6.7992949758511578</v>
      </c>
      <c r="AD33">
        <f t="shared" si="21"/>
        <v>138.44100281122508</v>
      </c>
      <c r="AE33">
        <v>0</v>
      </c>
      <c r="AF33">
        <v>0</v>
      </c>
      <c r="AG33">
        <f t="shared" si="22"/>
        <v>1</v>
      </c>
      <c r="AH33">
        <f t="shared" si="23"/>
        <v>0</v>
      </c>
      <c r="AI33">
        <f t="shared" si="24"/>
        <v>51702.642560843458</v>
      </c>
      <c r="AJ33" t="s">
        <v>288</v>
      </c>
      <c r="AK33">
        <v>715.47692307692296</v>
      </c>
      <c r="AL33">
        <v>3262.08</v>
      </c>
      <c r="AM33">
        <f t="shared" si="25"/>
        <v>2546.603076923077</v>
      </c>
      <c r="AN33">
        <f t="shared" si="26"/>
        <v>0.78066849277855754</v>
      </c>
      <c r="AO33">
        <v>-0.57774747981622299</v>
      </c>
      <c r="AP33" t="s">
        <v>359</v>
      </c>
      <c r="AQ33">
        <v>862.54334615384596</v>
      </c>
      <c r="AR33">
        <v>972.52</v>
      </c>
      <c r="AS33">
        <f t="shared" si="27"/>
        <v>0.11308420787865958</v>
      </c>
      <c r="AT33">
        <v>0.5</v>
      </c>
      <c r="AU33">
        <f t="shared" si="28"/>
        <v>1095.8924136503554</v>
      </c>
      <c r="AV33">
        <f t="shared" si="29"/>
        <v>-2.3278411494280982</v>
      </c>
      <c r="AW33">
        <f t="shared" si="30"/>
        <v>61.964062758941388</v>
      </c>
      <c r="AX33">
        <f t="shared" si="31"/>
        <v>0.23951178381935587</v>
      </c>
      <c r="AY33">
        <f t="shared" si="32"/>
        <v>-1.5969575551512511E-3</v>
      </c>
      <c r="AZ33">
        <f t="shared" si="33"/>
        <v>2.3542549253485787</v>
      </c>
      <c r="BA33" t="s">
        <v>360</v>
      </c>
      <c r="BB33">
        <v>739.59</v>
      </c>
      <c r="BC33">
        <f t="shared" si="34"/>
        <v>232.92999999999995</v>
      </c>
      <c r="BD33">
        <f t="shared" si="35"/>
        <v>0.47214465223953139</v>
      </c>
      <c r="BE33">
        <f t="shared" si="36"/>
        <v>0.90765870231398349</v>
      </c>
      <c r="BF33">
        <f t="shared" si="37"/>
        <v>0.42785300877434546</v>
      </c>
      <c r="BG33">
        <f t="shared" si="38"/>
        <v>0.89906433426851573</v>
      </c>
      <c r="BH33">
        <f t="shared" si="39"/>
        <v>1300.00870967742</v>
      </c>
      <c r="BI33">
        <f t="shared" si="40"/>
        <v>1095.8924136503554</v>
      </c>
      <c r="BJ33">
        <f t="shared" si="41"/>
        <v>0.84298851653254436</v>
      </c>
      <c r="BK33">
        <f t="shared" si="42"/>
        <v>0.19597703306508882</v>
      </c>
      <c r="BL33">
        <v>6</v>
      </c>
      <c r="BM33">
        <v>0.5</v>
      </c>
      <c r="BN33" t="s">
        <v>291</v>
      </c>
      <c r="BO33">
        <v>2</v>
      </c>
      <c r="BP33">
        <v>1603834021.5</v>
      </c>
      <c r="BQ33">
        <v>49.6182193548387</v>
      </c>
      <c r="BR33">
        <v>47.049335483870998</v>
      </c>
      <c r="BS33">
        <v>11.916180645161299</v>
      </c>
      <c r="BT33">
        <v>7.4478287096774203</v>
      </c>
      <c r="BU33">
        <v>47.1032193548387</v>
      </c>
      <c r="BV33">
        <v>11.983180645161299</v>
      </c>
      <c r="BW33">
        <v>500.02506451612902</v>
      </c>
      <c r="BX33">
        <v>101.68980645161299</v>
      </c>
      <c r="BY33">
        <v>9.9986258064516095E-2</v>
      </c>
      <c r="BZ33">
        <v>39.020203225806398</v>
      </c>
      <c r="CA33">
        <v>38.499480645161299</v>
      </c>
      <c r="CB33">
        <v>999.9</v>
      </c>
      <c r="CC33">
        <v>0</v>
      </c>
      <c r="CD33">
        <v>0</v>
      </c>
      <c r="CE33">
        <v>10000.6858064516</v>
      </c>
      <c r="CF33">
        <v>0</v>
      </c>
      <c r="CG33">
        <v>1550.47806451613</v>
      </c>
      <c r="CH33">
        <v>1300.00870967742</v>
      </c>
      <c r="CI33">
        <v>0.89999632258064499</v>
      </c>
      <c r="CJ33">
        <v>0.100003696774194</v>
      </c>
      <c r="CK33">
        <v>0</v>
      </c>
      <c r="CL33">
        <v>862.59364516129006</v>
      </c>
      <c r="CM33">
        <v>4.9997499999999997</v>
      </c>
      <c r="CN33">
        <v>11210.1967741935</v>
      </c>
      <c r="CO33">
        <v>11305.125806451601</v>
      </c>
      <c r="CP33">
        <v>48.125</v>
      </c>
      <c r="CQ33">
        <v>50.286000000000001</v>
      </c>
      <c r="CR33">
        <v>48.856709677419403</v>
      </c>
      <c r="CS33">
        <v>49.985709677419401</v>
      </c>
      <c r="CT33">
        <v>50.183</v>
      </c>
      <c r="CU33">
        <v>1165.50548387097</v>
      </c>
      <c r="CV33">
        <v>129.50322580645201</v>
      </c>
      <c r="CW33">
        <v>0</v>
      </c>
      <c r="CX33">
        <v>120</v>
      </c>
      <c r="CY33">
        <v>0</v>
      </c>
      <c r="CZ33">
        <v>862.54334615384596</v>
      </c>
      <c r="DA33">
        <v>-4.5236581175673303</v>
      </c>
      <c r="DB33">
        <v>-119.883760672626</v>
      </c>
      <c r="DC33">
        <v>11206.9769230769</v>
      </c>
      <c r="DD33">
        <v>15</v>
      </c>
      <c r="DE33">
        <v>0</v>
      </c>
      <c r="DF33" t="s">
        <v>292</v>
      </c>
      <c r="DG33">
        <v>1603752008</v>
      </c>
      <c r="DH33">
        <v>1603752025.5</v>
      </c>
      <c r="DI33">
        <v>0</v>
      </c>
      <c r="DJ33">
        <v>-1.7000000000000001E-2</v>
      </c>
      <c r="DK33">
        <v>-5.0000000000000001E-3</v>
      </c>
      <c r="DL33">
        <v>2.5150000000000001</v>
      </c>
      <c r="DM33">
        <v>-6.7000000000000004E-2</v>
      </c>
      <c r="DN33">
        <v>400</v>
      </c>
      <c r="DO33">
        <v>4</v>
      </c>
      <c r="DP33">
        <v>0.27</v>
      </c>
      <c r="DQ33">
        <v>0.02</v>
      </c>
      <c r="DR33">
        <v>-2.3219123385292901</v>
      </c>
      <c r="DS33">
        <v>-0.38215592559362299</v>
      </c>
      <c r="DT33">
        <v>3.08637453333129E-2</v>
      </c>
      <c r="DU33">
        <v>1</v>
      </c>
      <c r="DV33">
        <v>2.56728933333333</v>
      </c>
      <c r="DW33">
        <v>0.42282714126807602</v>
      </c>
      <c r="DX33">
        <v>3.38112705009571E-2</v>
      </c>
      <c r="DY33">
        <v>0</v>
      </c>
      <c r="DZ33">
        <v>4.4657549999999997</v>
      </c>
      <c r="EA33">
        <v>0.62767154616241005</v>
      </c>
      <c r="EB33">
        <v>4.5289799348197601E-2</v>
      </c>
      <c r="EC33">
        <v>0</v>
      </c>
      <c r="ED33">
        <v>1</v>
      </c>
      <c r="EE33">
        <v>3</v>
      </c>
      <c r="EF33" t="s">
        <v>298</v>
      </c>
      <c r="EG33">
        <v>100</v>
      </c>
      <c r="EH33">
        <v>100</v>
      </c>
      <c r="EI33">
        <v>2.5150000000000001</v>
      </c>
      <c r="EJ33">
        <v>-6.7000000000000004E-2</v>
      </c>
      <c r="EK33">
        <v>2.5150000000000001</v>
      </c>
      <c r="EL33">
        <v>0</v>
      </c>
      <c r="EM33">
        <v>0</v>
      </c>
      <c r="EN33">
        <v>0</v>
      </c>
      <c r="EO33">
        <v>-6.7000000000000004E-2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1367</v>
      </c>
      <c r="EX33">
        <v>1366.7</v>
      </c>
      <c r="EY33">
        <v>2</v>
      </c>
      <c r="EZ33">
        <v>514.31700000000001</v>
      </c>
      <c r="FA33">
        <v>463.18599999999998</v>
      </c>
      <c r="FB33">
        <v>37.8489</v>
      </c>
      <c r="FC33">
        <v>35.249400000000001</v>
      </c>
      <c r="FD33">
        <v>30.000599999999999</v>
      </c>
      <c r="FE33">
        <v>34.9754</v>
      </c>
      <c r="FF33">
        <v>34.922600000000003</v>
      </c>
      <c r="FG33">
        <v>6.6752799999999999</v>
      </c>
      <c r="FH33">
        <v>0</v>
      </c>
      <c r="FI33">
        <v>100</v>
      </c>
      <c r="FJ33">
        <v>-999.9</v>
      </c>
      <c r="FK33">
        <v>47.2089</v>
      </c>
      <c r="FL33">
        <v>11.3231</v>
      </c>
      <c r="FM33">
        <v>101.18899999999999</v>
      </c>
      <c r="FN33">
        <v>100.548</v>
      </c>
    </row>
    <row r="34" spans="1:170" x14ac:dyDescent="0.25">
      <c r="A34">
        <v>18</v>
      </c>
      <c r="B34">
        <v>1603834150</v>
      </c>
      <c r="C34">
        <v>1986</v>
      </c>
      <c r="D34" t="s">
        <v>361</v>
      </c>
      <c r="E34" t="s">
        <v>362</v>
      </c>
      <c r="F34" t="s">
        <v>286</v>
      </c>
      <c r="G34" t="s">
        <v>287</v>
      </c>
      <c r="H34">
        <v>1603834142</v>
      </c>
      <c r="I34">
        <f t="shared" si="0"/>
        <v>5.06741364980017E-3</v>
      </c>
      <c r="J34">
        <f t="shared" si="1"/>
        <v>-1.5875356355346544</v>
      </c>
      <c r="K34">
        <f t="shared" si="2"/>
        <v>79.9284161290323</v>
      </c>
      <c r="L34">
        <f t="shared" si="3"/>
        <v>100.29630669108627</v>
      </c>
      <c r="M34">
        <f t="shared" si="4"/>
        <v>10.207477406956333</v>
      </c>
      <c r="N34">
        <f t="shared" si="5"/>
        <v>8.1345717377588205</v>
      </c>
      <c r="O34">
        <f t="shared" si="6"/>
        <v>9.0123494661511747E-2</v>
      </c>
      <c r="P34">
        <f t="shared" si="7"/>
        <v>2.9588684295923917</v>
      </c>
      <c r="Q34">
        <f t="shared" si="8"/>
        <v>8.862581254250132E-2</v>
      </c>
      <c r="R34">
        <f t="shared" si="9"/>
        <v>5.5523620468409945E-2</v>
      </c>
      <c r="S34">
        <f t="shared" si="10"/>
        <v>214.76680563109699</v>
      </c>
      <c r="T34">
        <f t="shared" si="11"/>
        <v>39.211363858161022</v>
      </c>
      <c r="U34">
        <f t="shared" si="12"/>
        <v>38.780090322580698</v>
      </c>
      <c r="V34">
        <f t="shared" si="13"/>
        <v>6.9439277006917131</v>
      </c>
      <c r="W34">
        <f t="shared" si="14"/>
        <v>19.115868666587136</v>
      </c>
      <c r="X34">
        <f t="shared" si="15"/>
        <v>1.362240368482974</v>
      </c>
      <c r="Y34">
        <f t="shared" si="16"/>
        <v>7.1262279117038032</v>
      </c>
      <c r="Z34">
        <f t="shared" si="17"/>
        <v>5.5816873322087392</v>
      </c>
      <c r="AA34">
        <f t="shared" si="18"/>
        <v>-223.4729419561875</v>
      </c>
      <c r="AB34">
        <f t="shared" si="19"/>
        <v>76.840583143534047</v>
      </c>
      <c r="AC34">
        <f t="shared" si="20"/>
        <v>6.3056185526327315</v>
      </c>
      <c r="AD34">
        <f t="shared" si="21"/>
        <v>74.440065371076258</v>
      </c>
      <c r="AE34">
        <v>0</v>
      </c>
      <c r="AF34">
        <v>0</v>
      </c>
      <c r="AG34">
        <f t="shared" si="22"/>
        <v>1</v>
      </c>
      <c r="AH34">
        <f t="shared" si="23"/>
        <v>0</v>
      </c>
      <c r="AI34">
        <f t="shared" si="24"/>
        <v>51654.574399525562</v>
      </c>
      <c r="AJ34" t="s">
        <v>288</v>
      </c>
      <c r="AK34">
        <v>715.47692307692296</v>
      </c>
      <c r="AL34">
        <v>3262.08</v>
      </c>
      <c r="AM34">
        <f t="shared" si="25"/>
        <v>2546.603076923077</v>
      </c>
      <c r="AN34">
        <f t="shared" si="26"/>
        <v>0.78066849277855754</v>
      </c>
      <c r="AO34">
        <v>-0.57774747981622299</v>
      </c>
      <c r="AP34" t="s">
        <v>363</v>
      </c>
      <c r="AQ34">
        <v>851.22534615384598</v>
      </c>
      <c r="AR34">
        <v>938.4</v>
      </c>
      <c r="AS34">
        <f t="shared" si="27"/>
        <v>9.289711620434149E-2</v>
      </c>
      <c r="AT34">
        <v>0.5</v>
      </c>
      <c r="AU34">
        <f t="shared" si="28"/>
        <v>1095.8786717148419</v>
      </c>
      <c r="AV34">
        <f t="shared" si="29"/>
        <v>-1.5875356355346544</v>
      </c>
      <c r="AW34">
        <f t="shared" si="30"/>
        <v>50.90198415607653</v>
      </c>
      <c r="AX34">
        <f t="shared" si="31"/>
        <v>0.21781756180733161</v>
      </c>
      <c r="AY34">
        <f t="shared" si="32"/>
        <v>-9.2144156263056459E-4</v>
      </c>
      <c r="AZ34">
        <f t="shared" si="33"/>
        <v>2.4762148337595908</v>
      </c>
      <c r="BA34" t="s">
        <v>364</v>
      </c>
      <c r="BB34">
        <v>734</v>
      </c>
      <c r="BC34">
        <f t="shared" si="34"/>
        <v>204.39999999999998</v>
      </c>
      <c r="BD34">
        <f t="shared" si="35"/>
        <v>0.42649047869938361</v>
      </c>
      <c r="BE34">
        <f t="shared" si="36"/>
        <v>0.91914812822379033</v>
      </c>
      <c r="BF34">
        <f t="shared" si="37"/>
        <v>0.39105262249827522</v>
      </c>
      <c r="BG34">
        <f t="shared" si="38"/>
        <v>0.91246257457898661</v>
      </c>
      <c r="BH34">
        <f t="shared" si="39"/>
        <v>1299.9925806451599</v>
      </c>
      <c r="BI34">
        <f t="shared" si="40"/>
        <v>1095.8786717148419</v>
      </c>
      <c r="BJ34">
        <f t="shared" si="41"/>
        <v>0.84298840472687897</v>
      </c>
      <c r="BK34">
        <f t="shared" si="42"/>
        <v>0.19597680945375801</v>
      </c>
      <c r="BL34">
        <v>6</v>
      </c>
      <c r="BM34">
        <v>0.5</v>
      </c>
      <c r="BN34" t="s">
        <v>291</v>
      </c>
      <c r="BO34">
        <v>2</v>
      </c>
      <c r="BP34">
        <v>1603834142</v>
      </c>
      <c r="BQ34">
        <v>79.9284161290323</v>
      </c>
      <c r="BR34">
        <v>78.509506451612907</v>
      </c>
      <c r="BS34">
        <v>13.3850580645161</v>
      </c>
      <c r="BT34">
        <v>7.3859635483870996</v>
      </c>
      <c r="BU34">
        <v>77.413416129032299</v>
      </c>
      <c r="BV34">
        <v>13.4520580645161</v>
      </c>
      <c r="BW34">
        <v>500.03406451612898</v>
      </c>
      <c r="BX34">
        <v>101.673129032258</v>
      </c>
      <c r="BY34">
        <v>0.100084196774194</v>
      </c>
      <c r="BZ34">
        <v>39.261793548387097</v>
      </c>
      <c r="CA34">
        <v>38.780090322580698</v>
      </c>
      <c r="CB34">
        <v>999.9</v>
      </c>
      <c r="CC34">
        <v>0</v>
      </c>
      <c r="CD34">
        <v>0</v>
      </c>
      <c r="CE34">
        <v>10000.7677419355</v>
      </c>
      <c r="CF34">
        <v>0</v>
      </c>
      <c r="CG34">
        <v>1528.2316129032299</v>
      </c>
      <c r="CH34">
        <v>1299.9925806451599</v>
      </c>
      <c r="CI34">
        <v>0.90000096774193505</v>
      </c>
      <c r="CJ34">
        <v>9.99990903225806E-2</v>
      </c>
      <c r="CK34">
        <v>0</v>
      </c>
      <c r="CL34">
        <v>851.26974193548403</v>
      </c>
      <c r="CM34">
        <v>4.9997499999999997</v>
      </c>
      <c r="CN34">
        <v>11062.5193548387</v>
      </c>
      <c r="CO34">
        <v>11305.009677419401</v>
      </c>
      <c r="CP34">
        <v>48.375</v>
      </c>
      <c r="CQ34">
        <v>50.625</v>
      </c>
      <c r="CR34">
        <v>49.125</v>
      </c>
      <c r="CS34">
        <v>50.375</v>
      </c>
      <c r="CT34">
        <v>50.4491935483871</v>
      </c>
      <c r="CU34">
        <v>1165.49580645161</v>
      </c>
      <c r="CV34">
        <v>129.49677419354799</v>
      </c>
      <c r="CW34">
        <v>0</v>
      </c>
      <c r="CX34">
        <v>120.09999990463299</v>
      </c>
      <c r="CY34">
        <v>0</v>
      </c>
      <c r="CZ34">
        <v>851.22534615384598</v>
      </c>
      <c r="DA34">
        <v>-1.1462906017780199</v>
      </c>
      <c r="DB34">
        <v>-17.305982877672601</v>
      </c>
      <c r="DC34">
        <v>11062.4461538462</v>
      </c>
      <c r="DD34">
        <v>15</v>
      </c>
      <c r="DE34">
        <v>0</v>
      </c>
      <c r="DF34" t="s">
        <v>292</v>
      </c>
      <c r="DG34">
        <v>1603752008</v>
      </c>
      <c r="DH34">
        <v>1603752025.5</v>
      </c>
      <c r="DI34">
        <v>0</v>
      </c>
      <c r="DJ34">
        <v>-1.7000000000000001E-2</v>
      </c>
      <c r="DK34">
        <v>-5.0000000000000001E-3</v>
      </c>
      <c r="DL34">
        <v>2.5150000000000001</v>
      </c>
      <c r="DM34">
        <v>-6.7000000000000004E-2</v>
      </c>
      <c r="DN34">
        <v>400</v>
      </c>
      <c r="DO34">
        <v>4</v>
      </c>
      <c r="DP34">
        <v>0.27</v>
      </c>
      <c r="DQ34">
        <v>0.02</v>
      </c>
      <c r="DR34">
        <v>-1.58774215901529</v>
      </c>
      <c r="DS34">
        <v>-9.0931910299897403E-2</v>
      </c>
      <c r="DT34">
        <v>1.55697452984189E-2</v>
      </c>
      <c r="DU34">
        <v>1</v>
      </c>
      <c r="DV34">
        <v>1.4188689999999999</v>
      </c>
      <c r="DW34">
        <v>3.7667185761956899E-2</v>
      </c>
      <c r="DX34">
        <v>1.7439786953973899E-2</v>
      </c>
      <c r="DY34">
        <v>1</v>
      </c>
      <c r="DZ34">
        <v>6.0021766666666698</v>
      </c>
      <c r="EA34">
        <v>0.72201343715240296</v>
      </c>
      <c r="EB34">
        <v>5.2102955023897002E-2</v>
      </c>
      <c r="EC34">
        <v>0</v>
      </c>
      <c r="ED34">
        <v>2</v>
      </c>
      <c r="EE34">
        <v>3</v>
      </c>
      <c r="EF34" t="s">
        <v>316</v>
      </c>
      <c r="EG34">
        <v>100</v>
      </c>
      <c r="EH34">
        <v>100</v>
      </c>
      <c r="EI34">
        <v>2.5150000000000001</v>
      </c>
      <c r="EJ34">
        <v>-6.7000000000000004E-2</v>
      </c>
      <c r="EK34">
        <v>2.5150000000000001</v>
      </c>
      <c r="EL34">
        <v>0</v>
      </c>
      <c r="EM34">
        <v>0</v>
      </c>
      <c r="EN34">
        <v>0</v>
      </c>
      <c r="EO34">
        <v>-6.7000000000000004E-2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1369</v>
      </c>
      <c r="EX34">
        <v>1368.7</v>
      </c>
      <c r="EY34">
        <v>2</v>
      </c>
      <c r="EZ34">
        <v>515.56600000000003</v>
      </c>
      <c r="FA34">
        <v>461.95800000000003</v>
      </c>
      <c r="FB34">
        <v>38.075400000000002</v>
      </c>
      <c r="FC34">
        <v>35.407499999999999</v>
      </c>
      <c r="FD34">
        <v>30.000399999999999</v>
      </c>
      <c r="FE34">
        <v>35.106699999999996</v>
      </c>
      <c r="FF34">
        <v>35.047800000000002</v>
      </c>
      <c r="FG34">
        <v>8.1169100000000007</v>
      </c>
      <c r="FH34">
        <v>0</v>
      </c>
      <c r="FI34">
        <v>100</v>
      </c>
      <c r="FJ34">
        <v>-999.9</v>
      </c>
      <c r="FK34">
        <v>78.5244</v>
      </c>
      <c r="FL34">
        <v>11.6881</v>
      </c>
      <c r="FM34">
        <v>101.15600000000001</v>
      </c>
      <c r="FN34">
        <v>100.52800000000001</v>
      </c>
    </row>
    <row r="35" spans="1:170" x14ac:dyDescent="0.25">
      <c r="A35">
        <v>19</v>
      </c>
      <c r="B35">
        <v>1603834240.5</v>
      </c>
      <c r="C35">
        <v>2076.5</v>
      </c>
      <c r="D35" t="s">
        <v>365</v>
      </c>
      <c r="E35" t="s">
        <v>366</v>
      </c>
      <c r="F35" t="s">
        <v>286</v>
      </c>
      <c r="G35" t="s">
        <v>287</v>
      </c>
      <c r="H35">
        <v>1603834232.5</v>
      </c>
      <c r="I35">
        <f t="shared" si="0"/>
        <v>5.5868862629846142E-3</v>
      </c>
      <c r="J35">
        <f t="shared" si="1"/>
        <v>-1.0746795925926498</v>
      </c>
      <c r="K35">
        <f t="shared" si="2"/>
        <v>99.833625806451593</v>
      </c>
      <c r="L35">
        <f t="shared" si="3"/>
        <v>107.84369530520043</v>
      </c>
      <c r="M35">
        <f t="shared" si="4"/>
        <v>10.975295360582528</v>
      </c>
      <c r="N35">
        <f t="shared" si="5"/>
        <v>10.160107431804994</v>
      </c>
      <c r="O35">
        <f t="shared" si="6"/>
        <v>0.10037695631767103</v>
      </c>
      <c r="P35">
        <f t="shared" si="7"/>
        <v>2.9584437612270489</v>
      </c>
      <c r="Q35">
        <f t="shared" si="8"/>
        <v>9.8522619996671806E-2</v>
      </c>
      <c r="R35">
        <f t="shared" si="9"/>
        <v>6.1740388949662592E-2</v>
      </c>
      <c r="S35">
        <f t="shared" si="10"/>
        <v>214.7670843933661</v>
      </c>
      <c r="T35">
        <f t="shared" si="11"/>
        <v>39.162174412831234</v>
      </c>
      <c r="U35">
        <f t="shared" si="12"/>
        <v>38.806012903225799</v>
      </c>
      <c r="V35">
        <f t="shared" si="13"/>
        <v>6.9536340680910849</v>
      </c>
      <c r="W35">
        <f t="shared" si="14"/>
        <v>19.837206963355662</v>
      </c>
      <c r="X35">
        <f t="shared" si="15"/>
        <v>1.4199977112646613</v>
      </c>
      <c r="Y35">
        <f t="shared" si="16"/>
        <v>7.1582542536747038</v>
      </c>
      <c r="Z35">
        <f t="shared" si="17"/>
        <v>5.533636356826424</v>
      </c>
      <c r="AA35">
        <f t="shared" si="18"/>
        <v>-246.3816841976215</v>
      </c>
      <c r="AB35">
        <f t="shared" si="19"/>
        <v>86.015987895809246</v>
      </c>
      <c r="AC35">
        <f t="shared" si="20"/>
        <v>7.0632910280386678</v>
      </c>
      <c r="AD35">
        <f t="shared" si="21"/>
        <v>61.464679119592518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51628.777535199297</v>
      </c>
      <c r="AJ35" t="s">
        <v>288</v>
      </c>
      <c r="AK35">
        <v>715.47692307692296</v>
      </c>
      <c r="AL35">
        <v>3262.08</v>
      </c>
      <c r="AM35">
        <f t="shared" si="25"/>
        <v>2546.603076923077</v>
      </c>
      <c r="AN35">
        <f t="shared" si="26"/>
        <v>0.78066849277855754</v>
      </c>
      <c r="AO35">
        <v>-0.57774747981622299</v>
      </c>
      <c r="AP35" t="s">
        <v>367</v>
      </c>
      <c r="AQ35">
        <v>841.90388461538498</v>
      </c>
      <c r="AR35">
        <v>928.97</v>
      </c>
      <c r="AS35">
        <f t="shared" si="27"/>
        <v>9.3723279960187145E-2</v>
      </c>
      <c r="AT35">
        <v>0.5</v>
      </c>
      <c r="AU35">
        <f t="shared" si="28"/>
        <v>1095.8797942954932</v>
      </c>
      <c r="AV35">
        <f t="shared" si="29"/>
        <v>-1.0746795925926498</v>
      </c>
      <c r="AW35">
        <f t="shared" si="30"/>
        <v>51.354724381734407</v>
      </c>
      <c r="AX35">
        <f t="shared" si="31"/>
        <v>0.21896293744684983</v>
      </c>
      <c r="AY35">
        <f t="shared" si="32"/>
        <v>-4.5345494584639995E-4</v>
      </c>
      <c r="AZ35">
        <f t="shared" si="33"/>
        <v>2.5115019860705941</v>
      </c>
      <c r="BA35" t="s">
        <v>368</v>
      </c>
      <c r="BB35">
        <v>725.56</v>
      </c>
      <c r="BC35">
        <f t="shared" si="34"/>
        <v>203.41000000000008</v>
      </c>
      <c r="BD35">
        <f t="shared" si="35"/>
        <v>0.42803262073946713</v>
      </c>
      <c r="BE35">
        <f t="shared" si="36"/>
        <v>0.91980745273051256</v>
      </c>
      <c r="BF35">
        <f t="shared" si="37"/>
        <v>0.40781704324766244</v>
      </c>
      <c r="BG35">
        <f t="shared" si="38"/>
        <v>0.91616554662258975</v>
      </c>
      <c r="BH35">
        <f t="shared" si="39"/>
        <v>1299.9938709677399</v>
      </c>
      <c r="BI35">
        <f t="shared" si="40"/>
        <v>1095.8797942954932</v>
      </c>
      <c r="BJ35">
        <f t="shared" si="41"/>
        <v>0.84298843153752689</v>
      </c>
      <c r="BK35">
        <f t="shared" si="42"/>
        <v>0.19597686307505391</v>
      </c>
      <c r="BL35">
        <v>6</v>
      </c>
      <c r="BM35">
        <v>0.5</v>
      </c>
      <c r="BN35" t="s">
        <v>291</v>
      </c>
      <c r="BO35">
        <v>2</v>
      </c>
      <c r="BP35">
        <v>1603834232.5</v>
      </c>
      <c r="BQ35">
        <v>99.833625806451593</v>
      </c>
      <c r="BR35">
        <v>99.213345161290306</v>
      </c>
      <c r="BS35">
        <v>13.952954838709701</v>
      </c>
      <c r="BT35">
        <v>7.3424906451612904</v>
      </c>
      <c r="BU35">
        <v>97.318625806451607</v>
      </c>
      <c r="BV35">
        <v>14.019954838709699</v>
      </c>
      <c r="BW35">
        <v>500.01929032258101</v>
      </c>
      <c r="BX35">
        <v>101.67038709677399</v>
      </c>
      <c r="BY35">
        <v>0.100006893548387</v>
      </c>
      <c r="BZ35">
        <v>39.345312903225803</v>
      </c>
      <c r="CA35">
        <v>38.806012903225799</v>
      </c>
      <c r="CB35">
        <v>999.9</v>
      </c>
      <c r="CC35">
        <v>0</v>
      </c>
      <c r="CD35">
        <v>0</v>
      </c>
      <c r="CE35">
        <v>9998.6290322580608</v>
      </c>
      <c r="CF35">
        <v>0</v>
      </c>
      <c r="CG35">
        <v>1493.08387096774</v>
      </c>
      <c r="CH35">
        <v>1299.9938709677399</v>
      </c>
      <c r="CI35">
        <v>0.90000096774193505</v>
      </c>
      <c r="CJ35">
        <v>9.99990903225806E-2</v>
      </c>
      <c r="CK35">
        <v>0</v>
      </c>
      <c r="CL35">
        <v>841.92135483871004</v>
      </c>
      <c r="CM35">
        <v>4.9997499999999997</v>
      </c>
      <c r="CN35">
        <v>10942.8806451613</v>
      </c>
      <c r="CO35">
        <v>11305.0193548387</v>
      </c>
      <c r="CP35">
        <v>48.436999999999998</v>
      </c>
      <c r="CQ35">
        <v>50.686999999999998</v>
      </c>
      <c r="CR35">
        <v>49.186999999999998</v>
      </c>
      <c r="CS35">
        <v>50.436999999999998</v>
      </c>
      <c r="CT35">
        <v>50.54</v>
      </c>
      <c r="CU35">
        <v>1165.49580645161</v>
      </c>
      <c r="CV35">
        <v>129.49806451612901</v>
      </c>
      <c r="CW35">
        <v>0</v>
      </c>
      <c r="CX35">
        <v>89.599999904632597</v>
      </c>
      <c r="CY35">
        <v>0</v>
      </c>
      <c r="CZ35">
        <v>841.90388461538498</v>
      </c>
      <c r="DA35">
        <v>-0.64222222376191795</v>
      </c>
      <c r="DB35">
        <v>-11.0290598004971</v>
      </c>
      <c r="DC35">
        <v>10942.9230769231</v>
      </c>
      <c r="DD35">
        <v>15</v>
      </c>
      <c r="DE35">
        <v>0</v>
      </c>
      <c r="DF35" t="s">
        <v>292</v>
      </c>
      <c r="DG35">
        <v>1603752008</v>
      </c>
      <c r="DH35">
        <v>1603752025.5</v>
      </c>
      <c r="DI35">
        <v>0</v>
      </c>
      <c r="DJ35">
        <v>-1.7000000000000001E-2</v>
      </c>
      <c r="DK35">
        <v>-5.0000000000000001E-3</v>
      </c>
      <c r="DL35">
        <v>2.5150000000000001</v>
      </c>
      <c r="DM35">
        <v>-6.7000000000000004E-2</v>
      </c>
      <c r="DN35">
        <v>400</v>
      </c>
      <c r="DO35">
        <v>4</v>
      </c>
      <c r="DP35">
        <v>0.27</v>
      </c>
      <c r="DQ35">
        <v>0.02</v>
      </c>
      <c r="DR35">
        <v>-1.07368341350295</v>
      </c>
      <c r="DS35">
        <v>-0.224286143275543</v>
      </c>
      <c r="DT35">
        <v>2.7479984767514402E-2</v>
      </c>
      <c r="DU35">
        <v>1</v>
      </c>
      <c r="DV35">
        <v>0.62132339999999997</v>
      </c>
      <c r="DW35">
        <v>0.16961288542825401</v>
      </c>
      <c r="DX35">
        <v>3.0969612238020201E-2</v>
      </c>
      <c r="DY35">
        <v>1</v>
      </c>
      <c r="DZ35">
        <v>6.6095773333333296</v>
      </c>
      <c r="EA35">
        <v>0.189364004449396</v>
      </c>
      <c r="EB35">
        <v>1.36946351864111E-2</v>
      </c>
      <c r="EC35">
        <v>1</v>
      </c>
      <c r="ED35">
        <v>3</v>
      </c>
      <c r="EE35">
        <v>3</v>
      </c>
      <c r="EF35" t="s">
        <v>303</v>
      </c>
      <c r="EG35">
        <v>100</v>
      </c>
      <c r="EH35">
        <v>100</v>
      </c>
      <c r="EI35">
        <v>2.5150000000000001</v>
      </c>
      <c r="EJ35">
        <v>-6.7000000000000004E-2</v>
      </c>
      <c r="EK35">
        <v>2.5150000000000001</v>
      </c>
      <c r="EL35">
        <v>0</v>
      </c>
      <c r="EM35">
        <v>0</v>
      </c>
      <c r="EN35">
        <v>0</v>
      </c>
      <c r="EO35">
        <v>-6.7000000000000004E-2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1370.5</v>
      </c>
      <c r="EX35">
        <v>1370.2</v>
      </c>
      <c r="EY35">
        <v>2</v>
      </c>
      <c r="EZ35">
        <v>516.11</v>
      </c>
      <c r="FA35">
        <v>461.59</v>
      </c>
      <c r="FB35">
        <v>38.209800000000001</v>
      </c>
      <c r="FC35">
        <v>35.458399999999997</v>
      </c>
      <c r="FD35">
        <v>29.9999</v>
      </c>
      <c r="FE35">
        <v>35.148800000000001</v>
      </c>
      <c r="FF35">
        <v>35.083199999999998</v>
      </c>
      <c r="FG35">
        <v>9.0628399999999996</v>
      </c>
      <c r="FH35">
        <v>0</v>
      </c>
      <c r="FI35">
        <v>100</v>
      </c>
      <c r="FJ35">
        <v>-999.9</v>
      </c>
      <c r="FK35">
        <v>99.236400000000003</v>
      </c>
      <c r="FL35">
        <v>13.111499999999999</v>
      </c>
      <c r="FM35">
        <v>101.15600000000001</v>
      </c>
      <c r="FN35">
        <v>100.527</v>
      </c>
    </row>
    <row r="36" spans="1:170" x14ac:dyDescent="0.25">
      <c r="A36">
        <v>20</v>
      </c>
      <c r="B36">
        <v>1603834310.5</v>
      </c>
      <c r="C36">
        <v>2146.5</v>
      </c>
      <c r="D36" t="s">
        <v>369</v>
      </c>
      <c r="E36" t="s">
        <v>370</v>
      </c>
      <c r="F36" t="s">
        <v>286</v>
      </c>
      <c r="G36" t="s">
        <v>287</v>
      </c>
      <c r="H36">
        <v>1603834302.75</v>
      </c>
      <c r="I36">
        <f t="shared" si="0"/>
        <v>5.6238449209635392E-3</v>
      </c>
      <c r="J36">
        <f t="shared" si="1"/>
        <v>0.20995112434378421</v>
      </c>
      <c r="K36">
        <f t="shared" si="2"/>
        <v>148.94720000000001</v>
      </c>
      <c r="L36">
        <f t="shared" si="3"/>
        <v>132.84241202789264</v>
      </c>
      <c r="M36">
        <f t="shared" si="4"/>
        <v>13.519567789540698</v>
      </c>
      <c r="N36">
        <f t="shared" si="5"/>
        <v>15.15857576448901</v>
      </c>
      <c r="O36">
        <f t="shared" si="6"/>
        <v>0.10119821024093327</v>
      </c>
      <c r="P36">
        <f t="shared" si="7"/>
        <v>2.9585407720730932</v>
      </c>
      <c r="Q36">
        <f t="shared" si="8"/>
        <v>9.9313774117289214E-2</v>
      </c>
      <c r="R36">
        <f t="shared" si="9"/>
        <v>6.2237495164259665E-2</v>
      </c>
      <c r="S36">
        <f t="shared" si="10"/>
        <v>214.76644419402743</v>
      </c>
      <c r="T36">
        <f t="shared" si="11"/>
        <v>39.201155490020433</v>
      </c>
      <c r="U36">
        <f t="shared" si="12"/>
        <v>38.789743333333298</v>
      </c>
      <c r="V36">
        <f t="shared" si="13"/>
        <v>6.9475407687547364</v>
      </c>
      <c r="W36">
        <f t="shared" si="14"/>
        <v>19.806391047718542</v>
      </c>
      <c r="X36">
        <f t="shared" si="15"/>
        <v>1.4214801413134066</v>
      </c>
      <c r="Y36">
        <f t="shared" si="16"/>
        <v>7.1768760794872017</v>
      </c>
      <c r="Z36">
        <f t="shared" si="17"/>
        <v>5.5260606274413302</v>
      </c>
      <c r="AA36">
        <f t="shared" si="18"/>
        <v>-248.01156101449209</v>
      </c>
      <c r="AB36">
        <f t="shared" si="19"/>
        <v>96.335855115328158</v>
      </c>
      <c r="AC36">
        <f t="shared" si="20"/>
        <v>7.911681856345985</v>
      </c>
      <c r="AD36">
        <f t="shared" si="21"/>
        <v>71.002420151209478</v>
      </c>
      <c r="AE36">
        <v>0</v>
      </c>
      <c r="AF36">
        <v>0</v>
      </c>
      <c r="AG36">
        <f t="shared" si="22"/>
        <v>1</v>
      </c>
      <c r="AH36">
        <f t="shared" si="23"/>
        <v>0</v>
      </c>
      <c r="AI36">
        <f t="shared" si="24"/>
        <v>51623.522911927394</v>
      </c>
      <c r="AJ36" t="s">
        <v>288</v>
      </c>
      <c r="AK36">
        <v>715.47692307692296</v>
      </c>
      <c r="AL36">
        <v>3262.08</v>
      </c>
      <c r="AM36">
        <f t="shared" si="25"/>
        <v>2546.603076923077</v>
      </c>
      <c r="AN36">
        <f t="shared" si="26"/>
        <v>0.78066849277855754</v>
      </c>
      <c r="AO36">
        <v>-0.57774747981622299</v>
      </c>
      <c r="AP36" t="s">
        <v>371</v>
      </c>
      <c r="AQ36">
        <v>833.45115384615406</v>
      </c>
      <c r="AR36">
        <v>933.55</v>
      </c>
      <c r="AS36">
        <f t="shared" si="27"/>
        <v>0.10722387248015197</v>
      </c>
      <c r="AT36">
        <v>0.5</v>
      </c>
      <c r="AU36">
        <f t="shared" si="28"/>
        <v>1095.8765307471076</v>
      </c>
      <c r="AV36">
        <f t="shared" si="29"/>
        <v>0.20995112434378421</v>
      </c>
      <c r="AW36">
        <f t="shared" si="30"/>
        <v>58.752062693409606</v>
      </c>
      <c r="AX36">
        <f t="shared" si="31"/>
        <v>0.23499544748540518</v>
      </c>
      <c r="AY36">
        <f t="shared" si="32"/>
        <v>7.1878408019468952E-4</v>
      </c>
      <c r="AZ36">
        <f t="shared" si="33"/>
        <v>2.4942745434095657</v>
      </c>
      <c r="BA36" t="s">
        <v>372</v>
      </c>
      <c r="BB36">
        <v>714.17</v>
      </c>
      <c r="BC36">
        <f t="shared" si="34"/>
        <v>219.38</v>
      </c>
      <c r="BD36">
        <f t="shared" si="35"/>
        <v>0.45628063704004879</v>
      </c>
      <c r="BE36">
        <f t="shared" si="36"/>
        <v>0.91389805762369936</v>
      </c>
      <c r="BF36">
        <f t="shared" si="37"/>
        <v>0.45901515017901418</v>
      </c>
      <c r="BG36">
        <f t="shared" si="38"/>
        <v>0.91436707239568593</v>
      </c>
      <c r="BH36">
        <f t="shared" si="39"/>
        <v>1299.99</v>
      </c>
      <c r="BI36">
        <f t="shared" si="40"/>
        <v>1095.8765307471076</v>
      </c>
      <c r="BJ36">
        <f t="shared" si="41"/>
        <v>0.84298843125493861</v>
      </c>
      <c r="BK36">
        <f t="shared" si="42"/>
        <v>0.19597686250987748</v>
      </c>
      <c r="BL36">
        <v>6</v>
      </c>
      <c r="BM36">
        <v>0.5</v>
      </c>
      <c r="BN36" t="s">
        <v>291</v>
      </c>
      <c r="BO36">
        <v>2</v>
      </c>
      <c r="BP36">
        <v>1603834302.75</v>
      </c>
      <c r="BQ36">
        <v>148.94720000000001</v>
      </c>
      <c r="BR36">
        <v>150.20429999999999</v>
      </c>
      <c r="BS36">
        <v>13.967373333333301</v>
      </c>
      <c r="BT36">
        <v>7.3131706666666698</v>
      </c>
      <c r="BU36">
        <v>146.43219999999999</v>
      </c>
      <c r="BV36">
        <v>14.034373333333299</v>
      </c>
      <c r="BW36">
        <v>500.01133333333303</v>
      </c>
      <c r="BX36">
        <v>101.671466666667</v>
      </c>
      <c r="BY36">
        <v>0.100005133333333</v>
      </c>
      <c r="BZ36">
        <v>39.393726666666701</v>
      </c>
      <c r="CA36">
        <v>38.789743333333298</v>
      </c>
      <c r="CB36">
        <v>999.9</v>
      </c>
      <c r="CC36">
        <v>0</v>
      </c>
      <c r="CD36">
        <v>0</v>
      </c>
      <c r="CE36">
        <v>9999.0730000000003</v>
      </c>
      <c r="CF36">
        <v>0</v>
      </c>
      <c r="CG36">
        <v>1482.82733333333</v>
      </c>
      <c r="CH36">
        <v>1299.99</v>
      </c>
      <c r="CI36">
        <v>0.90000119999999995</v>
      </c>
      <c r="CJ36">
        <v>9.9998859999999995E-2</v>
      </c>
      <c r="CK36">
        <v>0</v>
      </c>
      <c r="CL36">
        <v>833.44479999999999</v>
      </c>
      <c r="CM36">
        <v>4.9997499999999997</v>
      </c>
      <c r="CN36">
        <v>10831.8066666667</v>
      </c>
      <c r="CO36">
        <v>11304.9866666667</v>
      </c>
      <c r="CP36">
        <v>48.435000000000002</v>
      </c>
      <c r="CQ36">
        <v>50.625</v>
      </c>
      <c r="CR36">
        <v>49.186999999999998</v>
      </c>
      <c r="CS36">
        <v>50.356099999999998</v>
      </c>
      <c r="CT36">
        <v>50.547533333333298</v>
      </c>
      <c r="CU36">
        <v>1165.49233333333</v>
      </c>
      <c r="CV36">
        <v>129.49766666666699</v>
      </c>
      <c r="CW36">
        <v>0</v>
      </c>
      <c r="CX36">
        <v>69.200000047683702</v>
      </c>
      <c r="CY36">
        <v>0</v>
      </c>
      <c r="CZ36">
        <v>833.45115384615406</v>
      </c>
      <c r="DA36">
        <v>-0.35671795142540202</v>
      </c>
      <c r="DB36">
        <v>-16.714529756645799</v>
      </c>
      <c r="DC36">
        <v>10831.973076923099</v>
      </c>
      <c r="DD36">
        <v>15</v>
      </c>
      <c r="DE36">
        <v>0</v>
      </c>
      <c r="DF36" t="s">
        <v>292</v>
      </c>
      <c r="DG36">
        <v>1603752008</v>
      </c>
      <c r="DH36">
        <v>1603752025.5</v>
      </c>
      <c r="DI36">
        <v>0</v>
      </c>
      <c r="DJ36">
        <v>-1.7000000000000001E-2</v>
      </c>
      <c r="DK36">
        <v>-5.0000000000000001E-3</v>
      </c>
      <c r="DL36">
        <v>2.5150000000000001</v>
      </c>
      <c r="DM36">
        <v>-6.7000000000000004E-2</v>
      </c>
      <c r="DN36">
        <v>400</v>
      </c>
      <c r="DO36">
        <v>4</v>
      </c>
      <c r="DP36">
        <v>0.27</v>
      </c>
      <c r="DQ36">
        <v>0.02</v>
      </c>
      <c r="DR36">
        <v>0.21588847032333</v>
      </c>
      <c r="DS36">
        <v>-0.143170287023001</v>
      </c>
      <c r="DT36">
        <v>5.5730608032727197E-2</v>
      </c>
      <c r="DU36">
        <v>1</v>
      </c>
      <c r="DV36">
        <v>-1.259868</v>
      </c>
      <c r="DW36">
        <v>-1.14575305895408E-2</v>
      </c>
      <c r="DX36">
        <v>5.8388616607463299E-2</v>
      </c>
      <c r="DY36">
        <v>1</v>
      </c>
      <c r="DZ36">
        <v>6.6555173333333304</v>
      </c>
      <c r="EA36">
        <v>-0.168105183537264</v>
      </c>
      <c r="EB36">
        <v>1.21805155701865E-2</v>
      </c>
      <c r="EC36">
        <v>1</v>
      </c>
      <c r="ED36">
        <v>3</v>
      </c>
      <c r="EE36">
        <v>3</v>
      </c>
      <c r="EF36" t="s">
        <v>303</v>
      </c>
      <c r="EG36">
        <v>100</v>
      </c>
      <c r="EH36">
        <v>100</v>
      </c>
      <c r="EI36">
        <v>2.5150000000000001</v>
      </c>
      <c r="EJ36">
        <v>-6.7000000000000004E-2</v>
      </c>
      <c r="EK36">
        <v>2.5150000000000001</v>
      </c>
      <c r="EL36">
        <v>0</v>
      </c>
      <c r="EM36">
        <v>0</v>
      </c>
      <c r="EN36">
        <v>0</v>
      </c>
      <c r="EO36">
        <v>-6.7000000000000004E-2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1371.7</v>
      </c>
      <c r="EX36">
        <v>1371.4</v>
      </c>
      <c r="EY36">
        <v>2</v>
      </c>
      <c r="EZ36">
        <v>516.12599999999998</v>
      </c>
      <c r="FA36">
        <v>461.642</v>
      </c>
      <c r="FB36">
        <v>38.286799999999999</v>
      </c>
      <c r="FC36">
        <v>35.441800000000001</v>
      </c>
      <c r="FD36">
        <v>29.999600000000001</v>
      </c>
      <c r="FE36">
        <v>35.134099999999997</v>
      </c>
      <c r="FF36">
        <v>35.066299999999998</v>
      </c>
      <c r="FG36">
        <v>11.478</v>
      </c>
      <c r="FH36">
        <v>0</v>
      </c>
      <c r="FI36">
        <v>100</v>
      </c>
      <c r="FJ36">
        <v>-999.9</v>
      </c>
      <c r="FK36">
        <v>150.75200000000001</v>
      </c>
      <c r="FL36">
        <v>13.7082</v>
      </c>
      <c r="FM36">
        <v>101.172</v>
      </c>
      <c r="FN36">
        <v>100.54300000000001</v>
      </c>
    </row>
    <row r="37" spans="1:170" x14ac:dyDescent="0.25">
      <c r="A37">
        <v>21</v>
      </c>
      <c r="B37">
        <v>1603834402.5</v>
      </c>
      <c r="C37">
        <v>2238.5</v>
      </c>
      <c r="D37" t="s">
        <v>373</v>
      </c>
      <c r="E37" t="s">
        <v>374</v>
      </c>
      <c r="F37" t="s">
        <v>286</v>
      </c>
      <c r="G37" t="s">
        <v>287</v>
      </c>
      <c r="H37">
        <v>1603834394.75</v>
      </c>
      <c r="I37">
        <f t="shared" si="0"/>
        <v>5.3395923227046093E-3</v>
      </c>
      <c r="J37">
        <f t="shared" si="1"/>
        <v>1.6239785960309763</v>
      </c>
      <c r="K37">
        <f t="shared" si="2"/>
        <v>199.57329999999999</v>
      </c>
      <c r="L37">
        <f t="shared" si="3"/>
        <v>155.70529346540204</v>
      </c>
      <c r="M37">
        <f t="shared" si="4"/>
        <v>15.846438730031362</v>
      </c>
      <c r="N37">
        <f t="shared" si="5"/>
        <v>20.310973379353261</v>
      </c>
      <c r="O37">
        <f t="shared" si="6"/>
        <v>9.5261999860606558E-2</v>
      </c>
      <c r="P37">
        <f t="shared" si="7"/>
        <v>2.9591971434765689</v>
      </c>
      <c r="Q37">
        <f t="shared" si="8"/>
        <v>9.3590554149217631E-2</v>
      </c>
      <c r="R37">
        <f t="shared" si="9"/>
        <v>5.8641826339810202E-2</v>
      </c>
      <c r="S37">
        <f t="shared" si="10"/>
        <v>214.76644745860625</v>
      </c>
      <c r="T37">
        <f t="shared" si="11"/>
        <v>39.334467084319549</v>
      </c>
      <c r="U37">
        <f t="shared" si="12"/>
        <v>38.804006666666702</v>
      </c>
      <c r="V37">
        <f t="shared" si="13"/>
        <v>6.9528824394551672</v>
      </c>
      <c r="W37">
        <f t="shared" si="14"/>
        <v>19.226323678072159</v>
      </c>
      <c r="X37">
        <f t="shared" si="15"/>
        <v>1.3843474890391148</v>
      </c>
      <c r="Y37">
        <f t="shared" si="16"/>
        <v>7.200271420677157</v>
      </c>
      <c r="Z37">
        <f t="shared" si="17"/>
        <v>5.5685349504160522</v>
      </c>
      <c r="AA37">
        <f t="shared" si="18"/>
        <v>-235.47602143127327</v>
      </c>
      <c r="AB37">
        <f t="shared" si="19"/>
        <v>103.76077279161662</v>
      </c>
      <c r="AC37">
        <f t="shared" si="20"/>
        <v>8.5226407544313219</v>
      </c>
      <c r="AD37">
        <f t="shared" si="21"/>
        <v>91.573839573380937</v>
      </c>
      <c r="AE37">
        <v>0</v>
      </c>
      <c r="AF37">
        <v>0</v>
      </c>
      <c r="AG37">
        <f t="shared" si="22"/>
        <v>1</v>
      </c>
      <c r="AH37">
        <f t="shared" si="23"/>
        <v>0</v>
      </c>
      <c r="AI37">
        <f t="shared" si="24"/>
        <v>51631.941040738711</v>
      </c>
      <c r="AJ37" t="s">
        <v>288</v>
      </c>
      <c r="AK37">
        <v>715.47692307692296</v>
      </c>
      <c r="AL37">
        <v>3262.08</v>
      </c>
      <c r="AM37">
        <f t="shared" si="25"/>
        <v>2546.603076923077</v>
      </c>
      <c r="AN37">
        <f t="shared" si="26"/>
        <v>0.78066849277855754</v>
      </c>
      <c r="AO37">
        <v>-0.57774747981622299</v>
      </c>
      <c r="AP37" t="s">
        <v>375</v>
      </c>
      <c r="AQ37">
        <v>829.55143999999996</v>
      </c>
      <c r="AR37">
        <v>957.69</v>
      </c>
      <c r="AS37">
        <f t="shared" si="27"/>
        <v>0.13379962200712137</v>
      </c>
      <c r="AT37">
        <v>0.5</v>
      </c>
      <c r="AU37">
        <f t="shared" si="28"/>
        <v>1095.8762807471164</v>
      </c>
      <c r="AV37">
        <f t="shared" si="29"/>
        <v>1.6239785960309763</v>
      </c>
      <c r="AW37">
        <f t="shared" si="30"/>
        <v>73.313916065267094</v>
      </c>
      <c r="AX37">
        <f t="shared" si="31"/>
        <v>0.25016445822761024</v>
      </c>
      <c r="AY37">
        <f t="shared" si="32"/>
        <v>2.0091009491930668E-3</v>
      </c>
      <c r="AZ37">
        <f t="shared" si="33"/>
        <v>2.4061961595088177</v>
      </c>
      <c r="BA37" t="s">
        <v>376</v>
      </c>
      <c r="BB37">
        <v>718.11</v>
      </c>
      <c r="BC37">
        <f t="shared" si="34"/>
        <v>239.58000000000004</v>
      </c>
      <c r="BD37">
        <f t="shared" si="35"/>
        <v>0.53484664830119411</v>
      </c>
      <c r="BE37">
        <f t="shared" si="36"/>
        <v>0.90582436113633413</v>
      </c>
      <c r="BF37">
        <f t="shared" si="37"/>
        <v>0.52903237772209466</v>
      </c>
      <c r="BG37">
        <f t="shared" si="38"/>
        <v>0.90488777810803167</v>
      </c>
      <c r="BH37">
        <f t="shared" si="39"/>
        <v>1299.98966666667</v>
      </c>
      <c r="BI37">
        <f t="shared" si="40"/>
        <v>1095.8762807471164</v>
      </c>
      <c r="BJ37">
        <f t="shared" si="41"/>
        <v>0.84298845509832021</v>
      </c>
      <c r="BK37">
        <f t="shared" si="42"/>
        <v>0.19597691019664071</v>
      </c>
      <c r="BL37">
        <v>6</v>
      </c>
      <c r="BM37">
        <v>0.5</v>
      </c>
      <c r="BN37" t="s">
        <v>291</v>
      </c>
      <c r="BO37">
        <v>2</v>
      </c>
      <c r="BP37">
        <v>1603834394.75</v>
      </c>
      <c r="BQ37">
        <v>199.57329999999999</v>
      </c>
      <c r="BR37">
        <v>202.80080000000001</v>
      </c>
      <c r="BS37">
        <v>13.60244</v>
      </c>
      <c r="BT37">
        <v>7.2821699999999998</v>
      </c>
      <c r="BU37">
        <v>197.0583</v>
      </c>
      <c r="BV37">
        <v>13.6694433333333</v>
      </c>
      <c r="BW37">
        <v>500.00656666666703</v>
      </c>
      <c r="BX37">
        <v>101.672033333333</v>
      </c>
      <c r="BY37">
        <v>9.9964120000000004E-2</v>
      </c>
      <c r="BZ37">
        <v>39.454396666666703</v>
      </c>
      <c r="CA37">
        <v>38.804006666666702</v>
      </c>
      <c r="CB37">
        <v>999.9</v>
      </c>
      <c r="CC37">
        <v>0</v>
      </c>
      <c r="CD37">
        <v>0</v>
      </c>
      <c r="CE37">
        <v>10002.74</v>
      </c>
      <c r="CF37">
        <v>0</v>
      </c>
      <c r="CG37">
        <v>1456.9486666666701</v>
      </c>
      <c r="CH37">
        <v>1299.98966666667</v>
      </c>
      <c r="CI37">
        <v>0.90000040000000003</v>
      </c>
      <c r="CJ37">
        <v>9.9999653333333299E-2</v>
      </c>
      <c r="CK37">
        <v>0</v>
      </c>
      <c r="CL37">
        <v>829.47436666666704</v>
      </c>
      <c r="CM37">
        <v>4.9997499999999997</v>
      </c>
      <c r="CN37">
        <v>10782.026666666699</v>
      </c>
      <c r="CO37">
        <v>11304.9666666667</v>
      </c>
      <c r="CP37">
        <v>48.339300000000001</v>
      </c>
      <c r="CQ37">
        <v>50.553733333333298</v>
      </c>
      <c r="CR37">
        <v>49.120800000000003</v>
      </c>
      <c r="CS37">
        <v>50.186999999999998</v>
      </c>
      <c r="CT37">
        <v>50.464300000000001</v>
      </c>
      <c r="CU37">
        <v>1165.491</v>
      </c>
      <c r="CV37">
        <v>129.49866666666699</v>
      </c>
      <c r="CW37">
        <v>0</v>
      </c>
      <c r="CX37">
        <v>91.5</v>
      </c>
      <c r="CY37">
        <v>0</v>
      </c>
      <c r="CZ37">
        <v>829.55143999999996</v>
      </c>
      <c r="DA37">
        <v>5.6053076910050503</v>
      </c>
      <c r="DB37">
        <v>73.823076908378596</v>
      </c>
      <c r="DC37">
        <v>10782.796</v>
      </c>
      <c r="DD37">
        <v>15</v>
      </c>
      <c r="DE37">
        <v>0</v>
      </c>
      <c r="DF37" t="s">
        <v>292</v>
      </c>
      <c r="DG37">
        <v>1603752008</v>
      </c>
      <c r="DH37">
        <v>1603752025.5</v>
      </c>
      <c r="DI37">
        <v>0</v>
      </c>
      <c r="DJ37">
        <v>-1.7000000000000001E-2</v>
      </c>
      <c r="DK37">
        <v>-5.0000000000000001E-3</v>
      </c>
      <c r="DL37">
        <v>2.5150000000000001</v>
      </c>
      <c r="DM37">
        <v>-6.7000000000000004E-2</v>
      </c>
      <c r="DN37">
        <v>400</v>
      </c>
      <c r="DO37">
        <v>4</v>
      </c>
      <c r="DP37">
        <v>0.27</v>
      </c>
      <c r="DQ37">
        <v>0.02</v>
      </c>
      <c r="DR37">
        <v>1.6291056918228599</v>
      </c>
      <c r="DS37">
        <v>-0.15919583969897499</v>
      </c>
      <c r="DT37">
        <v>3.0626108962034101E-2</v>
      </c>
      <c r="DU37">
        <v>1</v>
      </c>
      <c r="DV37">
        <v>-3.2306206666666699</v>
      </c>
      <c r="DW37">
        <v>0.165499621802004</v>
      </c>
      <c r="DX37">
        <v>3.4195947121779799E-2</v>
      </c>
      <c r="DY37">
        <v>1</v>
      </c>
      <c r="DZ37">
        <v>6.321923</v>
      </c>
      <c r="EA37">
        <v>-0.19742122358175801</v>
      </c>
      <c r="EB37">
        <v>1.43505544956749E-2</v>
      </c>
      <c r="EC37">
        <v>1</v>
      </c>
      <c r="ED37">
        <v>3</v>
      </c>
      <c r="EE37">
        <v>3</v>
      </c>
      <c r="EF37" t="s">
        <v>303</v>
      </c>
      <c r="EG37">
        <v>100</v>
      </c>
      <c r="EH37">
        <v>100</v>
      </c>
      <c r="EI37">
        <v>2.5150000000000001</v>
      </c>
      <c r="EJ37">
        <v>-6.7000000000000004E-2</v>
      </c>
      <c r="EK37">
        <v>2.5150000000000001</v>
      </c>
      <c r="EL37">
        <v>0</v>
      </c>
      <c r="EM37">
        <v>0</v>
      </c>
      <c r="EN37">
        <v>0</v>
      </c>
      <c r="EO37">
        <v>-6.7000000000000004E-2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1373.2</v>
      </c>
      <c r="EX37">
        <v>1373</v>
      </c>
      <c r="EY37">
        <v>2</v>
      </c>
      <c r="EZ37">
        <v>515.58299999999997</v>
      </c>
      <c r="FA37">
        <v>461.61799999999999</v>
      </c>
      <c r="FB37">
        <v>38.365200000000002</v>
      </c>
      <c r="FC37">
        <v>35.3735</v>
      </c>
      <c r="FD37">
        <v>29.999700000000001</v>
      </c>
      <c r="FE37">
        <v>35.079700000000003</v>
      </c>
      <c r="FF37">
        <v>35.017800000000001</v>
      </c>
      <c r="FG37">
        <v>13.917400000000001</v>
      </c>
      <c r="FH37">
        <v>0</v>
      </c>
      <c r="FI37">
        <v>100</v>
      </c>
      <c r="FJ37">
        <v>-999.9</v>
      </c>
      <c r="FK37">
        <v>202.947</v>
      </c>
      <c r="FL37">
        <v>13.7149</v>
      </c>
      <c r="FM37">
        <v>101.19499999999999</v>
      </c>
      <c r="FN37">
        <v>100.566</v>
      </c>
    </row>
    <row r="38" spans="1:170" x14ac:dyDescent="0.25">
      <c r="A38">
        <v>22</v>
      </c>
      <c r="B38">
        <v>1603834495.5</v>
      </c>
      <c r="C38">
        <v>2331.5</v>
      </c>
      <c r="D38" t="s">
        <v>377</v>
      </c>
      <c r="E38" t="s">
        <v>378</v>
      </c>
      <c r="F38" t="s">
        <v>286</v>
      </c>
      <c r="G38" t="s">
        <v>287</v>
      </c>
      <c r="H38">
        <v>1603834487.75</v>
      </c>
      <c r="I38">
        <f t="shared" si="0"/>
        <v>5.0569770001401152E-3</v>
      </c>
      <c r="J38">
        <f t="shared" si="1"/>
        <v>3.1480858739944706</v>
      </c>
      <c r="K38">
        <f t="shared" si="2"/>
        <v>249.62110000000001</v>
      </c>
      <c r="L38">
        <f t="shared" si="3"/>
        <v>173.25289145363999</v>
      </c>
      <c r="M38">
        <f t="shared" si="4"/>
        <v>17.632303951215686</v>
      </c>
      <c r="N38">
        <f t="shared" si="5"/>
        <v>25.404453980005041</v>
      </c>
      <c r="O38">
        <f t="shared" si="6"/>
        <v>8.9629345918679701E-2</v>
      </c>
      <c r="P38">
        <f t="shared" si="7"/>
        <v>2.9587828145533681</v>
      </c>
      <c r="Q38">
        <f t="shared" si="8"/>
        <v>8.8147854780036311E-2</v>
      </c>
      <c r="R38">
        <f t="shared" si="9"/>
        <v>5.5223475561870246E-2</v>
      </c>
      <c r="S38">
        <f t="shared" si="10"/>
        <v>214.76717335570444</v>
      </c>
      <c r="T38">
        <f t="shared" si="11"/>
        <v>39.459682403930756</v>
      </c>
      <c r="U38">
        <f t="shared" si="12"/>
        <v>38.801369999999999</v>
      </c>
      <c r="V38">
        <f t="shared" si="13"/>
        <v>6.9518947298184477</v>
      </c>
      <c r="W38">
        <f t="shared" si="14"/>
        <v>18.716631098877279</v>
      </c>
      <c r="X38">
        <f t="shared" si="15"/>
        <v>1.3514865028923779</v>
      </c>
      <c r="Y38">
        <f t="shared" si="16"/>
        <v>7.2207786527002025</v>
      </c>
      <c r="Z38">
        <f t="shared" si="17"/>
        <v>5.6004082269260698</v>
      </c>
      <c r="AA38">
        <f t="shared" si="18"/>
        <v>-223.01268570617907</v>
      </c>
      <c r="AB38">
        <f t="shared" si="19"/>
        <v>112.62744702327529</v>
      </c>
      <c r="AC38">
        <f t="shared" si="20"/>
        <v>9.2544648959955182</v>
      </c>
      <c r="AD38">
        <f t="shared" si="21"/>
        <v>113.63639956879618</v>
      </c>
      <c r="AE38">
        <v>0</v>
      </c>
      <c r="AF38">
        <v>0</v>
      </c>
      <c r="AG38">
        <f t="shared" si="22"/>
        <v>1</v>
      </c>
      <c r="AH38">
        <f t="shared" si="23"/>
        <v>0</v>
      </c>
      <c r="AI38">
        <f t="shared" si="24"/>
        <v>51611.546270970204</v>
      </c>
      <c r="AJ38" t="s">
        <v>288</v>
      </c>
      <c r="AK38">
        <v>715.47692307692296</v>
      </c>
      <c r="AL38">
        <v>3262.08</v>
      </c>
      <c r="AM38">
        <f t="shared" si="25"/>
        <v>2546.603076923077</v>
      </c>
      <c r="AN38">
        <f t="shared" si="26"/>
        <v>0.78066849277855754</v>
      </c>
      <c r="AO38">
        <v>-0.57774747981622299</v>
      </c>
      <c r="AP38" t="s">
        <v>379</v>
      </c>
      <c r="AQ38">
        <v>833.27576923076901</v>
      </c>
      <c r="AR38">
        <v>992.31</v>
      </c>
      <c r="AS38">
        <f t="shared" si="27"/>
        <v>0.16026668155035317</v>
      </c>
      <c r="AT38">
        <v>0.5</v>
      </c>
      <c r="AU38">
        <f t="shared" si="28"/>
        <v>1095.8801907471063</v>
      </c>
      <c r="AV38">
        <f t="shared" si="29"/>
        <v>3.1480858739944706</v>
      </c>
      <c r="AW38">
        <f t="shared" si="30"/>
        <v>87.816540773903398</v>
      </c>
      <c r="AX38">
        <f t="shared" si="31"/>
        <v>0.2649373683627092</v>
      </c>
      <c r="AY38">
        <f t="shared" si="32"/>
        <v>3.3998546422037619E-3</v>
      </c>
      <c r="AZ38">
        <f t="shared" si="33"/>
        <v>2.287359796837682</v>
      </c>
      <c r="BA38" t="s">
        <v>380</v>
      </c>
      <c r="BB38">
        <v>729.41</v>
      </c>
      <c r="BC38">
        <f t="shared" si="34"/>
        <v>262.89999999999998</v>
      </c>
      <c r="BD38">
        <f t="shared" si="35"/>
        <v>0.60492290136641669</v>
      </c>
      <c r="BE38">
        <f t="shared" si="36"/>
        <v>0.89619650408462215</v>
      </c>
      <c r="BF38">
        <f t="shared" si="37"/>
        <v>0.57447698279718729</v>
      </c>
      <c r="BG38">
        <f t="shared" si="38"/>
        <v>0.89129319781645777</v>
      </c>
      <c r="BH38">
        <f t="shared" si="39"/>
        <v>1299.9943333333299</v>
      </c>
      <c r="BI38">
        <f t="shared" si="40"/>
        <v>1095.8801907471063</v>
      </c>
      <c r="BJ38">
        <f t="shared" si="41"/>
        <v>0.84298843667814127</v>
      </c>
      <c r="BK38">
        <f t="shared" si="42"/>
        <v>0.19597687335628258</v>
      </c>
      <c r="BL38">
        <v>6</v>
      </c>
      <c r="BM38">
        <v>0.5</v>
      </c>
      <c r="BN38" t="s">
        <v>291</v>
      </c>
      <c r="BO38">
        <v>2</v>
      </c>
      <c r="BP38">
        <v>1603834487.75</v>
      </c>
      <c r="BQ38">
        <v>249.62110000000001</v>
      </c>
      <c r="BR38">
        <v>254.91353333333299</v>
      </c>
      <c r="BS38">
        <v>13.279543333333301</v>
      </c>
      <c r="BT38">
        <v>7.2918279999999998</v>
      </c>
      <c r="BU38">
        <v>247.1061</v>
      </c>
      <c r="BV38">
        <v>13.346543333333299</v>
      </c>
      <c r="BW38">
        <v>500.00599999999997</v>
      </c>
      <c r="BX38">
        <v>101.67206666666701</v>
      </c>
      <c r="BY38">
        <v>9.9994990000000006E-2</v>
      </c>
      <c r="BZ38">
        <v>39.507436666666699</v>
      </c>
      <c r="CA38">
        <v>38.801369999999999</v>
      </c>
      <c r="CB38">
        <v>999.9</v>
      </c>
      <c r="CC38">
        <v>0</v>
      </c>
      <c r="CD38">
        <v>0</v>
      </c>
      <c r="CE38">
        <v>10000.3866666667</v>
      </c>
      <c r="CF38">
        <v>0</v>
      </c>
      <c r="CG38">
        <v>1414.6769999999999</v>
      </c>
      <c r="CH38">
        <v>1299.9943333333299</v>
      </c>
      <c r="CI38">
        <v>0.90000040000000003</v>
      </c>
      <c r="CJ38">
        <v>9.9999653333333299E-2</v>
      </c>
      <c r="CK38">
        <v>0</v>
      </c>
      <c r="CL38">
        <v>833.19553333333295</v>
      </c>
      <c r="CM38">
        <v>4.9997499999999997</v>
      </c>
      <c r="CN38">
        <v>10833.73</v>
      </c>
      <c r="CO38">
        <v>11305.016666666699</v>
      </c>
      <c r="CP38">
        <v>48.274799999999999</v>
      </c>
      <c r="CQ38">
        <v>50.445399999999999</v>
      </c>
      <c r="CR38">
        <v>49.057866666666598</v>
      </c>
      <c r="CS38">
        <v>50.066200000000002</v>
      </c>
      <c r="CT38">
        <v>50.391466666666702</v>
      </c>
      <c r="CU38">
        <v>1165.4960000000001</v>
      </c>
      <c r="CV38">
        <v>129.49833333333299</v>
      </c>
      <c r="CW38">
        <v>0</v>
      </c>
      <c r="CX38">
        <v>92.399999856948895</v>
      </c>
      <c r="CY38">
        <v>0</v>
      </c>
      <c r="CZ38">
        <v>833.27576923076901</v>
      </c>
      <c r="DA38">
        <v>12.390564093259</v>
      </c>
      <c r="DB38">
        <v>150.724786313648</v>
      </c>
      <c r="DC38">
        <v>10834.626923076899</v>
      </c>
      <c r="DD38">
        <v>15</v>
      </c>
      <c r="DE38">
        <v>0</v>
      </c>
      <c r="DF38" t="s">
        <v>292</v>
      </c>
      <c r="DG38">
        <v>1603752008</v>
      </c>
      <c r="DH38">
        <v>1603752025.5</v>
      </c>
      <c r="DI38">
        <v>0</v>
      </c>
      <c r="DJ38">
        <v>-1.7000000000000001E-2</v>
      </c>
      <c r="DK38">
        <v>-5.0000000000000001E-3</v>
      </c>
      <c r="DL38">
        <v>2.5150000000000001</v>
      </c>
      <c r="DM38">
        <v>-6.7000000000000004E-2</v>
      </c>
      <c r="DN38">
        <v>400</v>
      </c>
      <c r="DO38">
        <v>4</v>
      </c>
      <c r="DP38">
        <v>0.27</v>
      </c>
      <c r="DQ38">
        <v>0.02</v>
      </c>
      <c r="DR38">
        <v>3.1510916039347299</v>
      </c>
      <c r="DS38">
        <v>-0.13939784668284899</v>
      </c>
      <c r="DT38">
        <v>1.9261469725334199E-2</v>
      </c>
      <c r="DU38">
        <v>1</v>
      </c>
      <c r="DV38">
        <v>-5.2940589999999998</v>
      </c>
      <c r="DW38">
        <v>0.18018393770857699</v>
      </c>
      <c r="DX38">
        <v>2.31985102036028E-2</v>
      </c>
      <c r="DY38">
        <v>1</v>
      </c>
      <c r="DZ38">
        <v>5.9888589999999997</v>
      </c>
      <c r="EA38">
        <v>-0.12560489432701499</v>
      </c>
      <c r="EB38">
        <v>9.1045264749646596E-3</v>
      </c>
      <c r="EC38">
        <v>1</v>
      </c>
      <c r="ED38">
        <v>3</v>
      </c>
      <c r="EE38">
        <v>3</v>
      </c>
      <c r="EF38" t="s">
        <v>303</v>
      </c>
      <c r="EG38">
        <v>100</v>
      </c>
      <c r="EH38">
        <v>100</v>
      </c>
      <c r="EI38">
        <v>2.5150000000000001</v>
      </c>
      <c r="EJ38">
        <v>-6.7000000000000004E-2</v>
      </c>
      <c r="EK38">
        <v>2.5150000000000001</v>
      </c>
      <c r="EL38">
        <v>0</v>
      </c>
      <c r="EM38">
        <v>0</v>
      </c>
      <c r="EN38">
        <v>0</v>
      </c>
      <c r="EO38">
        <v>-6.7000000000000004E-2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1374.8</v>
      </c>
      <c r="EX38">
        <v>1374.5</v>
      </c>
      <c r="EY38">
        <v>2</v>
      </c>
      <c r="EZ38">
        <v>515.19500000000005</v>
      </c>
      <c r="FA38">
        <v>461.50099999999998</v>
      </c>
      <c r="FB38">
        <v>38.426600000000001</v>
      </c>
      <c r="FC38">
        <v>35.3078</v>
      </c>
      <c r="FD38">
        <v>29.999700000000001</v>
      </c>
      <c r="FE38">
        <v>35.023600000000002</v>
      </c>
      <c r="FF38">
        <v>34.966099999999997</v>
      </c>
      <c r="FG38">
        <v>16.350200000000001</v>
      </c>
      <c r="FH38">
        <v>0</v>
      </c>
      <c r="FI38">
        <v>100</v>
      </c>
      <c r="FJ38">
        <v>-999.9</v>
      </c>
      <c r="FK38">
        <v>255.108</v>
      </c>
      <c r="FL38">
        <v>13.394299999999999</v>
      </c>
      <c r="FM38">
        <v>101.21299999999999</v>
      </c>
      <c r="FN38">
        <v>100.58799999999999</v>
      </c>
    </row>
    <row r="39" spans="1:170" x14ac:dyDescent="0.25">
      <c r="A39">
        <v>23</v>
      </c>
      <c r="B39">
        <v>1603834616</v>
      </c>
      <c r="C39">
        <v>2452</v>
      </c>
      <c r="D39" t="s">
        <v>381</v>
      </c>
      <c r="E39" t="s">
        <v>382</v>
      </c>
      <c r="F39" t="s">
        <v>286</v>
      </c>
      <c r="G39" t="s">
        <v>287</v>
      </c>
      <c r="H39">
        <v>1603834608</v>
      </c>
      <c r="I39">
        <f t="shared" si="0"/>
        <v>4.5855396716336372E-3</v>
      </c>
      <c r="J39">
        <f t="shared" si="1"/>
        <v>7.4661674343066409</v>
      </c>
      <c r="K39">
        <f t="shared" si="2"/>
        <v>399.68419354838699</v>
      </c>
      <c r="L39">
        <f t="shared" si="3"/>
        <v>221.19318027367646</v>
      </c>
      <c r="M39">
        <f t="shared" si="4"/>
        <v>22.511442364734346</v>
      </c>
      <c r="N39">
        <f t="shared" si="5"/>
        <v>40.676966966284915</v>
      </c>
      <c r="O39">
        <f t="shared" si="6"/>
        <v>8.0720804011308461E-2</v>
      </c>
      <c r="P39">
        <f t="shared" si="7"/>
        <v>2.9583981228717677</v>
      </c>
      <c r="Q39">
        <f t="shared" si="8"/>
        <v>7.9516891063496964E-2</v>
      </c>
      <c r="R39">
        <f t="shared" si="9"/>
        <v>4.980472790002681E-2</v>
      </c>
      <c r="S39">
        <f t="shared" si="10"/>
        <v>214.76936206723747</v>
      </c>
      <c r="T39">
        <f t="shared" si="11"/>
        <v>39.612638404473259</v>
      </c>
      <c r="U39">
        <f t="shared" si="12"/>
        <v>38.778706451612898</v>
      </c>
      <c r="V39">
        <f t="shared" si="13"/>
        <v>6.9434098590996243</v>
      </c>
      <c r="W39">
        <f t="shared" si="14"/>
        <v>18.144735686645667</v>
      </c>
      <c r="X39">
        <f t="shared" si="15"/>
        <v>1.3124777112778252</v>
      </c>
      <c r="Y39">
        <f t="shared" si="16"/>
        <v>7.2333801601959671</v>
      </c>
      <c r="Z39">
        <f t="shared" si="17"/>
        <v>5.6309321478217988</v>
      </c>
      <c r="AA39">
        <f t="shared" si="18"/>
        <v>-202.22229951904339</v>
      </c>
      <c r="AB39">
        <f t="shared" si="19"/>
        <v>121.41545398085327</v>
      </c>
      <c r="AC39">
        <f t="shared" si="20"/>
        <v>9.9783374269080216</v>
      </c>
      <c r="AD39">
        <f t="shared" si="21"/>
        <v>143.94085395595536</v>
      </c>
      <c r="AE39">
        <v>0</v>
      </c>
      <c r="AF39">
        <v>0</v>
      </c>
      <c r="AG39">
        <f t="shared" si="22"/>
        <v>1</v>
      </c>
      <c r="AH39">
        <f t="shared" si="23"/>
        <v>0</v>
      </c>
      <c r="AI39">
        <f t="shared" si="24"/>
        <v>51595.391320948242</v>
      </c>
      <c r="AJ39" t="s">
        <v>288</v>
      </c>
      <c r="AK39">
        <v>715.47692307692296</v>
      </c>
      <c r="AL39">
        <v>3262.08</v>
      </c>
      <c r="AM39">
        <f t="shared" si="25"/>
        <v>2546.603076923077</v>
      </c>
      <c r="AN39">
        <f t="shared" si="26"/>
        <v>0.78066849277855754</v>
      </c>
      <c r="AO39">
        <v>-0.57774747981622299</v>
      </c>
      <c r="AP39" t="s">
        <v>383</v>
      </c>
      <c r="AQ39">
        <v>861.32692307692298</v>
      </c>
      <c r="AR39">
        <v>1075.72</v>
      </c>
      <c r="AS39">
        <f t="shared" si="27"/>
        <v>0.1993019344467678</v>
      </c>
      <c r="AT39">
        <v>0.5</v>
      </c>
      <c r="AU39">
        <f t="shared" si="28"/>
        <v>1095.8907491342209</v>
      </c>
      <c r="AV39">
        <f t="shared" si="29"/>
        <v>7.4661674343066409</v>
      </c>
      <c r="AW39">
        <f t="shared" si="30"/>
        <v>109.20657312238387</v>
      </c>
      <c r="AX39">
        <f t="shared" si="31"/>
        <v>0.3280314580002231</v>
      </c>
      <c r="AY39">
        <f t="shared" si="32"/>
        <v>7.3400700941017557E-3</v>
      </c>
      <c r="AZ39">
        <f t="shared" si="33"/>
        <v>2.0324619789536307</v>
      </c>
      <c r="BA39" t="s">
        <v>384</v>
      </c>
      <c r="BB39">
        <v>722.85</v>
      </c>
      <c r="BC39">
        <f t="shared" si="34"/>
        <v>352.87</v>
      </c>
      <c r="BD39">
        <f t="shared" si="35"/>
        <v>0.60756957781357734</v>
      </c>
      <c r="BE39">
        <f t="shared" si="36"/>
        <v>0.86103267525982274</v>
      </c>
      <c r="BF39">
        <f t="shared" si="37"/>
        <v>0.59513448184559159</v>
      </c>
      <c r="BG39">
        <f t="shared" si="38"/>
        <v>0.85853976216884986</v>
      </c>
      <c r="BH39">
        <f t="shared" si="39"/>
        <v>1300.00677419355</v>
      </c>
      <c r="BI39">
        <f t="shared" si="40"/>
        <v>1095.8907491342209</v>
      </c>
      <c r="BJ39">
        <f t="shared" si="41"/>
        <v>0.84298849120540076</v>
      </c>
      <c r="BK39">
        <f t="shared" si="42"/>
        <v>0.19597698241080166</v>
      </c>
      <c r="BL39">
        <v>6</v>
      </c>
      <c r="BM39">
        <v>0.5</v>
      </c>
      <c r="BN39" t="s">
        <v>291</v>
      </c>
      <c r="BO39">
        <v>2</v>
      </c>
      <c r="BP39">
        <v>1603834608</v>
      </c>
      <c r="BQ39">
        <v>399.68419354838699</v>
      </c>
      <c r="BR39">
        <v>410.84283870967698</v>
      </c>
      <c r="BS39">
        <v>12.896158064516101</v>
      </c>
      <c r="BT39">
        <v>7.4645109677419397</v>
      </c>
      <c r="BU39">
        <v>397.169193548387</v>
      </c>
      <c r="BV39">
        <v>12.963158064516101</v>
      </c>
      <c r="BW39">
        <v>500.00345161290301</v>
      </c>
      <c r="BX39">
        <v>101.67277419354799</v>
      </c>
      <c r="BY39">
        <v>9.9994464516129006E-2</v>
      </c>
      <c r="BZ39">
        <v>39.539964516128997</v>
      </c>
      <c r="CA39">
        <v>38.778706451612898</v>
      </c>
      <c r="CB39">
        <v>999.9</v>
      </c>
      <c r="CC39">
        <v>0</v>
      </c>
      <c r="CD39">
        <v>0</v>
      </c>
      <c r="CE39">
        <v>9998.1354838709703</v>
      </c>
      <c r="CF39">
        <v>0</v>
      </c>
      <c r="CG39">
        <v>635.77003225806402</v>
      </c>
      <c r="CH39">
        <v>1300.00677419355</v>
      </c>
      <c r="CI39">
        <v>0.89999709677419304</v>
      </c>
      <c r="CJ39">
        <v>0.10000292903225801</v>
      </c>
      <c r="CK39">
        <v>0</v>
      </c>
      <c r="CL39">
        <v>861.10416129032296</v>
      </c>
      <c r="CM39">
        <v>4.9997499999999997</v>
      </c>
      <c r="CN39">
        <v>11189.9741935484</v>
      </c>
      <c r="CO39">
        <v>11305.125806451601</v>
      </c>
      <c r="CP39">
        <v>48.100612903225802</v>
      </c>
      <c r="CQ39">
        <v>50.233741935483899</v>
      </c>
      <c r="CR39">
        <v>48.875</v>
      </c>
      <c r="CS39">
        <v>49.933</v>
      </c>
      <c r="CT39">
        <v>50.26</v>
      </c>
      <c r="CU39">
        <v>1165.5048387096799</v>
      </c>
      <c r="CV39">
        <v>129.50193548387099</v>
      </c>
      <c r="CW39">
        <v>0</v>
      </c>
      <c r="CX39">
        <v>120.09999990463299</v>
      </c>
      <c r="CY39">
        <v>0</v>
      </c>
      <c r="CZ39">
        <v>861.32692307692298</v>
      </c>
      <c r="DA39">
        <v>17.365333344238</v>
      </c>
      <c r="DB39">
        <v>223.593162607426</v>
      </c>
      <c r="DC39">
        <v>11192.9346153846</v>
      </c>
      <c r="DD39">
        <v>15</v>
      </c>
      <c r="DE39">
        <v>0</v>
      </c>
      <c r="DF39" t="s">
        <v>292</v>
      </c>
      <c r="DG39">
        <v>1603752008</v>
      </c>
      <c r="DH39">
        <v>1603752025.5</v>
      </c>
      <c r="DI39">
        <v>0</v>
      </c>
      <c r="DJ39">
        <v>-1.7000000000000001E-2</v>
      </c>
      <c r="DK39">
        <v>-5.0000000000000001E-3</v>
      </c>
      <c r="DL39">
        <v>2.5150000000000001</v>
      </c>
      <c r="DM39">
        <v>-6.7000000000000004E-2</v>
      </c>
      <c r="DN39">
        <v>400</v>
      </c>
      <c r="DO39">
        <v>4</v>
      </c>
      <c r="DP39">
        <v>0.27</v>
      </c>
      <c r="DQ39">
        <v>0.02</v>
      </c>
      <c r="DR39">
        <v>7.4664294599281202</v>
      </c>
      <c r="DS39">
        <v>0.127627724988333</v>
      </c>
      <c r="DT39">
        <v>2.9600374275899899E-2</v>
      </c>
      <c r="DU39">
        <v>1</v>
      </c>
      <c r="DV39">
        <v>-11.1587</v>
      </c>
      <c r="DW39">
        <v>-4.3765962180208E-2</v>
      </c>
      <c r="DX39">
        <v>3.4735543755640301E-2</v>
      </c>
      <c r="DY39">
        <v>1</v>
      </c>
      <c r="DZ39">
        <v>5.4306406666666698</v>
      </c>
      <c r="EA39">
        <v>-0.23539328142379201</v>
      </c>
      <c r="EB39">
        <v>1.7052290155740401E-2</v>
      </c>
      <c r="EC39">
        <v>0</v>
      </c>
      <c r="ED39">
        <v>2</v>
      </c>
      <c r="EE39">
        <v>3</v>
      </c>
      <c r="EF39" t="s">
        <v>316</v>
      </c>
      <c r="EG39">
        <v>100</v>
      </c>
      <c r="EH39">
        <v>100</v>
      </c>
      <c r="EI39">
        <v>2.5150000000000001</v>
      </c>
      <c r="EJ39">
        <v>-6.7000000000000004E-2</v>
      </c>
      <c r="EK39">
        <v>2.5150000000000001</v>
      </c>
      <c r="EL39">
        <v>0</v>
      </c>
      <c r="EM39">
        <v>0</v>
      </c>
      <c r="EN39">
        <v>0</v>
      </c>
      <c r="EO39">
        <v>-6.7000000000000004E-2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1376.8</v>
      </c>
      <c r="EX39">
        <v>1376.5</v>
      </c>
      <c r="EY39">
        <v>2</v>
      </c>
      <c r="EZ39">
        <v>514.66099999999994</v>
      </c>
      <c r="FA39">
        <v>461.93900000000002</v>
      </c>
      <c r="FB39">
        <v>38.492800000000003</v>
      </c>
      <c r="FC39">
        <v>35.171999999999997</v>
      </c>
      <c r="FD39">
        <v>29.999300000000002</v>
      </c>
      <c r="FE39">
        <v>34.896000000000001</v>
      </c>
      <c r="FF39">
        <v>34.840600000000002</v>
      </c>
      <c r="FG39">
        <v>23.3323</v>
      </c>
      <c r="FH39">
        <v>0</v>
      </c>
      <c r="FI39">
        <v>100</v>
      </c>
      <c r="FJ39">
        <v>-999.9</v>
      </c>
      <c r="FK39">
        <v>410.95400000000001</v>
      </c>
      <c r="FL39">
        <v>13.048999999999999</v>
      </c>
      <c r="FM39">
        <v>101.25</v>
      </c>
      <c r="FN39">
        <v>100.625</v>
      </c>
    </row>
    <row r="40" spans="1:170" x14ac:dyDescent="0.25">
      <c r="A40">
        <v>24</v>
      </c>
      <c r="B40">
        <v>1603834712.5</v>
      </c>
      <c r="C40">
        <v>2548.5</v>
      </c>
      <c r="D40" t="s">
        <v>385</v>
      </c>
      <c r="E40" t="s">
        <v>386</v>
      </c>
      <c r="F40" t="s">
        <v>286</v>
      </c>
      <c r="G40" t="s">
        <v>287</v>
      </c>
      <c r="H40">
        <v>1603834704.5</v>
      </c>
      <c r="I40">
        <f t="shared" si="0"/>
        <v>4.3636135464744253E-3</v>
      </c>
      <c r="J40">
        <f t="shared" si="1"/>
        <v>10.394007794167562</v>
      </c>
      <c r="K40">
        <f t="shared" si="2"/>
        <v>499.29532258064501</v>
      </c>
      <c r="L40">
        <f t="shared" si="3"/>
        <v>245.6207529534195</v>
      </c>
      <c r="M40">
        <f t="shared" si="4"/>
        <v>24.994671700950843</v>
      </c>
      <c r="N40">
        <f t="shared" si="5"/>
        <v>50.808909750758211</v>
      </c>
      <c r="O40">
        <f t="shared" si="6"/>
        <v>7.6743545815868175E-2</v>
      </c>
      <c r="P40">
        <f t="shared" si="7"/>
        <v>2.9586818821284866</v>
      </c>
      <c r="Q40">
        <f t="shared" si="8"/>
        <v>7.5654587854501382E-2</v>
      </c>
      <c r="R40">
        <f t="shared" si="9"/>
        <v>4.7380668669009154E-2</v>
      </c>
      <c r="S40">
        <f t="shared" si="10"/>
        <v>214.77048659426177</v>
      </c>
      <c r="T40">
        <f t="shared" si="11"/>
        <v>39.706374998626075</v>
      </c>
      <c r="U40">
        <f t="shared" si="12"/>
        <v>38.792087096774203</v>
      </c>
      <c r="V40">
        <f t="shared" si="13"/>
        <v>6.9484182723040933</v>
      </c>
      <c r="W40">
        <f t="shared" si="14"/>
        <v>18.176664082887854</v>
      </c>
      <c r="X40">
        <f t="shared" si="15"/>
        <v>1.317400976707676</v>
      </c>
      <c r="Y40">
        <f t="shared" si="16"/>
        <v>7.2477599338369423</v>
      </c>
      <c r="Z40">
        <f t="shared" si="17"/>
        <v>5.6310172955964175</v>
      </c>
      <c r="AA40">
        <f t="shared" si="18"/>
        <v>-192.43535739952216</v>
      </c>
      <c r="AB40">
        <f t="shared" si="19"/>
        <v>125.20384837077943</v>
      </c>
      <c r="AC40">
        <f t="shared" si="20"/>
        <v>10.291188620386631</v>
      </c>
      <c r="AD40">
        <f t="shared" si="21"/>
        <v>157.83016618590568</v>
      </c>
      <c r="AE40">
        <v>0</v>
      </c>
      <c r="AF40">
        <v>0</v>
      </c>
      <c r="AG40">
        <f t="shared" si="22"/>
        <v>1</v>
      </c>
      <c r="AH40">
        <f t="shared" si="23"/>
        <v>0</v>
      </c>
      <c r="AI40">
        <f t="shared" si="24"/>
        <v>51596.999374623629</v>
      </c>
      <c r="AJ40" t="s">
        <v>288</v>
      </c>
      <c r="AK40">
        <v>715.47692307692296</v>
      </c>
      <c r="AL40">
        <v>3262.08</v>
      </c>
      <c r="AM40">
        <f t="shared" si="25"/>
        <v>2546.603076923077</v>
      </c>
      <c r="AN40">
        <f t="shared" si="26"/>
        <v>0.78066849277855754</v>
      </c>
      <c r="AO40">
        <v>-0.57774747981622299</v>
      </c>
      <c r="AP40" t="s">
        <v>387</v>
      </c>
      <c r="AQ40">
        <v>889.01726923076899</v>
      </c>
      <c r="AR40">
        <v>1139.49</v>
      </c>
      <c r="AS40">
        <f t="shared" si="27"/>
        <v>0.21981125834297011</v>
      </c>
      <c r="AT40">
        <v>0.5</v>
      </c>
      <c r="AU40">
        <f t="shared" si="28"/>
        <v>1095.8945136503964</v>
      </c>
      <c r="AV40">
        <f t="shared" si="29"/>
        <v>10.394007794167562</v>
      </c>
      <c r="AW40">
        <f t="shared" si="30"/>
        <v>120.44497602832544</v>
      </c>
      <c r="AX40">
        <f t="shared" si="31"/>
        <v>0.36680444760375258</v>
      </c>
      <c r="AY40">
        <f t="shared" si="32"/>
        <v>1.0011689206689383E-2</v>
      </c>
      <c r="AZ40">
        <f t="shared" si="33"/>
        <v>1.8627543901218968</v>
      </c>
      <c r="BA40" t="s">
        <v>388</v>
      </c>
      <c r="BB40">
        <v>721.52</v>
      </c>
      <c r="BC40">
        <f t="shared" si="34"/>
        <v>417.97</v>
      </c>
      <c r="BD40">
        <f t="shared" si="35"/>
        <v>0.59926006835234824</v>
      </c>
      <c r="BE40">
        <f t="shared" si="36"/>
        <v>0.83548115376137555</v>
      </c>
      <c r="BF40">
        <f t="shared" si="37"/>
        <v>0.59071935372094875</v>
      </c>
      <c r="BG40">
        <f t="shared" si="38"/>
        <v>0.83349856097896935</v>
      </c>
      <c r="BH40">
        <f t="shared" si="39"/>
        <v>1300.01096774194</v>
      </c>
      <c r="BI40">
        <f t="shared" si="40"/>
        <v>1095.8945136503964</v>
      </c>
      <c r="BJ40">
        <f t="shared" si="41"/>
        <v>0.84298866766787006</v>
      </c>
      <c r="BK40">
        <f t="shared" si="42"/>
        <v>0.1959773353357403</v>
      </c>
      <c r="BL40">
        <v>6</v>
      </c>
      <c r="BM40">
        <v>0.5</v>
      </c>
      <c r="BN40" t="s">
        <v>291</v>
      </c>
      <c r="BO40">
        <v>2</v>
      </c>
      <c r="BP40">
        <v>1603834704.5</v>
      </c>
      <c r="BQ40">
        <v>499.29532258064501</v>
      </c>
      <c r="BR40">
        <v>514.38241935483904</v>
      </c>
      <c r="BS40">
        <v>12.946</v>
      </c>
      <c r="BT40">
        <v>7.7775187096774197</v>
      </c>
      <c r="BU40">
        <v>496.78032258064502</v>
      </c>
      <c r="BV40">
        <v>13.013</v>
      </c>
      <c r="BW40">
        <v>500.00632258064502</v>
      </c>
      <c r="BX40">
        <v>101.66125806451601</v>
      </c>
      <c r="BY40">
        <v>9.9979129032258002E-2</v>
      </c>
      <c r="BZ40">
        <v>39.577022580645199</v>
      </c>
      <c r="CA40">
        <v>38.792087096774203</v>
      </c>
      <c r="CB40">
        <v>999.9</v>
      </c>
      <c r="CC40">
        <v>0</v>
      </c>
      <c r="CD40">
        <v>0</v>
      </c>
      <c r="CE40">
        <v>10000.8774193548</v>
      </c>
      <c r="CF40">
        <v>0</v>
      </c>
      <c r="CG40">
        <v>408.56619354838699</v>
      </c>
      <c r="CH40">
        <v>1300.01096774194</v>
      </c>
      <c r="CI40">
        <v>0.89999399999999996</v>
      </c>
      <c r="CJ40">
        <v>0.100006</v>
      </c>
      <c r="CK40">
        <v>0</v>
      </c>
      <c r="CL40">
        <v>888.941483870968</v>
      </c>
      <c r="CM40">
        <v>4.9997499999999997</v>
      </c>
      <c r="CN40">
        <v>11538.4483870968</v>
      </c>
      <c r="CO40">
        <v>11305.1387096774</v>
      </c>
      <c r="CP40">
        <v>47.941064516129003</v>
      </c>
      <c r="CQ40">
        <v>49.969516129032201</v>
      </c>
      <c r="CR40">
        <v>48.691064516129003</v>
      </c>
      <c r="CS40">
        <v>49.753999999999998</v>
      </c>
      <c r="CT40">
        <v>50.173000000000002</v>
      </c>
      <c r="CU40">
        <v>1165.50096774194</v>
      </c>
      <c r="CV40">
        <v>129.51</v>
      </c>
      <c r="CW40">
        <v>0</v>
      </c>
      <c r="CX40">
        <v>95.700000047683702</v>
      </c>
      <c r="CY40">
        <v>0</v>
      </c>
      <c r="CZ40">
        <v>889.01726923076899</v>
      </c>
      <c r="DA40">
        <v>19.5036239459304</v>
      </c>
      <c r="DB40">
        <v>245.64102581020899</v>
      </c>
      <c r="DC40">
        <v>11539.430769230799</v>
      </c>
      <c r="DD40">
        <v>15</v>
      </c>
      <c r="DE40">
        <v>0</v>
      </c>
      <c r="DF40" t="s">
        <v>292</v>
      </c>
      <c r="DG40">
        <v>1603752008</v>
      </c>
      <c r="DH40">
        <v>1603752025.5</v>
      </c>
      <c r="DI40">
        <v>0</v>
      </c>
      <c r="DJ40">
        <v>-1.7000000000000001E-2</v>
      </c>
      <c r="DK40">
        <v>-5.0000000000000001E-3</v>
      </c>
      <c r="DL40">
        <v>2.5150000000000001</v>
      </c>
      <c r="DM40">
        <v>-6.7000000000000004E-2</v>
      </c>
      <c r="DN40">
        <v>400</v>
      </c>
      <c r="DO40">
        <v>4</v>
      </c>
      <c r="DP40">
        <v>0.27</v>
      </c>
      <c r="DQ40">
        <v>0.02</v>
      </c>
      <c r="DR40">
        <v>10.396722648277301</v>
      </c>
      <c r="DS40">
        <v>-0.15441071999605599</v>
      </c>
      <c r="DT40">
        <v>2.1824544064450599E-2</v>
      </c>
      <c r="DU40">
        <v>1</v>
      </c>
      <c r="DV40">
        <v>-15.087756666666699</v>
      </c>
      <c r="DW40">
        <v>0.19363648498328301</v>
      </c>
      <c r="DX40">
        <v>2.6295483558123799E-2</v>
      </c>
      <c r="DY40">
        <v>1</v>
      </c>
      <c r="DZ40">
        <v>5.1688140000000002</v>
      </c>
      <c r="EA40">
        <v>-7.9523025583984303E-2</v>
      </c>
      <c r="EB40">
        <v>5.7927101314209804E-3</v>
      </c>
      <c r="EC40">
        <v>1</v>
      </c>
      <c r="ED40">
        <v>3</v>
      </c>
      <c r="EE40">
        <v>3</v>
      </c>
      <c r="EF40" t="s">
        <v>303</v>
      </c>
      <c r="EG40">
        <v>100</v>
      </c>
      <c r="EH40">
        <v>100</v>
      </c>
      <c r="EI40">
        <v>2.5150000000000001</v>
      </c>
      <c r="EJ40">
        <v>-6.7000000000000004E-2</v>
      </c>
      <c r="EK40">
        <v>2.5150000000000001</v>
      </c>
      <c r="EL40">
        <v>0</v>
      </c>
      <c r="EM40">
        <v>0</v>
      </c>
      <c r="EN40">
        <v>0</v>
      </c>
      <c r="EO40">
        <v>-6.7000000000000004E-2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1378.4</v>
      </c>
      <c r="EX40">
        <v>1378.1</v>
      </c>
      <c r="EY40">
        <v>2</v>
      </c>
      <c r="EZ40">
        <v>514.23099999999999</v>
      </c>
      <c r="FA40">
        <v>461.99599999999998</v>
      </c>
      <c r="FB40">
        <v>38.543100000000003</v>
      </c>
      <c r="FC40">
        <v>35.026600000000002</v>
      </c>
      <c r="FD40">
        <v>29.999300000000002</v>
      </c>
      <c r="FE40">
        <v>34.758600000000001</v>
      </c>
      <c r="FF40">
        <v>34.706400000000002</v>
      </c>
      <c r="FG40">
        <v>27.7407</v>
      </c>
      <c r="FH40">
        <v>0</v>
      </c>
      <c r="FI40">
        <v>100</v>
      </c>
      <c r="FJ40">
        <v>-999.9</v>
      </c>
      <c r="FK40">
        <v>514.70399999999995</v>
      </c>
      <c r="FL40">
        <v>12.7188</v>
      </c>
      <c r="FM40">
        <v>101.277</v>
      </c>
      <c r="FN40">
        <v>100.66</v>
      </c>
    </row>
    <row r="41" spans="1:170" x14ac:dyDescent="0.25">
      <c r="A41">
        <v>25</v>
      </c>
      <c r="B41">
        <v>1603834784.5</v>
      </c>
      <c r="C41">
        <v>2620.5</v>
      </c>
      <c r="D41" t="s">
        <v>389</v>
      </c>
      <c r="E41" t="s">
        <v>390</v>
      </c>
      <c r="F41" t="s">
        <v>286</v>
      </c>
      <c r="G41" t="s">
        <v>287</v>
      </c>
      <c r="H41">
        <v>1603834776.75</v>
      </c>
      <c r="I41">
        <f t="shared" si="0"/>
        <v>4.2473072790728487E-3</v>
      </c>
      <c r="J41">
        <f t="shared" si="1"/>
        <v>13.381440223174456</v>
      </c>
      <c r="K41">
        <f t="shared" si="2"/>
        <v>597.55596666666702</v>
      </c>
      <c r="L41">
        <f t="shared" si="3"/>
        <v>267.96600115546164</v>
      </c>
      <c r="M41">
        <f t="shared" si="4"/>
        <v>27.267435724041935</v>
      </c>
      <c r="N41">
        <f t="shared" si="5"/>
        <v>60.805545637665276</v>
      </c>
      <c r="O41">
        <f t="shared" si="6"/>
        <v>7.4770868878765315E-2</v>
      </c>
      <c r="P41">
        <f t="shared" si="7"/>
        <v>2.9581568917960097</v>
      </c>
      <c r="Q41">
        <f t="shared" si="8"/>
        <v>7.3736586750522637E-2</v>
      </c>
      <c r="R41">
        <f t="shared" si="9"/>
        <v>4.6177100921845932E-2</v>
      </c>
      <c r="S41">
        <f t="shared" si="10"/>
        <v>214.76689279166015</v>
      </c>
      <c r="T41">
        <f t="shared" si="11"/>
        <v>39.77047855355039</v>
      </c>
      <c r="U41">
        <f t="shared" si="12"/>
        <v>38.8159833333333</v>
      </c>
      <c r="V41">
        <f t="shared" si="13"/>
        <v>6.9573704960002241</v>
      </c>
      <c r="W41">
        <f t="shared" si="14"/>
        <v>18.383834654577612</v>
      </c>
      <c r="X41">
        <f t="shared" si="15"/>
        <v>1.3348740338759828</v>
      </c>
      <c r="Y41">
        <f t="shared" si="16"/>
        <v>7.261129459427532</v>
      </c>
      <c r="Z41">
        <f t="shared" si="17"/>
        <v>5.622496462124241</v>
      </c>
      <c r="AA41">
        <f t="shared" si="18"/>
        <v>-187.30625100711262</v>
      </c>
      <c r="AB41">
        <f t="shared" si="19"/>
        <v>126.85636237605814</v>
      </c>
      <c r="AC41">
        <f t="shared" si="20"/>
        <v>10.431790042535807</v>
      </c>
      <c r="AD41">
        <f t="shared" si="21"/>
        <v>164.74879420314147</v>
      </c>
      <c r="AE41">
        <v>0</v>
      </c>
      <c r="AF41">
        <v>0</v>
      </c>
      <c r="AG41">
        <f t="shared" si="22"/>
        <v>1</v>
      </c>
      <c r="AH41">
        <f t="shared" si="23"/>
        <v>0</v>
      </c>
      <c r="AI41">
        <f t="shared" si="24"/>
        <v>51576.504101906976</v>
      </c>
      <c r="AJ41" t="s">
        <v>288</v>
      </c>
      <c r="AK41">
        <v>715.47692307692296</v>
      </c>
      <c r="AL41">
        <v>3262.08</v>
      </c>
      <c r="AM41">
        <f t="shared" si="25"/>
        <v>2546.603076923077</v>
      </c>
      <c r="AN41">
        <f t="shared" si="26"/>
        <v>0.78066849277855754</v>
      </c>
      <c r="AO41">
        <v>-0.57774747981622299</v>
      </c>
      <c r="AP41" t="s">
        <v>391</v>
      </c>
      <c r="AQ41">
        <v>914.95630769230797</v>
      </c>
      <c r="AR41">
        <v>1193.07</v>
      </c>
      <c r="AS41">
        <f t="shared" si="27"/>
        <v>0.23310760668501596</v>
      </c>
      <c r="AT41">
        <v>0.5</v>
      </c>
      <c r="AU41">
        <f t="shared" si="28"/>
        <v>1095.8828107470188</v>
      </c>
      <c r="AV41">
        <f t="shared" si="29"/>
        <v>13.381440223174456</v>
      </c>
      <c r="AW41">
        <f t="shared" si="30"/>
        <v>127.72930961024291</v>
      </c>
      <c r="AX41">
        <f t="shared" si="31"/>
        <v>0.39075661947748241</v>
      </c>
      <c r="AY41">
        <f t="shared" si="32"/>
        <v>1.2737847118411565E-2</v>
      </c>
      <c r="AZ41">
        <f t="shared" si="33"/>
        <v>1.7341899469435995</v>
      </c>
      <c r="BA41" t="s">
        <v>392</v>
      </c>
      <c r="BB41">
        <v>726.87</v>
      </c>
      <c r="BC41">
        <f t="shared" si="34"/>
        <v>466.19999999999993</v>
      </c>
      <c r="BD41">
        <f t="shared" si="35"/>
        <v>0.59655446655446587</v>
      </c>
      <c r="BE41">
        <f t="shared" si="36"/>
        <v>0.81610990805495409</v>
      </c>
      <c r="BF41">
        <f t="shared" si="37"/>
        <v>0.58232354224951643</v>
      </c>
      <c r="BG41">
        <f t="shared" si="38"/>
        <v>0.81245876860396848</v>
      </c>
      <c r="BH41">
        <f t="shared" si="39"/>
        <v>1299.998</v>
      </c>
      <c r="BI41">
        <f t="shared" si="40"/>
        <v>1095.8828107470188</v>
      </c>
      <c r="BJ41">
        <f t="shared" si="41"/>
        <v>0.8429880744024365</v>
      </c>
      <c r="BK41">
        <f t="shared" si="42"/>
        <v>0.19597614880487293</v>
      </c>
      <c r="BL41">
        <v>6</v>
      </c>
      <c r="BM41">
        <v>0.5</v>
      </c>
      <c r="BN41" t="s">
        <v>291</v>
      </c>
      <c r="BO41">
        <v>2</v>
      </c>
      <c r="BP41">
        <v>1603834776.75</v>
      </c>
      <c r="BQ41">
        <v>597.55596666666702</v>
      </c>
      <c r="BR41">
        <v>616.65903333333301</v>
      </c>
      <c r="BS41">
        <v>13.1182433333333</v>
      </c>
      <c r="BT41">
        <v>8.0884053333333306</v>
      </c>
      <c r="BU41">
        <v>595.04096666666703</v>
      </c>
      <c r="BV41">
        <v>13.1852433333333</v>
      </c>
      <c r="BW41">
        <v>500.00696666666698</v>
      </c>
      <c r="BX41">
        <v>101.6571</v>
      </c>
      <c r="BY41">
        <v>9.9972190000000002E-2</v>
      </c>
      <c r="BZ41">
        <v>39.611420000000003</v>
      </c>
      <c r="CA41">
        <v>38.8159833333333</v>
      </c>
      <c r="CB41">
        <v>999.9</v>
      </c>
      <c r="CC41">
        <v>0</v>
      </c>
      <c r="CD41">
        <v>0</v>
      </c>
      <c r="CE41">
        <v>9998.3089999999993</v>
      </c>
      <c r="CF41">
        <v>0</v>
      </c>
      <c r="CG41">
        <v>506.35683333333299</v>
      </c>
      <c r="CH41">
        <v>1299.998</v>
      </c>
      <c r="CI41">
        <v>0.90001473333333304</v>
      </c>
      <c r="CJ41">
        <v>9.9985536666666597E-2</v>
      </c>
      <c r="CK41">
        <v>0</v>
      </c>
      <c r="CL41">
        <v>914.72969999999998</v>
      </c>
      <c r="CM41">
        <v>4.9997499999999997</v>
      </c>
      <c r="CN41">
        <v>11859.553333333301</v>
      </c>
      <c r="CO41">
        <v>11305.1033333333</v>
      </c>
      <c r="CP41">
        <v>47.8770666666667</v>
      </c>
      <c r="CQ41">
        <v>49.811999999999998</v>
      </c>
      <c r="CR41">
        <v>48.601900000000001</v>
      </c>
      <c r="CS41">
        <v>49.6270666666667</v>
      </c>
      <c r="CT41">
        <v>50.097700000000003</v>
      </c>
      <c r="CU41">
        <v>1165.5150000000001</v>
      </c>
      <c r="CV41">
        <v>129.483</v>
      </c>
      <c r="CW41">
        <v>0</v>
      </c>
      <c r="CX41">
        <v>71.599999904632597</v>
      </c>
      <c r="CY41">
        <v>0</v>
      </c>
      <c r="CZ41">
        <v>914.95630769230797</v>
      </c>
      <c r="DA41">
        <v>22.2107350553181</v>
      </c>
      <c r="DB41">
        <v>274.12307710732699</v>
      </c>
      <c r="DC41">
        <v>11862.2807692308</v>
      </c>
      <c r="DD41">
        <v>15</v>
      </c>
      <c r="DE41">
        <v>0</v>
      </c>
      <c r="DF41" t="s">
        <v>292</v>
      </c>
      <c r="DG41">
        <v>1603752008</v>
      </c>
      <c r="DH41">
        <v>1603752025.5</v>
      </c>
      <c r="DI41">
        <v>0</v>
      </c>
      <c r="DJ41">
        <v>-1.7000000000000001E-2</v>
      </c>
      <c r="DK41">
        <v>-5.0000000000000001E-3</v>
      </c>
      <c r="DL41">
        <v>2.5150000000000001</v>
      </c>
      <c r="DM41">
        <v>-6.7000000000000004E-2</v>
      </c>
      <c r="DN41">
        <v>400</v>
      </c>
      <c r="DO41">
        <v>4</v>
      </c>
      <c r="DP41">
        <v>0.27</v>
      </c>
      <c r="DQ41">
        <v>0.02</v>
      </c>
      <c r="DR41">
        <v>13.376970127948001</v>
      </c>
      <c r="DS41">
        <v>0.38109587915203502</v>
      </c>
      <c r="DT41">
        <v>0.13237989547135401</v>
      </c>
      <c r="DU41">
        <v>1</v>
      </c>
      <c r="DV41">
        <v>-19.102123333333299</v>
      </c>
      <c r="DW41">
        <v>0.104123692992228</v>
      </c>
      <c r="DX41">
        <v>0.150659232891833</v>
      </c>
      <c r="DY41">
        <v>1</v>
      </c>
      <c r="DZ41">
        <v>5.0311266666666699</v>
      </c>
      <c r="EA41">
        <v>-0.154904382647403</v>
      </c>
      <c r="EB41">
        <v>1.11857782722327E-2</v>
      </c>
      <c r="EC41">
        <v>1</v>
      </c>
      <c r="ED41">
        <v>3</v>
      </c>
      <c r="EE41">
        <v>3</v>
      </c>
      <c r="EF41" t="s">
        <v>303</v>
      </c>
      <c r="EG41">
        <v>100</v>
      </c>
      <c r="EH41">
        <v>100</v>
      </c>
      <c r="EI41">
        <v>2.5150000000000001</v>
      </c>
      <c r="EJ41">
        <v>-6.7000000000000004E-2</v>
      </c>
      <c r="EK41">
        <v>2.5150000000000001</v>
      </c>
      <c r="EL41">
        <v>0</v>
      </c>
      <c r="EM41">
        <v>0</v>
      </c>
      <c r="EN41">
        <v>0</v>
      </c>
      <c r="EO41">
        <v>-6.7000000000000004E-2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1379.6</v>
      </c>
      <c r="EX41">
        <v>1379.3</v>
      </c>
      <c r="EY41">
        <v>2</v>
      </c>
      <c r="EZ41">
        <v>513.97299999999996</v>
      </c>
      <c r="FA41">
        <v>462.17899999999997</v>
      </c>
      <c r="FB41">
        <v>38.579599999999999</v>
      </c>
      <c r="FC41">
        <v>34.9116</v>
      </c>
      <c r="FD41">
        <v>29.999400000000001</v>
      </c>
      <c r="FE41">
        <v>34.646799999999999</v>
      </c>
      <c r="FF41">
        <v>34.596600000000002</v>
      </c>
      <c r="FG41">
        <v>31.9514</v>
      </c>
      <c r="FH41">
        <v>0</v>
      </c>
      <c r="FI41">
        <v>100</v>
      </c>
      <c r="FJ41">
        <v>-999.9</v>
      </c>
      <c r="FK41">
        <v>617.47199999999998</v>
      </c>
      <c r="FL41">
        <v>12.759600000000001</v>
      </c>
      <c r="FM41">
        <v>101.297</v>
      </c>
      <c r="FN41">
        <v>100.68600000000001</v>
      </c>
    </row>
    <row r="42" spans="1:170" x14ac:dyDescent="0.25">
      <c r="A42">
        <v>26</v>
      </c>
      <c r="B42">
        <v>1603834878.5</v>
      </c>
      <c r="C42">
        <v>2714.5</v>
      </c>
      <c r="D42" t="s">
        <v>393</v>
      </c>
      <c r="E42" t="s">
        <v>394</v>
      </c>
      <c r="F42" t="s">
        <v>286</v>
      </c>
      <c r="G42" t="s">
        <v>287</v>
      </c>
      <c r="H42">
        <v>1603834870.75</v>
      </c>
      <c r="I42">
        <f t="shared" si="0"/>
        <v>4.059384821763194E-3</v>
      </c>
      <c r="J42">
        <f t="shared" si="1"/>
        <v>15.075825927651209</v>
      </c>
      <c r="K42">
        <f t="shared" si="2"/>
        <v>699.19190000000003</v>
      </c>
      <c r="L42">
        <f t="shared" si="3"/>
        <v>311.96970529781413</v>
      </c>
      <c r="M42">
        <f t="shared" si="4"/>
        <v>31.747854680054989</v>
      </c>
      <c r="N42">
        <f t="shared" si="5"/>
        <v>71.153841086848232</v>
      </c>
      <c r="O42">
        <f t="shared" si="6"/>
        <v>7.1587408855973658E-2</v>
      </c>
      <c r="P42">
        <f t="shared" si="7"/>
        <v>2.9585068492387068</v>
      </c>
      <c r="Q42">
        <f t="shared" si="8"/>
        <v>7.063883153628292E-2</v>
      </c>
      <c r="R42">
        <f t="shared" si="9"/>
        <v>4.4233448388133798E-2</v>
      </c>
      <c r="S42">
        <f t="shared" si="10"/>
        <v>214.76596898709744</v>
      </c>
      <c r="T42">
        <f t="shared" si="11"/>
        <v>39.82806826127635</v>
      </c>
      <c r="U42">
        <f t="shared" si="12"/>
        <v>38.842626666666703</v>
      </c>
      <c r="V42">
        <f t="shared" si="13"/>
        <v>6.9673636549618108</v>
      </c>
      <c r="W42">
        <f t="shared" si="14"/>
        <v>18.698745917419703</v>
      </c>
      <c r="X42">
        <f t="shared" si="15"/>
        <v>1.358439782581373</v>
      </c>
      <c r="Y42">
        <f t="shared" si="16"/>
        <v>7.2648710698606473</v>
      </c>
      <c r="Z42">
        <f t="shared" si="17"/>
        <v>5.608923872380438</v>
      </c>
      <c r="AA42">
        <f t="shared" si="18"/>
        <v>-179.01887063975687</v>
      </c>
      <c r="AB42">
        <f t="shared" si="19"/>
        <v>124.15563313600431</v>
      </c>
      <c r="AC42">
        <f t="shared" si="20"/>
        <v>10.21027085135419</v>
      </c>
      <c r="AD42">
        <f t="shared" si="21"/>
        <v>170.11300233469905</v>
      </c>
      <c r="AE42">
        <v>0</v>
      </c>
      <c r="AF42">
        <v>0</v>
      </c>
      <c r="AG42">
        <f t="shared" si="22"/>
        <v>1</v>
      </c>
      <c r="AH42">
        <f t="shared" si="23"/>
        <v>0</v>
      </c>
      <c r="AI42">
        <f t="shared" si="24"/>
        <v>51584.918212740035</v>
      </c>
      <c r="AJ42" t="s">
        <v>288</v>
      </c>
      <c r="AK42">
        <v>715.47692307692296</v>
      </c>
      <c r="AL42">
        <v>3262.08</v>
      </c>
      <c r="AM42">
        <f t="shared" si="25"/>
        <v>2546.603076923077</v>
      </c>
      <c r="AN42">
        <f t="shared" si="26"/>
        <v>0.78066849277855754</v>
      </c>
      <c r="AO42">
        <v>-0.57774747981622299</v>
      </c>
      <c r="AP42" t="s">
        <v>395</v>
      </c>
      <c r="AQ42">
        <v>949.68680769230798</v>
      </c>
      <c r="AR42">
        <v>1259.4100000000001</v>
      </c>
      <c r="AS42">
        <f t="shared" si="27"/>
        <v>0.24592721378081173</v>
      </c>
      <c r="AT42">
        <v>0.5</v>
      </c>
      <c r="AU42">
        <f t="shared" si="28"/>
        <v>1095.8757747705035</v>
      </c>
      <c r="AV42">
        <f t="shared" si="29"/>
        <v>15.075825927651209</v>
      </c>
      <c r="AW42">
        <f t="shared" si="30"/>
        <v>134.75283796959914</v>
      </c>
      <c r="AX42">
        <f t="shared" si="31"/>
        <v>0.41228035349886066</v>
      </c>
      <c r="AY42">
        <f t="shared" si="32"/>
        <v>1.4284076505610845E-2</v>
      </c>
      <c r="AZ42">
        <f t="shared" si="33"/>
        <v>1.5901652361026193</v>
      </c>
      <c r="BA42" t="s">
        <v>396</v>
      </c>
      <c r="BB42">
        <v>740.18</v>
      </c>
      <c r="BC42">
        <f t="shared" si="34"/>
        <v>519.23000000000013</v>
      </c>
      <c r="BD42">
        <f t="shared" si="35"/>
        <v>0.59650480963675445</v>
      </c>
      <c r="BE42">
        <f t="shared" si="36"/>
        <v>0.794111582536976</v>
      </c>
      <c r="BF42">
        <f t="shared" si="37"/>
        <v>0.5694141530420167</v>
      </c>
      <c r="BG42">
        <f t="shared" si="38"/>
        <v>0.78640837991121804</v>
      </c>
      <c r="BH42">
        <f t="shared" si="39"/>
        <v>1299.98933333333</v>
      </c>
      <c r="BI42">
        <f t="shared" si="40"/>
        <v>1095.8757747705035</v>
      </c>
      <c r="BJ42">
        <f t="shared" si="41"/>
        <v>0.8429882820350113</v>
      </c>
      <c r="BK42">
        <f t="shared" si="42"/>
        <v>0.19597656407002279</v>
      </c>
      <c r="BL42">
        <v>6</v>
      </c>
      <c r="BM42">
        <v>0.5</v>
      </c>
      <c r="BN42" t="s">
        <v>291</v>
      </c>
      <c r="BO42">
        <v>2</v>
      </c>
      <c r="BP42">
        <v>1603834870.75</v>
      </c>
      <c r="BQ42">
        <v>699.19190000000003</v>
      </c>
      <c r="BR42">
        <v>720.68859999999995</v>
      </c>
      <c r="BS42">
        <v>13.3486833333333</v>
      </c>
      <c r="BT42">
        <v>8.5424996666666697</v>
      </c>
      <c r="BU42">
        <v>696.67690000000005</v>
      </c>
      <c r="BV42">
        <v>13.4156833333333</v>
      </c>
      <c r="BW42">
        <v>500.00553333333301</v>
      </c>
      <c r="BX42">
        <v>101.665833333333</v>
      </c>
      <c r="BY42">
        <v>9.99924533333333E-2</v>
      </c>
      <c r="BZ42">
        <v>39.621036666666697</v>
      </c>
      <c r="CA42">
        <v>38.842626666666703</v>
      </c>
      <c r="CB42">
        <v>999.9</v>
      </c>
      <c r="CC42">
        <v>0</v>
      </c>
      <c r="CD42">
        <v>0</v>
      </c>
      <c r="CE42">
        <v>9999.4346666666697</v>
      </c>
      <c r="CF42">
        <v>0</v>
      </c>
      <c r="CG42">
        <v>1019.43376666667</v>
      </c>
      <c r="CH42">
        <v>1299.98933333333</v>
      </c>
      <c r="CI42">
        <v>0.90000593333333301</v>
      </c>
      <c r="CJ42">
        <v>9.99942266666667E-2</v>
      </c>
      <c r="CK42">
        <v>0</v>
      </c>
      <c r="CL42">
        <v>949.62440000000004</v>
      </c>
      <c r="CM42">
        <v>4.9997499999999997</v>
      </c>
      <c r="CN42">
        <v>12289.3633333333</v>
      </c>
      <c r="CO42">
        <v>11305.006666666701</v>
      </c>
      <c r="CP42">
        <v>47.7603333333333</v>
      </c>
      <c r="CQ42">
        <v>49.684933333333298</v>
      </c>
      <c r="CR42">
        <v>48.476900000000001</v>
      </c>
      <c r="CS42">
        <v>49.543399999999998</v>
      </c>
      <c r="CT42">
        <v>50</v>
      </c>
      <c r="CU42">
        <v>1165.5</v>
      </c>
      <c r="CV42">
        <v>129.49133333333299</v>
      </c>
      <c r="CW42">
        <v>0</v>
      </c>
      <c r="CX42">
        <v>93.299999952316298</v>
      </c>
      <c r="CY42">
        <v>0</v>
      </c>
      <c r="CZ42">
        <v>949.68680769230798</v>
      </c>
      <c r="DA42">
        <v>18.862256386797899</v>
      </c>
      <c r="DB42">
        <v>226.690597863791</v>
      </c>
      <c r="DC42">
        <v>12290.134615384601</v>
      </c>
      <c r="DD42">
        <v>15</v>
      </c>
      <c r="DE42">
        <v>0</v>
      </c>
      <c r="DF42" t="s">
        <v>292</v>
      </c>
      <c r="DG42">
        <v>1603752008</v>
      </c>
      <c r="DH42">
        <v>1603752025.5</v>
      </c>
      <c r="DI42">
        <v>0</v>
      </c>
      <c r="DJ42">
        <v>-1.7000000000000001E-2</v>
      </c>
      <c r="DK42">
        <v>-5.0000000000000001E-3</v>
      </c>
      <c r="DL42">
        <v>2.5150000000000001</v>
      </c>
      <c r="DM42">
        <v>-6.7000000000000004E-2</v>
      </c>
      <c r="DN42">
        <v>400</v>
      </c>
      <c r="DO42">
        <v>4</v>
      </c>
      <c r="DP42">
        <v>0.27</v>
      </c>
      <c r="DQ42">
        <v>0.02</v>
      </c>
      <c r="DR42">
        <v>15.076268459637699</v>
      </c>
      <c r="DS42">
        <v>0.19076367589663101</v>
      </c>
      <c r="DT42">
        <v>5.5124918225314297E-2</v>
      </c>
      <c r="DU42">
        <v>1</v>
      </c>
      <c r="DV42">
        <v>-21.497783333333299</v>
      </c>
      <c r="DW42">
        <v>-3.3010011123417803E-2</v>
      </c>
      <c r="DX42">
        <v>6.5225935962791706E-2</v>
      </c>
      <c r="DY42">
        <v>1</v>
      </c>
      <c r="DZ42">
        <v>4.8070793333333297</v>
      </c>
      <c r="EA42">
        <v>-0.111917953281423</v>
      </c>
      <c r="EB42">
        <v>8.0876766063492905E-3</v>
      </c>
      <c r="EC42">
        <v>1</v>
      </c>
      <c r="ED42">
        <v>3</v>
      </c>
      <c r="EE42">
        <v>3</v>
      </c>
      <c r="EF42" t="s">
        <v>303</v>
      </c>
      <c r="EG42">
        <v>100</v>
      </c>
      <c r="EH42">
        <v>100</v>
      </c>
      <c r="EI42">
        <v>2.5150000000000001</v>
      </c>
      <c r="EJ42">
        <v>-6.7000000000000004E-2</v>
      </c>
      <c r="EK42">
        <v>2.5150000000000001</v>
      </c>
      <c r="EL42">
        <v>0</v>
      </c>
      <c r="EM42">
        <v>0</v>
      </c>
      <c r="EN42">
        <v>0</v>
      </c>
      <c r="EO42">
        <v>-6.7000000000000004E-2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1381.2</v>
      </c>
      <c r="EX42">
        <v>1380.9</v>
      </c>
      <c r="EY42">
        <v>2</v>
      </c>
      <c r="EZ42">
        <v>513.68799999999999</v>
      </c>
      <c r="FA42">
        <v>462.48899999999998</v>
      </c>
      <c r="FB42">
        <v>38.611499999999999</v>
      </c>
      <c r="FC42">
        <v>34.760899999999999</v>
      </c>
      <c r="FD42">
        <v>29.999400000000001</v>
      </c>
      <c r="FE42">
        <v>34.495199999999997</v>
      </c>
      <c r="FF42">
        <v>34.445599999999999</v>
      </c>
      <c r="FG42">
        <v>36.069600000000001</v>
      </c>
      <c r="FH42">
        <v>0</v>
      </c>
      <c r="FI42">
        <v>100</v>
      </c>
      <c r="FJ42">
        <v>-999.9</v>
      </c>
      <c r="FK42">
        <v>721.00800000000004</v>
      </c>
      <c r="FL42">
        <v>12.93</v>
      </c>
      <c r="FM42">
        <v>101.328</v>
      </c>
      <c r="FN42">
        <v>100.72199999999999</v>
      </c>
    </row>
    <row r="43" spans="1:170" x14ac:dyDescent="0.25">
      <c r="A43">
        <v>27</v>
      </c>
      <c r="B43">
        <v>1603834965.5</v>
      </c>
      <c r="C43">
        <v>2801.5</v>
      </c>
      <c r="D43" t="s">
        <v>397</v>
      </c>
      <c r="E43" t="s">
        <v>398</v>
      </c>
      <c r="F43" t="s">
        <v>286</v>
      </c>
      <c r="G43" t="s">
        <v>287</v>
      </c>
      <c r="H43">
        <v>1603834957.75</v>
      </c>
      <c r="I43">
        <f t="shared" si="0"/>
        <v>3.9132326224002112E-3</v>
      </c>
      <c r="J43">
        <f t="shared" si="1"/>
        <v>16.875419286873175</v>
      </c>
      <c r="K43">
        <f t="shared" si="2"/>
        <v>798.92160000000001</v>
      </c>
      <c r="L43">
        <f t="shared" si="3"/>
        <v>352.28988369822838</v>
      </c>
      <c r="M43">
        <f t="shared" si="4"/>
        <v>35.852521425720234</v>
      </c>
      <c r="N43">
        <f t="shared" si="5"/>
        <v>81.306205789339657</v>
      </c>
      <c r="O43">
        <f t="shared" si="6"/>
        <v>6.9285920668532688E-2</v>
      </c>
      <c r="P43">
        <f t="shared" si="7"/>
        <v>2.9584578016097662</v>
      </c>
      <c r="Q43">
        <f t="shared" si="8"/>
        <v>6.8396932230881183E-2</v>
      </c>
      <c r="R43">
        <f t="shared" si="9"/>
        <v>4.2827004342418956E-2</v>
      </c>
      <c r="S43">
        <f t="shared" si="10"/>
        <v>214.77047166953932</v>
      </c>
      <c r="T43">
        <f t="shared" si="11"/>
        <v>39.859594225857791</v>
      </c>
      <c r="U43">
        <f t="shared" si="12"/>
        <v>38.848649999999999</v>
      </c>
      <c r="V43">
        <f t="shared" si="13"/>
        <v>6.9696245610486072</v>
      </c>
      <c r="W43">
        <f t="shared" si="14"/>
        <v>19.084502444652259</v>
      </c>
      <c r="X43">
        <f t="shared" si="15"/>
        <v>1.3860313155364956</v>
      </c>
      <c r="Y43">
        <f t="shared" si="16"/>
        <v>7.2626012627585199</v>
      </c>
      <c r="Z43">
        <f t="shared" si="17"/>
        <v>5.5835932455121116</v>
      </c>
      <c r="AA43">
        <f t="shared" si="18"/>
        <v>-172.57355864784932</v>
      </c>
      <c r="AB43">
        <f t="shared" si="19"/>
        <v>122.26247944423018</v>
      </c>
      <c r="AC43">
        <f t="shared" si="20"/>
        <v>10.054757687817093</v>
      </c>
      <c r="AD43">
        <f t="shared" si="21"/>
        <v>174.51415015373726</v>
      </c>
      <c r="AE43">
        <v>0</v>
      </c>
      <c r="AF43">
        <v>0</v>
      </c>
      <c r="AG43">
        <f t="shared" si="22"/>
        <v>1</v>
      </c>
      <c r="AH43">
        <f t="shared" si="23"/>
        <v>0</v>
      </c>
      <c r="AI43">
        <f t="shared" si="24"/>
        <v>51584.590089995087</v>
      </c>
      <c r="AJ43" t="s">
        <v>288</v>
      </c>
      <c r="AK43">
        <v>715.47692307692296</v>
      </c>
      <c r="AL43">
        <v>3262.08</v>
      </c>
      <c r="AM43">
        <f t="shared" si="25"/>
        <v>2546.603076923077</v>
      </c>
      <c r="AN43">
        <f t="shared" si="26"/>
        <v>0.78066849277855754</v>
      </c>
      <c r="AO43">
        <v>-0.57774747981622299</v>
      </c>
      <c r="AP43" t="s">
        <v>399</v>
      </c>
      <c r="AQ43">
        <v>980.18630769230799</v>
      </c>
      <c r="AR43">
        <v>1313.49</v>
      </c>
      <c r="AS43">
        <f t="shared" si="27"/>
        <v>0.2537542671110492</v>
      </c>
      <c r="AT43">
        <v>0.5</v>
      </c>
      <c r="AU43">
        <f t="shared" si="28"/>
        <v>1095.8957887547747</v>
      </c>
      <c r="AV43">
        <f t="shared" si="29"/>
        <v>16.875419286873175</v>
      </c>
      <c r="AW43">
        <f t="shared" si="30"/>
        <v>139.04411635277651</v>
      </c>
      <c r="AX43">
        <f t="shared" si="31"/>
        <v>0.42775354209015676</v>
      </c>
      <c r="AY43">
        <f t="shared" si="32"/>
        <v>1.5925936522231534E-2</v>
      </c>
      <c r="AZ43">
        <f t="shared" si="33"/>
        <v>1.4835210013018751</v>
      </c>
      <c r="BA43" t="s">
        <v>400</v>
      </c>
      <c r="BB43">
        <v>751.64</v>
      </c>
      <c r="BC43">
        <f t="shared" si="34"/>
        <v>561.85</v>
      </c>
      <c r="BD43">
        <f t="shared" si="35"/>
        <v>0.59322540234527366</v>
      </c>
      <c r="BE43">
        <f t="shared" si="36"/>
        <v>0.77619461130319778</v>
      </c>
      <c r="BF43">
        <f t="shared" si="37"/>
        <v>0.55735184592052855</v>
      </c>
      <c r="BG43">
        <f t="shared" si="38"/>
        <v>0.76517224755511415</v>
      </c>
      <c r="BH43">
        <f t="shared" si="39"/>
        <v>1300.0126666666699</v>
      </c>
      <c r="BI43">
        <f t="shared" si="40"/>
        <v>1095.8957887547747</v>
      </c>
      <c r="BJ43">
        <f t="shared" si="41"/>
        <v>0.84298854684603486</v>
      </c>
      <c r="BK43">
        <f t="shared" si="42"/>
        <v>0.19597709369206989</v>
      </c>
      <c r="BL43">
        <v>6</v>
      </c>
      <c r="BM43">
        <v>0.5</v>
      </c>
      <c r="BN43" t="s">
        <v>291</v>
      </c>
      <c r="BO43">
        <v>2</v>
      </c>
      <c r="BP43">
        <v>1603834957.75</v>
      </c>
      <c r="BQ43">
        <v>798.92160000000001</v>
      </c>
      <c r="BR43">
        <v>822.92340000000002</v>
      </c>
      <c r="BS43">
        <v>13.619260000000001</v>
      </c>
      <c r="BT43">
        <v>8.9874013333333291</v>
      </c>
      <c r="BU43">
        <v>796.40660000000003</v>
      </c>
      <c r="BV43">
        <v>13.686260000000001</v>
      </c>
      <c r="BW43">
        <v>500.007133333333</v>
      </c>
      <c r="BX43">
        <v>101.66996666666699</v>
      </c>
      <c r="BY43">
        <v>9.9976453333333298E-2</v>
      </c>
      <c r="BZ43">
        <v>39.615203333333298</v>
      </c>
      <c r="CA43">
        <v>38.848649999999999</v>
      </c>
      <c r="CB43">
        <v>999.9</v>
      </c>
      <c r="CC43">
        <v>0</v>
      </c>
      <c r="CD43">
        <v>0</v>
      </c>
      <c r="CE43">
        <v>9998.75</v>
      </c>
      <c r="CF43">
        <v>0</v>
      </c>
      <c r="CG43">
        <v>1413.16333333333</v>
      </c>
      <c r="CH43">
        <v>1300.0126666666699</v>
      </c>
      <c r="CI43">
        <v>0.89999563333333299</v>
      </c>
      <c r="CJ43">
        <v>0.100004406666667</v>
      </c>
      <c r="CK43">
        <v>0</v>
      </c>
      <c r="CL43">
        <v>980.131666666667</v>
      </c>
      <c r="CM43">
        <v>4.9997499999999997</v>
      </c>
      <c r="CN43">
        <v>12662.7066666667</v>
      </c>
      <c r="CO43">
        <v>11305.1566666667</v>
      </c>
      <c r="CP43">
        <v>47.637333333333302</v>
      </c>
      <c r="CQ43">
        <v>49.582999999999998</v>
      </c>
      <c r="CR43">
        <v>48.328866666666599</v>
      </c>
      <c r="CS43">
        <v>49.399799999999999</v>
      </c>
      <c r="CT43">
        <v>49.875</v>
      </c>
      <c r="CU43">
        <v>1165.50833333333</v>
      </c>
      <c r="CV43">
        <v>129.505</v>
      </c>
      <c r="CW43">
        <v>0</v>
      </c>
      <c r="CX43">
        <v>86.399999856948895</v>
      </c>
      <c r="CY43">
        <v>0</v>
      </c>
      <c r="CZ43">
        <v>980.18630769230799</v>
      </c>
      <c r="DA43">
        <v>16.0572991480871</v>
      </c>
      <c r="DB43">
        <v>202.94017086675899</v>
      </c>
      <c r="DC43">
        <v>12663.4</v>
      </c>
      <c r="DD43">
        <v>15</v>
      </c>
      <c r="DE43">
        <v>0</v>
      </c>
      <c r="DF43" t="s">
        <v>292</v>
      </c>
      <c r="DG43">
        <v>1603752008</v>
      </c>
      <c r="DH43">
        <v>1603752025.5</v>
      </c>
      <c r="DI43">
        <v>0</v>
      </c>
      <c r="DJ43">
        <v>-1.7000000000000001E-2</v>
      </c>
      <c r="DK43">
        <v>-5.0000000000000001E-3</v>
      </c>
      <c r="DL43">
        <v>2.5150000000000001</v>
      </c>
      <c r="DM43">
        <v>-6.7000000000000004E-2</v>
      </c>
      <c r="DN43">
        <v>400</v>
      </c>
      <c r="DO43">
        <v>4</v>
      </c>
      <c r="DP43">
        <v>0.27</v>
      </c>
      <c r="DQ43">
        <v>0.02</v>
      </c>
      <c r="DR43">
        <v>16.8821563873808</v>
      </c>
      <c r="DS43">
        <v>-0.118746296844377</v>
      </c>
      <c r="DT43">
        <v>5.8695956038481503E-2</v>
      </c>
      <c r="DU43">
        <v>1</v>
      </c>
      <c r="DV43">
        <v>-24.005800000000001</v>
      </c>
      <c r="DW43">
        <v>0.178550389321426</v>
      </c>
      <c r="DX43">
        <v>6.9402454327398805E-2</v>
      </c>
      <c r="DY43">
        <v>1</v>
      </c>
      <c r="DZ43">
        <v>4.6325979999999998</v>
      </c>
      <c r="EA43">
        <v>-9.8944071190212105E-2</v>
      </c>
      <c r="EB43">
        <v>7.18107624245837E-3</v>
      </c>
      <c r="EC43">
        <v>1</v>
      </c>
      <c r="ED43">
        <v>3</v>
      </c>
      <c r="EE43">
        <v>3</v>
      </c>
      <c r="EF43" t="s">
        <v>303</v>
      </c>
      <c r="EG43">
        <v>100</v>
      </c>
      <c r="EH43">
        <v>100</v>
      </c>
      <c r="EI43">
        <v>2.5150000000000001</v>
      </c>
      <c r="EJ43">
        <v>-6.7000000000000004E-2</v>
      </c>
      <c r="EK43">
        <v>2.5150000000000001</v>
      </c>
      <c r="EL43">
        <v>0</v>
      </c>
      <c r="EM43">
        <v>0</v>
      </c>
      <c r="EN43">
        <v>0</v>
      </c>
      <c r="EO43">
        <v>-6.7000000000000004E-2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1382.6</v>
      </c>
      <c r="EX43">
        <v>1382.3</v>
      </c>
      <c r="EY43">
        <v>2</v>
      </c>
      <c r="EZ43">
        <v>513.26</v>
      </c>
      <c r="FA43">
        <v>462.50400000000002</v>
      </c>
      <c r="FB43">
        <v>38.622300000000003</v>
      </c>
      <c r="FC43">
        <v>34.617199999999997</v>
      </c>
      <c r="FD43">
        <v>29.999400000000001</v>
      </c>
      <c r="FE43">
        <v>34.348999999999997</v>
      </c>
      <c r="FF43">
        <v>34.299999999999997</v>
      </c>
      <c r="FG43">
        <v>40.036700000000003</v>
      </c>
      <c r="FH43">
        <v>0</v>
      </c>
      <c r="FI43">
        <v>100</v>
      </c>
      <c r="FJ43">
        <v>-999.9</v>
      </c>
      <c r="FK43">
        <v>823.39099999999996</v>
      </c>
      <c r="FL43">
        <v>13.1677</v>
      </c>
      <c r="FM43">
        <v>101.35599999999999</v>
      </c>
      <c r="FN43">
        <v>100.752</v>
      </c>
    </row>
    <row r="44" spans="1:170" x14ac:dyDescent="0.25">
      <c r="A44">
        <v>28</v>
      </c>
      <c r="B44">
        <v>1603835049.5</v>
      </c>
      <c r="C44">
        <v>2885.5</v>
      </c>
      <c r="D44" t="s">
        <v>401</v>
      </c>
      <c r="E44" t="s">
        <v>402</v>
      </c>
      <c r="F44" t="s">
        <v>286</v>
      </c>
      <c r="G44" t="s">
        <v>287</v>
      </c>
      <c r="H44">
        <v>1603835041.75</v>
      </c>
      <c r="I44">
        <f t="shared" si="0"/>
        <v>3.8134622465116905E-3</v>
      </c>
      <c r="J44">
        <f t="shared" si="1"/>
        <v>18.558207524493302</v>
      </c>
      <c r="K44">
        <f t="shared" si="2"/>
        <v>898.7337</v>
      </c>
      <c r="L44">
        <f t="shared" si="3"/>
        <v>397.22417274865933</v>
      </c>
      <c r="M44">
        <f t="shared" si="4"/>
        <v>40.424772262482087</v>
      </c>
      <c r="N44">
        <f t="shared" si="5"/>
        <v>91.462472929879169</v>
      </c>
      <c r="O44">
        <f t="shared" si="6"/>
        <v>6.7822109181878129E-2</v>
      </c>
      <c r="P44">
        <f t="shared" si="7"/>
        <v>2.9582584604535578</v>
      </c>
      <c r="Q44">
        <f t="shared" si="8"/>
        <v>6.6969981703782988E-2</v>
      </c>
      <c r="R44">
        <f t="shared" si="9"/>
        <v>4.1931906757879819E-2</v>
      </c>
      <c r="S44">
        <f t="shared" si="10"/>
        <v>214.76844619842905</v>
      </c>
      <c r="T44">
        <f t="shared" si="11"/>
        <v>39.87033818518595</v>
      </c>
      <c r="U44">
        <f t="shared" si="12"/>
        <v>38.851606666666697</v>
      </c>
      <c r="V44">
        <f t="shared" si="13"/>
        <v>6.9707346022173793</v>
      </c>
      <c r="W44">
        <f t="shared" si="14"/>
        <v>19.491946960863576</v>
      </c>
      <c r="X44">
        <f t="shared" si="15"/>
        <v>1.4145044584616304</v>
      </c>
      <c r="Y44">
        <f t="shared" si="16"/>
        <v>7.2568659318728299</v>
      </c>
      <c r="Z44">
        <f t="shared" si="17"/>
        <v>5.5562301437557489</v>
      </c>
      <c r="AA44">
        <f t="shared" si="18"/>
        <v>-168.17368507116555</v>
      </c>
      <c r="AB44">
        <f t="shared" si="19"/>
        <v>119.43081411534189</v>
      </c>
      <c r="AC44">
        <f t="shared" si="20"/>
        <v>9.8219888714820875</v>
      </c>
      <c r="AD44">
        <f t="shared" si="21"/>
        <v>175.84756411408748</v>
      </c>
      <c r="AE44">
        <v>0</v>
      </c>
      <c r="AF44">
        <v>0</v>
      </c>
      <c r="AG44">
        <f t="shared" si="22"/>
        <v>1</v>
      </c>
      <c r="AH44">
        <f t="shared" si="23"/>
        <v>0</v>
      </c>
      <c r="AI44">
        <f t="shared" si="24"/>
        <v>51581.392979599666</v>
      </c>
      <c r="AJ44" t="s">
        <v>288</v>
      </c>
      <c r="AK44">
        <v>715.47692307692296</v>
      </c>
      <c r="AL44">
        <v>3262.08</v>
      </c>
      <c r="AM44">
        <f t="shared" si="25"/>
        <v>2546.603076923077</v>
      </c>
      <c r="AN44">
        <f t="shared" si="26"/>
        <v>0.78066849277855754</v>
      </c>
      <c r="AO44">
        <v>-0.57774747981622299</v>
      </c>
      <c r="AP44" t="s">
        <v>403</v>
      </c>
      <c r="AQ44">
        <v>1008.348</v>
      </c>
      <c r="AR44">
        <v>1359.83</v>
      </c>
      <c r="AS44">
        <f t="shared" si="27"/>
        <v>0.25847495642837703</v>
      </c>
      <c r="AT44">
        <v>0.5</v>
      </c>
      <c r="AU44">
        <f t="shared" si="28"/>
        <v>1095.8859017816062</v>
      </c>
      <c r="AV44">
        <f t="shared" si="29"/>
        <v>18.558207524493302</v>
      </c>
      <c r="AW44">
        <f t="shared" si="30"/>
        <v>141.62953035673667</v>
      </c>
      <c r="AX44">
        <f t="shared" si="31"/>
        <v>0.44173904090952543</v>
      </c>
      <c r="AY44">
        <f t="shared" si="32"/>
        <v>1.7461630789482534E-2</v>
      </c>
      <c r="AZ44">
        <f t="shared" si="33"/>
        <v>1.3988880963061561</v>
      </c>
      <c r="BA44" t="s">
        <v>404</v>
      </c>
      <c r="BB44">
        <v>759.14</v>
      </c>
      <c r="BC44">
        <f t="shared" si="34"/>
        <v>600.68999999999994</v>
      </c>
      <c r="BD44">
        <f t="shared" si="35"/>
        <v>0.58513043333499815</v>
      </c>
      <c r="BE44">
        <f t="shared" si="36"/>
        <v>0.76000623267037959</v>
      </c>
      <c r="BF44">
        <f t="shared" si="37"/>
        <v>0.54548044013136598</v>
      </c>
      <c r="BG44">
        <f t="shared" si="38"/>
        <v>0.74697545810648514</v>
      </c>
      <c r="BH44">
        <f t="shared" si="39"/>
        <v>1300.001</v>
      </c>
      <c r="BI44">
        <f t="shared" si="40"/>
        <v>1095.8859017816062</v>
      </c>
      <c r="BJ44">
        <f t="shared" si="41"/>
        <v>0.84298850676392267</v>
      </c>
      <c r="BK44">
        <f t="shared" si="42"/>
        <v>0.19597701352784555</v>
      </c>
      <c r="BL44">
        <v>6</v>
      </c>
      <c r="BM44">
        <v>0.5</v>
      </c>
      <c r="BN44" t="s">
        <v>291</v>
      </c>
      <c r="BO44">
        <v>2</v>
      </c>
      <c r="BP44">
        <v>1603835041.75</v>
      </c>
      <c r="BQ44">
        <v>898.7337</v>
      </c>
      <c r="BR44">
        <v>925.11609999999996</v>
      </c>
      <c r="BS44">
        <v>13.899283333333299</v>
      </c>
      <c r="BT44">
        <v>9.3867670000000007</v>
      </c>
      <c r="BU44">
        <v>896.21863333333295</v>
      </c>
      <c r="BV44">
        <v>13.966283333333299</v>
      </c>
      <c r="BW44">
        <v>500.00366666666702</v>
      </c>
      <c r="BX44">
        <v>101.6682</v>
      </c>
      <c r="BY44">
        <v>9.995772E-2</v>
      </c>
      <c r="BZ44">
        <v>39.600456666666702</v>
      </c>
      <c r="CA44">
        <v>38.851606666666697</v>
      </c>
      <c r="CB44">
        <v>999.9</v>
      </c>
      <c r="CC44">
        <v>0</v>
      </c>
      <c r="CD44">
        <v>0</v>
      </c>
      <c r="CE44">
        <v>9997.7933333333294</v>
      </c>
      <c r="CF44">
        <v>0</v>
      </c>
      <c r="CG44">
        <v>1443.1286666666699</v>
      </c>
      <c r="CH44">
        <v>1300.001</v>
      </c>
      <c r="CI44">
        <v>0.90000100000000005</v>
      </c>
      <c r="CJ44">
        <v>9.9999099999999994E-2</v>
      </c>
      <c r="CK44">
        <v>0</v>
      </c>
      <c r="CL44">
        <v>1008.16533333333</v>
      </c>
      <c r="CM44">
        <v>4.9997499999999997</v>
      </c>
      <c r="CN44">
        <v>13009.3066666667</v>
      </c>
      <c r="CO44">
        <v>11305.08</v>
      </c>
      <c r="CP44">
        <v>47.568300000000001</v>
      </c>
      <c r="CQ44">
        <v>49.572499999999998</v>
      </c>
      <c r="CR44">
        <v>48.256133333333302</v>
      </c>
      <c r="CS44">
        <v>49.307866666666598</v>
      </c>
      <c r="CT44">
        <v>49.805799999999998</v>
      </c>
      <c r="CU44">
        <v>1165.50166666667</v>
      </c>
      <c r="CV44">
        <v>129.50233333333301</v>
      </c>
      <c r="CW44">
        <v>0</v>
      </c>
      <c r="CX44">
        <v>83.5</v>
      </c>
      <c r="CY44">
        <v>0</v>
      </c>
      <c r="CZ44">
        <v>1008.348</v>
      </c>
      <c r="DA44">
        <v>14.7246153822322</v>
      </c>
      <c r="DB44">
        <v>171.730769163529</v>
      </c>
      <c r="DC44">
        <v>13011.371999999999</v>
      </c>
      <c r="DD44">
        <v>15</v>
      </c>
      <c r="DE44">
        <v>0</v>
      </c>
      <c r="DF44" t="s">
        <v>292</v>
      </c>
      <c r="DG44">
        <v>1603752008</v>
      </c>
      <c r="DH44">
        <v>1603752025.5</v>
      </c>
      <c r="DI44">
        <v>0</v>
      </c>
      <c r="DJ44">
        <v>-1.7000000000000001E-2</v>
      </c>
      <c r="DK44">
        <v>-5.0000000000000001E-3</v>
      </c>
      <c r="DL44">
        <v>2.5150000000000001</v>
      </c>
      <c r="DM44">
        <v>-6.7000000000000004E-2</v>
      </c>
      <c r="DN44">
        <v>400</v>
      </c>
      <c r="DO44">
        <v>4</v>
      </c>
      <c r="DP44">
        <v>0.27</v>
      </c>
      <c r="DQ44">
        <v>0.02</v>
      </c>
      <c r="DR44">
        <v>18.5696192589017</v>
      </c>
      <c r="DS44">
        <v>-0.38876424235472201</v>
      </c>
      <c r="DT44">
        <v>0.118233732304535</v>
      </c>
      <c r="DU44">
        <v>1</v>
      </c>
      <c r="DV44">
        <v>-26.388753333333302</v>
      </c>
      <c r="DW44">
        <v>0.13610322580652101</v>
      </c>
      <c r="DX44">
        <v>0.12822004714118901</v>
      </c>
      <c r="DY44">
        <v>1</v>
      </c>
      <c r="DZ44">
        <v>4.5131189999999997</v>
      </c>
      <c r="EA44">
        <v>-8.2285294771971398E-2</v>
      </c>
      <c r="EB44">
        <v>6.0344319533822003E-3</v>
      </c>
      <c r="EC44">
        <v>1</v>
      </c>
      <c r="ED44">
        <v>3</v>
      </c>
      <c r="EE44">
        <v>3</v>
      </c>
      <c r="EF44" t="s">
        <v>303</v>
      </c>
      <c r="EG44">
        <v>100</v>
      </c>
      <c r="EH44">
        <v>100</v>
      </c>
      <c r="EI44">
        <v>2.5150000000000001</v>
      </c>
      <c r="EJ44">
        <v>-6.7000000000000004E-2</v>
      </c>
      <c r="EK44">
        <v>2.5150000000000001</v>
      </c>
      <c r="EL44">
        <v>0</v>
      </c>
      <c r="EM44">
        <v>0</v>
      </c>
      <c r="EN44">
        <v>0</v>
      </c>
      <c r="EO44">
        <v>-6.7000000000000004E-2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1384</v>
      </c>
      <c r="EX44">
        <v>1383.7</v>
      </c>
      <c r="EY44">
        <v>2</v>
      </c>
      <c r="EZ44">
        <v>512.91399999999999</v>
      </c>
      <c r="FA44">
        <v>462.71800000000002</v>
      </c>
      <c r="FB44">
        <v>38.607100000000003</v>
      </c>
      <c r="FC44">
        <v>34.496400000000001</v>
      </c>
      <c r="FD44">
        <v>29.999700000000001</v>
      </c>
      <c r="FE44">
        <v>34.225299999999997</v>
      </c>
      <c r="FF44">
        <v>34.1768</v>
      </c>
      <c r="FG44">
        <v>43.907499999999999</v>
      </c>
      <c r="FH44">
        <v>0</v>
      </c>
      <c r="FI44">
        <v>100</v>
      </c>
      <c r="FJ44">
        <v>-999.9</v>
      </c>
      <c r="FK44">
        <v>925.75300000000004</v>
      </c>
      <c r="FL44">
        <v>13.434799999999999</v>
      </c>
      <c r="FM44">
        <v>101.377</v>
      </c>
      <c r="FN44">
        <v>100.774</v>
      </c>
    </row>
    <row r="45" spans="1:170" x14ac:dyDescent="0.25">
      <c r="A45">
        <v>29</v>
      </c>
      <c r="B45">
        <v>1603835154.5</v>
      </c>
      <c r="C45">
        <v>2990.5</v>
      </c>
      <c r="D45" t="s">
        <v>405</v>
      </c>
      <c r="E45" t="s">
        <v>406</v>
      </c>
      <c r="F45" t="s">
        <v>286</v>
      </c>
      <c r="G45" t="s">
        <v>287</v>
      </c>
      <c r="H45">
        <v>1603835146.75</v>
      </c>
      <c r="I45">
        <f t="shared" si="0"/>
        <v>3.6519479044784583E-3</v>
      </c>
      <c r="J45">
        <f t="shared" si="1"/>
        <v>22.247573841538404</v>
      </c>
      <c r="K45">
        <f t="shared" si="2"/>
        <v>1198.7560000000001</v>
      </c>
      <c r="L45">
        <f t="shared" si="3"/>
        <v>569.02243463565037</v>
      </c>
      <c r="M45">
        <f t="shared" si="4"/>
        <v>57.904673860881708</v>
      </c>
      <c r="N45">
        <f t="shared" si="5"/>
        <v>121.98741384111013</v>
      </c>
      <c r="O45">
        <f t="shared" si="6"/>
        <v>6.5407243319575092E-2</v>
      </c>
      <c r="P45">
        <f t="shared" si="7"/>
        <v>2.9582480150727455</v>
      </c>
      <c r="Q45">
        <f t="shared" si="8"/>
        <v>6.4614331679630127E-2</v>
      </c>
      <c r="R45">
        <f t="shared" si="9"/>
        <v>4.0454396299764946E-2</v>
      </c>
      <c r="S45">
        <f t="shared" si="10"/>
        <v>214.76696849852178</v>
      </c>
      <c r="T45">
        <f t="shared" si="11"/>
        <v>39.862151098553532</v>
      </c>
      <c r="U45">
        <f t="shared" si="12"/>
        <v>38.803283333333297</v>
      </c>
      <c r="V45">
        <f t="shared" si="13"/>
        <v>6.952611462750216</v>
      </c>
      <c r="W45">
        <f t="shared" si="14"/>
        <v>19.871734015629059</v>
      </c>
      <c r="X45">
        <f t="shared" si="15"/>
        <v>1.4382492573741108</v>
      </c>
      <c r="Y45">
        <f t="shared" si="16"/>
        <v>7.2376635891107046</v>
      </c>
      <c r="Z45">
        <f t="shared" si="17"/>
        <v>5.5143622053761057</v>
      </c>
      <c r="AA45">
        <f t="shared" si="18"/>
        <v>-161.05090258750002</v>
      </c>
      <c r="AB45">
        <f t="shared" si="19"/>
        <v>119.25123752250272</v>
      </c>
      <c r="AC45">
        <f t="shared" si="20"/>
        <v>9.8026492622649322</v>
      </c>
      <c r="AD45">
        <f t="shared" si="21"/>
        <v>182.76995269578941</v>
      </c>
      <c r="AE45">
        <v>0</v>
      </c>
      <c r="AF45">
        <v>0</v>
      </c>
      <c r="AG45">
        <f t="shared" si="22"/>
        <v>1</v>
      </c>
      <c r="AH45">
        <f t="shared" si="23"/>
        <v>0</v>
      </c>
      <c r="AI45">
        <f t="shared" si="24"/>
        <v>51589.12551786453</v>
      </c>
      <c r="AJ45" t="s">
        <v>288</v>
      </c>
      <c r="AK45">
        <v>715.47692307692296</v>
      </c>
      <c r="AL45">
        <v>3262.08</v>
      </c>
      <c r="AM45">
        <f t="shared" si="25"/>
        <v>2546.603076923077</v>
      </c>
      <c r="AN45">
        <f t="shared" si="26"/>
        <v>0.78066849277855754</v>
      </c>
      <c r="AO45">
        <v>-0.57774747981622299</v>
      </c>
      <c r="AP45" t="s">
        <v>407</v>
      </c>
      <c r="AQ45">
        <v>1058.7249999999999</v>
      </c>
      <c r="AR45">
        <v>1439.78</v>
      </c>
      <c r="AS45">
        <f t="shared" si="27"/>
        <v>0.26466196224423177</v>
      </c>
      <c r="AT45">
        <v>0.5</v>
      </c>
      <c r="AU45">
        <f t="shared" si="28"/>
        <v>1095.8783197509574</v>
      </c>
      <c r="AV45">
        <f t="shared" si="29"/>
        <v>22.247573841538404</v>
      </c>
      <c r="AW45">
        <f t="shared" si="30"/>
        <v>145.01865324310003</v>
      </c>
      <c r="AX45">
        <f t="shared" si="31"/>
        <v>0.4625915070357971</v>
      </c>
      <c r="AY45">
        <f t="shared" si="32"/>
        <v>2.0828335509495043E-2</v>
      </c>
      <c r="AZ45">
        <f t="shared" si="33"/>
        <v>1.2656794788092625</v>
      </c>
      <c r="BA45" t="s">
        <v>408</v>
      </c>
      <c r="BB45">
        <v>773.75</v>
      </c>
      <c r="BC45">
        <f t="shared" si="34"/>
        <v>666.03</v>
      </c>
      <c r="BD45">
        <f t="shared" si="35"/>
        <v>0.57212888308334475</v>
      </c>
      <c r="BE45">
        <f t="shared" si="36"/>
        <v>0.73233855638118739</v>
      </c>
      <c r="BF45">
        <f t="shared" si="37"/>
        <v>0.52609882815735876</v>
      </c>
      <c r="BG45">
        <f t="shared" si="38"/>
        <v>0.71558069512811029</v>
      </c>
      <c r="BH45">
        <f t="shared" si="39"/>
        <v>1299.992</v>
      </c>
      <c r="BI45">
        <f t="shared" si="40"/>
        <v>1095.8783197509574</v>
      </c>
      <c r="BJ45">
        <f t="shared" si="41"/>
        <v>0.842988510506955</v>
      </c>
      <c r="BK45">
        <f t="shared" si="42"/>
        <v>0.19597702101391001</v>
      </c>
      <c r="BL45">
        <v>6</v>
      </c>
      <c r="BM45">
        <v>0.5</v>
      </c>
      <c r="BN45" t="s">
        <v>291</v>
      </c>
      <c r="BO45">
        <v>2</v>
      </c>
      <c r="BP45">
        <v>1603835146.75</v>
      </c>
      <c r="BQ45">
        <v>1198.7560000000001</v>
      </c>
      <c r="BR45">
        <v>1230.7063333333299</v>
      </c>
      <c r="BS45">
        <v>14.133506666666699</v>
      </c>
      <c r="BT45">
        <v>9.8131216666666692</v>
      </c>
      <c r="BU45">
        <v>1196.23866666667</v>
      </c>
      <c r="BV45">
        <v>14.200506666666699</v>
      </c>
      <c r="BW45">
        <v>500.00170000000003</v>
      </c>
      <c r="BX45">
        <v>101.6617</v>
      </c>
      <c r="BY45">
        <v>9.9971133333333295E-2</v>
      </c>
      <c r="BZ45">
        <v>39.551009999999998</v>
      </c>
      <c r="CA45">
        <v>38.803283333333297</v>
      </c>
      <c r="CB45">
        <v>999.9</v>
      </c>
      <c r="CC45">
        <v>0</v>
      </c>
      <c r="CD45">
        <v>0</v>
      </c>
      <c r="CE45">
        <v>9998.3733333333294</v>
      </c>
      <c r="CF45">
        <v>0</v>
      </c>
      <c r="CG45">
        <v>1348.9873333333301</v>
      </c>
      <c r="CH45">
        <v>1299.992</v>
      </c>
      <c r="CI45">
        <v>0.89999620000000002</v>
      </c>
      <c r="CJ45">
        <v>0.10000384</v>
      </c>
      <c r="CK45">
        <v>0</v>
      </c>
      <c r="CL45">
        <v>1058.6600000000001</v>
      </c>
      <c r="CM45">
        <v>4.9997499999999997</v>
      </c>
      <c r="CN45">
        <v>13641.4633333333</v>
      </c>
      <c r="CO45">
        <v>11304.99</v>
      </c>
      <c r="CP45">
        <v>47.439166666666601</v>
      </c>
      <c r="CQ45">
        <v>49.561999999999998</v>
      </c>
      <c r="CR45">
        <v>48.172533333333298</v>
      </c>
      <c r="CS45">
        <v>49.245800000000003</v>
      </c>
      <c r="CT45">
        <v>49.691200000000002</v>
      </c>
      <c r="CU45">
        <v>1165.491</v>
      </c>
      <c r="CV45">
        <v>129.50133333333301</v>
      </c>
      <c r="CW45">
        <v>0</v>
      </c>
      <c r="CX45">
        <v>104.39999985694899</v>
      </c>
      <c r="CY45">
        <v>0</v>
      </c>
      <c r="CZ45">
        <v>1058.7249999999999</v>
      </c>
      <c r="DA45">
        <v>10.789401725484099</v>
      </c>
      <c r="DB45">
        <v>137.66153846973901</v>
      </c>
      <c r="DC45">
        <v>13642.307692307701</v>
      </c>
      <c r="DD45">
        <v>15</v>
      </c>
      <c r="DE45">
        <v>0</v>
      </c>
      <c r="DF45" t="s">
        <v>292</v>
      </c>
      <c r="DG45">
        <v>1603752008</v>
      </c>
      <c r="DH45">
        <v>1603752025.5</v>
      </c>
      <c r="DI45">
        <v>0</v>
      </c>
      <c r="DJ45">
        <v>-1.7000000000000001E-2</v>
      </c>
      <c r="DK45">
        <v>-5.0000000000000001E-3</v>
      </c>
      <c r="DL45">
        <v>2.5150000000000001</v>
      </c>
      <c r="DM45">
        <v>-6.7000000000000004E-2</v>
      </c>
      <c r="DN45">
        <v>400</v>
      </c>
      <c r="DO45">
        <v>4</v>
      </c>
      <c r="DP45">
        <v>0.27</v>
      </c>
      <c r="DQ45">
        <v>0.02</v>
      </c>
      <c r="DR45">
        <v>22.252658978982499</v>
      </c>
      <c r="DS45">
        <v>3.9443434850052798E-2</v>
      </c>
      <c r="DT45">
        <v>6.6606763794887294E-2</v>
      </c>
      <c r="DU45">
        <v>1</v>
      </c>
      <c r="DV45">
        <v>-31.955496666666701</v>
      </c>
      <c r="DW45">
        <v>-0.109511012235951</v>
      </c>
      <c r="DX45">
        <v>7.24267330172748E-2</v>
      </c>
      <c r="DY45">
        <v>1</v>
      </c>
      <c r="DZ45">
        <v>4.3214816666666698</v>
      </c>
      <c r="EA45">
        <v>-0.12876307007787999</v>
      </c>
      <c r="EB45">
        <v>9.3150351881007894E-3</v>
      </c>
      <c r="EC45">
        <v>1</v>
      </c>
      <c r="ED45">
        <v>3</v>
      </c>
      <c r="EE45">
        <v>3</v>
      </c>
      <c r="EF45" t="s">
        <v>303</v>
      </c>
      <c r="EG45">
        <v>100</v>
      </c>
      <c r="EH45">
        <v>100</v>
      </c>
      <c r="EI45">
        <v>2.52</v>
      </c>
      <c r="EJ45">
        <v>-6.7000000000000004E-2</v>
      </c>
      <c r="EK45">
        <v>2.5150000000000001</v>
      </c>
      <c r="EL45">
        <v>0</v>
      </c>
      <c r="EM45">
        <v>0</v>
      </c>
      <c r="EN45">
        <v>0</v>
      </c>
      <c r="EO45">
        <v>-6.7000000000000004E-2</v>
      </c>
      <c r="EP45">
        <v>0</v>
      </c>
      <c r="EQ45">
        <v>0</v>
      </c>
      <c r="ER45">
        <v>0</v>
      </c>
      <c r="ES45">
        <v>-1</v>
      </c>
      <c r="ET45">
        <v>-1</v>
      </c>
      <c r="EU45">
        <v>-1</v>
      </c>
      <c r="EV45">
        <v>-1</v>
      </c>
      <c r="EW45">
        <v>1385.8</v>
      </c>
      <c r="EX45">
        <v>1385.5</v>
      </c>
      <c r="EY45">
        <v>2</v>
      </c>
      <c r="EZ45">
        <v>512.66899999999998</v>
      </c>
      <c r="FA45">
        <v>463.18400000000003</v>
      </c>
      <c r="FB45">
        <v>38.569299999999998</v>
      </c>
      <c r="FC45">
        <v>34.367600000000003</v>
      </c>
      <c r="FD45">
        <v>29.999500000000001</v>
      </c>
      <c r="FE45">
        <v>34.083799999999997</v>
      </c>
      <c r="FF45">
        <v>34.031999999999996</v>
      </c>
      <c r="FG45">
        <v>54.918100000000003</v>
      </c>
      <c r="FH45">
        <v>0</v>
      </c>
      <c r="FI45">
        <v>100</v>
      </c>
      <c r="FJ45">
        <v>-999.9</v>
      </c>
      <c r="FK45">
        <v>1231.1400000000001</v>
      </c>
      <c r="FL45">
        <v>13.726900000000001</v>
      </c>
      <c r="FM45">
        <v>101.395</v>
      </c>
      <c r="FN45">
        <v>100.79600000000001</v>
      </c>
    </row>
    <row r="46" spans="1:170" x14ac:dyDescent="0.25">
      <c r="A46">
        <v>30</v>
      </c>
      <c r="B46">
        <v>1603835270.5</v>
      </c>
      <c r="C46">
        <v>3106.5</v>
      </c>
      <c r="D46" t="s">
        <v>409</v>
      </c>
      <c r="E46" t="s">
        <v>410</v>
      </c>
      <c r="F46" t="s">
        <v>286</v>
      </c>
      <c r="G46" t="s">
        <v>287</v>
      </c>
      <c r="H46">
        <v>1603835262.75</v>
      </c>
      <c r="I46">
        <f t="shared" si="0"/>
        <v>3.4583225849635804E-3</v>
      </c>
      <c r="J46">
        <f t="shared" si="1"/>
        <v>23.877153900121336</v>
      </c>
      <c r="K46">
        <f t="shared" si="2"/>
        <v>1399.5</v>
      </c>
      <c r="L46">
        <f t="shared" si="3"/>
        <v>687.1632381193765</v>
      </c>
      <c r="M46">
        <f t="shared" si="4"/>
        <v>69.921298443161191</v>
      </c>
      <c r="N46">
        <f t="shared" si="5"/>
        <v>142.40409227800453</v>
      </c>
      <c r="O46">
        <f t="shared" si="6"/>
        <v>6.2354234258615401E-2</v>
      </c>
      <c r="P46">
        <f t="shared" si="7"/>
        <v>2.9576208187454114</v>
      </c>
      <c r="Q46">
        <f t="shared" si="8"/>
        <v>6.1633025334673963E-2</v>
      </c>
      <c r="R46">
        <f t="shared" si="9"/>
        <v>3.8584743442636169E-2</v>
      </c>
      <c r="S46">
        <f t="shared" si="10"/>
        <v>214.76752689448551</v>
      </c>
      <c r="T46">
        <f t="shared" si="11"/>
        <v>39.833315634167434</v>
      </c>
      <c r="U46">
        <f t="shared" si="12"/>
        <v>38.7344133333333</v>
      </c>
      <c r="V46">
        <f t="shared" si="13"/>
        <v>6.9268531506360898</v>
      </c>
      <c r="W46">
        <f t="shared" si="14"/>
        <v>20.151663839665016</v>
      </c>
      <c r="X46">
        <f t="shared" si="15"/>
        <v>1.4523931925850044</v>
      </c>
      <c r="Y46">
        <f t="shared" si="16"/>
        <v>7.2073115358654567</v>
      </c>
      <c r="Z46">
        <f t="shared" si="17"/>
        <v>5.4744599580510851</v>
      </c>
      <c r="AA46">
        <f t="shared" si="18"/>
        <v>-152.5120259968939</v>
      </c>
      <c r="AB46">
        <f t="shared" si="19"/>
        <v>117.70797840126788</v>
      </c>
      <c r="AC46">
        <f t="shared" si="20"/>
        <v>9.6709960969535445</v>
      </c>
      <c r="AD46">
        <f t="shared" si="21"/>
        <v>189.63447539581307</v>
      </c>
      <c r="AE46">
        <v>0</v>
      </c>
      <c r="AF46">
        <v>0</v>
      </c>
      <c r="AG46">
        <f t="shared" si="22"/>
        <v>1</v>
      </c>
      <c r="AH46">
        <f t="shared" si="23"/>
        <v>0</v>
      </c>
      <c r="AI46">
        <f t="shared" si="24"/>
        <v>51584.293108520775</v>
      </c>
      <c r="AJ46" t="s">
        <v>288</v>
      </c>
      <c r="AK46">
        <v>715.47692307692296</v>
      </c>
      <c r="AL46">
        <v>3262.08</v>
      </c>
      <c r="AM46">
        <f t="shared" si="25"/>
        <v>2546.603076923077</v>
      </c>
      <c r="AN46">
        <f t="shared" si="26"/>
        <v>0.78066849277855754</v>
      </c>
      <c r="AO46">
        <v>-0.57774747981622299</v>
      </c>
      <c r="AP46" t="s">
        <v>411</v>
      </c>
      <c r="AQ46">
        <v>1085.64807692308</v>
      </c>
      <c r="AR46">
        <v>1477.88</v>
      </c>
      <c r="AS46">
        <f t="shared" si="27"/>
        <v>0.26540173970614667</v>
      </c>
      <c r="AT46">
        <v>0.5</v>
      </c>
      <c r="AU46">
        <f t="shared" si="28"/>
        <v>1095.8821407471087</v>
      </c>
      <c r="AV46">
        <f t="shared" si="29"/>
        <v>23.877153900121336</v>
      </c>
      <c r="AW46">
        <f t="shared" si="30"/>
        <v>145.42451333358946</v>
      </c>
      <c r="AX46">
        <f t="shared" si="31"/>
        <v>0.4718718705172274</v>
      </c>
      <c r="AY46">
        <f t="shared" si="32"/>
        <v>2.2315265912870551E-2</v>
      </c>
      <c r="AZ46">
        <f t="shared" si="33"/>
        <v>1.207269873061412</v>
      </c>
      <c r="BA46" t="s">
        <v>412</v>
      </c>
      <c r="BB46">
        <v>780.51</v>
      </c>
      <c r="BC46">
        <f t="shared" si="34"/>
        <v>697.37000000000012</v>
      </c>
      <c r="BD46">
        <f t="shared" si="35"/>
        <v>0.56244450302840676</v>
      </c>
      <c r="BE46">
        <f t="shared" si="36"/>
        <v>0.71898032294071901</v>
      </c>
      <c r="BF46">
        <f t="shared" si="37"/>
        <v>0.51446791723335927</v>
      </c>
      <c r="BG46">
        <f t="shared" si="38"/>
        <v>0.70061958856805917</v>
      </c>
      <c r="BH46">
        <f t="shared" si="39"/>
        <v>1299.9966666666701</v>
      </c>
      <c r="BI46">
        <f t="shared" si="40"/>
        <v>1095.8821407471087</v>
      </c>
      <c r="BJ46">
        <f t="shared" si="41"/>
        <v>0.84298842362193682</v>
      </c>
      <c r="BK46">
        <f t="shared" si="42"/>
        <v>0.19597684724387379</v>
      </c>
      <c r="BL46">
        <v>6</v>
      </c>
      <c r="BM46">
        <v>0.5</v>
      </c>
      <c r="BN46" t="s">
        <v>291</v>
      </c>
      <c r="BO46">
        <v>2</v>
      </c>
      <c r="BP46">
        <v>1603835262.75</v>
      </c>
      <c r="BQ46">
        <v>1399.5</v>
      </c>
      <c r="BR46">
        <v>1433.96</v>
      </c>
      <c r="BS46">
        <v>14.2736366666667</v>
      </c>
      <c r="BT46">
        <v>10.1829433333333</v>
      </c>
      <c r="BU46">
        <v>1396.9846666666699</v>
      </c>
      <c r="BV46">
        <v>14.3406366666667</v>
      </c>
      <c r="BW46">
        <v>500.007133333333</v>
      </c>
      <c r="BX46">
        <v>101.653533333333</v>
      </c>
      <c r="BY46">
        <v>0.10001599</v>
      </c>
      <c r="BZ46">
        <v>39.472619999999999</v>
      </c>
      <c r="CA46">
        <v>38.7344133333333</v>
      </c>
      <c r="CB46">
        <v>999.9</v>
      </c>
      <c r="CC46">
        <v>0</v>
      </c>
      <c r="CD46">
        <v>0</v>
      </c>
      <c r="CE46">
        <v>9995.6200000000008</v>
      </c>
      <c r="CF46">
        <v>0</v>
      </c>
      <c r="CG46">
        <v>524.51313333333303</v>
      </c>
      <c r="CH46">
        <v>1299.9966666666701</v>
      </c>
      <c r="CI46">
        <v>0.90000213333333301</v>
      </c>
      <c r="CJ46">
        <v>9.9997946666666698E-2</v>
      </c>
      <c r="CK46">
        <v>0</v>
      </c>
      <c r="CL46">
        <v>1085.60733333333</v>
      </c>
      <c r="CM46">
        <v>4.9997499999999997</v>
      </c>
      <c r="CN46">
        <v>13973.756666666701</v>
      </c>
      <c r="CO46">
        <v>11305.0433333333</v>
      </c>
      <c r="CP46">
        <v>47.2582666666667</v>
      </c>
      <c r="CQ46">
        <v>49.375</v>
      </c>
      <c r="CR46">
        <v>48</v>
      </c>
      <c r="CS46">
        <v>49.125</v>
      </c>
      <c r="CT46">
        <v>49.541333333333299</v>
      </c>
      <c r="CU46">
        <v>1165.49866666667</v>
      </c>
      <c r="CV46">
        <v>129.49799999999999</v>
      </c>
      <c r="CW46">
        <v>0</v>
      </c>
      <c r="CX46">
        <v>115.299999952316</v>
      </c>
      <c r="CY46">
        <v>0</v>
      </c>
      <c r="CZ46">
        <v>1085.64807692308</v>
      </c>
      <c r="DA46">
        <v>9.7022222032536494</v>
      </c>
      <c r="DB46">
        <v>109.794871635204</v>
      </c>
      <c r="DC46">
        <v>13974.1115384615</v>
      </c>
      <c r="DD46">
        <v>15</v>
      </c>
      <c r="DE46">
        <v>0</v>
      </c>
      <c r="DF46" t="s">
        <v>292</v>
      </c>
      <c r="DG46">
        <v>1603752008</v>
      </c>
      <c r="DH46">
        <v>1603752025.5</v>
      </c>
      <c r="DI46">
        <v>0</v>
      </c>
      <c r="DJ46">
        <v>-1.7000000000000001E-2</v>
      </c>
      <c r="DK46">
        <v>-5.0000000000000001E-3</v>
      </c>
      <c r="DL46">
        <v>2.5150000000000001</v>
      </c>
      <c r="DM46">
        <v>-6.7000000000000004E-2</v>
      </c>
      <c r="DN46">
        <v>400</v>
      </c>
      <c r="DO46">
        <v>4</v>
      </c>
      <c r="DP46">
        <v>0.27</v>
      </c>
      <c r="DQ46">
        <v>0.02</v>
      </c>
      <c r="DR46">
        <v>23.8856194849368</v>
      </c>
      <c r="DS46">
        <v>-0.303220548163596</v>
      </c>
      <c r="DT46">
        <v>0.112237387193156</v>
      </c>
      <c r="DU46">
        <v>1</v>
      </c>
      <c r="DV46">
        <v>-34.464463333333299</v>
      </c>
      <c r="DW46">
        <v>0.124199332591857</v>
      </c>
      <c r="DX46">
        <v>0.12410003084429699</v>
      </c>
      <c r="DY46">
        <v>1</v>
      </c>
      <c r="DZ46">
        <v>4.0913736666666702</v>
      </c>
      <c r="EA46">
        <v>-7.4001423804243793E-2</v>
      </c>
      <c r="EB46">
        <v>5.3588863789244701E-3</v>
      </c>
      <c r="EC46">
        <v>1</v>
      </c>
      <c r="ED46">
        <v>3</v>
      </c>
      <c r="EE46">
        <v>3</v>
      </c>
      <c r="EF46" t="s">
        <v>303</v>
      </c>
      <c r="EG46">
        <v>100</v>
      </c>
      <c r="EH46">
        <v>100</v>
      </c>
      <c r="EI46">
        <v>2.52</v>
      </c>
      <c r="EJ46">
        <v>-6.7000000000000004E-2</v>
      </c>
      <c r="EK46">
        <v>2.5150000000000001</v>
      </c>
      <c r="EL46">
        <v>0</v>
      </c>
      <c r="EM46">
        <v>0</v>
      </c>
      <c r="EN46">
        <v>0</v>
      </c>
      <c r="EO46">
        <v>-6.7000000000000004E-2</v>
      </c>
      <c r="EP46">
        <v>0</v>
      </c>
      <c r="EQ46">
        <v>0</v>
      </c>
      <c r="ER46">
        <v>0</v>
      </c>
      <c r="ES46">
        <v>-1</v>
      </c>
      <c r="ET46">
        <v>-1</v>
      </c>
      <c r="EU46">
        <v>-1</v>
      </c>
      <c r="EV46">
        <v>-1</v>
      </c>
      <c r="EW46">
        <v>1387.7</v>
      </c>
      <c r="EX46">
        <v>1387.4</v>
      </c>
      <c r="EY46">
        <v>2</v>
      </c>
      <c r="EZ46">
        <v>512.09799999999996</v>
      </c>
      <c r="FA46">
        <v>464.21</v>
      </c>
      <c r="FB46">
        <v>38.496099999999998</v>
      </c>
      <c r="FC46">
        <v>34.197600000000001</v>
      </c>
      <c r="FD46">
        <v>29.999400000000001</v>
      </c>
      <c r="FE46">
        <v>33.911200000000001</v>
      </c>
      <c r="FF46">
        <v>33.857900000000001</v>
      </c>
      <c r="FG46">
        <v>61.850200000000001</v>
      </c>
      <c r="FH46">
        <v>0</v>
      </c>
      <c r="FI46">
        <v>100</v>
      </c>
      <c r="FJ46">
        <v>-999.9</v>
      </c>
      <c r="FK46">
        <v>1434.1</v>
      </c>
      <c r="FL46">
        <v>13.9693</v>
      </c>
      <c r="FM46">
        <v>101.423</v>
      </c>
      <c r="FN46">
        <v>100.827</v>
      </c>
    </row>
    <row r="47" spans="1:170" x14ac:dyDescent="0.25">
      <c r="A47">
        <v>31</v>
      </c>
      <c r="B47">
        <v>1603835539.5999999</v>
      </c>
      <c r="C47">
        <v>3375.5999999046298</v>
      </c>
      <c r="D47" t="s">
        <v>413</v>
      </c>
      <c r="E47" t="s">
        <v>414</v>
      </c>
      <c r="F47" t="s">
        <v>286</v>
      </c>
      <c r="G47" t="s">
        <v>287</v>
      </c>
      <c r="H47">
        <v>1603835531.8838699</v>
      </c>
      <c r="I47">
        <f t="shared" si="0"/>
        <v>3.7030225776150832E-3</v>
      </c>
      <c r="J47">
        <f t="shared" si="1"/>
        <v>4.7434384354330676</v>
      </c>
      <c r="K47">
        <f t="shared" si="2"/>
        <v>402.05393548387099</v>
      </c>
      <c r="L47">
        <f t="shared" si="3"/>
        <v>271.61695953837477</v>
      </c>
      <c r="M47">
        <f t="shared" si="4"/>
        <v>27.63638509277294</v>
      </c>
      <c r="N47">
        <f t="shared" si="5"/>
        <v>40.908039792439062</v>
      </c>
      <c r="O47">
        <f t="shared" si="6"/>
        <v>7.4363016234443635E-2</v>
      </c>
      <c r="P47">
        <f t="shared" si="7"/>
        <v>2.9587241265493196</v>
      </c>
      <c r="Q47">
        <f t="shared" si="8"/>
        <v>7.3340096716664332E-2</v>
      </c>
      <c r="R47">
        <f t="shared" si="9"/>
        <v>4.5928293408236481E-2</v>
      </c>
      <c r="S47">
        <f t="shared" si="10"/>
        <v>214.77335472107063</v>
      </c>
      <c r="T47">
        <f t="shared" si="11"/>
        <v>39.137919400042534</v>
      </c>
      <c r="U47">
        <f t="shared" si="12"/>
        <v>37.511187096774201</v>
      </c>
      <c r="V47">
        <f t="shared" si="13"/>
        <v>6.4829423528365222</v>
      </c>
      <c r="W47">
        <f t="shared" si="14"/>
        <v>22.226365655820242</v>
      </c>
      <c r="X47">
        <f t="shared" si="15"/>
        <v>1.5483457230097744</v>
      </c>
      <c r="Y47">
        <f t="shared" si="16"/>
        <v>6.9662568635206519</v>
      </c>
      <c r="Z47">
        <f t="shared" si="17"/>
        <v>4.9345966298267481</v>
      </c>
      <c r="AA47">
        <f t="shared" si="18"/>
        <v>-163.30329567282516</v>
      </c>
      <c r="AB47">
        <f t="shared" si="19"/>
        <v>211.9084679420524</v>
      </c>
      <c r="AC47">
        <f t="shared" si="20"/>
        <v>17.24935775949001</v>
      </c>
      <c r="AD47">
        <f t="shared" si="21"/>
        <v>280.62788474978788</v>
      </c>
      <c r="AE47">
        <v>0</v>
      </c>
      <c r="AF47">
        <v>0</v>
      </c>
      <c r="AG47">
        <f t="shared" si="22"/>
        <v>1</v>
      </c>
      <c r="AH47">
        <f t="shared" si="23"/>
        <v>0</v>
      </c>
      <c r="AI47">
        <f t="shared" si="24"/>
        <v>51719.906244910533</v>
      </c>
      <c r="AJ47" t="s">
        <v>288</v>
      </c>
      <c r="AK47">
        <v>715.47692307692296</v>
      </c>
      <c r="AL47">
        <v>3262.08</v>
      </c>
      <c r="AM47">
        <f t="shared" si="25"/>
        <v>2546.603076923077</v>
      </c>
      <c r="AN47">
        <f t="shared" si="26"/>
        <v>0.78066849277855754</v>
      </c>
      <c r="AO47">
        <v>-0.57774747981622299</v>
      </c>
      <c r="AP47" t="s">
        <v>415</v>
      </c>
      <c r="AQ47">
        <v>1660.1465384615401</v>
      </c>
      <c r="AR47">
        <v>1919.04</v>
      </c>
      <c r="AS47">
        <f t="shared" si="27"/>
        <v>0.13490779845050638</v>
      </c>
      <c r="AT47">
        <v>0.5</v>
      </c>
      <c r="AU47">
        <f t="shared" si="28"/>
        <v>1095.9087056040971</v>
      </c>
      <c r="AV47">
        <f t="shared" si="29"/>
        <v>4.7434384354330676</v>
      </c>
      <c r="AW47">
        <f t="shared" si="30"/>
        <v>73.923315387896437</v>
      </c>
      <c r="AX47">
        <f t="shared" si="31"/>
        <v>0.49134984158746037</v>
      </c>
      <c r="AY47">
        <f t="shared" si="32"/>
        <v>4.8555010905913885E-3</v>
      </c>
      <c r="AZ47">
        <f t="shared" si="33"/>
        <v>0.69984992496248122</v>
      </c>
      <c r="BA47" t="s">
        <v>416</v>
      </c>
      <c r="BB47">
        <v>976.12</v>
      </c>
      <c r="BC47">
        <f t="shared" si="34"/>
        <v>942.92</v>
      </c>
      <c r="BD47">
        <f t="shared" si="35"/>
        <v>0.27456566998097387</v>
      </c>
      <c r="BE47">
        <f t="shared" si="36"/>
        <v>0.5875168419394915</v>
      </c>
      <c r="BF47">
        <f t="shared" si="37"/>
        <v>0.21510585236656146</v>
      </c>
      <c r="BG47">
        <f t="shared" si="38"/>
        <v>0.5273848964412321</v>
      </c>
      <c r="BH47">
        <f t="shared" si="39"/>
        <v>1300.02774193548</v>
      </c>
      <c r="BI47">
        <f t="shared" si="40"/>
        <v>1095.9087056040971</v>
      </c>
      <c r="BJ47">
        <f t="shared" si="41"/>
        <v>0.8429887072813611</v>
      </c>
      <c r="BK47">
        <f t="shared" si="42"/>
        <v>0.19597741456272239</v>
      </c>
      <c r="BL47">
        <v>6</v>
      </c>
      <c r="BM47">
        <v>0.5</v>
      </c>
      <c r="BN47" t="s">
        <v>291</v>
      </c>
      <c r="BO47">
        <v>2</v>
      </c>
      <c r="BP47">
        <v>1603835531.8838699</v>
      </c>
      <c r="BQ47">
        <v>402.05393548387099</v>
      </c>
      <c r="BR47">
        <v>409.53241935483902</v>
      </c>
      <c r="BS47">
        <v>15.2175096774194</v>
      </c>
      <c r="BT47">
        <v>10.8416322580645</v>
      </c>
      <c r="BU47">
        <v>399.538903225806</v>
      </c>
      <c r="BV47">
        <v>15.2845096774194</v>
      </c>
      <c r="BW47">
        <v>500.01470967741898</v>
      </c>
      <c r="BX47">
        <v>101.64767741935501</v>
      </c>
      <c r="BY47">
        <v>9.9964332258064503E-2</v>
      </c>
      <c r="BZ47">
        <v>38.8396774193548</v>
      </c>
      <c r="CA47">
        <v>37.511187096774201</v>
      </c>
      <c r="CB47">
        <v>999.9</v>
      </c>
      <c r="CC47">
        <v>0</v>
      </c>
      <c r="CD47">
        <v>0</v>
      </c>
      <c r="CE47">
        <v>10002.453225806499</v>
      </c>
      <c r="CF47">
        <v>0</v>
      </c>
      <c r="CG47">
        <v>448.85645161290302</v>
      </c>
      <c r="CH47">
        <v>1300.02774193548</v>
      </c>
      <c r="CI47">
        <v>0.89999283870967695</v>
      </c>
      <c r="CJ47">
        <v>0.10000728387096799</v>
      </c>
      <c r="CK47">
        <v>0</v>
      </c>
      <c r="CL47">
        <v>1660.63387096774</v>
      </c>
      <c r="CM47">
        <v>4.9997499999999997</v>
      </c>
      <c r="CN47">
        <v>21071.938709677401</v>
      </c>
      <c r="CO47">
        <v>11305.293548387101</v>
      </c>
      <c r="CP47">
        <v>46.792000000000002</v>
      </c>
      <c r="CQ47">
        <v>48.721548387096803</v>
      </c>
      <c r="CR47">
        <v>47.491870967741903</v>
      </c>
      <c r="CS47">
        <v>48.691064516129003</v>
      </c>
      <c r="CT47">
        <v>49.042000000000002</v>
      </c>
      <c r="CU47">
        <v>1165.5158064516099</v>
      </c>
      <c r="CV47">
        <v>129.51354838709699</v>
      </c>
      <c r="CW47">
        <v>0</v>
      </c>
      <c r="CX47">
        <v>268.5</v>
      </c>
      <c r="CY47">
        <v>0</v>
      </c>
      <c r="CZ47">
        <v>1660.1465384615401</v>
      </c>
      <c r="DA47">
        <v>-100.19794879128899</v>
      </c>
      <c r="DB47">
        <v>-1291.27863335129</v>
      </c>
      <c r="DC47">
        <v>21065.573076923101</v>
      </c>
      <c r="DD47">
        <v>15</v>
      </c>
      <c r="DE47">
        <v>0</v>
      </c>
      <c r="DF47" t="s">
        <v>292</v>
      </c>
      <c r="DG47">
        <v>1603752008</v>
      </c>
      <c r="DH47">
        <v>1603752025.5</v>
      </c>
      <c r="DI47">
        <v>0</v>
      </c>
      <c r="DJ47">
        <v>-1.7000000000000001E-2</v>
      </c>
      <c r="DK47">
        <v>-5.0000000000000001E-3</v>
      </c>
      <c r="DL47">
        <v>2.5150000000000001</v>
      </c>
      <c r="DM47">
        <v>-6.7000000000000004E-2</v>
      </c>
      <c r="DN47">
        <v>400</v>
      </c>
      <c r="DO47">
        <v>4</v>
      </c>
      <c r="DP47">
        <v>0.27</v>
      </c>
      <c r="DQ47">
        <v>0.02</v>
      </c>
      <c r="DR47">
        <v>4.7168372679401402</v>
      </c>
      <c r="DS47">
        <v>1.8031699431019499</v>
      </c>
      <c r="DT47">
        <v>0.136719472553195</v>
      </c>
      <c r="DU47">
        <v>0</v>
      </c>
      <c r="DV47">
        <v>-7.4651312903225797</v>
      </c>
      <c r="DW47">
        <v>-1.7701582599229699</v>
      </c>
      <c r="DX47">
        <v>0.13653908039735199</v>
      </c>
      <c r="DY47">
        <v>0</v>
      </c>
      <c r="DZ47">
        <v>4.3793180645161298</v>
      </c>
      <c r="EA47">
        <v>-0.43268114865038598</v>
      </c>
      <c r="EB47">
        <v>3.1307922157215902E-2</v>
      </c>
      <c r="EC47">
        <v>0</v>
      </c>
      <c r="ED47">
        <v>0</v>
      </c>
      <c r="EE47">
        <v>3</v>
      </c>
      <c r="EF47" t="s">
        <v>293</v>
      </c>
      <c r="EG47">
        <v>100</v>
      </c>
      <c r="EH47">
        <v>100</v>
      </c>
      <c r="EI47">
        <v>2.516</v>
      </c>
      <c r="EJ47">
        <v>-6.7000000000000004E-2</v>
      </c>
      <c r="EK47">
        <v>2.5150000000000001</v>
      </c>
      <c r="EL47">
        <v>0</v>
      </c>
      <c r="EM47">
        <v>0</v>
      </c>
      <c r="EN47">
        <v>0</v>
      </c>
      <c r="EO47">
        <v>-6.7000000000000004E-2</v>
      </c>
      <c r="EP47">
        <v>0</v>
      </c>
      <c r="EQ47">
        <v>0</v>
      </c>
      <c r="ER47">
        <v>0</v>
      </c>
      <c r="ES47">
        <v>-1</v>
      </c>
      <c r="ET47">
        <v>-1</v>
      </c>
      <c r="EU47">
        <v>-1</v>
      </c>
      <c r="EV47">
        <v>-1</v>
      </c>
      <c r="EW47">
        <v>1392.2</v>
      </c>
      <c r="EX47">
        <v>1391.9</v>
      </c>
      <c r="EY47">
        <v>2</v>
      </c>
      <c r="EZ47">
        <v>504.39100000000002</v>
      </c>
      <c r="FA47">
        <v>463.45100000000002</v>
      </c>
      <c r="FB47">
        <v>37.999099999999999</v>
      </c>
      <c r="FC47">
        <v>33.874899999999997</v>
      </c>
      <c r="FD47">
        <v>29.999600000000001</v>
      </c>
      <c r="FE47">
        <v>33.585999999999999</v>
      </c>
      <c r="FF47">
        <v>33.530999999999999</v>
      </c>
      <c r="FG47">
        <v>23.407699999999998</v>
      </c>
      <c r="FH47">
        <v>0</v>
      </c>
      <c r="FI47">
        <v>100</v>
      </c>
      <c r="FJ47">
        <v>-999.9</v>
      </c>
      <c r="FK47">
        <v>408.709</v>
      </c>
      <c r="FL47">
        <v>14.13</v>
      </c>
      <c r="FM47">
        <v>101.474</v>
      </c>
      <c r="FN47">
        <v>100.88500000000001</v>
      </c>
    </row>
    <row r="48" spans="1:170" x14ac:dyDescent="0.25">
      <c r="A48">
        <v>32</v>
      </c>
      <c r="B48">
        <v>1603835660.0999999</v>
      </c>
      <c r="C48">
        <v>3496.0999999046298</v>
      </c>
      <c r="D48" t="s">
        <v>417</v>
      </c>
      <c r="E48" t="s">
        <v>418</v>
      </c>
      <c r="F48" t="s">
        <v>286</v>
      </c>
      <c r="G48" t="s">
        <v>287</v>
      </c>
      <c r="H48">
        <v>1603835652.0999999</v>
      </c>
      <c r="I48">
        <f t="shared" si="0"/>
        <v>4.1163494533214299E-3</v>
      </c>
      <c r="J48">
        <f t="shared" si="1"/>
        <v>-2.4167288554936381</v>
      </c>
      <c r="K48">
        <f t="shared" si="2"/>
        <v>49.612019354838701</v>
      </c>
      <c r="L48">
        <f t="shared" si="3"/>
        <v>90.758031974802151</v>
      </c>
      <c r="M48">
        <f t="shared" si="4"/>
        <v>9.2341371882245564</v>
      </c>
      <c r="N48">
        <f t="shared" si="5"/>
        <v>5.0477537132429777</v>
      </c>
      <c r="O48">
        <f t="shared" si="6"/>
        <v>8.3856431192429678E-2</v>
      </c>
      <c r="P48">
        <f t="shared" si="7"/>
        <v>2.9593673502683346</v>
      </c>
      <c r="Q48">
        <f t="shared" si="8"/>
        <v>8.2558398064556907E-2</v>
      </c>
      <c r="R48">
        <f t="shared" si="9"/>
        <v>5.1713948156291462E-2</v>
      </c>
      <c r="S48">
        <f t="shared" si="10"/>
        <v>214.76534212924454</v>
      </c>
      <c r="T48">
        <f t="shared" si="11"/>
        <v>38.916330486826332</v>
      </c>
      <c r="U48">
        <f t="shared" si="12"/>
        <v>37.533380645161301</v>
      </c>
      <c r="V48">
        <f t="shared" si="13"/>
        <v>6.4907709747239384</v>
      </c>
      <c r="W48">
        <f t="shared" si="14"/>
        <v>23.400695781745188</v>
      </c>
      <c r="X48">
        <f t="shared" si="15"/>
        <v>1.6200026878039668</v>
      </c>
      <c r="Y48">
        <f t="shared" si="16"/>
        <v>6.9228825626104928</v>
      </c>
      <c r="Z48">
        <f t="shared" si="17"/>
        <v>4.8707682869199713</v>
      </c>
      <c r="AA48">
        <f t="shared" si="18"/>
        <v>-181.53101089147506</v>
      </c>
      <c r="AB48">
        <f t="shared" si="19"/>
        <v>189.92234448172951</v>
      </c>
      <c r="AC48">
        <f t="shared" si="20"/>
        <v>15.449331725892101</v>
      </c>
      <c r="AD48">
        <f t="shared" si="21"/>
        <v>238.6060074453911</v>
      </c>
      <c r="AE48">
        <v>0</v>
      </c>
      <c r="AF48">
        <v>0</v>
      </c>
      <c r="AG48">
        <f t="shared" si="22"/>
        <v>1</v>
      </c>
      <c r="AH48">
        <f t="shared" si="23"/>
        <v>0</v>
      </c>
      <c r="AI48">
        <f t="shared" si="24"/>
        <v>51757.174745842509</v>
      </c>
      <c r="AJ48" t="s">
        <v>288</v>
      </c>
      <c r="AK48">
        <v>715.47692307692296</v>
      </c>
      <c r="AL48">
        <v>3262.08</v>
      </c>
      <c r="AM48">
        <f t="shared" si="25"/>
        <v>2546.603076923077</v>
      </c>
      <c r="AN48">
        <f t="shared" si="26"/>
        <v>0.78066849277855754</v>
      </c>
      <c r="AO48">
        <v>-0.57774747981622299</v>
      </c>
      <c r="AP48" t="s">
        <v>419</v>
      </c>
      <c r="AQ48">
        <v>1109.0984000000001</v>
      </c>
      <c r="AR48">
        <v>1267.75</v>
      </c>
      <c r="AS48">
        <f t="shared" si="27"/>
        <v>0.1251442319069217</v>
      </c>
      <c r="AT48">
        <v>0.5</v>
      </c>
      <c r="AU48">
        <f t="shared" si="28"/>
        <v>1095.8727781664184</v>
      </c>
      <c r="AV48">
        <f t="shared" si="29"/>
        <v>-2.4167288554936381</v>
      </c>
      <c r="AW48">
        <f t="shared" si="30"/>
        <v>68.571078545670403</v>
      </c>
      <c r="AX48">
        <f t="shared" si="31"/>
        <v>0.27337408795109452</v>
      </c>
      <c r="AY48">
        <f t="shared" si="32"/>
        <v>-1.6780975057655359E-3</v>
      </c>
      <c r="AZ48">
        <f t="shared" si="33"/>
        <v>1.5731256162492604</v>
      </c>
      <c r="BA48" t="s">
        <v>420</v>
      </c>
      <c r="BB48">
        <v>921.18</v>
      </c>
      <c r="BC48">
        <f t="shared" si="34"/>
        <v>346.57000000000005</v>
      </c>
      <c r="BD48">
        <f t="shared" si="35"/>
        <v>0.45777649536890064</v>
      </c>
      <c r="BE48">
        <f t="shared" si="36"/>
        <v>0.8519501046606005</v>
      </c>
      <c r="BF48">
        <f t="shared" si="37"/>
        <v>0.28727020495713501</v>
      </c>
      <c r="BG48">
        <f t="shared" si="38"/>
        <v>0.78313342902641947</v>
      </c>
      <c r="BH48">
        <f t="shared" si="39"/>
        <v>1299.98580645161</v>
      </c>
      <c r="BI48">
        <f t="shared" si="40"/>
        <v>1095.8727781664184</v>
      </c>
      <c r="BJ48">
        <f t="shared" si="41"/>
        <v>0.84298826397010396</v>
      </c>
      <c r="BK48">
        <f t="shared" si="42"/>
        <v>0.19597652794020809</v>
      </c>
      <c r="BL48">
        <v>6</v>
      </c>
      <c r="BM48">
        <v>0.5</v>
      </c>
      <c r="BN48" t="s">
        <v>291</v>
      </c>
      <c r="BO48">
        <v>2</v>
      </c>
      <c r="BP48">
        <v>1603835652.0999999</v>
      </c>
      <c r="BQ48">
        <v>49.612019354838701</v>
      </c>
      <c r="BR48">
        <v>46.957080645161298</v>
      </c>
      <c r="BS48">
        <v>15.922251612903199</v>
      </c>
      <c r="BT48">
        <v>11.061412903225801</v>
      </c>
      <c r="BU48">
        <v>47.0970193548387</v>
      </c>
      <c r="BV48">
        <v>15.9892516129032</v>
      </c>
      <c r="BW48">
        <v>500.013451612903</v>
      </c>
      <c r="BX48">
        <v>101.644612903226</v>
      </c>
      <c r="BY48">
        <v>9.9959861290322596E-2</v>
      </c>
      <c r="BZ48">
        <v>38.723777419354803</v>
      </c>
      <c r="CA48">
        <v>37.533380645161301</v>
      </c>
      <c r="CB48">
        <v>999.9</v>
      </c>
      <c r="CC48">
        <v>0</v>
      </c>
      <c r="CD48">
        <v>0</v>
      </c>
      <c r="CE48">
        <v>10006.4041935484</v>
      </c>
      <c r="CF48">
        <v>0</v>
      </c>
      <c r="CG48">
        <v>439.492419354839</v>
      </c>
      <c r="CH48">
        <v>1299.98580645161</v>
      </c>
      <c r="CI48">
        <v>0.90000500000000005</v>
      </c>
      <c r="CJ48">
        <v>9.9995100000000003E-2</v>
      </c>
      <c r="CK48">
        <v>0</v>
      </c>
      <c r="CL48">
        <v>1110.52419354839</v>
      </c>
      <c r="CM48">
        <v>4.9997499999999997</v>
      </c>
      <c r="CN48">
        <v>14037.393548387099</v>
      </c>
      <c r="CO48">
        <v>11304.9580645161</v>
      </c>
      <c r="CP48">
        <v>46.578258064516099</v>
      </c>
      <c r="CQ48">
        <v>48.429000000000002</v>
      </c>
      <c r="CR48">
        <v>47.252000000000002</v>
      </c>
      <c r="CS48">
        <v>48.408999999999999</v>
      </c>
      <c r="CT48">
        <v>48.811999999999998</v>
      </c>
      <c r="CU48">
        <v>1165.49580645161</v>
      </c>
      <c r="CV48">
        <v>129.49</v>
      </c>
      <c r="CW48">
        <v>0</v>
      </c>
      <c r="CX48">
        <v>119.700000047684</v>
      </c>
      <c r="CY48">
        <v>0</v>
      </c>
      <c r="CZ48">
        <v>1109.0984000000001</v>
      </c>
      <c r="DA48">
        <v>-129.46047648559201</v>
      </c>
      <c r="DB48">
        <v>-1614.4121284581699</v>
      </c>
      <c r="DC48">
        <v>14019.248</v>
      </c>
      <c r="DD48">
        <v>15</v>
      </c>
      <c r="DE48">
        <v>0</v>
      </c>
      <c r="DF48" t="s">
        <v>292</v>
      </c>
      <c r="DG48">
        <v>1603752008</v>
      </c>
      <c r="DH48">
        <v>1603752025.5</v>
      </c>
      <c r="DI48">
        <v>0</v>
      </c>
      <c r="DJ48">
        <v>-1.7000000000000001E-2</v>
      </c>
      <c r="DK48">
        <v>-5.0000000000000001E-3</v>
      </c>
      <c r="DL48">
        <v>2.5150000000000001</v>
      </c>
      <c r="DM48">
        <v>-6.7000000000000004E-2</v>
      </c>
      <c r="DN48">
        <v>400</v>
      </c>
      <c r="DO48">
        <v>4</v>
      </c>
      <c r="DP48">
        <v>0.27</v>
      </c>
      <c r="DQ48">
        <v>0.02</v>
      </c>
      <c r="DR48">
        <v>-2.4168234856406001</v>
      </c>
      <c r="DS48">
        <v>-0.24093432392049799</v>
      </c>
      <c r="DT48">
        <v>2.6634035555532301E-2</v>
      </c>
      <c r="DU48">
        <v>1</v>
      </c>
      <c r="DV48">
        <v>2.6549290322580599</v>
      </c>
      <c r="DW48">
        <v>0.20986645161289799</v>
      </c>
      <c r="DX48">
        <v>2.9322841075531798E-2</v>
      </c>
      <c r="DY48">
        <v>0</v>
      </c>
      <c r="DZ48">
        <v>4.8608303225806404</v>
      </c>
      <c r="EA48">
        <v>0.90285774193547597</v>
      </c>
      <c r="EB48">
        <v>6.7314452097497396E-2</v>
      </c>
      <c r="EC48">
        <v>0</v>
      </c>
      <c r="ED48">
        <v>1</v>
      </c>
      <c r="EE48">
        <v>3</v>
      </c>
      <c r="EF48" t="s">
        <v>298</v>
      </c>
      <c r="EG48">
        <v>100</v>
      </c>
      <c r="EH48">
        <v>100</v>
      </c>
      <c r="EI48">
        <v>2.5150000000000001</v>
      </c>
      <c r="EJ48">
        <v>-6.7000000000000004E-2</v>
      </c>
      <c r="EK48">
        <v>2.5150000000000001</v>
      </c>
      <c r="EL48">
        <v>0</v>
      </c>
      <c r="EM48">
        <v>0</v>
      </c>
      <c r="EN48">
        <v>0</v>
      </c>
      <c r="EO48">
        <v>-6.7000000000000004E-2</v>
      </c>
      <c r="EP48">
        <v>0</v>
      </c>
      <c r="EQ48">
        <v>0</v>
      </c>
      <c r="ER48">
        <v>0</v>
      </c>
      <c r="ES48">
        <v>-1</v>
      </c>
      <c r="ET48">
        <v>-1</v>
      </c>
      <c r="EU48">
        <v>-1</v>
      </c>
      <c r="EV48">
        <v>-1</v>
      </c>
      <c r="EW48">
        <v>1394.2</v>
      </c>
      <c r="EX48">
        <v>1393.9</v>
      </c>
      <c r="EY48">
        <v>2</v>
      </c>
      <c r="EZ48">
        <v>505.28500000000003</v>
      </c>
      <c r="FA48">
        <v>463.05099999999999</v>
      </c>
      <c r="FB48">
        <v>37.810400000000001</v>
      </c>
      <c r="FC48">
        <v>33.731999999999999</v>
      </c>
      <c r="FD48">
        <v>30</v>
      </c>
      <c r="FE48">
        <v>33.454500000000003</v>
      </c>
      <c r="FF48">
        <v>33.404699999999998</v>
      </c>
      <c r="FG48">
        <v>6.80152</v>
      </c>
      <c r="FH48">
        <v>0</v>
      </c>
      <c r="FI48">
        <v>100</v>
      </c>
      <c r="FJ48">
        <v>-999.9</v>
      </c>
      <c r="FK48">
        <v>47.0822</v>
      </c>
      <c r="FL48">
        <v>15.091900000000001</v>
      </c>
      <c r="FM48">
        <v>101.496</v>
      </c>
      <c r="FN48">
        <v>100.91500000000001</v>
      </c>
    </row>
    <row r="49" spans="1:170" x14ac:dyDescent="0.25">
      <c r="A49">
        <v>33</v>
      </c>
      <c r="B49">
        <v>1603835780.5999999</v>
      </c>
      <c r="C49">
        <v>3616.5999999046298</v>
      </c>
      <c r="D49" t="s">
        <v>421</v>
      </c>
      <c r="E49" t="s">
        <v>422</v>
      </c>
      <c r="F49" t="s">
        <v>286</v>
      </c>
      <c r="G49" t="s">
        <v>287</v>
      </c>
      <c r="H49">
        <v>1603835772.5999999</v>
      </c>
      <c r="I49">
        <f t="shared" si="0"/>
        <v>5.693638276479708E-3</v>
      </c>
      <c r="J49">
        <f t="shared" si="1"/>
        <v>-1.5345462149059694</v>
      </c>
      <c r="K49">
        <f t="shared" si="2"/>
        <v>79.916093548387096</v>
      </c>
      <c r="L49">
        <f t="shared" si="3"/>
        <v>93.703141321979444</v>
      </c>
      <c r="M49">
        <f t="shared" si="4"/>
        <v>9.5335903524694565</v>
      </c>
      <c r="N49">
        <f t="shared" si="5"/>
        <v>8.1308618655801457</v>
      </c>
      <c r="O49">
        <f t="shared" si="6"/>
        <v>0.12311324972408552</v>
      </c>
      <c r="P49">
        <f t="shared" si="7"/>
        <v>2.9569273615438028</v>
      </c>
      <c r="Q49">
        <f t="shared" si="8"/>
        <v>0.1203348589847172</v>
      </c>
      <c r="R49">
        <f t="shared" si="9"/>
        <v>7.5453691855844884E-2</v>
      </c>
      <c r="S49">
        <f t="shared" si="10"/>
        <v>214.77092778223289</v>
      </c>
      <c r="T49">
        <f t="shared" si="11"/>
        <v>38.346672382322808</v>
      </c>
      <c r="U49">
        <f t="shared" si="12"/>
        <v>37.401574193548399</v>
      </c>
      <c r="V49">
        <f t="shared" si="13"/>
        <v>6.4443972272175145</v>
      </c>
      <c r="W49">
        <f t="shared" si="14"/>
        <v>26.615949697085977</v>
      </c>
      <c r="X49">
        <f t="shared" si="15"/>
        <v>1.8261157836197111</v>
      </c>
      <c r="Y49">
        <f t="shared" si="16"/>
        <v>6.8609829985500816</v>
      </c>
      <c r="Z49">
        <f t="shared" si="17"/>
        <v>4.6182814435978035</v>
      </c>
      <c r="AA49">
        <f t="shared" si="18"/>
        <v>-251.08944799275511</v>
      </c>
      <c r="AB49">
        <f t="shared" si="19"/>
        <v>184.2356356265673</v>
      </c>
      <c r="AC49">
        <f t="shared" si="20"/>
        <v>14.977546175038153</v>
      </c>
      <c r="AD49">
        <f t="shared" si="21"/>
        <v>162.89466159108323</v>
      </c>
      <c r="AE49">
        <v>0</v>
      </c>
      <c r="AF49">
        <v>0</v>
      </c>
      <c r="AG49">
        <f t="shared" si="22"/>
        <v>1</v>
      </c>
      <c r="AH49">
        <f t="shared" si="23"/>
        <v>0</v>
      </c>
      <c r="AI49">
        <f t="shared" si="24"/>
        <v>51716.096339885466</v>
      </c>
      <c r="AJ49" t="s">
        <v>288</v>
      </c>
      <c r="AK49">
        <v>715.47692307692296</v>
      </c>
      <c r="AL49">
        <v>3262.08</v>
      </c>
      <c r="AM49">
        <f t="shared" si="25"/>
        <v>2546.603076923077</v>
      </c>
      <c r="AN49">
        <f t="shared" si="26"/>
        <v>0.78066849277855754</v>
      </c>
      <c r="AO49">
        <v>-0.57774747981622299</v>
      </c>
      <c r="AP49" t="s">
        <v>423</v>
      </c>
      <c r="AQ49">
        <v>990.13523076923104</v>
      </c>
      <c r="AR49">
        <v>1130</v>
      </c>
      <c r="AS49">
        <f t="shared" si="27"/>
        <v>0.12377413206262744</v>
      </c>
      <c r="AT49">
        <v>0.5</v>
      </c>
      <c r="AU49">
        <f t="shared" si="28"/>
        <v>1095.8986459084167</v>
      </c>
      <c r="AV49">
        <f t="shared" si="29"/>
        <v>-1.5345462149059694</v>
      </c>
      <c r="AW49">
        <f t="shared" si="30"/>
        <v>67.821951862961484</v>
      </c>
      <c r="AX49">
        <f t="shared" si="31"/>
        <v>0.25128318584070802</v>
      </c>
      <c r="AY49">
        <f t="shared" si="32"/>
        <v>-8.7307228516249607E-4</v>
      </c>
      <c r="AZ49">
        <f t="shared" si="33"/>
        <v>1.8867964601769911</v>
      </c>
      <c r="BA49" t="s">
        <v>424</v>
      </c>
      <c r="BB49">
        <v>846.05</v>
      </c>
      <c r="BC49">
        <f t="shared" si="34"/>
        <v>283.95000000000005</v>
      </c>
      <c r="BD49">
        <f t="shared" si="35"/>
        <v>0.49256830156988529</v>
      </c>
      <c r="BE49">
        <f t="shared" si="36"/>
        <v>0.88247248585489424</v>
      </c>
      <c r="BF49">
        <f t="shared" si="37"/>
        <v>0.33741129750593746</v>
      </c>
      <c r="BG49">
        <f t="shared" si="38"/>
        <v>0.83722509382030474</v>
      </c>
      <c r="BH49">
        <f t="shared" si="39"/>
        <v>1300.0161290322601</v>
      </c>
      <c r="BI49">
        <f t="shared" si="40"/>
        <v>1095.8986459084167</v>
      </c>
      <c r="BJ49">
        <f t="shared" si="41"/>
        <v>0.84298849947670296</v>
      </c>
      <c r="BK49">
        <f t="shared" si="42"/>
        <v>0.19597699895340606</v>
      </c>
      <c r="BL49">
        <v>6</v>
      </c>
      <c r="BM49">
        <v>0.5</v>
      </c>
      <c r="BN49" t="s">
        <v>291</v>
      </c>
      <c r="BO49">
        <v>2</v>
      </c>
      <c r="BP49">
        <v>1603835772.5999999</v>
      </c>
      <c r="BQ49">
        <v>79.916093548387096</v>
      </c>
      <c r="BR49">
        <v>78.620670967741901</v>
      </c>
      <c r="BS49">
        <v>17.948409677419399</v>
      </c>
      <c r="BT49">
        <v>11.2387612903226</v>
      </c>
      <c r="BU49">
        <v>77.401093548387095</v>
      </c>
      <c r="BV49">
        <v>18.0154064516129</v>
      </c>
      <c r="BW49">
        <v>500.00651612903198</v>
      </c>
      <c r="BX49">
        <v>101.642451612903</v>
      </c>
      <c r="BY49">
        <v>0.10003234193548401</v>
      </c>
      <c r="BZ49">
        <v>38.557280645161299</v>
      </c>
      <c r="CA49">
        <v>37.401574193548399</v>
      </c>
      <c r="CB49">
        <v>999.9</v>
      </c>
      <c r="CC49">
        <v>0</v>
      </c>
      <c r="CD49">
        <v>0</v>
      </c>
      <c r="CE49">
        <v>9992.7780645161292</v>
      </c>
      <c r="CF49">
        <v>0</v>
      </c>
      <c r="CG49">
        <v>422.24896774193599</v>
      </c>
      <c r="CH49">
        <v>1300.0161290322601</v>
      </c>
      <c r="CI49">
        <v>0.900000258064516</v>
      </c>
      <c r="CJ49">
        <v>9.9999764516129006E-2</v>
      </c>
      <c r="CK49">
        <v>0</v>
      </c>
      <c r="CL49">
        <v>990.25561290322605</v>
      </c>
      <c r="CM49">
        <v>4.9997499999999997</v>
      </c>
      <c r="CN49">
        <v>12538.164516129</v>
      </c>
      <c r="CO49">
        <v>11305.2129032258</v>
      </c>
      <c r="CP49">
        <v>46.561999999999998</v>
      </c>
      <c r="CQ49">
        <v>48.366870967741903</v>
      </c>
      <c r="CR49">
        <v>47.219516129032201</v>
      </c>
      <c r="CS49">
        <v>48.366870967741903</v>
      </c>
      <c r="CT49">
        <v>48.79</v>
      </c>
      <c r="CU49">
        <v>1165.5129032258101</v>
      </c>
      <c r="CV49">
        <v>129.50322580645201</v>
      </c>
      <c r="CW49">
        <v>0</v>
      </c>
      <c r="CX49">
        <v>119.60000014305101</v>
      </c>
      <c r="CY49">
        <v>0</v>
      </c>
      <c r="CZ49">
        <v>990.13523076923104</v>
      </c>
      <c r="DA49">
        <v>-30.455658115421201</v>
      </c>
      <c r="DB49">
        <v>-379.92478620108898</v>
      </c>
      <c r="DC49">
        <v>12536.4692307692</v>
      </c>
      <c r="DD49">
        <v>15</v>
      </c>
      <c r="DE49">
        <v>0</v>
      </c>
      <c r="DF49" t="s">
        <v>292</v>
      </c>
      <c r="DG49">
        <v>1603752008</v>
      </c>
      <c r="DH49">
        <v>1603752025.5</v>
      </c>
      <c r="DI49">
        <v>0</v>
      </c>
      <c r="DJ49">
        <v>-1.7000000000000001E-2</v>
      </c>
      <c r="DK49">
        <v>-5.0000000000000001E-3</v>
      </c>
      <c r="DL49">
        <v>2.5150000000000001</v>
      </c>
      <c r="DM49">
        <v>-6.7000000000000004E-2</v>
      </c>
      <c r="DN49">
        <v>400</v>
      </c>
      <c r="DO49">
        <v>4</v>
      </c>
      <c r="DP49">
        <v>0.27</v>
      </c>
      <c r="DQ49">
        <v>0.02</v>
      </c>
      <c r="DR49">
        <v>-1.5347700848018799</v>
      </c>
      <c r="DS49">
        <v>-0.19023366101719699</v>
      </c>
      <c r="DT49">
        <v>1.9130553093008301E-2</v>
      </c>
      <c r="DU49">
        <v>1</v>
      </c>
      <c r="DV49">
        <v>1.2959722580645201</v>
      </c>
      <c r="DW49">
        <v>0.18718161290322</v>
      </c>
      <c r="DX49">
        <v>2.1023700559695099E-2</v>
      </c>
      <c r="DY49">
        <v>1</v>
      </c>
      <c r="DZ49">
        <v>6.7059941935483902</v>
      </c>
      <c r="EA49">
        <v>0.43474741935483602</v>
      </c>
      <c r="EB49">
        <v>3.2446000277801E-2</v>
      </c>
      <c r="EC49">
        <v>0</v>
      </c>
      <c r="ED49">
        <v>2</v>
      </c>
      <c r="EE49">
        <v>3</v>
      </c>
      <c r="EF49" t="s">
        <v>316</v>
      </c>
      <c r="EG49">
        <v>100</v>
      </c>
      <c r="EH49">
        <v>100</v>
      </c>
      <c r="EI49">
        <v>2.5150000000000001</v>
      </c>
      <c r="EJ49">
        <v>-6.7000000000000004E-2</v>
      </c>
      <c r="EK49">
        <v>2.5150000000000001</v>
      </c>
      <c r="EL49">
        <v>0</v>
      </c>
      <c r="EM49">
        <v>0</v>
      </c>
      <c r="EN49">
        <v>0</v>
      </c>
      <c r="EO49">
        <v>-6.7000000000000004E-2</v>
      </c>
      <c r="EP49">
        <v>0</v>
      </c>
      <c r="EQ49">
        <v>0</v>
      </c>
      <c r="ER49">
        <v>0</v>
      </c>
      <c r="ES49">
        <v>-1</v>
      </c>
      <c r="ET49">
        <v>-1</v>
      </c>
      <c r="EU49">
        <v>-1</v>
      </c>
      <c r="EV49">
        <v>-1</v>
      </c>
      <c r="EW49">
        <v>1396.2</v>
      </c>
      <c r="EX49">
        <v>1395.9</v>
      </c>
      <c r="EY49">
        <v>2</v>
      </c>
      <c r="EZ49">
        <v>507.072</v>
      </c>
      <c r="FA49">
        <v>462.44</v>
      </c>
      <c r="FB49">
        <v>37.6511</v>
      </c>
      <c r="FC49">
        <v>33.729199999999999</v>
      </c>
      <c r="FD49">
        <v>30.0001</v>
      </c>
      <c r="FE49">
        <v>33.440199999999997</v>
      </c>
      <c r="FF49">
        <v>33.3857</v>
      </c>
      <c r="FG49">
        <v>8.2817500000000006</v>
      </c>
      <c r="FH49">
        <v>0</v>
      </c>
      <c r="FI49">
        <v>100</v>
      </c>
      <c r="FJ49">
        <v>-999.9</v>
      </c>
      <c r="FK49">
        <v>78.693799999999996</v>
      </c>
      <c r="FL49">
        <v>15.6172</v>
      </c>
      <c r="FM49">
        <v>101.48</v>
      </c>
      <c r="FN49">
        <v>100.9</v>
      </c>
    </row>
    <row r="50" spans="1:170" x14ac:dyDescent="0.25">
      <c r="A50">
        <v>34</v>
      </c>
      <c r="B50">
        <v>1603835848.5999999</v>
      </c>
      <c r="C50">
        <v>3684.5999999046298</v>
      </c>
      <c r="D50" t="s">
        <v>425</v>
      </c>
      <c r="E50" t="s">
        <v>426</v>
      </c>
      <c r="F50" t="s">
        <v>286</v>
      </c>
      <c r="G50" t="s">
        <v>287</v>
      </c>
      <c r="H50">
        <v>1603835840.8499999</v>
      </c>
      <c r="I50">
        <f t="shared" si="0"/>
        <v>5.8442138289034528E-3</v>
      </c>
      <c r="J50">
        <f t="shared" si="1"/>
        <v>-0.78806568864090398</v>
      </c>
      <c r="K50">
        <f t="shared" si="2"/>
        <v>99.511489999999995</v>
      </c>
      <c r="L50">
        <f t="shared" si="3"/>
        <v>102.04766371224497</v>
      </c>
      <c r="M50">
        <f t="shared" si="4"/>
        <v>10.382558639159065</v>
      </c>
      <c r="N50">
        <f t="shared" si="5"/>
        <v>10.124522626098264</v>
      </c>
      <c r="O50">
        <f t="shared" si="6"/>
        <v>0.12818259161862625</v>
      </c>
      <c r="P50">
        <f t="shared" si="7"/>
        <v>2.9596524810941576</v>
      </c>
      <c r="Q50">
        <f t="shared" si="8"/>
        <v>0.12517639551082524</v>
      </c>
      <c r="R50">
        <f t="shared" si="9"/>
        <v>7.849946986915364E-2</v>
      </c>
      <c r="S50">
        <f t="shared" si="10"/>
        <v>214.77014319646244</v>
      </c>
      <c r="T50">
        <f t="shared" si="11"/>
        <v>38.217882487684989</v>
      </c>
      <c r="U50">
        <f t="shared" si="12"/>
        <v>37.29663</v>
      </c>
      <c r="V50">
        <f t="shared" si="13"/>
        <v>6.4076803936860092</v>
      </c>
      <c r="W50">
        <f t="shared" si="14"/>
        <v>27.100946207160142</v>
      </c>
      <c r="X50">
        <f t="shared" si="15"/>
        <v>1.8503302936515649</v>
      </c>
      <c r="Y50">
        <f t="shared" si="16"/>
        <v>6.8275486748971979</v>
      </c>
      <c r="Z50">
        <f t="shared" si="17"/>
        <v>4.5573501000344443</v>
      </c>
      <c r="AA50">
        <f t="shared" si="18"/>
        <v>-257.72982985464228</v>
      </c>
      <c r="AB50">
        <f t="shared" si="19"/>
        <v>186.71430700801955</v>
      </c>
      <c r="AC50">
        <f t="shared" si="20"/>
        <v>15.150786373800967</v>
      </c>
      <c r="AD50">
        <f t="shared" si="21"/>
        <v>158.90540672364068</v>
      </c>
      <c r="AE50">
        <v>0</v>
      </c>
      <c r="AF50">
        <v>0</v>
      </c>
      <c r="AG50">
        <f t="shared" si="22"/>
        <v>1</v>
      </c>
      <c r="AH50">
        <f t="shared" si="23"/>
        <v>0</v>
      </c>
      <c r="AI50">
        <f t="shared" si="24"/>
        <v>51807.860593242855</v>
      </c>
      <c r="AJ50" t="s">
        <v>288</v>
      </c>
      <c r="AK50">
        <v>715.47692307692296</v>
      </c>
      <c r="AL50">
        <v>3262.08</v>
      </c>
      <c r="AM50">
        <f t="shared" si="25"/>
        <v>2546.603076923077</v>
      </c>
      <c r="AN50">
        <f t="shared" si="26"/>
        <v>0.78066849277855754</v>
      </c>
      <c r="AO50">
        <v>-0.57774747981622299</v>
      </c>
      <c r="AP50" t="s">
        <v>427</v>
      </c>
      <c r="AQ50">
        <v>972.39548000000002</v>
      </c>
      <c r="AR50">
        <v>1112.01</v>
      </c>
      <c r="AS50">
        <f t="shared" si="27"/>
        <v>0.1255514968390572</v>
      </c>
      <c r="AT50">
        <v>0.5</v>
      </c>
      <c r="AU50">
        <f t="shared" si="28"/>
        <v>1095.8951107471144</v>
      </c>
      <c r="AV50">
        <f t="shared" si="29"/>
        <v>-0.78806568864090398</v>
      </c>
      <c r="AW50">
        <f t="shared" si="30"/>
        <v>68.795635766452278</v>
      </c>
      <c r="AX50">
        <f t="shared" si="31"/>
        <v>0.25651747736081509</v>
      </c>
      <c r="AY50">
        <f t="shared" si="32"/>
        <v>-1.9191454251611624E-4</v>
      </c>
      <c r="AZ50">
        <f t="shared" si="33"/>
        <v>1.9334987994712276</v>
      </c>
      <c r="BA50" t="s">
        <v>428</v>
      </c>
      <c r="BB50">
        <v>826.76</v>
      </c>
      <c r="BC50">
        <f t="shared" si="34"/>
        <v>285.25</v>
      </c>
      <c r="BD50">
        <f t="shared" si="35"/>
        <v>0.48944617002629265</v>
      </c>
      <c r="BE50">
        <f t="shared" si="36"/>
        <v>0.88286960235205225</v>
      </c>
      <c r="BF50">
        <f t="shared" si="37"/>
        <v>0.35208795463759918</v>
      </c>
      <c r="BG50">
        <f t="shared" si="38"/>
        <v>0.84428940634039173</v>
      </c>
      <c r="BH50">
        <f t="shared" si="39"/>
        <v>1300.0119999999999</v>
      </c>
      <c r="BI50">
        <f t="shared" si="40"/>
        <v>1095.8951107471144</v>
      </c>
      <c r="BJ50">
        <f t="shared" si="41"/>
        <v>0.8429884576043255</v>
      </c>
      <c r="BK50">
        <f t="shared" si="42"/>
        <v>0.19597691520865101</v>
      </c>
      <c r="BL50">
        <v>6</v>
      </c>
      <c r="BM50">
        <v>0.5</v>
      </c>
      <c r="BN50" t="s">
        <v>291</v>
      </c>
      <c r="BO50">
        <v>2</v>
      </c>
      <c r="BP50">
        <v>1603835840.8499999</v>
      </c>
      <c r="BQ50">
        <v>99.511489999999995</v>
      </c>
      <c r="BR50">
        <v>99.263696666666704</v>
      </c>
      <c r="BS50">
        <v>18.186450000000001</v>
      </c>
      <c r="BT50">
        <v>11.3010966666667</v>
      </c>
      <c r="BU50">
        <v>96.996489999999994</v>
      </c>
      <c r="BV50">
        <v>18.253450000000001</v>
      </c>
      <c r="BW50">
        <v>500.011666666667</v>
      </c>
      <c r="BX50">
        <v>101.642333333333</v>
      </c>
      <c r="BY50">
        <v>9.9913979999999999E-2</v>
      </c>
      <c r="BZ50">
        <v>38.466806666666699</v>
      </c>
      <c r="CA50">
        <v>37.29663</v>
      </c>
      <c r="CB50">
        <v>999.9</v>
      </c>
      <c r="CC50">
        <v>0</v>
      </c>
      <c r="CD50">
        <v>0</v>
      </c>
      <c r="CE50">
        <v>10008.246666666701</v>
      </c>
      <c r="CF50">
        <v>0</v>
      </c>
      <c r="CG50">
        <v>422.55059999999997</v>
      </c>
      <c r="CH50">
        <v>1300.0119999999999</v>
      </c>
      <c r="CI50">
        <v>0.89999910000000005</v>
      </c>
      <c r="CJ50">
        <v>0.100000933333333</v>
      </c>
      <c r="CK50">
        <v>0</v>
      </c>
      <c r="CL50">
        <v>972.50316666666697</v>
      </c>
      <c r="CM50">
        <v>4.9997499999999997</v>
      </c>
      <c r="CN50">
        <v>12319.246666666701</v>
      </c>
      <c r="CO50">
        <v>11305.18</v>
      </c>
      <c r="CP50">
        <v>46.535133333333299</v>
      </c>
      <c r="CQ50">
        <v>48.264466666666699</v>
      </c>
      <c r="CR50">
        <v>47.151866666666699</v>
      </c>
      <c r="CS50">
        <v>48.2520666666667</v>
      </c>
      <c r="CT50">
        <v>48.741599999999998</v>
      </c>
      <c r="CU50">
        <v>1165.511</v>
      </c>
      <c r="CV50">
        <v>129.501</v>
      </c>
      <c r="CW50">
        <v>0</v>
      </c>
      <c r="CX50">
        <v>67.5</v>
      </c>
      <c r="CY50">
        <v>0</v>
      </c>
      <c r="CZ50">
        <v>972.39548000000002</v>
      </c>
      <c r="DA50">
        <v>-7.2490769256327097</v>
      </c>
      <c r="DB50">
        <v>-100.284615611712</v>
      </c>
      <c r="DC50">
        <v>12318.048000000001</v>
      </c>
      <c r="DD50">
        <v>15</v>
      </c>
      <c r="DE50">
        <v>0</v>
      </c>
      <c r="DF50" t="s">
        <v>292</v>
      </c>
      <c r="DG50">
        <v>1603752008</v>
      </c>
      <c r="DH50">
        <v>1603752025.5</v>
      </c>
      <c r="DI50">
        <v>0</v>
      </c>
      <c r="DJ50">
        <v>-1.7000000000000001E-2</v>
      </c>
      <c r="DK50">
        <v>-5.0000000000000001E-3</v>
      </c>
      <c r="DL50">
        <v>2.5150000000000001</v>
      </c>
      <c r="DM50">
        <v>-6.7000000000000004E-2</v>
      </c>
      <c r="DN50">
        <v>400</v>
      </c>
      <c r="DO50">
        <v>4</v>
      </c>
      <c r="DP50">
        <v>0.27</v>
      </c>
      <c r="DQ50">
        <v>0.02</v>
      </c>
      <c r="DR50">
        <v>-0.78573160733068703</v>
      </c>
      <c r="DS50">
        <v>-0.110908627118708</v>
      </c>
      <c r="DT50">
        <v>3.3235979195241801E-2</v>
      </c>
      <c r="DU50">
        <v>1</v>
      </c>
      <c r="DV50">
        <v>0.24404264516129001</v>
      </c>
      <c r="DW50">
        <v>9.3964790322579997E-2</v>
      </c>
      <c r="DX50">
        <v>3.9336184199668098E-2</v>
      </c>
      <c r="DY50">
        <v>1</v>
      </c>
      <c r="DZ50">
        <v>6.8855274193548404</v>
      </c>
      <c r="EA50">
        <v>-2.9835000000006599E-2</v>
      </c>
      <c r="EB50">
        <v>2.79228426289069E-3</v>
      </c>
      <c r="EC50">
        <v>1</v>
      </c>
      <c r="ED50">
        <v>3</v>
      </c>
      <c r="EE50">
        <v>3</v>
      </c>
      <c r="EF50" t="s">
        <v>303</v>
      </c>
      <c r="EG50">
        <v>100</v>
      </c>
      <c r="EH50">
        <v>100</v>
      </c>
      <c r="EI50">
        <v>2.5150000000000001</v>
      </c>
      <c r="EJ50">
        <v>-6.7000000000000004E-2</v>
      </c>
      <c r="EK50">
        <v>2.5150000000000001</v>
      </c>
      <c r="EL50">
        <v>0</v>
      </c>
      <c r="EM50">
        <v>0</v>
      </c>
      <c r="EN50">
        <v>0</v>
      </c>
      <c r="EO50">
        <v>-6.7000000000000004E-2</v>
      </c>
      <c r="EP50">
        <v>0</v>
      </c>
      <c r="EQ50">
        <v>0</v>
      </c>
      <c r="ER50">
        <v>0</v>
      </c>
      <c r="ES50">
        <v>-1</v>
      </c>
      <c r="ET50">
        <v>-1</v>
      </c>
      <c r="EU50">
        <v>-1</v>
      </c>
      <c r="EV50">
        <v>-1</v>
      </c>
      <c r="EW50">
        <v>1397.3</v>
      </c>
      <c r="EX50">
        <v>1397.1</v>
      </c>
      <c r="EY50">
        <v>2</v>
      </c>
      <c r="EZ50">
        <v>507.13400000000001</v>
      </c>
      <c r="FA50">
        <v>462.75200000000001</v>
      </c>
      <c r="FB50">
        <v>37.547800000000002</v>
      </c>
      <c r="FC50">
        <v>33.707999999999998</v>
      </c>
      <c r="FD50">
        <v>29.9998</v>
      </c>
      <c r="FE50">
        <v>33.415700000000001</v>
      </c>
      <c r="FF50">
        <v>33.3583</v>
      </c>
      <c r="FG50">
        <v>9.2634500000000006</v>
      </c>
      <c r="FH50">
        <v>0</v>
      </c>
      <c r="FI50">
        <v>100</v>
      </c>
      <c r="FJ50">
        <v>-999.9</v>
      </c>
      <c r="FK50">
        <v>99.454999999999998</v>
      </c>
      <c r="FL50">
        <v>17.6463</v>
      </c>
      <c r="FM50">
        <v>101.483</v>
      </c>
      <c r="FN50">
        <v>100.902</v>
      </c>
    </row>
    <row r="51" spans="1:170" x14ac:dyDescent="0.25">
      <c r="A51">
        <v>35</v>
      </c>
      <c r="B51">
        <v>1603835953.5999999</v>
      </c>
      <c r="C51">
        <v>3789.5999999046298</v>
      </c>
      <c r="D51" t="s">
        <v>429</v>
      </c>
      <c r="E51" t="s">
        <v>430</v>
      </c>
      <c r="F51" t="s">
        <v>286</v>
      </c>
      <c r="G51" t="s">
        <v>287</v>
      </c>
      <c r="H51">
        <v>1603835945.8499999</v>
      </c>
      <c r="I51">
        <f t="shared" si="0"/>
        <v>5.5844598757673752E-3</v>
      </c>
      <c r="J51">
        <f t="shared" si="1"/>
        <v>0.58788885897511911</v>
      </c>
      <c r="K51">
        <f t="shared" si="2"/>
        <v>149.807266666667</v>
      </c>
      <c r="L51">
        <f t="shared" si="3"/>
        <v>131.54661370190692</v>
      </c>
      <c r="M51">
        <f t="shared" si="4"/>
        <v>13.383723690334675</v>
      </c>
      <c r="N51">
        <f t="shared" si="5"/>
        <v>15.241586289817892</v>
      </c>
      <c r="O51">
        <f t="shared" si="6"/>
        <v>0.12271627154772567</v>
      </c>
      <c r="P51">
        <f t="shared" si="7"/>
        <v>2.9588220853509779</v>
      </c>
      <c r="Q51">
        <f t="shared" si="8"/>
        <v>0.11995727833504992</v>
      </c>
      <c r="R51">
        <f t="shared" si="9"/>
        <v>7.5216017167108268E-2</v>
      </c>
      <c r="S51">
        <f t="shared" si="10"/>
        <v>214.77234450791485</v>
      </c>
      <c r="T51">
        <f t="shared" si="11"/>
        <v>38.157509740198229</v>
      </c>
      <c r="U51">
        <f t="shared" si="12"/>
        <v>37.197086666666699</v>
      </c>
      <c r="V51">
        <f t="shared" si="13"/>
        <v>6.3730211087991817</v>
      </c>
      <c r="W51">
        <f t="shared" si="14"/>
        <v>26.949917099746955</v>
      </c>
      <c r="X51">
        <f t="shared" si="15"/>
        <v>1.8274647100478871</v>
      </c>
      <c r="Y51">
        <f t="shared" si="16"/>
        <v>6.7809659795393067</v>
      </c>
      <c r="Z51">
        <f t="shared" si="17"/>
        <v>4.5455563987512946</v>
      </c>
      <c r="AA51">
        <f t="shared" si="18"/>
        <v>-246.27468052134125</v>
      </c>
      <c r="AB51">
        <f t="shared" si="19"/>
        <v>182.33052863177491</v>
      </c>
      <c r="AC51">
        <f t="shared" si="20"/>
        <v>14.783068965355266</v>
      </c>
      <c r="AD51">
        <f t="shared" si="21"/>
        <v>165.61126158370377</v>
      </c>
      <c r="AE51">
        <v>0</v>
      </c>
      <c r="AF51">
        <v>0</v>
      </c>
      <c r="AG51">
        <f t="shared" si="22"/>
        <v>1</v>
      </c>
      <c r="AH51">
        <f t="shared" si="23"/>
        <v>0</v>
      </c>
      <c r="AI51">
        <f t="shared" si="24"/>
        <v>51805.522976236185</v>
      </c>
      <c r="AJ51" t="s">
        <v>288</v>
      </c>
      <c r="AK51">
        <v>715.47692307692296</v>
      </c>
      <c r="AL51">
        <v>3262.08</v>
      </c>
      <c r="AM51">
        <f t="shared" si="25"/>
        <v>2546.603076923077</v>
      </c>
      <c r="AN51">
        <f t="shared" si="26"/>
        <v>0.78066849277855754</v>
      </c>
      <c r="AO51">
        <v>-0.57774747981622299</v>
      </c>
      <c r="AP51" t="s">
        <v>431</v>
      </c>
      <c r="AQ51">
        <v>999.55846153846096</v>
      </c>
      <c r="AR51">
        <v>1156.69</v>
      </c>
      <c r="AS51">
        <f t="shared" si="27"/>
        <v>0.13584585192362608</v>
      </c>
      <c r="AT51">
        <v>0.5</v>
      </c>
      <c r="AU51">
        <f t="shared" si="28"/>
        <v>1095.9035807471789</v>
      </c>
      <c r="AV51">
        <f t="shared" si="29"/>
        <v>0.58788885897511911</v>
      </c>
      <c r="AW51">
        <f t="shared" si="30"/>
        <v>74.436977776376438</v>
      </c>
      <c r="AX51">
        <f t="shared" si="31"/>
        <v>0.29537732668217076</v>
      </c>
      <c r="AY51">
        <f t="shared" si="32"/>
        <v>1.0636303770415825E-3</v>
      </c>
      <c r="AZ51">
        <f t="shared" si="33"/>
        <v>1.8201851835841927</v>
      </c>
      <c r="BA51" t="s">
        <v>432</v>
      </c>
      <c r="BB51">
        <v>815.03</v>
      </c>
      <c r="BC51">
        <f t="shared" si="34"/>
        <v>341.66000000000008</v>
      </c>
      <c r="BD51">
        <f t="shared" si="35"/>
        <v>0.45990615951981229</v>
      </c>
      <c r="BE51">
        <f t="shared" si="36"/>
        <v>0.86037882348133454</v>
      </c>
      <c r="BF51">
        <f t="shared" si="37"/>
        <v>0.35613527041705079</v>
      </c>
      <c r="BG51">
        <f t="shared" si="38"/>
        <v>0.82674446562902493</v>
      </c>
      <c r="BH51">
        <f t="shared" si="39"/>
        <v>1300.0216666666699</v>
      </c>
      <c r="BI51">
        <f t="shared" si="40"/>
        <v>1095.9035807471789</v>
      </c>
      <c r="BJ51">
        <f t="shared" si="41"/>
        <v>0.8429887046091612</v>
      </c>
      <c r="BK51">
        <f t="shared" si="42"/>
        <v>0.19597740921832252</v>
      </c>
      <c r="BL51">
        <v>6</v>
      </c>
      <c r="BM51">
        <v>0.5</v>
      </c>
      <c r="BN51" t="s">
        <v>291</v>
      </c>
      <c r="BO51">
        <v>2</v>
      </c>
      <c r="BP51">
        <v>1603835945.8499999</v>
      </c>
      <c r="BQ51">
        <v>149.807266666667</v>
      </c>
      <c r="BR51">
        <v>151.516633333333</v>
      </c>
      <c r="BS51">
        <v>17.961876666666701</v>
      </c>
      <c r="BT51">
        <v>11.380936666666701</v>
      </c>
      <c r="BU51">
        <v>147.29226666666699</v>
      </c>
      <c r="BV51">
        <v>18.028873333333301</v>
      </c>
      <c r="BW51">
        <v>500.003266666667</v>
      </c>
      <c r="BX51">
        <v>101.641366666667</v>
      </c>
      <c r="BY51">
        <v>9.9934866666666705E-2</v>
      </c>
      <c r="BZ51">
        <v>38.340110000000003</v>
      </c>
      <c r="CA51">
        <v>37.197086666666699</v>
      </c>
      <c r="CB51">
        <v>999.9</v>
      </c>
      <c r="CC51">
        <v>0</v>
      </c>
      <c r="CD51">
        <v>0</v>
      </c>
      <c r="CE51">
        <v>10003.629999999999</v>
      </c>
      <c r="CF51">
        <v>0</v>
      </c>
      <c r="CG51">
        <v>425.124433333333</v>
      </c>
      <c r="CH51">
        <v>1300.0216666666699</v>
      </c>
      <c r="CI51">
        <v>0.89999053333333401</v>
      </c>
      <c r="CJ51">
        <v>0.1000095</v>
      </c>
      <c r="CK51">
        <v>0</v>
      </c>
      <c r="CL51">
        <v>999.48036666666701</v>
      </c>
      <c r="CM51">
        <v>4.9997499999999997</v>
      </c>
      <c r="CN51">
        <v>12661.973333333301</v>
      </c>
      <c r="CO51">
        <v>11305.23</v>
      </c>
      <c r="CP51">
        <v>46.349800000000002</v>
      </c>
      <c r="CQ51">
        <v>48.1291333333333</v>
      </c>
      <c r="CR51">
        <v>47</v>
      </c>
      <c r="CS51">
        <v>48.099800000000002</v>
      </c>
      <c r="CT51">
        <v>48.574599999999997</v>
      </c>
      <c r="CU51">
        <v>1165.509</v>
      </c>
      <c r="CV51">
        <v>129.512666666667</v>
      </c>
      <c r="CW51">
        <v>0</v>
      </c>
      <c r="CX51">
        <v>104.40000009536701</v>
      </c>
      <c r="CY51">
        <v>0</v>
      </c>
      <c r="CZ51">
        <v>999.55846153846096</v>
      </c>
      <c r="DA51">
        <v>11.530324793184899</v>
      </c>
      <c r="DB51">
        <v>146.78290610197601</v>
      </c>
      <c r="DC51">
        <v>12662.884615384601</v>
      </c>
      <c r="DD51">
        <v>15</v>
      </c>
      <c r="DE51">
        <v>0</v>
      </c>
      <c r="DF51" t="s">
        <v>292</v>
      </c>
      <c r="DG51">
        <v>1603752008</v>
      </c>
      <c r="DH51">
        <v>1603752025.5</v>
      </c>
      <c r="DI51">
        <v>0</v>
      </c>
      <c r="DJ51">
        <v>-1.7000000000000001E-2</v>
      </c>
      <c r="DK51">
        <v>-5.0000000000000001E-3</v>
      </c>
      <c r="DL51">
        <v>2.5150000000000001</v>
      </c>
      <c r="DM51">
        <v>-6.7000000000000004E-2</v>
      </c>
      <c r="DN51">
        <v>400</v>
      </c>
      <c r="DO51">
        <v>4</v>
      </c>
      <c r="DP51">
        <v>0.27</v>
      </c>
      <c r="DQ51">
        <v>0.02</v>
      </c>
      <c r="DR51">
        <v>0.58735521835442495</v>
      </c>
      <c r="DS51">
        <v>-0.134820823564686</v>
      </c>
      <c r="DT51">
        <v>1.4524848340178901E-2</v>
      </c>
      <c r="DU51">
        <v>1</v>
      </c>
      <c r="DV51">
        <v>-1.70999935483871</v>
      </c>
      <c r="DW51">
        <v>0.15338274193549201</v>
      </c>
      <c r="DX51">
        <v>1.8953946892654699E-2</v>
      </c>
      <c r="DY51">
        <v>1</v>
      </c>
      <c r="DZ51">
        <v>6.5834138709677399</v>
      </c>
      <c r="EA51">
        <v>-0.195941612903235</v>
      </c>
      <c r="EB51">
        <v>1.4639006373256901E-2</v>
      </c>
      <c r="EC51">
        <v>1</v>
      </c>
      <c r="ED51">
        <v>3</v>
      </c>
      <c r="EE51">
        <v>3</v>
      </c>
      <c r="EF51" t="s">
        <v>303</v>
      </c>
      <c r="EG51">
        <v>100</v>
      </c>
      <c r="EH51">
        <v>100</v>
      </c>
      <c r="EI51">
        <v>2.5150000000000001</v>
      </c>
      <c r="EJ51">
        <v>-6.7000000000000004E-2</v>
      </c>
      <c r="EK51">
        <v>2.5150000000000001</v>
      </c>
      <c r="EL51">
        <v>0</v>
      </c>
      <c r="EM51">
        <v>0</v>
      </c>
      <c r="EN51">
        <v>0</v>
      </c>
      <c r="EO51">
        <v>-6.7000000000000004E-2</v>
      </c>
      <c r="EP51">
        <v>0</v>
      </c>
      <c r="EQ51">
        <v>0</v>
      </c>
      <c r="ER51">
        <v>0</v>
      </c>
      <c r="ES51">
        <v>-1</v>
      </c>
      <c r="ET51">
        <v>-1</v>
      </c>
      <c r="EU51">
        <v>-1</v>
      </c>
      <c r="EV51">
        <v>-1</v>
      </c>
      <c r="EW51">
        <v>1399.1</v>
      </c>
      <c r="EX51">
        <v>1398.8</v>
      </c>
      <c r="EY51">
        <v>2</v>
      </c>
      <c r="EZ51">
        <v>506.93200000000002</v>
      </c>
      <c r="FA51">
        <v>463.31799999999998</v>
      </c>
      <c r="FB51">
        <v>37.390300000000003</v>
      </c>
      <c r="FC51">
        <v>33.641300000000001</v>
      </c>
      <c r="FD51">
        <v>29.999700000000001</v>
      </c>
      <c r="FE51">
        <v>33.359099999999998</v>
      </c>
      <c r="FF51">
        <v>33.304900000000004</v>
      </c>
      <c r="FG51">
        <v>11.747400000000001</v>
      </c>
      <c r="FH51">
        <v>0</v>
      </c>
      <c r="FI51">
        <v>100</v>
      </c>
      <c r="FJ51">
        <v>-999.9</v>
      </c>
      <c r="FK51">
        <v>151.66</v>
      </c>
      <c r="FL51">
        <v>17.886700000000001</v>
      </c>
      <c r="FM51">
        <v>101.496</v>
      </c>
      <c r="FN51">
        <v>100.917</v>
      </c>
    </row>
    <row r="52" spans="1:170" x14ac:dyDescent="0.25">
      <c r="A52">
        <v>36</v>
      </c>
      <c r="B52">
        <v>1603836055.5999999</v>
      </c>
      <c r="C52">
        <v>3891.5999999046298</v>
      </c>
      <c r="D52" t="s">
        <v>433</v>
      </c>
      <c r="E52" t="s">
        <v>434</v>
      </c>
      <c r="F52" t="s">
        <v>286</v>
      </c>
      <c r="G52" t="s">
        <v>287</v>
      </c>
      <c r="H52">
        <v>1603836047.8499999</v>
      </c>
      <c r="I52">
        <f t="shared" si="0"/>
        <v>5.1135874111824624E-3</v>
      </c>
      <c r="J52">
        <f t="shared" si="1"/>
        <v>1.9248763146049184</v>
      </c>
      <c r="K52">
        <f t="shared" si="2"/>
        <v>199.793366666667</v>
      </c>
      <c r="L52">
        <f t="shared" si="3"/>
        <v>158.11457846944526</v>
      </c>
      <c r="M52">
        <f t="shared" si="4"/>
        <v>16.086576479302668</v>
      </c>
      <c r="N52">
        <f t="shared" si="5"/>
        <v>20.326976196959503</v>
      </c>
      <c r="O52">
        <f t="shared" si="6"/>
        <v>0.11096567979908745</v>
      </c>
      <c r="P52">
        <f t="shared" si="7"/>
        <v>2.9585505955996125</v>
      </c>
      <c r="Q52">
        <f t="shared" si="8"/>
        <v>0.108704311636961</v>
      </c>
      <c r="R52">
        <f t="shared" si="9"/>
        <v>6.8139531371963671E-2</v>
      </c>
      <c r="S52">
        <f t="shared" si="10"/>
        <v>214.77080437713661</v>
      </c>
      <c r="T52">
        <f t="shared" si="11"/>
        <v>38.210647575074248</v>
      </c>
      <c r="U52">
        <f t="shared" si="12"/>
        <v>37.205916666666702</v>
      </c>
      <c r="V52">
        <f t="shared" si="13"/>
        <v>6.3760889717721669</v>
      </c>
      <c r="W52">
        <f t="shared" si="14"/>
        <v>26.375047856006628</v>
      </c>
      <c r="X52">
        <f t="shared" si="15"/>
        <v>1.7819950101378201</v>
      </c>
      <c r="Y52">
        <f t="shared" si="16"/>
        <v>6.7563669262954162</v>
      </c>
      <c r="Z52">
        <f t="shared" si="17"/>
        <v>4.5940939616343464</v>
      </c>
      <c r="AA52">
        <f t="shared" si="18"/>
        <v>-225.50920483314658</v>
      </c>
      <c r="AB52">
        <f t="shared" si="19"/>
        <v>170.18531379419986</v>
      </c>
      <c r="AC52">
        <f t="shared" si="20"/>
        <v>13.795726323934895</v>
      </c>
      <c r="AD52">
        <f t="shared" si="21"/>
        <v>173.24263966212479</v>
      </c>
      <c r="AE52">
        <v>0</v>
      </c>
      <c r="AF52">
        <v>0</v>
      </c>
      <c r="AG52">
        <f t="shared" si="22"/>
        <v>1</v>
      </c>
      <c r="AH52">
        <f t="shared" si="23"/>
        <v>0</v>
      </c>
      <c r="AI52">
        <f t="shared" si="24"/>
        <v>51809.029216020172</v>
      </c>
      <c r="AJ52" t="s">
        <v>288</v>
      </c>
      <c r="AK52">
        <v>715.47692307692296</v>
      </c>
      <c r="AL52">
        <v>3262.08</v>
      </c>
      <c r="AM52">
        <f t="shared" si="25"/>
        <v>2546.603076923077</v>
      </c>
      <c r="AN52">
        <f t="shared" si="26"/>
        <v>0.78066849277855754</v>
      </c>
      <c r="AO52">
        <v>-0.57774747981622299</v>
      </c>
      <c r="AP52" t="s">
        <v>435</v>
      </c>
      <c r="AQ52">
        <v>1028.7644</v>
      </c>
      <c r="AR52">
        <v>1203.94</v>
      </c>
      <c r="AS52">
        <f t="shared" si="27"/>
        <v>0.14550193531239097</v>
      </c>
      <c r="AT52">
        <v>0.5</v>
      </c>
      <c r="AU52">
        <f t="shared" si="28"/>
        <v>1095.8967207471565</v>
      </c>
      <c r="AV52">
        <f t="shared" si="29"/>
        <v>1.9248763146049184</v>
      </c>
      <c r="AW52">
        <f t="shared" si="30"/>
        <v>79.727546885607083</v>
      </c>
      <c r="AX52">
        <f t="shared" si="31"/>
        <v>0.32735020017608851</v>
      </c>
      <c r="AY52">
        <f t="shared" si="32"/>
        <v>2.2836310639883215E-3</v>
      </c>
      <c r="AZ52">
        <f t="shared" si="33"/>
        <v>1.7095037958702259</v>
      </c>
      <c r="BA52" t="s">
        <v>436</v>
      </c>
      <c r="BB52">
        <v>809.83</v>
      </c>
      <c r="BC52">
        <f t="shared" si="34"/>
        <v>394.11</v>
      </c>
      <c r="BD52">
        <f t="shared" si="35"/>
        <v>0.44448402730202236</v>
      </c>
      <c r="BE52">
        <f t="shared" si="36"/>
        <v>0.83928636966051584</v>
      </c>
      <c r="BF52">
        <f t="shared" si="37"/>
        <v>0.35862608306745486</v>
      </c>
      <c r="BG52">
        <f t="shared" si="38"/>
        <v>0.80819033741478841</v>
      </c>
      <c r="BH52">
        <f t="shared" si="39"/>
        <v>1300.0136666666699</v>
      </c>
      <c r="BI52">
        <f t="shared" si="40"/>
        <v>1095.8967207471565</v>
      </c>
      <c r="BJ52">
        <f t="shared" si="41"/>
        <v>0.84298861530980351</v>
      </c>
      <c r="BK52">
        <f t="shared" si="42"/>
        <v>0.19597723061960706</v>
      </c>
      <c r="BL52">
        <v>6</v>
      </c>
      <c r="BM52">
        <v>0.5</v>
      </c>
      <c r="BN52" t="s">
        <v>291</v>
      </c>
      <c r="BO52">
        <v>2</v>
      </c>
      <c r="BP52">
        <v>1603836047.8499999</v>
      </c>
      <c r="BQ52">
        <v>199.793366666667</v>
      </c>
      <c r="BR52">
        <v>203.32910000000001</v>
      </c>
      <c r="BS52">
        <v>17.5151866666667</v>
      </c>
      <c r="BT52">
        <v>11.486549999999999</v>
      </c>
      <c r="BU52">
        <v>197.27836666666701</v>
      </c>
      <c r="BV52">
        <v>17.582183333333301</v>
      </c>
      <c r="BW52">
        <v>500.015733333333</v>
      </c>
      <c r="BX52">
        <v>101.64</v>
      </c>
      <c r="BY52">
        <v>9.9995356666666604E-2</v>
      </c>
      <c r="BZ52">
        <v>38.2729</v>
      </c>
      <c r="CA52">
        <v>37.205916666666702</v>
      </c>
      <c r="CB52">
        <v>999.9</v>
      </c>
      <c r="CC52">
        <v>0</v>
      </c>
      <c r="CD52">
        <v>0</v>
      </c>
      <c r="CE52">
        <v>10002.224333333301</v>
      </c>
      <c r="CF52">
        <v>0</v>
      </c>
      <c r="CG52">
        <v>428.3802</v>
      </c>
      <c r="CH52">
        <v>1300.0136666666699</v>
      </c>
      <c r="CI52">
        <v>0.899996033333333</v>
      </c>
      <c r="CJ52">
        <v>0.100004036666667</v>
      </c>
      <c r="CK52">
        <v>0</v>
      </c>
      <c r="CL52">
        <v>1028.61433333333</v>
      </c>
      <c r="CM52">
        <v>4.9997499999999997</v>
      </c>
      <c r="CN52">
        <v>13044.5233333333</v>
      </c>
      <c r="CO52">
        <v>11305.163333333299</v>
      </c>
      <c r="CP52">
        <v>46.316200000000002</v>
      </c>
      <c r="CQ52">
        <v>48.120800000000003</v>
      </c>
      <c r="CR52">
        <v>46.970599999999997</v>
      </c>
      <c r="CS52">
        <v>48.061999999999998</v>
      </c>
      <c r="CT52">
        <v>48.5</v>
      </c>
      <c r="CU52">
        <v>1165.5056666666701</v>
      </c>
      <c r="CV52">
        <v>129.50800000000001</v>
      </c>
      <c r="CW52">
        <v>0</v>
      </c>
      <c r="CX52">
        <v>101.5</v>
      </c>
      <c r="CY52">
        <v>0</v>
      </c>
      <c r="CZ52">
        <v>1028.7644</v>
      </c>
      <c r="DA52">
        <v>11.370769255074601</v>
      </c>
      <c r="DB52">
        <v>153.33846186534601</v>
      </c>
      <c r="DC52">
        <v>13046.067999999999</v>
      </c>
      <c r="DD52">
        <v>15</v>
      </c>
      <c r="DE52">
        <v>0</v>
      </c>
      <c r="DF52" t="s">
        <v>292</v>
      </c>
      <c r="DG52">
        <v>1603752008</v>
      </c>
      <c r="DH52">
        <v>1603752025.5</v>
      </c>
      <c r="DI52">
        <v>0</v>
      </c>
      <c r="DJ52">
        <v>-1.7000000000000001E-2</v>
      </c>
      <c r="DK52">
        <v>-5.0000000000000001E-3</v>
      </c>
      <c r="DL52">
        <v>2.5150000000000001</v>
      </c>
      <c r="DM52">
        <v>-6.7000000000000004E-2</v>
      </c>
      <c r="DN52">
        <v>400</v>
      </c>
      <c r="DO52">
        <v>4</v>
      </c>
      <c r="DP52">
        <v>0.27</v>
      </c>
      <c r="DQ52">
        <v>0.02</v>
      </c>
      <c r="DR52">
        <v>1.9221616746018999</v>
      </c>
      <c r="DS52">
        <v>0.11450449770568601</v>
      </c>
      <c r="DT52">
        <v>2.5083985241351501E-2</v>
      </c>
      <c r="DU52">
        <v>1</v>
      </c>
      <c r="DV52">
        <v>-3.5339345161290301</v>
      </c>
      <c r="DW52">
        <v>-0.10595709677418901</v>
      </c>
      <c r="DX52">
        <v>2.8858978011403E-2</v>
      </c>
      <c r="DY52">
        <v>1</v>
      </c>
      <c r="DZ52">
        <v>6.0311245161290303</v>
      </c>
      <c r="EA52">
        <v>-0.199406129032277</v>
      </c>
      <c r="EB52">
        <v>1.50207627998197E-2</v>
      </c>
      <c r="EC52">
        <v>1</v>
      </c>
      <c r="ED52">
        <v>3</v>
      </c>
      <c r="EE52">
        <v>3</v>
      </c>
      <c r="EF52" t="s">
        <v>303</v>
      </c>
      <c r="EG52">
        <v>100</v>
      </c>
      <c r="EH52">
        <v>100</v>
      </c>
      <c r="EI52">
        <v>2.5150000000000001</v>
      </c>
      <c r="EJ52">
        <v>-6.7000000000000004E-2</v>
      </c>
      <c r="EK52">
        <v>2.5150000000000001</v>
      </c>
      <c r="EL52">
        <v>0</v>
      </c>
      <c r="EM52">
        <v>0</v>
      </c>
      <c r="EN52">
        <v>0</v>
      </c>
      <c r="EO52">
        <v>-6.7000000000000004E-2</v>
      </c>
      <c r="EP52">
        <v>0</v>
      </c>
      <c r="EQ52">
        <v>0</v>
      </c>
      <c r="ER52">
        <v>0</v>
      </c>
      <c r="ES52">
        <v>-1</v>
      </c>
      <c r="ET52">
        <v>-1</v>
      </c>
      <c r="EU52">
        <v>-1</v>
      </c>
      <c r="EV52">
        <v>-1</v>
      </c>
      <c r="EW52">
        <v>1400.8</v>
      </c>
      <c r="EX52">
        <v>1400.5</v>
      </c>
      <c r="EY52">
        <v>2</v>
      </c>
      <c r="EZ52">
        <v>506.76900000000001</v>
      </c>
      <c r="FA52">
        <v>463.68200000000002</v>
      </c>
      <c r="FB52">
        <v>37.264800000000001</v>
      </c>
      <c r="FC52">
        <v>33.606200000000001</v>
      </c>
      <c r="FD52">
        <v>30.000599999999999</v>
      </c>
      <c r="FE52">
        <v>33.3414</v>
      </c>
      <c r="FF52">
        <v>33.300400000000003</v>
      </c>
      <c r="FG52">
        <v>14.1976</v>
      </c>
      <c r="FH52">
        <v>0</v>
      </c>
      <c r="FI52">
        <v>100</v>
      </c>
      <c r="FJ52">
        <v>-999.9</v>
      </c>
      <c r="FK52">
        <v>203.49299999999999</v>
      </c>
      <c r="FL52">
        <v>17.712199999999999</v>
      </c>
      <c r="FM52">
        <v>101.495</v>
      </c>
      <c r="FN52">
        <v>100.914</v>
      </c>
    </row>
    <row r="53" spans="1:170" x14ac:dyDescent="0.25">
      <c r="A53">
        <v>37</v>
      </c>
      <c r="B53">
        <v>1603836168.5999999</v>
      </c>
      <c r="C53">
        <v>4004.5999999046298</v>
      </c>
      <c r="D53" t="s">
        <v>437</v>
      </c>
      <c r="E53" t="s">
        <v>438</v>
      </c>
      <c r="F53" t="s">
        <v>286</v>
      </c>
      <c r="G53" t="s">
        <v>287</v>
      </c>
      <c r="H53">
        <v>1603836160.8499999</v>
      </c>
      <c r="I53">
        <f t="shared" si="0"/>
        <v>4.6565888649207493E-3</v>
      </c>
      <c r="J53">
        <f t="shared" si="1"/>
        <v>3.2510686961787902</v>
      </c>
      <c r="K53">
        <f t="shared" si="2"/>
        <v>249.894933333333</v>
      </c>
      <c r="L53">
        <f t="shared" si="3"/>
        <v>180.86620268990856</v>
      </c>
      <c r="M53">
        <f t="shared" si="4"/>
        <v>18.401157351581681</v>
      </c>
      <c r="N53">
        <f t="shared" si="5"/>
        <v>25.424075483651649</v>
      </c>
      <c r="O53">
        <f t="shared" si="6"/>
        <v>0.10018885502718523</v>
      </c>
      <c r="P53">
        <f t="shared" si="7"/>
        <v>2.9587507412415075</v>
      </c>
      <c r="Q53">
        <f t="shared" si="8"/>
        <v>9.8341580990738503E-2</v>
      </c>
      <c r="R53">
        <f t="shared" si="9"/>
        <v>6.1626621426323983E-2</v>
      </c>
      <c r="S53">
        <f t="shared" si="10"/>
        <v>214.77114408960969</v>
      </c>
      <c r="T53">
        <f t="shared" si="11"/>
        <v>38.235454002567273</v>
      </c>
      <c r="U53">
        <f t="shared" si="12"/>
        <v>37.170459999999999</v>
      </c>
      <c r="V53">
        <f t="shared" si="13"/>
        <v>6.3637777934890538</v>
      </c>
      <c r="W53">
        <f t="shared" si="14"/>
        <v>25.854248162048886</v>
      </c>
      <c r="X53">
        <f t="shared" si="15"/>
        <v>1.7381317963181635</v>
      </c>
      <c r="Y53">
        <f t="shared" si="16"/>
        <v>6.7228092862106292</v>
      </c>
      <c r="Z53">
        <f t="shared" si="17"/>
        <v>4.6256459971708903</v>
      </c>
      <c r="AA53">
        <f t="shared" si="18"/>
        <v>-205.35556894300504</v>
      </c>
      <c r="AB53">
        <f t="shared" si="19"/>
        <v>161.17269165111466</v>
      </c>
      <c r="AC53">
        <f t="shared" si="20"/>
        <v>13.056210554011429</v>
      </c>
      <c r="AD53">
        <f t="shared" si="21"/>
        <v>183.64447735173073</v>
      </c>
      <c r="AE53">
        <v>0</v>
      </c>
      <c r="AF53">
        <v>0</v>
      </c>
      <c r="AG53">
        <f t="shared" si="22"/>
        <v>1</v>
      </c>
      <c r="AH53">
        <f t="shared" si="23"/>
        <v>0</v>
      </c>
      <c r="AI53">
        <f t="shared" si="24"/>
        <v>51829.974730583875</v>
      </c>
      <c r="AJ53" t="s">
        <v>288</v>
      </c>
      <c r="AK53">
        <v>715.47692307692296</v>
      </c>
      <c r="AL53">
        <v>3262.08</v>
      </c>
      <c r="AM53">
        <f t="shared" si="25"/>
        <v>2546.603076923077</v>
      </c>
      <c r="AN53">
        <f t="shared" si="26"/>
        <v>0.78066849277855754</v>
      </c>
      <c r="AO53">
        <v>-0.57774747981622299</v>
      </c>
      <c r="AP53" t="s">
        <v>439</v>
      </c>
      <c r="AQ53">
        <v>1052.5440000000001</v>
      </c>
      <c r="AR53">
        <v>1241.3800000000001</v>
      </c>
      <c r="AS53">
        <f t="shared" si="27"/>
        <v>0.15211780437899758</v>
      </c>
      <c r="AT53">
        <v>0.5</v>
      </c>
      <c r="AU53">
        <f t="shared" si="28"/>
        <v>1095.9011807470899</v>
      </c>
      <c r="AV53">
        <f t="shared" si="29"/>
        <v>3.2510686961787902</v>
      </c>
      <c r="AW53">
        <f t="shared" si="30"/>
        <v>83.353040715799153</v>
      </c>
      <c r="AX53">
        <f t="shared" si="31"/>
        <v>0.34985258341523146</v>
      </c>
      <c r="AY53">
        <f t="shared" si="32"/>
        <v>3.4937604259034191E-3</v>
      </c>
      <c r="AZ53">
        <f t="shared" si="33"/>
        <v>1.6277852067859959</v>
      </c>
      <c r="BA53" t="s">
        <v>440</v>
      </c>
      <c r="BB53">
        <v>807.08</v>
      </c>
      <c r="BC53">
        <f t="shared" si="34"/>
        <v>434.30000000000007</v>
      </c>
      <c r="BD53">
        <f t="shared" si="35"/>
        <v>0.43480543403177524</v>
      </c>
      <c r="BE53">
        <f t="shared" si="36"/>
        <v>0.8230957230142566</v>
      </c>
      <c r="BF53">
        <f t="shared" si="37"/>
        <v>0.35906996609495156</v>
      </c>
      <c r="BG53">
        <f t="shared" si="38"/>
        <v>0.79348839962979334</v>
      </c>
      <c r="BH53">
        <f t="shared" si="39"/>
        <v>1300.01933333333</v>
      </c>
      <c r="BI53">
        <f t="shared" si="40"/>
        <v>1095.9011807470899</v>
      </c>
      <c r="BJ53">
        <f t="shared" si="41"/>
        <v>0.84298837151685391</v>
      </c>
      <c r="BK53">
        <f t="shared" si="42"/>
        <v>0.19597674303370805</v>
      </c>
      <c r="BL53">
        <v>6</v>
      </c>
      <c r="BM53">
        <v>0.5</v>
      </c>
      <c r="BN53" t="s">
        <v>291</v>
      </c>
      <c r="BO53">
        <v>2</v>
      </c>
      <c r="BP53">
        <v>1603836160.8499999</v>
      </c>
      <c r="BQ53">
        <v>249.894933333333</v>
      </c>
      <c r="BR53">
        <v>255.19243333333301</v>
      </c>
      <c r="BS53">
        <v>17.084213333333299</v>
      </c>
      <c r="BT53">
        <v>11.591950000000001</v>
      </c>
      <c r="BU53">
        <v>247.37993333333301</v>
      </c>
      <c r="BV53">
        <v>17.151213333333299</v>
      </c>
      <c r="BW53">
        <v>500.01623333333299</v>
      </c>
      <c r="BX53">
        <v>101.6391</v>
      </c>
      <c r="BY53">
        <v>9.9959469999999995E-2</v>
      </c>
      <c r="BZ53">
        <v>38.180869999999999</v>
      </c>
      <c r="CA53">
        <v>37.170459999999999</v>
      </c>
      <c r="CB53">
        <v>999.9</v>
      </c>
      <c r="CC53">
        <v>0</v>
      </c>
      <c r="CD53">
        <v>0</v>
      </c>
      <c r="CE53">
        <v>10003.448333333299</v>
      </c>
      <c r="CF53">
        <v>0</v>
      </c>
      <c r="CG53">
        <v>432.066466666667</v>
      </c>
      <c r="CH53">
        <v>1300.01933333333</v>
      </c>
      <c r="CI53">
        <v>0.90000346666666697</v>
      </c>
      <c r="CJ53">
        <v>9.9996626666666699E-2</v>
      </c>
      <c r="CK53">
        <v>0</v>
      </c>
      <c r="CL53">
        <v>1052.472</v>
      </c>
      <c r="CM53">
        <v>4.9997499999999997</v>
      </c>
      <c r="CN53">
        <v>13371.746666666701</v>
      </c>
      <c r="CO53">
        <v>11305.25</v>
      </c>
      <c r="CP53">
        <v>46.297533333333298</v>
      </c>
      <c r="CQ53">
        <v>48.125</v>
      </c>
      <c r="CR53">
        <v>46.936999999999998</v>
      </c>
      <c r="CS53">
        <v>48.061999999999998</v>
      </c>
      <c r="CT53">
        <v>48.5</v>
      </c>
      <c r="CU53">
        <v>1165.5213333333299</v>
      </c>
      <c r="CV53">
        <v>129.49799999999999</v>
      </c>
      <c r="CW53">
        <v>0</v>
      </c>
      <c r="CX53">
        <v>112.200000047684</v>
      </c>
      <c r="CY53">
        <v>0</v>
      </c>
      <c r="CZ53">
        <v>1052.5440000000001</v>
      </c>
      <c r="DA53">
        <v>11.4353846145387</v>
      </c>
      <c r="DB53">
        <v>141.74615361518599</v>
      </c>
      <c r="DC53">
        <v>13372.82</v>
      </c>
      <c r="DD53">
        <v>15</v>
      </c>
      <c r="DE53">
        <v>0</v>
      </c>
      <c r="DF53" t="s">
        <v>292</v>
      </c>
      <c r="DG53">
        <v>1603752008</v>
      </c>
      <c r="DH53">
        <v>1603752025.5</v>
      </c>
      <c r="DI53">
        <v>0</v>
      </c>
      <c r="DJ53">
        <v>-1.7000000000000001E-2</v>
      </c>
      <c r="DK53">
        <v>-5.0000000000000001E-3</v>
      </c>
      <c r="DL53">
        <v>2.5150000000000001</v>
      </c>
      <c r="DM53">
        <v>-6.7000000000000004E-2</v>
      </c>
      <c r="DN53">
        <v>400</v>
      </c>
      <c r="DO53">
        <v>4</v>
      </c>
      <c r="DP53">
        <v>0.27</v>
      </c>
      <c r="DQ53">
        <v>0.02</v>
      </c>
      <c r="DR53">
        <v>3.2557946391998702</v>
      </c>
      <c r="DS53">
        <v>-0.12251699863605001</v>
      </c>
      <c r="DT53">
        <v>2.6015814115516699E-2</v>
      </c>
      <c r="DU53">
        <v>1</v>
      </c>
      <c r="DV53">
        <v>-5.3035699999999997</v>
      </c>
      <c r="DW53">
        <v>0.17982967741937</v>
      </c>
      <c r="DX53">
        <v>3.20486392444259E-2</v>
      </c>
      <c r="DY53">
        <v>1</v>
      </c>
      <c r="DZ53">
        <v>5.4944454838709698</v>
      </c>
      <c r="EA53">
        <v>-0.17414806451613801</v>
      </c>
      <c r="EB53">
        <v>1.29894140121397E-2</v>
      </c>
      <c r="EC53">
        <v>1</v>
      </c>
      <c r="ED53">
        <v>3</v>
      </c>
      <c r="EE53">
        <v>3</v>
      </c>
      <c r="EF53" t="s">
        <v>303</v>
      </c>
      <c r="EG53">
        <v>100</v>
      </c>
      <c r="EH53">
        <v>100</v>
      </c>
      <c r="EI53">
        <v>2.5150000000000001</v>
      </c>
      <c r="EJ53">
        <v>-6.7000000000000004E-2</v>
      </c>
      <c r="EK53">
        <v>2.5150000000000001</v>
      </c>
      <c r="EL53">
        <v>0</v>
      </c>
      <c r="EM53">
        <v>0</v>
      </c>
      <c r="EN53">
        <v>0</v>
      </c>
      <c r="EO53">
        <v>-6.7000000000000004E-2</v>
      </c>
      <c r="EP53">
        <v>0</v>
      </c>
      <c r="EQ53">
        <v>0</v>
      </c>
      <c r="ER53">
        <v>0</v>
      </c>
      <c r="ES53">
        <v>-1</v>
      </c>
      <c r="ET53">
        <v>-1</v>
      </c>
      <c r="EU53">
        <v>-1</v>
      </c>
      <c r="EV53">
        <v>-1</v>
      </c>
      <c r="EW53">
        <v>1402.7</v>
      </c>
      <c r="EX53">
        <v>1402.4</v>
      </c>
      <c r="EY53">
        <v>2</v>
      </c>
      <c r="EZ53">
        <v>506.49099999999999</v>
      </c>
      <c r="FA53">
        <v>463.69</v>
      </c>
      <c r="FB53">
        <v>37.158999999999999</v>
      </c>
      <c r="FC53">
        <v>33.674700000000001</v>
      </c>
      <c r="FD53">
        <v>30.0002</v>
      </c>
      <c r="FE53">
        <v>33.393500000000003</v>
      </c>
      <c r="FF53">
        <v>33.344900000000003</v>
      </c>
      <c r="FG53">
        <v>16.606400000000001</v>
      </c>
      <c r="FH53">
        <v>0</v>
      </c>
      <c r="FI53">
        <v>100</v>
      </c>
      <c r="FJ53">
        <v>-999.9</v>
      </c>
      <c r="FK53">
        <v>255.18100000000001</v>
      </c>
      <c r="FL53">
        <v>17.2715</v>
      </c>
      <c r="FM53">
        <v>101.479</v>
      </c>
      <c r="FN53">
        <v>100.893</v>
      </c>
    </row>
    <row r="54" spans="1:170" x14ac:dyDescent="0.25">
      <c r="A54">
        <v>38</v>
      </c>
      <c r="B54">
        <v>1603836289.0999999</v>
      </c>
      <c r="C54">
        <v>4125.0999999046298</v>
      </c>
      <c r="D54" t="s">
        <v>441</v>
      </c>
      <c r="E54" t="s">
        <v>442</v>
      </c>
      <c r="F54" t="s">
        <v>286</v>
      </c>
      <c r="G54" t="s">
        <v>287</v>
      </c>
      <c r="H54">
        <v>1603836281.0999999</v>
      </c>
      <c r="I54">
        <f t="shared" si="0"/>
        <v>3.7575284382924123E-3</v>
      </c>
      <c r="J54">
        <f t="shared" si="1"/>
        <v>6.2131773983063256</v>
      </c>
      <c r="K54">
        <f t="shared" si="2"/>
        <v>399.86035483871001</v>
      </c>
      <c r="L54">
        <f t="shared" si="3"/>
        <v>248.00618893952381</v>
      </c>
      <c r="M54">
        <f t="shared" si="4"/>
        <v>25.232767619728197</v>
      </c>
      <c r="N54">
        <f t="shared" si="5"/>
        <v>40.682788833336616</v>
      </c>
      <c r="O54">
        <f t="shared" si="6"/>
        <v>7.928668637609379E-2</v>
      </c>
      <c r="P54">
        <f t="shared" si="7"/>
        <v>2.9581008731912668</v>
      </c>
      <c r="Q54">
        <f t="shared" si="8"/>
        <v>7.8124724930856676E-2</v>
      </c>
      <c r="R54">
        <f t="shared" si="9"/>
        <v>4.8930932092252931E-2</v>
      </c>
      <c r="S54">
        <f t="shared" si="10"/>
        <v>214.76596451207405</v>
      </c>
      <c r="T54">
        <f t="shared" si="11"/>
        <v>38.373733065900765</v>
      </c>
      <c r="U54">
        <f t="shared" si="12"/>
        <v>37.112816129032304</v>
      </c>
      <c r="V54">
        <f t="shared" si="13"/>
        <v>6.3438068707401358</v>
      </c>
      <c r="W54">
        <f t="shared" si="14"/>
        <v>24.551745233210717</v>
      </c>
      <c r="X54">
        <f t="shared" si="15"/>
        <v>1.6424001617735291</v>
      </c>
      <c r="Y54">
        <f t="shared" si="16"/>
        <v>6.689545472929896</v>
      </c>
      <c r="Z54">
        <f t="shared" si="17"/>
        <v>4.7014067089666067</v>
      </c>
      <c r="AA54">
        <f t="shared" si="18"/>
        <v>-165.70700412869539</v>
      </c>
      <c r="AB54">
        <f t="shared" si="19"/>
        <v>155.71913277262922</v>
      </c>
      <c r="AC54">
        <f t="shared" si="20"/>
        <v>12.608109401078192</v>
      </c>
      <c r="AD54">
        <f t="shared" si="21"/>
        <v>217.38620255708608</v>
      </c>
      <c r="AE54">
        <v>0</v>
      </c>
      <c r="AF54">
        <v>0</v>
      </c>
      <c r="AG54">
        <f t="shared" si="22"/>
        <v>1</v>
      </c>
      <c r="AH54">
        <f t="shared" si="23"/>
        <v>0</v>
      </c>
      <c r="AI54">
        <f t="shared" si="24"/>
        <v>51826.985506992445</v>
      </c>
      <c r="AJ54" t="s">
        <v>288</v>
      </c>
      <c r="AK54">
        <v>715.47692307692296</v>
      </c>
      <c r="AL54">
        <v>3262.08</v>
      </c>
      <c r="AM54">
        <f t="shared" si="25"/>
        <v>2546.603076923077</v>
      </c>
      <c r="AN54">
        <f t="shared" si="26"/>
        <v>0.78066849277855754</v>
      </c>
      <c r="AO54">
        <v>-0.57774747981622299</v>
      </c>
      <c r="AP54" t="s">
        <v>443</v>
      </c>
      <c r="AQ54">
        <v>1079.2184615384599</v>
      </c>
      <c r="AR54">
        <v>1286.55</v>
      </c>
      <c r="AS54">
        <f t="shared" si="27"/>
        <v>0.16115311372394392</v>
      </c>
      <c r="AT54">
        <v>0.5</v>
      </c>
      <c r="AU54">
        <f t="shared" si="28"/>
        <v>1095.8728652632658</v>
      </c>
      <c r="AV54">
        <f t="shared" si="29"/>
        <v>6.2131773983063256</v>
      </c>
      <c r="AW54">
        <f t="shared" si="30"/>
        <v>88.30166224137767</v>
      </c>
      <c r="AX54">
        <f t="shared" si="31"/>
        <v>0.37008277952664104</v>
      </c>
      <c r="AY54">
        <f t="shared" si="32"/>
        <v>6.1968181651172998E-3</v>
      </c>
      <c r="AZ54">
        <f t="shared" si="33"/>
        <v>1.5355252419260814</v>
      </c>
      <c r="BA54" t="s">
        <v>444</v>
      </c>
      <c r="BB54">
        <v>810.42</v>
      </c>
      <c r="BC54">
        <f t="shared" si="34"/>
        <v>476.13</v>
      </c>
      <c r="BD54">
        <f t="shared" si="35"/>
        <v>0.43545153311393958</v>
      </c>
      <c r="BE54">
        <f t="shared" si="36"/>
        <v>0.80579280976970713</v>
      </c>
      <c r="BF54">
        <f t="shared" si="37"/>
        <v>0.36305605506502875</v>
      </c>
      <c r="BG54">
        <f t="shared" si="38"/>
        <v>0.77575104573694553</v>
      </c>
      <c r="BH54">
        <f t="shared" si="39"/>
        <v>1299.98548387097</v>
      </c>
      <c r="BI54">
        <f t="shared" si="40"/>
        <v>1095.8728652632658</v>
      </c>
      <c r="BJ54">
        <f t="shared" si="41"/>
        <v>0.84298854014898883</v>
      </c>
      <c r="BK54">
        <f t="shared" si="42"/>
        <v>0.19597708029797781</v>
      </c>
      <c r="BL54">
        <v>6</v>
      </c>
      <c r="BM54">
        <v>0.5</v>
      </c>
      <c r="BN54" t="s">
        <v>291</v>
      </c>
      <c r="BO54">
        <v>2</v>
      </c>
      <c r="BP54">
        <v>1603836281.0999999</v>
      </c>
      <c r="BQ54">
        <v>399.86035483871001</v>
      </c>
      <c r="BR54">
        <v>409.11880645161301</v>
      </c>
      <c r="BS54">
        <v>16.142716129032301</v>
      </c>
      <c r="BT54">
        <v>11.706635483871001</v>
      </c>
      <c r="BU54">
        <v>397.34535483871002</v>
      </c>
      <c r="BV54">
        <v>16.209709677419401</v>
      </c>
      <c r="BW54">
        <v>500.01864516129001</v>
      </c>
      <c r="BX54">
        <v>101.64248387096799</v>
      </c>
      <c r="BY54">
        <v>0.10000782903225799</v>
      </c>
      <c r="BZ54">
        <v>38.089251612903197</v>
      </c>
      <c r="CA54">
        <v>37.112816129032304</v>
      </c>
      <c r="CB54">
        <v>999.9</v>
      </c>
      <c r="CC54">
        <v>0</v>
      </c>
      <c r="CD54">
        <v>0</v>
      </c>
      <c r="CE54">
        <v>9999.4290322580691</v>
      </c>
      <c r="CF54">
        <v>0</v>
      </c>
      <c r="CG54">
        <v>453.79229032258098</v>
      </c>
      <c r="CH54">
        <v>1299.98548387097</v>
      </c>
      <c r="CI54">
        <v>0.89999648387096798</v>
      </c>
      <c r="CJ54">
        <v>0.100003580645161</v>
      </c>
      <c r="CK54">
        <v>0</v>
      </c>
      <c r="CL54">
        <v>1079.14483870968</v>
      </c>
      <c r="CM54">
        <v>4.9997499999999997</v>
      </c>
      <c r="CN54">
        <v>13730.203225806499</v>
      </c>
      <c r="CO54">
        <v>11304.935483871001</v>
      </c>
      <c r="CP54">
        <v>46.168999999999997</v>
      </c>
      <c r="CQ54">
        <v>48</v>
      </c>
      <c r="CR54">
        <v>46.8546774193548</v>
      </c>
      <c r="CS54">
        <v>47.936999999999998</v>
      </c>
      <c r="CT54">
        <v>48.375</v>
      </c>
      <c r="CU54">
        <v>1165.4835483871</v>
      </c>
      <c r="CV54">
        <v>129.50193548387099</v>
      </c>
      <c r="CW54">
        <v>0</v>
      </c>
      <c r="CX54">
        <v>119.60000014305101</v>
      </c>
      <c r="CY54">
        <v>0</v>
      </c>
      <c r="CZ54">
        <v>1079.2184615384599</v>
      </c>
      <c r="DA54">
        <v>12.8403418726983</v>
      </c>
      <c r="DB54">
        <v>173.507692291669</v>
      </c>
      <c r="DC54">
        <v>13730.973076923099</v>
      </c>
      <c r="DD54">
        <v>15</v>
      </c>
      <c r="DE54">
        <v>0</v>
      </c>
      <c r="DF54" t="s">
        <v>292</v>
      </c>
      <c r="DG54">
        <v>1603752008</v>
      </c>
      <c r="DH54">
        <v>1603752025.5</v>
      </c>
      <c r="DI54">
        <v>0</v>
      </c>
      <c r="DJ54">
        <v>-1.7000000000000001E-2</v>
      </c>
      <c r="DK54">
        <v>-5.0000000000000001E-3</v>
      </c>
      <c r="DL54">
        <v>2.5150000000000001</v>
      </c>
      <c r="DM54">
        <v>-6.7000000000000004E-2</v>
      </c>
      <c r="DN54">
        <v>400</v>
      </c>
      <c r="DO54">
        <v>4</v>
      </c>
      <c r="DP54">
        <v>0.27</v>
      </c>
      <c r="DQ54">
        <v>0.02</v>
      </c>
      <c r="DR54">
        <v>6.2149939420180003</v>
      </c>
      <c r="DS54">
        <v>2.4561531381736001E-2</v>
      </c>
      <c r="DT54">
        <v>3.1539363816575003E-2</v>
      </c>
      <c r="DU54">
        <v>1</v>
      </c>
      <c r="DV54">
        <v>-9.2584403225806504</v>
      </c>
      <c r="DW54">
        <v>0.186402096774194</v>
      </c>
      <c r="DX54">
        <v>4.1353738956742297E-2</v>
      </c>
      <c r="DY54">
        <v>1</v>
      </c>
      <c r="DZ54">
        <v>4.4360783870967699</v>
      </c>
      <c r="EA54">
        <v>-0.41552516129032402</v>
      </c>
      <c r="EB54">
        <v>3.1017718255629999E-2</v>
      </c>
      <c r="EC54">
        <v>0</v>
      </c>
      <c r="ED54">
        <v>2</v>
      </c>
      <c r="EE54">
        <v>3</v>
      </c>
      <c r="EF54" t="s">
        <v>316</v>
      </c>
      <c r="EG54">
        <v>100</v>
      </c>
      <c r="EH54">
        <v>100</v>
      </c>
      <c r="EI54">
        <v>2.5150000000000001</v>
      </c>
      <c r="EJ54">
        <v>-6.7000000000000004E-2</v>
      </c>
      <c r="EK54">
        <v>2.5150000000000001</v>
      </c>
      <c r="EL54">
        <v>0</v>
      </c>
      <c r="EM54">
        <v>0</v>
      </c>
      <c r="EN54">
        <v>0</v>
      </c>
      <c r="EO54">
        <v>-6.7000000000000004E-2</v>
      </c>
      <c r="EP54">
        <v>0</v>
      </c>
      <c r="EQ54">
        <v>0</v>
      </c>
      <c r="ER54">
        <v>0</v>
      </c>
      <c r="ES54">
        <v>-1</v>
      </c>
      <c r="ET54">
        <v>-1</v>
      </c>
      <c r="EU54">
        <v>-1</v>
      </c>
      <c r="EV54">
        <v>-1</v>
      </c>
      <c r="EW54">
        <v>1404.7</v>
      </c>
      <c r="EX54">
        <v>1404.4</v>
      </c>
      <c r="EY54">
        <v>2</v>
      </c>
      <c r="EZ54">
        <v>505.70699999999999</v>
      </c>
      <c r="FA54">
        <v>464.66</v>
      </c>
      <c r="FB54">
        <v>37.044800000000002</v>
      </c>
      <c r="FC54">
        <v>33.661299999999997</v>
      </c>
      <c r="FD54">
        <v>29.9999</v>
      </c>
      <c r="FE54">
        <v>33.3919</v>
      </c>
      <c r="FF54">
        <v>33.342300000000002</v>
      </c>
      <c r="FG54">
        <v>23.460999999999999</v>
      </c>
      <c r="FH54">
        <v>0</v>
      </c>
      <c r="FI54">
        <v>100</v>
      </c>
      <c r="FJ54">
        <v>-999.9</v>
      </c>
      <c r="FK54">
        <v>409.06700000000001</v>
      </c>
      <c r="FL54">
        <v>16.876000000000001</v>
      </c>
      <c r="FM54">
        <v>101.486</v>
      </c>
      <c r="FN54">
        <v>100.901</v>
      </c>
    </row>
    <row r="55" spans="1:170" x14ac:dyDescent="0.25">
      <c r="A55">
        <v>39</v>
      </c>
      <c r="B55">
        <v>1603836393.5999999</v>
      </c>
      <c r="C55">
        <v>4229.5999999046298</v>
      </c>
      <c r="D55" t="s">
        <v>445</v>
      </c>
      <c r="E55" t="s">
        <v>446</v>
      </c>
      <c r="F55" t="s">
        <v>286</v>
      </c>
      <c r="G55" t="s">
        <v>287</v>
      </c>
      <c r="H55">
        <v>1603836385.5999999</v>
      </c>
      <c r="I55">
        <f t="shared" si="0"/>
        <v>3.4378708681458946E-3</v>
      </c>
      <c r="J55">
        <f t="shared" si="1"/>
        <v>7.9142262138056747</v>
      </c>
      <c r="K55">
        <f t="shared" si="2"/>
        <v>499.617419354839</v>
      </c>
      <c r="L55">
        <f t="shared" si="3"/>
        <v>290.05497475068142</v>
      </c>
      <c r="M55">
        <f t="shared" si="4"/>
        <v>29.509383409924283</v>
      </c>
      <c r="N55">
        <f t="shared" si="5"/>
        <v>50.829681506726963</v>
      </c>
      <c r="O55">
        <f t="shared" si="6"/>
        <v>7.1602692224227008E-2</v>
      </c>
      <c r="P55">
        <f t="shared" si="7"/>
        <v>2.9583938315579696</v>
      </c>
      <c r="Q55">
        <f t="shared" si="8"/>
        <v>7.0653676993361253E-2</v>
      </c>
      <c r="R55">
        <f t="shared" si="9"/>
        <v>4.4242765400337059E-2</v>
      </c>
      <c r="S55">
        <f t="shared" si="10"/>
        <v>214.7721647433834</v>
      </c>
      <c r="T55">
        <f t="shared" si="11"/>
        <v>38.465512919979631</v>
      </c>
      <c r="U55">
        <f t="shared" si="12"/>
        <v>37.199151612903201</v>
      </c>
      <c r="V55">
        <f t="shared" si="13"/>
        <v>6.3737384313678183</v>
      </c>
      <c r="W55">
        <f t="shared" si="14"/>
        <v>24.171318244477021</v>
      </c>
      <c r="X55">
        <f t="shared" si="15"/>
        <v>1.6178303387243071</v>
      </c>
      <c r="Y55">
        <f t="shared" si="16"/>
        <v>6.6931820695959354</v>
      </c>
      <c r="Z55">
        <f t="shared" si="17"/>
        <v>4.7559080926435113</v>
      </c>
      <c r="AA55">
        <f t="shared" si="18"/>
        <v>-151.61010528523394</v>
      </c>
      <c r="AB55">
        <f t="shared" si="19"/>
        <v>143.56524414157352</v>
      </c>
      <c r="AC55">
        <f t="shared" si="20"/>
        <v>11.628300456721266</v>
      </c>
      <c r="AD55">
        <f t="shared" si="21"/>
        <v>218.35560405644424</v>
      </c>
      <c r="AE55">
        <v>0</v>
      </c>
      <c r="AF55">
        <v>0</v>
      </c>
      <c r="AG55">
        <f t="shared" si="22"/>
        <v>1</v>
      </c>
      <c r="AH55">
        <f t="shared" si="23"/>
        <v>0</v>
      </c>
      <c r="AI55">
        <f t="shared" si="24"/>
        <v>51833.463891330888</v>
      </c>
      <c r="AJ55" t="s">
        <v>288</v>
      </c>
      <c r="AK55">
        <v>715.47692307692296</v>
      </c>
      <c r="AL55">
        <v>3262.08</v>
      </c>
      <c r="AM55">
        <f t="shared" si="25"/>
        <v>2546.603076923077</v>
      </c>
      <c r="AN55">
        <f t="shared" si="26"/>
        <v>0.78066849277855754</v>
      </c>
      <c r="AO55">
        <v>-0.57774747981622299</v>
      </c>
      <c r="AP55" t="s">
        <v>447</v>
      </c>
      <c r="AQ55">
        <v>1103.9119230769199</v>
      </c>
      <c r="AR55">
        <v>1317.92</v>
      </c>
      <c r="AS55">
        <f t="shared" si="27"/>
        <v>0.16238320757184055</v>
      </c>
      <c r="AT55">
        <v>0.5</v>
      </c>
      <c r="AU55">
        <f t="shared" si="28"/>
        <v>1095.9022265536373</v>
      </c>
      <c r="AV55">
        <f t="shared" si="29"/>
        <v>7.9142262138056747</v>
      </c>
      <c r="AW55">
        <f t="shared" si="30"/>
        <v>88.978059366450765</v>
      </c>
      <c r="AX55">
        <f t="shared" si="31"/>
        <v>0.38616152725506864</v>
      </c>
      <c r="AY55">
        <f t="shared" si="32"/>
        <v>7.7488424495013751E-3</v>
      </c>
      <c r="AZ55">
        <f t="shared" si="33"/>
        <v>1.4751729998785963</v>
      </c>
      <c r="BA55" t="s">
        <v>448</v>
      </c>
      <c r="BB55">
        <v>808.99</v>
      </c>
      <c r="BC55">
        <f t="shared" si="34"/>
        <v>508.93000000000006</v>
      </c>
      <c r="BD55">
        <f t="shared" si="35"/>
        <v>0.42050591814803628</v>
      </c>
      <c r="BE55">
        <f t="shared" si="36"/>
        <v>0.79253512916362623</v>
      </c>
      <c r="BF55">
        <f t="shared" si="37"/>
        <v>0.35523368948997935</v>
      </c>
      <c r="BG55">
        <f t="shared" si="38"/>
        <v>0.76343267532254122</v>
      </c>
      <c r="BH55">
        <f t="shared" si="39"/>
        <v>1300.02</v>
      </c>
      <c r="BI55">
        <f t="shared" si="40"/>
        <v>1095.9022265536373</v>
      </c>
      <c r="BJ55">
        <f t="shared" si="41"/>
        <v>0.84298874367597221</v>
      </c>
      <c r="BK55">
        <f t="shared" si="42"/>
        <v>0.19597748735194462</v>
      </c>
      <c r="BL55">
        <v>6</v>
      </c>
      <c r="BM55">
        <v>0.5</v>
      </c>
      <c r="BN55" t="s">
        <v>291</v>
      </c>
      <c r="BO55">
        <v>2</v>
      </c>
      <c r="BP55">
        <v>1603836385.5999999</v>
      </c>
      <c r="BQ55">
        <v>499.617419354839</v>
      </c>
      <c r="BR55">
        <v>511.175322580645</v>
      </c>
      <c r="BS55">
        <v>15.9020516129032</v>
      </c>
      <c r="BT55">
        <v>11.8423193548387</v>
      </c>
      <c r="BU55">
        <v>497.10241935483901</v>
      </c>
      <c r="BV55">
        <v>15.969051612903201</v>
      </c>
      <c r="BW55">
        <v>500.01351612903198</v>
      </c>
      <c r="BX55">
        <v>101.63722580645199</v>
      </c>
      <c r="BY55">
        <v>9.9982580645161301E-2</v>
      </c>
      <c r="BZ55">
        <v>38.099287096774198</v>
      </c>
      <c r="CA55">
        <v>37.199151612903201</v>
      </c>
      <c r="CB55">
        <v>999.9</v>
      </c>
      <c r="CC55">
        <v>0</v>
      </c>
      <c r="CD55">
        <v>0</v>
      </c>
      <c r="CE55">
        <v>10001.6080645161</v>
      </c>
      <c r="CF55">
        <v>0</v>
      </c>
      <c r="CG55">
        <v>591.54874193548403</v>
      </c>
      <c r="CH55">
        <v>1300.02</v>
      </c>
      <c r="CI55">
        <v>0.899989483870968</v>
      </c>
      <c r="CJ55">
        <v>0.100010541935484</v>
      </c>
      <c r="CK55">
        <v>0</v>
      </c>
      <c r="CL55">
        <v>1103.8909677419399</v>
      </c>
      <c r="CM55">
        <v>4.9997499999999997</v>
      </c>
      <c r="CN55">
        <v>14064.6161290323</v>
      </c>
      <c r="CO55">
        <v>11305.206451612899</v>
      </c>
      <c r="CP55">
        <v>46.308</v>
      </c>
      <c r="CQ55">
        <v>48.174999999999997</v>
      </c>
      <c r="CR55">
        <v>46.983741935483899</v>
      </c>
      <c r="CS55">
        <v>48.070064516129001</v>
      </c>
      <c r="CT55">
        <v>48.491870967741903</v>
      </c>
      <c r="CU55">
        <v>1165.5058064516099</v>
      </c>
      <c r="CV55">
        <v>129.514193548387</v>
      </c>
      <c r="CW55">
        <v>0</v>
      </c>
      <c r="CX55">
        <v>104.10000014305101</v>
      </c>
      <c r="CY55">
        <v>0</v>
      </c>
      <c r="CZ55">
        <v>1103.9119230769199</v>
      </c>
      <c r="DA55">
        <v>1.6618803477830699</v>
      </c>
      <c r="DB55">
        <v>24.868376084195599</v>
      </c>
      <c r="DC55">
        <v>14064.8461538462</v>
      </c>
      <c r="DD55">
        <v>15</v>
      </c>
      <c r="DE55">
        <v>0</v>
      </c>
      <c r="DF55" t="s">
        <v>292</v>
      </c>
      <c r="DG55">
        <v>1603752008</v>
      </c>
      <c r="DH55">
        <v>1603752025.5</v>
      </c>
      <c r="DI55">
        <v>0</v>
      </c>
      <c r="DJ55">
        <v>-1.7000000000000001E-2</v>
      </c>
      <c r="DK55">
        <v>-5.0000000000000001E-3</v>
      </c>
      <c r="DL55">
        <v>2.5150000000000001</v>
      </c>
      <c r="DM55">
        <v>-6.7000000000000004E-2</v>
      </c>
      <c r="DN55">
        <v>400</v>
      </c>
      <c r="DO55">
        <v>4</v>
      </c>
      <c r="DP55">
        <v>0.27</v>
      </c>
      <c r="DQ55">
        <v>0.02</v>
      </c>
      <c r="DR55">
        <v>7.9202117155084597</v>
      </c>
      <c r="DS55">
        <v>-0.15534423730937999</v>
      </c>
      <c r="DT55">
        <v>2.92719728795394E-2</v>
      </c>
      <c r="DU55">
        <v>1</v>
      </c>
      <c r="DV55">
        <v>-11.561077419354801</v>
      </c>
      <c r="DW55">
        <v>0.12201290322585299</v>
      </c>
      <c r="DX55">
        <v>2.8860640791372998E-2</v>
      </c>
      <c r="DY55">
        <v>1</v>
      </c>
      <c r="DZ55">
        <v>4.06018193548387</v>
      </c>
      <c r="EA55">
        <v>-5.2440000000014801E-2</v>
      </c>
      <c r="EB55">
        <v>3.9862824619946498E-3</v>
      </c>
      <c r="EC55">
        <v>1</v>
      </c>
      <c r="ED55">
        <v>3</v>
      </c>
      <c r="EE55">
        <v>3</v>
      </c>
      <c r="EF55" t="s">
        <v>303</v>
      </c>
      <c r="EG55">
        <v>100</v>
      </c>
      <c r="EH55">
        <v>100</v>
      </c>
      <c r="EI55">
        <v>2.5150000000000001</v>
      </c>
      <c r="EJ55">
        <v>-6.7000000000000004E-2</v>
      </c>
      <c r="EK55">
        <v>2.5150000000000001</v>
      </c>
      <c r="EL55">
        <v>0</v>
      </c>
      <c r="EM55">
        <v>0</v>
      </c>
      <c r="EN55">
        <v>0</v>
      </c>
      <c r="EO55">
        <v>-6.7000000000000004E-2</v>
      </c>
      <c r="EP55">
        <v>0</v>
      </c>
      <c r="EQ55">
        <v>0</v>
      </c>
      <c r="ER55">
        <v>0</v>
      </c>
      <c r="ES55">
        <v>-1</v>
      </c>
      <c r="ET55">
        <v>-1</v>
      </c>
      <c r="EU55">
        <v>-1</v>
      </c>
      <c r="EV55">
        <v>-1</v>
      </c>
      <c r="EW55">
        <v>1406.4</v>
      </c>
      <c r="EX55">
        <v>1406.1</v>
      </c>
      <c r="EY55">
        <v>2</v>
      </c>
      <c r="EZ55">
        <v>505.77699999999999</v>
      </c>
      <c r="FA55">
        <v>464.59199999999998</v>
      </c>
      <c r="FB55">
        <v>36.997300000000003</v>
      </c>
      <c r="FC55">
        <v>33.706699999999998</v>
      </c>
      <c r="FD55">
        <v>30.000800000000002</v>
      </c>
      <c r="FE55">
        <v>33.442599999999999</v>
      </c>
      <c r="FF55">
        <v>33.402099999999997</v>
      </c>
      <c r="FG55">
        <v>27.78</v>
      </c>
      <c r="FH55">
        <v>0</v>
      </c>
      <c r="FI55">
        <v>100</v>
      </c>
      <c r="FJ55">
        <v>-999.9</v>
      </c>
      <c r="FK55">
        <v>511.2</v>
      </c>
      <c r="FL55">
        <v>15.984500000000001</v>
      </c>
      <c r="FM55">
        <v>101.46899999999999</v>
      </c>
      <c r="FN55">
        <v>100.876</v>
      </c>
    </row>
    <row r="56" spans="1:170" x14ac:dyDescent="0.25">
      <c r="A56">
        <v>40</v>
      </c>
      <c r="B56">
        <v>1603836512.5999999</v>
      </c>
      <c r="C56">
        <v>4348.5999999046298</v>
      </c>
      <c r="D56" t="s">
        <v>449</v>
      </c>
      <c r="E56" t="s">
        <v>450</v>
      </c>
      <c r="F56" t="s">
        <v>286</v>
      </c>
      <c r="G56" t="s">
        <v>287</v>
      </c>
      <c r="H56">
        <v>1603836504.8499999</v>
      </c>
      <c r="I56">
        <f t="shared" si="0"/>
        <v>3.2107037872415203E-3</v>
      </c>
      <c r="J56">
        <f t="shared" si="1"/>
        <v>9.1698419465127543</v>
      </c>
      <c r="K56">
        <f t="shared" si="2"/>
        <v>599.83383333333302</v>
      </c>
      <c r="L56">
        <f t="shared" si="3"/>
        <v>339.66840959733554</v>
      </c>
      <c r="M56">
        <f t="shared" si="4"/>
        <v>34.556303690494246</v>
      </c>
      <c r="N56">
        <f t="shared" si="5"/>
        <v>61.024338804636855</v>
      </c>
      <c r="O56">
        <f t="shared" si="6"/>
        <v>6.6369740551889586E-2</v>
      </c>
      <c r="P56">
        <f t="shared" si="7"/>
        <v>2.9580777710485462</v>
      </c>
      <c r="Q56">
        <f t="shared" si="8"/>
        <v>6.5553431806366025E-2</v>
      </c>
      <c r="R56">
        <f t="shared" si="9"/>
        <v>4.1043400379360225E-2</v>
      </c>
      <c r="S56">
        <f t="shared" si="10"/>
        <v>214.76935738395389</v>
      </c>
      <c r="T56">
        <f t="shared" si="11"/>
        <v>38.517326770945836</v>
      </c>
      <c r="U56">
        <f t="shared" si="12"/>
        <v>37.24588</v>
      </c>
      <c r="V56">
        <f t="shared" si="13"/>
        <v>6.3899897229547538</v>
      </c>
      <c r="W56">
        <f t="shared" si="14"/>
        <v>23.956260605979406</v>
      </c>
      <c r="X56">
        <f t="shared" si="15"/>
        <v>1.6028891434204846</v>
      </c>
      <c r="Y56">
        <f t="shared" si="16"/>
        <v>6.6908987582995687</v>
      </c>
      <c r="Z56">
        <f t="shared" si="17"/>
        <v>4.7871005795342692</v>
      </c>
      <c r="AA56">
        <f t="shared" si="18"/>
        <v>-141.59203701735103</v>
      </c>
      <c r="AB56">
        <f t="shared" si="19"/>
        <v>135.09308856895163</v>
      </c>
      <c r="AC56">
        <f t="shared" si="20"/>
        <v>10.945387305847312</v>
      </c>
      <c r="AD56">
        <f t="shared" si="21"/>
        <v>219.21579624140179</v>
      </c>
      <c r="AE56">
        <v>0</v>
      </c>
      <c r="AF56">
        <v>0</v>
      </c>
      <c r="AG56">
        <f t="shared" si="22"/>
        <v>1</v>
      </c>
      <c r="AH56">
        <f t="shared" si="23"/>
        <v>0</v>
      </c>
      <c r="AI56">
        <f t="shared" si="24"/>
        <v>51825.565000564158</v>
      </c>
      <c r="AJ56" t="s">
        <v>288</v>
      </c>
      <c r="AK56">
        <v>715.47692307692296</v>
      </c>
      <c r="AL56">
        <v>3262.08</v>
      </c>
      <c r="AM56">
        <f t="shared" si="25"/>
        <v>2546.603076923077</v>
      </c>
      <c r="AN56">
        <f t="shared" si="26"/>
        <v>0.78066849277855754</v>
      </c>
      <c r="AO56">
        <v>-0.57774747981622299</v>
      </c>
      <c r="AP56" t="s">
        <v>451</v>
      </c>
      <c r="AQ56">
        <v>1115.7044000000001</v>
      </c>
      <c r="AR56">
        <v>1336.21</v>
      </c>
      <c r="AS56">
        <f t="shared" si="27"/>
        <v>0.16502316252684834</v>
      </c>
      <c r="AT56">
        <v>0.5</v>
      </c>
      <c r="AU56">
        <f t="shared" si="28"/>
        <v>1095.8856307472365</v>
      </c>
      <c r="AV56">
        <f t="shared" si="29"/>
        <v>9.1698419465127543</v>
      </c>
      <c r="AW56">
        <f t="shared" si="30"/>
        <v>90.423256276819458</v>
      </c>
      <c r="AX56">
        <f t="shared" si="31"/>
        <v>0.39352347310677216</v>
      </c>
      <c r="AY56">
        <f t="shared" si="32"/>
        <v>8.8947141497626187E-3</v>
      </c>
      <c r="AZ56">
        <f t="shared" si="33"/>
        <v>1.4412929105454979</v>
      </c>
      <c r="BA56" t="s">
        <v>452</v>
      </c>
      <c r="BB56">
        <v>810.38</v>
      </c>
      <c r="BC56">
        <f t="shared" si="34"/>
        <v>525.83000000000004</v>
      </c>
      <c r="BD56">
        <f t="shared" si="35"/>
        <v>0.41934769792518484</v>
      </c>
      <c r="BE56">
        <f t="shared" si="36"/>
        <v>0.78552433005669542</v>
      </c>
      <c r="BF56">
        <f t="shared" si="37"/>
        <v>0.35523417101119875</v>
      </c>
      <c r="BG56">
        <f t="shared" si="38"/>
        <v>0.75625055881379233</v>
      </c>
      <c r="BH56">
        <f t="shared" si="39"/>
        <v>1300</v>
      </c>
      <c r="BI56">
        <f t="shared" si="40"/>
        <v>1095.8856307472365</v>
      </c>
      <c r="BJ56">
        <f t="shared" si="41"/>
        <v>0.84298894672864355</v>
      </c>
      <c r="BK56">
        <f t="shared" si="42"/>
        <v>0.19597789345728719</v>
      </c>
      <c r="BL56">
        <v>6</v>
      </c>
      <c r="BM56">
        <v>0.5</v>
      </c>
      <c r="BN56" t="s">
        <v>291</v>
      </c>
      <c r="BO56">
        <v>2</v>
      </c>
      <c r="BP56">
        <v>1603836504.8499999</v>
      </c>
      <c r="BQ56">
        <v>599.83383333333302</v>
      </c>
      <c r="BR56">
        <v>613.14836666666702</v>
      </c>
      <c r="BS56">
        <v>15.755470000000001</v>
      </c>
      <c r="BT56">
        <v>11.963426666666701</v>
      </c>
      <c r="BU56">
        <v>597.31883333333303</v>
      </c>
      <c r="BV56">
        <v>15.822469999999999</v>
      </c>
      <c r="BW56">
        <v>500.0129</v>
      </c>
      <c r="BX56">
        <v>101.635433333333</v>
      </c>
      <c r="BY56">
        <v>9.9973063333333306E-2</v>
      </c>
      <c r="BZ56">
        <v>38.092986666666697</v>
      </c>
      <c r="CA56">
        <v>37.24588</v>
      </c>
      <c r="CB56">
        <v>999.9</v>
      </c>
      <c r="CC56">
        <v>0</v>
      </c>
      <c r="CD56">
        <v>0</v>
      </c>
      <c r="CE56">
        <v>9999.9916666666704</v>
      </c>
      <c r="CF56">
        <v>0</v>
      </c>
      <c r="CG56">
        <v>744.07066666666697</v>
      </c>
      <c r="CH56">
        <v>1300</v>
      </c>
      <c r="CI56">
        <v>0.89998199999999995</v>
      </c>
      <c r="CJ56">
        <v>0.100018</v>
      </c>
      <c r="CK56">
        <v>0</v>
      </c>
      <c r="CL56">
        <v>1115.711</v>
      </c>
      <c r="CM56">
        <v>4.9997499999999997</v>
      </c>
      <c r="CN56">
        <v>14230.996666666701</v>
      </c>
      <c r="CO56">
        <v>11305.003333333299</v>
      </c>
      <c r="CP56">
        <v>46.375</v>
      </c>
      <c r="CQ56">
        <v>48.337200000000003</v>
      </c>
      <c r="CR56">
        <v>47.020666666666699</v>
      </c>
      <c r="CS56">
        <v>48.203733333333297</v>
      </c>
      <c r="CT56">
        <v>48.566200000000002</v>
      </c>
      <c r="CU56">
        <v>1165.479</v>
      </c>
      <c r="CV56">
        <v>129.52099999999999</v>
      </c>
      <c r="CW56">
        <v>0</v>
      </c>
      <c r="CX56">
        <v>118.200000047684</v>
      </c>
      <c r="CY56">
        <v>0</v>
      </c>
      <c r="CZ56">
        <v>1115.7044000000001</v>
      </c>
      <c r="DA56">
        <v>2.33692308065792</v>
      </c>
      <c r="DB56">
        <v>45.576922999874199</v>
      </c>
      <c r="DC56">
        <v>14231.392</v>
      </c>
      <c r="DD56">
        <v>15</v>
      </c>
      <c r="DE56">
        <v>0</v>
      </c>
      <c r="DF56" t="s">
        <v>292</v>
      </c>
      <c r="DG56">
        <v>1603752008</v>
      </c>
      <c r="DH56">
        <v>1603752025.5</v>
      </c>
      <c r="DI56">
        <v>0</v>
      </c>
      <c r="DJ56">
        <v>-1.7000000000000001E-2</v>
      </c>
      <c r="DK56">
        <v>-5.0000000000000001E-3</v>
      </c>
      <c r="DL56">
        <v>2.5150000000000001</v>
      </c>
      <c r="DM56">
        <v>-6.7000000000000004E-2</v>
      </c>
      <c r="DN56">
        <v>400</v>
      </c>
      <c r="DO56">
        <v>4</v>
      </c>
      <c r="DP56">
        <v>0.27</v>
      </c>
      <c r="DQ56">
        <v>0.02</v>
      </c>
      <c r="DR56">
        <v>9.1699981566682691</v>
      </c>
      <c r="DS56">
        <v>-5.45161299595497E-2</v>
      </c>
      <c r="DT56">
        <v>4.8235743585383503E-2</v>
      </c>
      <c r="DU56">
        <v>1</v>
      </c>
      <c r="DV56">
        <v>-13.317209677419401</v>
      </c>
      <c r="DW56">
        <v>9.2109677419382405E-2</v>
      </c>
      <c r="DX56">
        <v>5.7644585985540099E-2</v>
      </c>
      <c r="DY56">
        <v>1</v>
      </c>
      <c r="DZ56">
        <v>3.7935219354838701</v>
      </c>
      <c r="EA56">
        <v>-0.11475387096774101</v>
      </c>
      <c r="EB56">
        <v>8.59987299957044E-3</v>
      </c>
      <c r="EC56">
        <v>1</v>
      </c>
      <c r="ED56">
        <v>3</v>
      </c>
      <c r="EE56">
        <v>3</v>
      </c>
      <c r="EF56" t="s">
        <v>303</v>
      </c>
      <c r="EG56">
        <v>100</v>
      </c>
      <c r="EH56">
        <v>100</v>
      </c>
      <c r="EI56">
        <v>2.5150000000000001</v>
      </c>
      <c r="EJ56">
        <v>-6.7000000000000004E-2</v>
      </c>
      <c r="EK56">
        <v>2.5150000000000001</v>
      </c>
      <c r="EL56">
        <v>0</v>
      </c>
      <c r="EM56">
        <v>0</v>
      </c>
      <c r="EN56">
        <v>0</v>
      </c>
      <c r="EO56">
        <v>-6.7000000000000004E-2</v>
      </c>
      <c r="EP56">
        <v>0</v>
      </c>
      <c r="EQ56">
        <v>0</v>
      </c>
      <c r="ER56">
        <v>0</v>
      </c>
      <c r="ES56">
        <v>-1</v>
      </c>
      <c r="ET56">
        <v>-1</v>
      </c>
      <c r="EU56">
        <v>-1</v>
      </c>
      <c r="EV56">
        <v>-1</v>
      </c>
      <c r="EW56">
        <v>1408.4</v>
      </c>
      <c r="EX56">
        <v>1408.1</v>
      </c>
      <c r="EY56">
        <v>2</v>
      </c>
      <c r="EZ56">
        <v>505.60199999999998</v>
      </c>
      <c r="FA56">
        <v>464.81900000000002</v>
      </c>
      <c r="FB56">
        <v>36.963999999999999</v>
      </c>
      <c r="FC56">
        <v>33.782400000000003</v>
      </c>
      <c r="FD56">
        <v>30.0001</v>
      </c>
      <c r="FE56">
        <v>33.505299999999998</v>
      </c>
      <c r="FF56">
        <v>33.454900000000002</v>
      </c>
      <c r="FG56">
        <v>31.942499999999999</v>
      </c>
      <c r="FH56">
        <v>0</v>
      </c>
      <c r="FI56">
        <v>100</v>
      </c>
      <c r="FJ56">
        <v>-999.9</v>
      </c>
      <c r="FK56">
        <v>613.08399999999995</v>
      </c>
      <c r="FL56">
        <v>15.752599999999999</v>
      </c>
      <c r="FM56">
        <v>101.458</v>
      </c>
      <c r="FN56">
        <v>100.86199999999999</v>
      </c>
    </row>
    <row r="57" spans="1:170" x14ac:dyDescent="0.25">
      <c r="A57">
        <v>41</v>
      </c>
      <c r="B57">
        <v>1603836618.5999999</v>
      </c>
      <c r="C57">
        <v>4454.5999999046298</v>
      </c>
      <c r="D57" t="s">
        <v>453</v>
      </c>
      <c r="E57" t="s">
        <v>454</v>
      </c>
      <c r="F57" t="s">
        <v>286</v>
      </c>
      <c r="G57" t="s">
        <v>287</v>
      </c>
      <c r="H57">
        <v>1603836610.8499999</v>
      </c>
      <c r="I57">
        <f t="shared" si="0"/>
        <v>3.0253041207445892E-3</v>
      </c>
      <c r="J57">
        <f t="shared" si="1"/>
        <v>10.336726057797298</v>
      </c>
      <c r="K57">
        <f t="shared" si="2"/>
        <v>699.65260000000001</v>
      </c>
      <c r="L57">
        <f t="shared" si="3"/>
        <v>388.92368437530592</v>
      </c>
      <c r="M57">
        <f t="shared" si="4"/>
        <v>39.569167697752562</v>
      </c>
      <c r="N57">
        <f t="shared" si="5"/>
        <v>71.182785136976321</v>
      </c>
      <c r="O57">
        <f t="shared" si="6"/>
        <v>6.2322364175518188E-2</v>
      </c>
      <c r="P57">
        <f t="shared" si="7"/>
        <v>2.9584916019574434</v>
      </c>
      <c r="Q57">
        <f t="shared" si="8"/>
        <v>6.1602097124675799E-2</v>
      </c>
      <c r="R57">
        <f t="shared" si="9"/>
        <v>3.8565330146821016E-2</v>
      </c>
      <c r="S57">
        <f t="shared" si="10"/>
        <v>214.76822168165799</v>
      </c>
      <c r="T57">
        <f t="shared" si="11"/>
        <v>38.539422791267413</v>
      </c>
      <c r="U57">
        <f t="shared" si="12"/>
        <v>37.240913333333303</v>
      </c>
      <c r="V57">
        <f t="shared" si="13"/>
        <v>6.3882606990785549</v>
      </c>
      <c r="W57">
        <f t="shared" si="14"/>
        <v>23.760350305832297</v>
      </c>
      <c r="X57">
        <f t="shared" si="15"/>
        <v>1.5876077729911975</v>
      </c>
      <c r="Y57">
        <f t="shared" si="16"/>
        <v>6.681752383934751</v>
      </c>
      <c r="Z57">
        <f t="shared" si="17"/>
        <v>4.8006529260873574</v>
      </c>
      <c r="AA57">
        <f t="shared" si="18"/>
        <v>-133.41591172483638</v>
      </c>
      <c r="AB57">
        <f t="shared" si="19"/>
        <v>131.87576943886768</v>
      </c>
      <c r="AC57">
        <f t="shared" si="20"/>
        <v>10.681662251944514</v>
      </c>
      <c r="AD57">
        <f t="shared" si="21"/>
        <v>223.90974164763381</v>
      </c>
      <c r="AE57">
        <v>0</v>
      </c>
      <c r="AF57">
        <v>0</v>
      </c>
      <c r="AG57">
        <f t="shared" si="22"/>
        <v>1</v>
      </c>
      <c r="AH57">
        <f t="shared" si="23"/>
        <v>0</v>
      </c>
      <c r="AI57">
        <f t="shared" si="24"/>
        <v>51841.541336235547</v>
      </c>
      <c r="AJ57" t="s">
        <v>288</v>
      </c>
      <c r="AK57">
        <v>715.47692307692296</v>
      </c>
      <c r="AL57">
        <v>3262.08</v>
      </c>
      <c r="AM57">
        <f t="shared" si="25"/>
        <v>2546.603076923077</v>
      </c>
      <c r="AN57">
        <f t="shared" si="26"/>
        <v>0.78066849277855754</v>
      </c>
      <c r="AO57">
        <v>-0.57774747981622299</v>
      </c>
      <c r="AP57" t="s">
        <v>455</v>
      </c>
      <c r="AQ57">
        <v>1128.5380769230801</v>
      </c>
      <c r="AR57">
        <v>1348.74</v>
      </c>
      <c r="AS57">
        <f t="shared" si="27"/>
        <v>0.16326491620098749</v>
      </c>
      <c r="AT57">
        <v>0.5</v>
      </c>
      <c r="AU57">
        <f t="shared" si="28"/>
        <v>1095.8855307471122</v>
      </c>
      <c r="AV57">
        <f t="shared" si="29"/>
        <v>10.336726057797298</v>
      </c>
      <c r="AW57">
        <f t="shared" si="30"/>
        <v>89.459829671650979</v>
      </c>
      <c r="AX57">
        <f t="shared" si="31"/>
        <v>0.39975087859780234</v>
      </c>
      <c r="AY57">
        <f t="shared" si="32"/>
        <v>9.9595014546570906E-3</v>
      </c>
      <c r="AZ57">
        <f t="shared" si="33"/>
        <v>1.4186129276213355</v>
      </c>
      <c r="BA57" t="s">
        <v>456</v>
      </c>
      <c r="BB57">
        <v>809.58</v>
      </c>
      <c r="BC57">
        <f t="shared" si="34"/>
        <v>539.16</v>
      </c>
      <c r="BD57">
        <f t="shared" si="35"/>
        <v>0.40841665382617393</v>
      </c>
      <c r="BE57">
        <f t="shared" si="36"/>
        <v>0.78015902140672777</v>
      </c>
      <c r="BF57">
        <f t="shared" si="37"/>
        <v>0.34772582059709761</v>
      </c>
      <c r="BG57">
        <f t="shared" si="38"/>
        <v>0.75133027888735038</v>
      </c>
      <c r="BH57">
        <f t="shared" si="39"/>
        <v>1300.00066666667</v>
      </c>
      <c r="BI57">
        <f t="shared" si="40"/>
        <v>1095.8855307471122</v>
      </c>
      <c r="BJ57">
        <f t="shared" si="41"/>
        <v>0.84298843750370589</v>
      </c>
      <c r="BK57">
        <f t="shared" si="42"/>
        <v>0.19597687500741184</v>
      </c>
      <c r="BL57">
        <v>6</v>
      </c>
      <c r="BM57">
        <v>0.5</v>
      </c>
      <c r="BN57" t="s">
        <v>291</v>
      </c>
      <c r="BO57">
        <v>2</v>
      </c>
      <c r="BP57">
        <v>1603836610.8499999</v>
      </c>
      <c r="BQ57">
        <v>699.65260000000001</v>
      </c>
      <c r="BR57">
        <v>714.596366666667</v>
      </c>
      <c r="BS57">
        <v>15.60453</v>
      </c>
      <c r="BT57">
        <v>12.030886666666699</v>
      </c>
      <c r="BU57">
        <v>697.137566666667</v>
      </c>
      <c r="BV57">
        <v>15.671530000000001</v>
      </c>
      <c r="BW57">
        <v>500.01</v>
      </c>
      <c r="BX57">
        <v>101.64019999999999</v>
      </c>
      <c r="BY57">
        <v>9.9985253333333302E-2</v>
      </c>
      <c r="BZ57">
        <v>38.067729999999997</v>
      </c>
      <c r="CA57">
        <v>37.240913333333303</v>
      </c>
      <c r="CB57">
        <v>999.9</v>
      </c>
      <c r="CC57">
        <v>0</v>
      </c>
      <c r="CD57">
        <v>0</v>
      </c>
      <c r="CE57">
        <v>10001.870000000001</v>
      </c>
      <c r="CF57">
        <v>0</v>
      </c>
      <c r="CG57">
        <v>800.51739999999995</v>
      </c>
      <c r="CH57">
        <v>1300.00066666667</v>
      </c>
      <c r="CI57">
        <v>0.89999960000000001</v>
      </c>
      <c r="CJ57">
        <v>0.10000047333333301</v>
      </c>
      <c r="CK57">
        <v>0</v>
      </c>
      <c r="CL57">
        <v>1128.5326666666699</v>
      </c>
      <c r="CM57">
        <v>4.9997499999999997</v>
      </c>
      <c r="CN57">
        <v>14405.0666666667</v>
      </c>
      <c r="CO57">
        <v>11305.073333333299</v>
      </c>
      <c r="CP57">
        <v>46.343499999999999</v>
      </c>
      <c r="CQ57">
        <v>48.375</v>
      </c>
      <c r="CR57">
        <v>47</v>
      </c>
      <c r="CS57">
        <v>48.241599999999998</v>
      </c>
      <c r="CT57">
        <v>48.561999999999998</v>
      </c>
      <c r="CU57">
        <v>1165.50166666667</v>
      </c>
      <c r="CV57">
        <v>129.499</v>
      </c>
      <c r="CW57">
        <v>0</v>
      </c>
      <c r="CX57">
        <v>105.299999952316</v>
      </c>
      <c r="CY57">
        <v>0</v>
      </c>
      <c r="CZ57">
        <v>1128.5380769230801</v>
      </c>
      <c r="DA57">
        <v>-4.9945299197714101</v>
      </c>
      <c r="DB57">
        <v>-55.856410255391403</v>
      </c>
      <c r="DC57">
        <v>14404.8923076923</v>
      </c>
      <c r="DD57">
        <v>15</v>
      </c>
      <c r="DE57">
        <v>0</v>
      </c>
      <c r="DF57" t="s">
        <v>292</v>
      </c>
      <c r="DG57">
        <v>1603752008</v>
      </c>
      <c r="DH57">
        <v>1603752025.5</v>
      </c>
      <c r="DI57">
        <v>0</v>
      </c>
      <c r="DJ57">
        <v>-1.7000000000000001E-2</v>
      </c>
      <c r="DK57">
        <v>-5.0000000000000001E-3</v>
      </c>
      <c r="DL57">
        <v>2.5150000000000001</v>
      </c>
      <c r="DM57">
        <v>-6.7000000000000004E-2</v>
      </c>
      <c r="DN57">
        <v>400</v>
      </c>
      <c r="DO57">
        <v>4</v>
      </c>
      <c r="DP57">
        <v>0.27</v>
      </c>
      <c r="DQ57">
        <v>0.02</v>
      </c>
      <c r="DR57">
        <v>10.3436957175425</v>
      </c>
      <c r="DS57">
        <v>4.0158101062828001E-2</v>
      </c>
      <c r="DT57">
        <v>4.84786962040991E-2</v>
      </c>
      <c r="DU57">
        <v>1</v>
      </c>
      <c r="DV57">
        <v>-14.9522806451613</v>
      </c>
      <c r="DW57">
        <v>1.6209677419404201E-2</v>
      </c>
      <c r="DX57">
        <v>5.7279751640268502E-2</v>
      </c>
      <c r="DY57">
        <v>1</v>
      </c>
      <c r="DZ57">
        <v>3.5745038709677401</v>
      </c>
      <c r="EA57">
        <v>-7.24306451612972E-2</v>
      </c>
      <c r="EB57">
        <v>5.4223400956028896E-3</v>
      </c>
      <c r="EC57">
        <v>1</v>
      </c>
      <c r="ED57">
        <v>3</v>
      </c>
      <c r="EE57">
        <v>3</v>
      </c>
      <c r="EF57" t="s">
        <v>303</v>
      </c>
      <c r="EG57">
        <v>100</v>
      </c>
      <c r="EH57">
        <v>100</v>
      </c>
      <c r="EI57">
        <v>2.5150000000000001</v>
      </c>
      <c r="EJ57">
        <v>-6.7000000000000004E-2</v>
      </c>
      <c r="EK57">
        <v>2.5150000000000001</v>
      </c>
      <c r="EL57">
        <v>0</v>
      </c>
      <c r="EM57">
        <v>0</v>
      </c>
      <c r="EN57">
        <v>0</v>
      </c>
      <c r="EO57">
        <v>-6.7000000000000004E-2</v>
      </c>
      <c r="EP57">
        <v>0</v>
      </c>
      <c r="EQ57">
        <v>0</v>
      </c>
      <c r="ER57">
        <v>0</v>
      </c>
      <c r="ES57">
        <v>-1</v>
      </c>
      <c r="ET57">
        <v>-1</v>
      </c>
      <c r="EU57">
        <v>-1</v>
      </c>
      <c r="EV57">
        <v>-1</v>
      </c>
      <c r="EW57">
        <v>1410.2</v>
      </c>
      <c r="EX57">
        <v>1409.9</v>
      </c>
      <c r="EY57">
        <v>2</v>
      </c>
      <c r="EZ57">
        <v>505.45400000000001</v>
      </c>
      <c r="FA57">
        <v>465.7</v>
      </c>
      <c r="FB57">
        <v>36.937100000000001</v>
      </c>
      <c r="FC57">
        <v>33.753399999999999</v>
      </c>
      <c r="FD57">
        <v>29.999600000000001</v>
      </c>
      <c r="FE57">
        <v>33.487299999999998</v>
      </c>
      <c r="FF57">
        <v>33.435600000000001</v>
      </c>
      <c r="FG57">
        <v>35.969299999999997</v>
      </c>
      <c r="FH57">
        <v>0</v>
      </c>
      <c r="FI57">
        <v>100</v>
      </c>
      <c r="FJ57">
        <v>-999.9</v>
      </c>
      <c r="FK57">
        <v>714.726</v>
      </c>
      <c r="FL57">
        <v>15.6319</v>
      </c>
      <c r="FM57">
        <v>101.46599999999999</v>
      </c>
      <c r="FN57">
        <v>100.876</v>
      </c>
    </row>
    <row r="58" spans="1:170" x14ac:dyDescent="0.25">
      <c r="A58">
        <v>42</v>
      </c>
      <c r="B58">
        <v>1603836707.5999999</v>
      </c>
      <c r="C58">
        <v>4543.5999999046298</v>
      </c>
      <c r="D58" t="s">
        <v>457</v>
      </c>
      <c r="E58" t="s">
        <v>458</v>
      </c>
      <c r="F58" t="s">
        <v>286</v>
      </c>
      <c r="G58" t="s">
        <v>287</v>
      </c>
      <c r="H58">
        <v>1603836699.8499999</v>
      </c>
      <c r="I58">
        <f t="shared" si="0"/>
        <v>2.9252084259221052E-3</v>
      </c>
      <c r="J58">
        <f t="shared" si="1"/>
        <v>11.561649413755864</v>
      </c>
      <c r="K58">
        <f t="shared" si="2"/>
        <v>799.10260000000005</v>
      </c>
      <c r="L58">
        <f t="shared" si="3"/>
        <v>437.91209382497743</v>
      </c>
      <c r="M58">
        <f t="shared" si="4"/>
        <v>44.551960681060969</v>
      </c>
      <c r="N58">
        <f t="shared" si="5"/>
        <v>81.298480031388806</v>
      </c>
      <c r="O58">
        <f t="shared" si="6"/>
        <v>5.9799478876128485E-2</v>
      </c>
      <c r="P58">
        <f t="shared" si="7"/>
        <v>2.9584848052664316</v>
      </c>
      <c r="Q58">
        <f t="shared" si="8"/>
        <v>5.9136009745808335E-2</v>
      </c>
      <c r="R58">
        <f t="shared" si="9"/>
        <v>3.701900268098364E-2</v>
      </c>
      <c r="S58">
        <f t="shared" si="10"/>
        <v>214.76800141581012</v>
      </c>
      <c r="T58">
        <f t="shared" si="11"/>
        <v>38.609424184331587</v>
      </c>
      <c r="U58">
        <f t="shared" si="12"/>
        <v>37.331316666666702</v>
      </c>
      <c r="V58">
        <f t="shared" si="13"/>
        <v>6.4197960776543894</v>
      </c>
      <c r="W58">
        <f t="shared" si="14"/>
        <v>23.668414290858731</v>
      </c>
      <c r="X58">
        <f t="shared" si="15"/>
        <v>1.585274168521253</v>
      </c>
      <c r="Y58">
        <f t="shared" si="16"/>
        <v>6.6978469661717952</v>
      </c>
      <c r="Z58">
        <f t="shared" si="17"/>
        <v>4.8345219091331364</v>
      </c>
      <c r="AA58">
        <f t="shared" si="18"/>
        <v>-129.00169158316484</v>
      </c>
      <c r="AB58">
        <f t="shared" si="19"/>
        <v>124.54175612090562</v>
      </c>
      <c r="AC58">
        <f t="shared" si="20"/>
        <v>10.094212319416714</v>
      </c>
      <c r="AD58">
        <f t="shared" si="21"/>
        <v>220.40227827296764</v>
      </c>
      <c r="AE58">
        <v>0</v>
      </c>
      <c r="AF58">
        <v>0</v>
      </c>
      <c r="AG58">
        <f t="shared" si="22"/>
        <v>1</v>
      </c>
      <c r="AH58">
        <f t="shared" si="23"/>
        <v>0</v>
      </c>
      <c r="AI58">
        <f t="shared" si="24"/>
        <v>51833.884705342913</v>
      </c>
      <c r="AJ58" t="s">
        <v>288</v>
      </c>
      <c r="AK58">
        <v>715.47692307692296</v>
      </c>
      <c r="AL58">
        <v>3262.08</v>
      </c>
      <c r="AM58">
        <f t="shared" si="25"/>
        <v>2546.603076923077</v>
      </c>
      <c r="AN58">
        <f t="shared" si="26"/>
        <v>0.78066849277855754</v>
      </c>
      <c r="AO58">
        <v>-0.57774747981622299</v>
      </c>
      <c r="AP58" t="s">
        <v>459</v>
      </c>
      <c r="AQ58">
        <v>1137.6569230769201</v>
      </c>
      <c r="AR58">
        <v>1359.64</v>
      </c>
      <c r="AS58">
        <f t="shared" si="27"/>
        <v>0.16326606816736788</v>
      </c>
      <c r="AT58">
        <v>0.5</v>
      </c>
      <c r="AU58">
        <f t="shared" si="28"/>
        <v>1095.8806307471909</v>
      </c>
      <c r="AV58">
        <f t="shared" si="29"/>
        <v>11.561649413755864</v>
      </c>
      <c r="AW58">
        <f t="shared" si="30"/>
        <v>89.460060881434501</v>
      </c>
      <c r="AX58">
        <f t="shared" si="31"/>
        <v>0.40648995322291198</v>
      </c>
      <c r="AY58">
        <f t="shared" si="32"/>
        <v>1.1077298524105888E-2</v>
      </c>
      <c r="AZ58">
        <f t="shared" si="33"/>
        <v>1.3992233238210112</v>
      </c>
      <c r="BA58" t="s">
        <v>460</v>
      </c>
      <c r="BB58">
        <v>806.96</v>
      </c>
      <c r="BC58">
        <f t="shared" si="34"/>
        <v>552.68000000000006</v>
      </c>
      <c r="BD58">
        <f t="shared" si="35"/>
        <v>0.40164847094716655</v>
      </c>
      <c r="BE58">
        <f t="shared" si="36"/>
        <v>0.7748867672455928</v>
      </c>
      <c r="BF58">
        <f t="shared" si="37"/>
        <v>0.34460695571594857</v>
      </c>
      <c r="BG58">
        <f t="shared" si="38"/>
        <v>0.74705006729930423</v>
      </c>
      <c r="BH58">
        <f t="shared" si="39"/>
        <v>1299.9943333333299</v>
      </c>
      <c r="BI58">
        <f t="shared" si="40"/>
        <v>1095.8806307471909</v>
      </c>
      <c r="BJ58">
        <f t="shared" si="41"/>
        <v>0.84298877514122017</v>
      </c>
      <c r="BK58">
        <f t="shared" si="42"/>
        <v>0.1959775502824404</v>
      </c>
      <c r="BL58">
        <v>6</v>
      </c>
      <c r="BM58">
        <v>0.5</v>
      </c>
      <c r="BN58" t="s">
        <v>291</v>
      </c>
      <c r="BO58">
        <v>2</v>
      </c>
      <c r="BP58">
        <v>1603836699.8499999</v>
      </c>
      <c r="BQ58">
        <v>799.10260000000005</v>
      </c>
      <c r="BR58">
        <v>815.78106666666702</v>
      </c>
      <c r="BS58">
        <v>15.582046666666701</v>
      </c>
      <c r="BT58">
        <v>12.126609999999999</v>
      </c>
      <c r="BU58">
        <v>796.58759999999995</v>
      </c>
      <c r="BV58">
        <v>15.649046666666701</v>
      </c>
      <c r="BW58">
        <v>500.016866666667</v>
      </c>
      <c r="BX58">
        <v>101.63720000000001</v>
      </c>
      <c r="BY58">
        <v>0.10002377</v>
      </c>
      <c r="BZ58">
        <v>38.112153333333303</v>
      </c>
      <c r="CA58">
        <v>37.331316666666702</v>
      </c>
      <c r="CB58">
        <v>999.9</v>
      </c>
      <c r="CC58">
        <v>0</v>
      </c>
      <c r="CD58">
        <v>0</v>
      </c>
      <c r="CE58">
        <v>10002.1266666667</v>
      </c>
      <c r="CF58">
        <v>0</v>
      </c>
      <c r="CG58">
        <v>870.43306666666604</v>
      </c>
      <c r="CH58">
        <v>1299.9943333333299</v>
      </c>
      <c r="CI58">
        <v>0.8999916</v>
      </c>
      <c r="CJ58">
        <v>0.1000084</v>
      </c>
      <c r="CK58">
        <v>0</v>
      </c>
      <c r="CL58">
        <v>1137.7376666666701</v>
      </c>
      <c r="CM58">
        <v>4.9997499999999997</v>
      </c>
      <c r="CN58">
        <v>14537.526666666699</v>
      </c>
      <c r="CO58">
        <v>11304.99</v>
      </c>
      <c r="CP58">
        <v>46.553733333333298</v>
      </c>
      <c r="CQ58">
        <v>48.561999999999998</v>
      </c>
      <c r="CR58">
        <v>47.186999999999998</v>
      </c>
      <c r="CS58">
        <v>48.3956666666666</v>
      </c>
      <c r="CT58">
        <v>48.686999999999998</v>
      </c>
      <c r="CU58">
        <v>1165.48133333333</v>
      </c>
      <c r="CV58">
        <v>129.51300000000001</v>
      </c>
      <c r="CW58">
        <v>0</v>
      </c>
      <c r="CX58">
        <v>88.400000095367403</v>
      </c>
      <c r="CY58">
        <v>0</v>
      </c>
      <c r="CZ58">
        <v>1137.6569230769201</v>
      </c>
      <c r="DA58">
        <v>-15.0810256547572</v>
      </c>
      <c r="DB58">
        <v>-185.37094042254401</v>
      </c>
      <c r="DC58">
        <v>14536.657692307699</v>
      </c>
      <c r="DD58">
        <v>15</v>
      </c>
      <c r="DE58">
        <v>0</v>
      </c>
      <c r="DF58" t="s">
        <v>292</v>
      </c>
      <c r="DG58">
        <v>1603752008</v>
      </c>
      <c r="DH58">
        <v>1603752025.5</v>
      </c>
      <c r="DI58">
        <v>0</v>
      </c>
      <c r="DJ58">
        <v>-1.7000000000000001E-2</v>
      </c>
      <c r="DK58">
        <v>-5.0000000000000001E-3</v>
      </c>
      <c r="DL58">
        <v>2.5150000000000001</v>
      </c>
      <c r="DM58">
        <v>-6.7000000000000004E-2</v>
      </c>
      <c r="DN58">
        <v>400</v>
      </c>
      <c r="DO58">
        <v>4</v>
      </c>
      <c r="DP58">
        <v>0.27</v>
      </c>
      <c r="DQ58">
        <v>0.02</v>
      </c>
      <c r="DR58">
        <v>11.5714039452681</v>
      </c>
      <c r="DS58">
        <v>-9.4669110434278197E-2</v>
      </c>
      <c r="DT58">
        <v>5.3354309992709403E-2</v>
      </c>
      <c r="DU58">
        <v>1</v>
      </c>
      <c r="DV58">
        <v>-16.688322580645199</v>
      </c>
      <c r="DW58">
        <v>0.18822580645161199</v>
      </c>
      <c r="DX58">
        <v>6.5320661700208602E-2</v>
      </c>
      <c r="DY58">
        <v>1</v>
      </c>
      <c r="DZ58">
        <v>3.45622935483871</v>
      </c>
      <c r="EA58">
        <v>-5.5149677419364801E-2</v>
      </c>
      <c r="EB58">
        <v>4.1839261816437696E-3</v>
      </c>
      <c r="EC58">
        <v>1</v>
      </c>
      <c r="ED58">
        <v>3</v>
      </c>
      <c r="EE58">
        <v>3</v>
      </c>
      <c r="EF58" t="s">
        <v>303</v>
      </c>
      <c r="EG58">
        <v>100</v>
      </c>
      <c r="EH58">
        <v>100</v>
      </c>
      <c r="EI58">
        <v>2.5150000000000001</v>
      </c>
      <c r="EJ58">
        <v>-6.7000000000000004E-2</v>
      </c>
      <c r="EK58">
        <v>2.5150000000000001</v>
      </c>
      <c r="EL58">
        <v>0</v>
      </c>
      <c r="EM58">
        <v>0</v>
      </c>
      <c r="EN58">
        <v>0</v>
      </c>
      <c r="EO58">
        <v>-6.7000000000000004E-2</v>
      </c>
      <c r="EP58">
        <v>0</v>
      </c>
      <c r="EQ58">
        <v>0</v>
      </c>
      <c r="ER58">
        <v>0</v>
      </c>
      <c r="ES58">
        <v>-1</v>
      </c>
      <c r="ET58">
        <v>-1</v>
      </c>
      <c r="EU58">
        <v>-1</v>
      </c>
      <c r="EV58">
        <v>-1</v>
      </c>
      <c r="EW58">
        <v>1411.7</v>
      </c>
      <c r="EX58">
        <v>1411.4</v>
      </c>
      <c r="EY58">
        <v>2</v>
      </c>
      <c r="EZ58">
        <v>505.45</v>
      </c>
      <c r="FA58">
        <v>465.78</v>
      </c>
      <c r="FB58">
        <v>36.936399999999999</v>
      </c>
      <c r="FC58">
        <v>33.752000000000002</v>
      </c>
      <c r="FD58">
        <v>30.000699999999998</v>
      </c>
      <c r="FE58">
        <v>33.500900000000001</v>
      </c>
      <c r="FF58">
        <v>33.460099999999997</v>
      </c>
      <c r="FG58">
        <v>39.886899999999997</v>
      </c>
      <c r="FH58">
        <v>0</v>
      </c>
      <c r="FI58">
        <v>100</v>
      </c>
      <c r="FJ58">
        <v>-999.9</v>
      </c>
      <c r="FK58">
        <v>816.30899999999997</v>
      </c>
      <c r="FL58">
        <v>15.4786</v>
      </c>
      <c r="FM58">
        <v>101.45399999999999</v>
      </c>
      <c r="FN58">
        <v>100.86499999999999</v>
      </c>
    </row>
    <row r="59" spans="1:170" x14ac:dyDescent="0.25">
      <c r="A59">
        <v>43</v>
      </c>
      <c r="B59">
        <v>1603836828.0999999</v>
      </c>
      <c r="C59">
        <v>4664.0999999046298</v>
      </c>
      <c r="D59" t="s">
        <v>461</v>
      </c>
      <c r="E59" t="s">
        <v>462</v>
      </c>
      <c r="F59" t="s">
        <v>286</v>
      </c>
      <c r="G59" t="s">
        <v>287</v>
      </c>
      <c r="H59">
        <v>1603836820.0999999</v>
      </c>
      <c r="I59">
        <f t="shared" si="0"/>
        <v>2.7719499516018109E-3</v>
      </c>
      <c r="J59">
        <f t="shared" si="1"/>
        <v>11.911037878390516</v>
      </c>
      <c r="K59">
        <f t="shared" si="2"/>
        <v>899.86451612903204</v>
      </c>
      <c r="L59">
        <f t="shared" si="3"/>
        <v>501.97860388102652</v>
      </c>
      <c r="M59">
        <f t="shared" si="4"/>
        <v>51.068651749971181</v>
      </c>
      <c r="N59">
        <f t="shared" si="5"/>
        <v>91.5474628620657</v>
      </c>
      <c r="O59">
        <f t="shared" si="6"/>
        <v>5.621367349345055E-2</v>
      </c>
      <c r="P59">
        <f t="shared" si="7"/>
        <v>2.9571778912030311</v>
      </c>
      <c r="Q59">
        <f t="shared" si="8"/>
        <v>5.5626709597927461E-2</v>
      </c>
      <c r="R59">
        <f t="shared" si="9"/>
        <v>3.4818919032468372E-2</v>
      </c>
      <c r="S59">
        <f t="shared" si="10"/>
        <v>214.76973579441005</v>
      </c>
      <c r="T59">
        <f t="shared" si="11"/>
        <v>38.691824999743211</v>
      </c>
      <c r="U59">
        <f t="shared" si="12"/>
        <v>37.402870967741897</v>
      </c>
      <c r="V59">
        <f t="shared" si="13"/>
        <v>6.4448520695210147</v>
      </c>
      <c r="W59">
        <f t="shared" si="14"/>
        <v>23.461879127969691</v>
      </c>
      <c r="X59">
        <f t="shared" si="15"/>
        <v>1.5751035064388943</v>
      </c>
      <c r="Y59">
        <f t="shared" si="16"/>
        <v>6.7134584482670903</v>
      </c>
      <c r="Z59">
        <f t="shared" si="17"/>
        <v>4.8697485630821209</v>
      </c>
      <c r="AA59">
        <f t="shared" si="18"/>
        <v>-122.24299286563986</v>
      </c>
      <c r="AB59">
        <f t="shared" si="19"/>
        <v>119.93464240492941</v>
      </c>
      <c r="AC59">
        <f t="shared" si="20"/>
        <v>9.730476022379289</v>
      </c>
      <c r="AD59">
        <f t="shared" si="21"/>
        <v>222.1918613560789</v>
      </c>
      <c r="AE59">
        <v>0</v>
      </c>
      <c r="AF59">
        <v>0</v>
      </c>
      <c r="AG59">
        <f t="shared" si="22"/>
        <v>1</v>
      </c>
      <c r="AH59">
        <f t="shared" si="23"/>
        <v>0</v>
      </c>
      <c r="AI59">
        <f t="shared" si="24"/>
        <v>51789.832073100188</v>
      </c>
      <c r="AJ59" t="s">
        <v>288</v>
      </c>
      <c r="AK59">
        <v>715.47692307692296</v>
      </c>
      <c r="AL59">
        <v>3262.08</v>
      </c>
      <c r="AM59">
        <f t="shared" si="25"/>
        <v>2546.603076923077</v>
      </c>
      <c r="AN59">
        <f t="shared" si="26"/>
        <v>0.78066849277855754</v>
      </c>
      <c r="AO59">
        <v>-0.57774747981622299</v>
      </c>
      <c r="AP59" t="s">
        <v>463</v>
      </c>
      <c r="AQ59">
        <v>1131.4761538461501</v>
      </c>
      <c r="AR59">
        <v>1357.52</v>
      </c>
      <c r="AS59">
        <f t="shared" si="27"/>
        <v>0.16651235057593994</v>
      </c>
      <c r="AT59">
        <v>0.5</v>
      </c>
      <c r="AU59">
        <f t="shared" si="28"/>
        <v>1095.890216876207</v>
      </c>
      <c r="AV59">
        <f t="shared" si="29"/>
        <v>11.911037878390516</v>
      </c>
      <c r="AW59">
        <f t="shared" si="30"/>
        <v>91.239627992616917</v>
      </c>
      <c r="AX59">
        <f t="shared" si="31"/>
        <v>0.40678590370675943</v>
      </c>
      <c r="AY59">
        <f t="shared" si="32"/>
        <v>1.1396018657603809E-2</v>
      </c>
      <c r="AZ59">
        <f t="shared" si="33"/>
        <v>1.4029701219871531</v>
      </c>
      <c r="BA59" t="s">
        <v>464</v>
      </c>
      <c r="BB59">
        <v>805.3</v>
      </c>
      <c r="BC59">
        <f t="shared" si="34"/>
        <v>552.22</v>
      </c>
      <c r="BD59">
        <f t="shared" si="35"/>
        <v>0.40933657990266548</v>
      </c>
      <c r="BE59">
        <f t="shared" si="36"/>
        <v>0.77522610897190636</v>
      </c>
      <c r="BF59">
        <f t="shared" si="37"/>
        <v>0.35206959513860187</v>
      </c>
      <c r="BG59">
        <f t="shared" si="38"/>
        <v>0.74788254881918115</v>
      </c>
      <c r="BH59">
        <f t="shared" si="39"/>
        <v>1300.0058064516099</v>
      </c>
      <c r="BI59">
        <f t="shared" si="40"/>
        <v>1095.890216876207</v>
      </c>
      <c r="BJ59">
        <f t="shared" si="41"/>
        <v>0.8429887093100451</v>
      </c>
      <c r="BK59">
        <f t="shared" si="42"/>
        <v>0.19597741862009038</v>
      </c>
      <c r="BL59">
        <v>6</v>
      </c>
      <c r="BM59">
        <v>0.5</v>
      </c>
      <c r="BN59" t="s">
        <v>291</v>
      </c>
      <c r="BO59">
        <v>2</v>
      </c>
      <c r="BP59">
        <v>1603836820.0999999</v>
      </c>
      <c r="BQ59">
        <v>899.86451612903204</v>
      </c>
      <c r="BR59">
        <v>917.15051612903198</v>
      </c>
      <c r="BS59">
        <v>15.4824580645161</v>
      </c>
      <c r="BT59">
        <v>12.207712903225801</v>
      </c>
      <c r="BU59">
        <v>897.34951612903205</v>
      </c>
      <c r="BV59">
        <v>15.5494580645161</v>
      </c>
      <c r="BW59">
        <v>500.01448387096798</v>
      </c>
      <c r="BX59">
        <v>101.634709677419</v>
      </c>
      <c r="BY59">
        <v>0.10000840645161301</v>
      </c>
      <c r="BZ59">
        <v>38.155154838709699</v>
      </c>
      <c r="CA59">
        <v>37.402870967741897</v>
      </c>
      <c r="CB59">
        <v>999.9</v>
      </c>
      <c r="CC59">
        <v>0</v>
      </c>
      <c r="CD59">
        <v>0</v>
      </c>
      <c r="CE59">
        <v>9994.9596774193506</v>
      </c>
      <c r="CF59">
        <v>0</v>
      </c>
      <c r="CG59">
        <v>974.69064516129004</v>
      </c>
      <c r="CH59">
        <v>1300.0058064516099</v>
      </c>
      <c r="CI59">
        <v>0.89999361290322599</v>
      </c>
      <c r="CJ59">
        <v>0.10000638709677399</v>
      </c>
      <c r="CK59">
        <v>0</v>
      </c>
      <c r="CL59">
        <v>1131.53322580645</v>
      </c>
      <c r="CM59">
        <v>4.9997499999999997</v>
      </c>
      <c r="CN59">
        <v>14470.845161290301</v>
      </c>
      <c r="CO59">
        <v>11305.083870967699</v>
      </c>
      <c r="CP59">
        <v>46.689032258064501</v>
      </c>
      <c r="CQ59">
        <v>48.811999999999998</v>
      </c>
      <c r="CR59">
        <v>47.375</v>
      </c>
      <c r="CS59">
        <v>48.686999999999998</v>
      </c>
      <c r="CT59">
        <v>48.875</v>
      </c>
      <c r="CU59">
        <v>1165.49451612903</v>
      </c>
      <c r="CV59">
        <v>129.511290322581</v>
      </c>
      <c r="CW59">
        <v>0</v>
      </c>
      <c r="CX59">
        <v>120</v>
      </c>
      <c r="CY59">
        <v>0</v>
      </c>
      <c r="CZ59">
        <v>1131.4761538461501</v>
      </c>
      <c r="DA59">
        <v>-3.4495726488496201</v>
      </c>
      <c r="DB59">
        <v>-50.632478686657201</v>
      </c>
      <c r="DC59">
        <v>14470.192307692299</v>
      </c>
      <c r="DD59">
        <v>15</v>
      </c>
      <c r="DE59">
        <v>0</v>
      </c>
      <c r="DF59" t="s">
        <v>292</v>
      </c>
      <c r="DG59">
        <v>1603752008</v>
      </c>
      <c r="DH59">
        <v>1603752025.5</v>
      </c>
      <c r="DI59">
        <v>0</v>
      </c>
      <c r="DJ59">
        <v>-1.7000000000000001E-2</v>
      </c>
      <c r="DK59">
        <v>-5.0000000000000001E-3</v>
      </c>
      <c r="DL59">
        <v>2.5150000000000001</v>
      </c>
      <c r="DM59">
        <v>-6.7000000000000004E-2</v>
      </c>
      <c r="DN59">
        <v>400</v>
      </c>
      <c r="DO59">
        <v>4</v>
      </c>
      <c r="DP59">
        <v>0.27</v>
      </c>
      <c r="DQ59">
        <v>0.02</v>
      </c>
      <c r="DR59">
        <v>11.913593501353199</v>
      </c>
      <c r="DS59">
        <v>-0.26401605707944498</v>
      </c>
      <c r="DT59">
        <v>2.8168860498205502E-2</v>
      </c>
      <c r="DU59">
        <v>1</v>
      </c>
      <c r="DV59">
        <v>-17.2859032258065</v>
      </c>
      <c r="DW59">
        <v>0.45260322580649998</v>
      </c>
      <c r="DX59">
        <v>4.2383978134401097E-2</v>
      </c>
      <c r="DY59">
        <v>0</v>
      </c>
      <c r="DZ59">
        <v>3.2747416129032301</v>
      </c>
      <c r="EA59">
        <v>-0.10557822580644501</v>
      </c>
      <c r="EB59">
        <v>7.9038374088565306E-3</v>
      </c>
      <c r="EC59">
        <v>1</v>
      </c>
      <c r="ED59">
        <v>2</v>
      </c>
      <c r="EE59">
        <v>3</v>
      </c>
      <c r="EF59" t="s">
        <v>316</v>
      </c>
      <c r="EG59">
        <v>100</v>
      </c>
      <c r="EH59">
        <v>100</v>
      </c>
      <c r="EI59">
        <v>2.5150000000000001</v>
      </c>
      <c r="EJ59">
        <v>-6.7000000000000004E-2</v>
      </c>
      <c r="EK59">
        <v>2.5150000000000001</v>
      </c>
      <c r="EL59">
        <v>0</v>
      </c>
      <c r="EM59">
        <v>0</v>
      </c>
      <c r="EN59">
        <v>0</v>
      </c>
      <c r="EO59">
        <v>-6.7000000000000004E-2</v>
      </c>
      <c r="EP59">
        <v>0</v>
      </c>
      <c r="EQ59">
        <v>0</v>
      </c>
      <c r="ER59">
        <v>0</v>
      </c>
      <c r="ES59">
        <v>-1</v>
      </c>
      <c r="ET59">
        <v>-1</v>
      </c>
      <c r="EU59">
        <v>-1</v>
      </c>
      <c r="EV59">
        <v>-1</v>
      </c>
      <c r="EW59">
        <v>1413.7</v>
      </c>
      <c r="EX59">
        <v>1413.4</v>
      </c>
      <c r="EY59">
        <v>2</v>
      </c>
      <c r="EZ59">
        <v>505.25</v>
      </c>
      <c r="FA59">
        <v>465.74700000000001</v>
      </c>
      <c r="FB59">
        <v>36.953600000000002</v>
      </c>
      <c r="FC59">
        <v>33.844499999999996</v>
      </c>
      <c r="FD59">
        <v>30.0001</v>
      </c>
      <c r="FE59">
        <v>33.570900000000002</v>
      </c>
      <c r="FF59">
        <v>33.517600000000002</v>
      </c>
      <c r="FG59">
        <v>43.686100000000003</v>
      </c>
      <c r="FH59">
        <v>0</v>
      </c>
      <c r="FI59">
        <v>100</v>
      </c>
      <c r="FJ59">
        <v>-999.9</v>
      </c>
      <c r="FK59">
        <v>917.13599999999997</v>
      </c>
      <c r="FL59">
        <v>15.446400000000001</v>
      </c>
      <c r="FM59">
        <v>101.437</v>
      </c>
      <c r="FN59">
        <v>100.843</v>
      </c>
    </row>
    <row r="60" spans="1:170" x14ac:dyDescent="0.25">
      <c r="A60">
        <v>44</v>
      </c>
      <c r="B60">
        <v>1603836948.5999999</v>
      </c>
      <c r="C60">
        <v>4784.5999999046298</v>
      </c>
      <c r="D60" t="s">
        <v>465</v>
      </c>
      <c r="E60" t="s">
        <v>466</v>
      </c>
      <c r="F60" t="s">
        <v>286</v>
      </c>
      <c r="G60" t="s">
        <v>287</v>
      </c>
      <c r="H60">
        <v>1603836940.5999999</v>
      </c>
      <c r="I60">
        <f t="shared" si="0"/>
        <v>2.5430246267492402E-3</v>
      </c>
      <c r="J60">
        <f t="shared" si="1"/>
        <v>13.820575793993845</v>
      </c>
      <c r="K60">
        <f t="shared" si="2"/>
        <v>1199.51548387097</v>
      </c>
      <c r="L60">
        <f t="shared" si="3"/>
        <v>688.25979527278525</v>
      </c>
      <c r="M60">
        <f t="shared" si="4"/>
        <v>70.019294819650881</v>
      </c>
      <c r="N60">
        <f t="shared" si="5"/>
        <v>122.03128656179793</v>
      </c>
      <c r="O60">
        <f t="shared" si="6"/>
        <v>5.1181670597664285E-2</v>
      </c>
      <c r="P60">
        <f t="shared" si="7"/>
        <v>2.9581010570874406</v>
      </c>
      <c r="Q60">
        <f t="shared" si="8"/>
        <v>5.0694747512232165E-2</v>
      </c>
      <c r="R60">
        <f t="shared" si="9"/>
        <v>3.1727579111707385E-2</v>
      </c>
      <c r="S60">
        <f t="shared" si="10"/>
        <v>214.77116064176982</v>
      </c>
      <c r="T60">
        <f t="shared" si="11"/>
        <v>38.783496816589242</v>
      </c>
      <c r="U60">
        <f t="shared" si="12"/>
        <v>37.433061290322598</v>
      </c>
      <c r="V60">
        <f t="shared" si="13"/>
        <v>6.4554491749300116</v>
      </c>
      <c r="W60">
        <f t="shared" si="14"/>
        <v>23.090889280808881</v>
      </c>
      <c r="X60">
        <f t="shared" si="15"/>
        <v>1.5529932710401435</v>
      </c>
      <c r="Y60">
        <f t="shared" si="16"/>
        <v>6.7255671799996675</v>
      </c>
      <c r="Z60">
        <f t="shared" si="17"/>
        <v>4.9024559038898676</v>
      </c>
      <c r="AA60">
        <f t="shared" si="18"/>
        <v>-112.14738603964149</v>
      </c>
      <c r="AB60">
        <f t="shared" si="19"/>
        <v>120.46697695129654</v>
      </c>
      <c r="AC60">
        <f t="shared" si="20"/>
        <v>9.7736091809000207</v>
      </c>
      <c r="AD60">
        <f t="shared" si="21"/>
        <v>232.86436073432492</v>
      </c>
      <c r="AE60">
        <v>0</v>
      </c>
      <c r="AF60">
        <v>0</v>
      </c>
      <c r="AG60">
        <f t="shared" si="22"/>
        <v>1</v>
      </c>
      <c r="AH60">
        <f t="shared" si="23"/>
        <v>0</v>
      </c>
      <c r="AI60">
        <f t="shared" si="24"/>
        <v>51810.289823320891</v>
      </c>
      <c r="AJ60" t="s">
        <v>288</v>
      </c>
      <c r="AK60">
        <v>715.47692307692296</v>
      </c>
      <c r="AL60">
        <v>3262.08</v>
      </c>
      <c r="AM60">
        <f t="shared" si="25"/>
        <v>2546.603076923077</v>
      </c>
      <c r="AN60">
        <f t="shared" si="26"/>
        <v>0.78066849277855754</v>
      </c>
      <c r="AO60">
        <v>-0.57774747981622299</v>
      </c>
      <c r="AP60" t="s">
        <v>467</v>
      </c>
      <c r="AQ60">
        <v>1131.655</v>
      </c>
      <c r="AR60">
        <v>1354.34</v>
      </c>
      <c r="AS60">
        <f t="shared" si="27"/>
        <v>0.16442326151483377</v>
      </c>
      <c r="AT60">
        <v>0.5</v>
      </c>
      <c r="AU60">
        <f t="shared" si="28"/>
        <v>1095.9004749406554</v>
      </c>
      <c r="AV60">
        <f t="shared" si="29"/>
        <v>13.820575793993845</v>
      </c>
      <c r="AW60">
        <f t="shared" si="30"/>
        <v>90.095765192698963</v>
      </c>
      <c r="AX60">
        <f t="shared" si="31"/>
        <v>0.41039177754478195</v>
      </c>
      <c r="AY60">
        <f t="shared" si="32"/>
        <v>1.3138349332853202E-2</v>
      </c>
      <c r="AZ60">
        <f t="shared" si="33"/>
        <v>1.4086123130085504</v>
      </c>
      <c r="BA60" t="s">
        <v>468</v>
      </c>
      <c r="BB60">
        <v>798.53</v>
      </c>
      <c r="BC60">
        <f t="shared" si="34"/>
        <v>555.80999999999995</v>
      </c>
      <c r="BD60">
        <f t="shared" si="35"/>
        <v>0.40064950252784221</v>
      </c>
      <c r="BE60">
        <f t="shared" si="36"/>
        <v>0.77438655598627992</v>
      </c>
      <c r="BF60">
        <f t="shared" si="37"/>
        <v>0.34856451725541276</v>
      </c>
      <c r="BG60">
        <f t="shared" si="38"/>
        <v>0.74913127109899647</v>
      </c>
      <c r="BH60">
        <f t="shared" si="39"/>
        <v>1300.0183870967701</v>
      </c>
      <c r="BI60">
        <f t="shared" si="40"/>
        <v>1095.9004749406554</v>
      </c>
      <c r="BJ60">
        <f t="shared" si="41"/>
        <v>0.84298844217737923</v>
      </c>
      <c r="BK60">
        <f t="shared" si="42"/>
        <v>0.19597688435475857</v>
      </c>
      <c r="BL60">
        <v>6</v>
      </c>
      <c r="BM60">
        <v>0.5</v>
      </c>
      <c r="BN60" t="s">
        <v>291</v>
      </c>
      <c r="BO60">
        <v>2</v>
      </c>
      <c r="BP60">
        <v>1603836940.5999999</v>
      </c>
      <c r="BQ60">
        <v>1199.51548387097</v>
      </c>
      <c r="BR60">
        <v>1219.7603225806499</v>
      </c>
      <c r="BS60">
        <v>15.2652612903226</v>
      </c>
      <c r="BT60">
        <v>12.260264516129</v>
      </c>
      <c r="BU60">
        <v>1197</v>
      </c>
      <c r="BV60">
        <v>15.332261290322601</v>
      </c>
      <c r="BW60">
        <v>500.00812903225801</v>
      </c>
      <c r="BX60">
        <v>101.63383870967699</v>
      </c>
      <c r="BY60">
        <v>9.9976487096774203E-2</v>
      </c>
      <c r="BZ60">
        <v>38.188448387096798</v>
      </c>
      <c r="CA60">
        <v>37.433061290322598</v>
      </c>
      <c r="CB60">
        <v>999.9</v>
      </c>
      <c r="CC60">
        <v>0</v>
      </c>
      <c r="CD60">
        <v>0</v>
      </c>
      <c r="CE60">
        <v>10000.2806451613</v>
      </c>
      <c r="CF60">
        <v>0</v>
      </c>
      <c r="CG60">
        <v>943.79412903225796</v>
      </c>
      <c r="CH60">
        <v>1300.0183870967701</v>
      </c>
      <c r="CI60">
        <v>0.90000058064516197</v>
      </c>
      <c r="CJ60">
        <v>9.9999419354838706E-2</v>
      </c>
      <c r="CK60">
        <v>0</v>
      </c>
      <c r="CL60">
        <v>1131.70806451613</v>
      </c>
      <c r="CM60">
        <v>4.9997499999999997</v>
      </c>
      <c r="CN60">
        <v>14478.9032258065</v>
      </c>
      <c r="CO60">
        <v>11305.2322580645</v>
      </c>
      <c r="CP60">
        <v>46.75</v>
      </c>
      <c r="CQ60">
        <v>48.884999999999998</v>
      </c>
      <c r="CR60">
        <v>47.436999999999998</v>
      </c>
      <c r="CS60">
        <v>48.811999999999998</v>
      </c>
      <c r="CT60">
        <v>48.936999999999998</v>
      </c>
      <c r="CU60">
        <v>1165.5174193548401</v>
      </c>
      <c r="CV60">
        <v>129.500967741935</v>
      </c>
      <c r="CW60">
        <v>0</v>
      </c>
      <c r="CX60">
        <v>120</v>
      </c>
      <c r="CY60">
        <v>0</v>
      </c>
      <c r="CZ60">
        <v>1131.655</v>
      </c>
      <c r="DA60">
        <v>-8.5767521622927596</v>
      </c>
      <c r="DB60">
        <v>-104.796581217038</v>
      </c>
      <c r="DC60">
        <v>14477.634615384601</v>
      </c>
      <c r="DD60">
        <v>15</v>
      </c>
      <c r="DE60">
        <v>0</v>
      </c>
      <c r="DF60" t="s">
        <v>292</v>
      </c>
      <c r="DG60">
        <v>1603752008</v>
      </c>
      <c r="DH60">
        <v>1603752025.5</v>
      </c>
      <c r="DI60">
        <v>0</v>
      </c>
      <c r="DJ60">
        <v>-1.7000000000000001E-2</v>
      </c>
      <c r="DK60">
        <v>-5.0000000000000001E-3</v>
      </c>
      <c r="DL60">
        <v>2.5150000000000001</v>
      </c>
      <c r="DM60">
        <v>-6.7000000000000004E-2</v>
      </c>
      <c r="DN60">
        <v>400</v>
      </c>
      <c r="DO60">
        <v>4</v>
      </c>
      <c r="DP60">
        <v>0.27</v>
      </c>
      <c r="DQ60">
        <v>0.02</v>
      </c>
      <c r="DR60">
        <v>13.8464266936253</v>
      </c>
      <c r="DS60">
        <v>-1.09744710305716</v>
      </c>
      <c r="DT60">
        <v>0.109624468901274</v>
      </c>
      <c r="DU60">
        <v>0</v>
      </c>
      <c r="DV60">
        <v>-20.262161290322599</v>
      </c>
      <c r="DW60">
        <v>1.35577741935485</v>
      </c>
      <c r="DX60">
        <v>0.13060507246341399</v>
      </c>
      <c r="DY60">
        <v>0</v>
      </c>
      <c r="DZ60">
        <v>3.0061203225806401</v>
      </c>
      <c r="EA60">
        <v>-0.13051403225807101</v>
      </c>
      <c r="EB60">
        <v>9.7621991453773604E-3</v>
      </c>
      <c r="EC60">
        <v>1</v>
      </c>
      <c r="ED60">
        <v>1</v>
      </c>
      <c r="EE60">
        <v>3</v>
      </c>
      <c r="EF60" t="s">
        <v>298</v>
      </c>
      <c r="EG60">
        <v>100</v>
      </c>
      <c r="EH60">
        <v>100</v>
      </c>
      <c r="EI60">
        <v>2.52</v>
      </c>
      <c r="EJ60">
        <v>-6.7000000000000004E-2</v>
      </c>
      <c r="EK60">
        <v>2.5150000000000001</v>
      </c>
      <c r="EL60">
        <v>0</v>
      </c>
      <c r="EM60">
        <v>0</v>
      </c>
      <c r="EN60">
        <v>0</v>
      </c>
      <c r="EO60">
        <v>-6.7000000000000004E-2</v>
      </c>
      <c r="EP60">
        <v>0</v>
      </c>
      <c r="EQ60">
        <v>0</v>
      </c>
      <c r="ER60">
        <v>0</v>
      </c>
      <c r="ES60">
        <v>-1</v>
      </c>
      <c r="ET60">
        <v>-1</v>
      </c>
      <c r="EU60">
        <v>-1</v>
      </c>
      <c r="EV60">
        <v>-1</v>
      </c>
      <c r="EW60">
        <v>1415.7</v>
      </c>
      <c r="EX60">
        <v>1415.4</v>
      </c>
      <c r="EY60">
        <v>2</v>
      </c>
      <c r="EZ60">
        <v>505.041</v>
      </c>
      <c r="FA60">
        <v>466.81799999999998</v>
      </c>
      <c r="FB60">
        <v>36.977499999999999</v>
      </c>
      <c r="FC60">
        <v>33.832599999999999</v>
      </c>
      <c r="FD60">
        <v>29.9999</v>
      </c>
      <c r="FE60">
        <v>33.565199999999997</v>
      </c>
      <c r="FF60">
        <v>33.511600000000001</v>
      </c>
      <c r="FG60">
        <v>54.602499999999999</v>
      </c>
      <c r="FH60">
        <v>0</v>
      </c>
      <c r="FI60">
        <v>100</v>
      </c>
      <c r="FJ60">
        <v>-999.9</v>
      </c>
      <c r="FK60">
        <v>1220.03</v>
      </c>
      <c r="FL60">
        <v>15.3736</v>
      </c>
      <c r="FM60">
        <v>101.44199999999999</v>
      </c>
      <c r="FN60">
        <v>100.849</v>
      </c>
    </row>
    <row r="61" spans="1:170" x14ac:dyDescent="0.25">
      <c r="A61">
        <v>45</v>
      </c>
      <c r="B61">
        <v>1603837069.0999999</v>
      </c>
      <c r="C61">
        <v>4905.0999999046298</v>
      </c>
      <c r="D61" t="s">
        <v>469</v>
      </c>
      <c r="E61" t="s">
        <v>470</v>
      </c>
      <c r="F61" t="s">
        <v>286</v>
      </c>
      <c r="G61" t="s">
        <v>287</v>
      </c>
      <c r="H61">
        <v>1603837061.0999999</v>
      </c>
      <c r="I61">
        <f t="shared" si="0"/>
        <v>2.3708646278284857E-3</v>
      </c>
      <c r="J61">
        <f t="shared" si="1"/>
        <v>14.380264388808419</v>
      </c>
      <c r="K61">
        <f t="shared" si="2"/>
        <v>1399.6474193548399</v>
      </c>
      <c r="L61">
        <f t="shared" si="3"/>
        <v>821.08766725313387</v>
      </c>
      <c r="M61">
        <f t="shared" si="4"/>
        <v>83.533727997647773</v>
      </c>
      <c r="N61">
        <f t="shared" si="5"/>
        <v>142.39376802739406</v>
      </c>
      <c r="O61">
        <f t="shared" si="6"/>
        <v>4.740723698834013E-2</v>
      </c>
      <c r="P61">
        <f t="shared" si="7"/>
        <v>2.9573244642031269</v>
      </c>
      <c r="Q61">
        <f t="shared" si="8"/>
        <v>4.6989057661045087E-2</v>
      </c>
      <c r="R61">
        <f t="shared" si="9"/>
        <v>2.9405425212028827E-2</v>
      </c>
      <c r="S61">
        <f t="shared" si="10"/>
        <v>214.76829217773957</v>
      </c>
      <c r="T61">
        <f t="shared" si="11"/>
        <v>38.864721342487726</v>
      </c>
      <c r="U61">
        <f t="shared" si="12"/>
        <v>37.466641935483899</v>
      </c>
      <c r="V61">
        <f t="shared" si="13"/>
        <v>6.4672540815042066</v>
      </c>
      <c r="W61">
        <f t="shared" si="14"/>
        <v>22.792866440872682</v>
      </c>
      <c r="X61">
        <f t="shared" si="15"/>
        <v>1.5360284926486441</v>
      </c>
      <c r="Y61">
        <f t="shared" si="16"/>
        <v>6.7390755639852431</v>
      </c>
      <c r="Z61">
        <f t="shared" si="17"/>
        <v>4.9312255888555629</v>
      </c>
      <c r="AA61">
        <f t="shared" si="18"/>
        <v>-104.55513008723622</v>
      </c>
      <c r="AB61">
        <f t="shared" si="19"/>
        <v>120.99337411719195</v>
      </c>
      <c r="AC61">
        <f t="shared" si="20"/>
        <v>9.8222430125204205</v>
      </c>
      <c r="AD61">
        <f t="shared" si="21"/>
        <v>241.02877922021571</v>
      </c>
      <c r="AE61">
        <v>0</v>
      </c>
      <c r="AF61">
        <v>0</v>
      </c>
      <c r="AG61">
        <f t="shared" si="22"/>
        <v>1</v>
      </c>
      <c r="AH61">
        <f t="shared" si="23"/>
        <v>0</v>
      </c>
      <c r="AI61">
        <f t="shared" si="24"/>
        <v>51782.265999285875</v>
      </c>
      <c r="AJ61" t="s">
        <v>288</v>
      </c>
      <c r="AK61">
        <v>715.47692307692296</v>
      </c>
      <c r="AL61">
        <v>3262.08</v>
      </c>
      <c r="AM61">
        <f t="shared" si="25"/>
        <v>2546.603076923077</v>
      </c>
      <c r="AN61">
        <f t="shared" si="26"/>
        <v>0.78066849277855754</v>
      </c>
      <c r="AO61">
        <v>-0.57774747981622299</v>
      </c>
      <c r="AP61" t="s">
        <v>471</v>
      </c>
      <c r="AQ61">
        <v>1128.4096153846201</v>
      </c>
      <c r="AR61">
        <v>1349.82</v>
      </c>
      <c r="AS61">
        <f t="shared" si="27"/>
        <v>0.16402956291607762</v>
      </c>
      <c r="AT61">
        <v>0.5</v>
      </c>
      <c r="AU61">
        <f t="shared" si="28"/>
        <v>1095.887013650309</v>
      </c>
      <c r="AV61">
        <f t="shared" si="29"/>
        <v>14.380264388808419</v>
      </c>
      <c r="AW61">
        <f t="shared" si="30"/>
        <v>89.878933927232879</v>
      </c>
      <c r="AX61">
        <f t="shared" si="31"/>
        <v>0.41107703249322125</v>
      </c>
      <c r="AY61">
        <f t="shared" si="32"/>
        <v>1.3649228143329067E-2</v>
      </c>
      <c r="AZ61">
        <f t="shared" si="33"/>
        <v>1.4166777792594569</v>
      </c>
      <c r="BA61" t="s">
        <v>472</v>
      </c>
      <c r="BB61">
        <v>794.94</v>
      </c>
      <c r="BC61">
        <f t="shared" si="34"/>
        <v>554.87999999999988</v>
      </c>
      <c r="BD61">
        <f t="shared" si="35"/>
        <v>0.39902390537662175</v>
      </c>
      <c r="BE61">
        <f t="shared" si="36"/>
        <v>0.77509180670736155</v>
      </c>
      <c r="BF61">
        <f t="shared" si="37"/>
        <v>0.34903886031096221</v>
      </c>
      <c r="BG61">
        <f t="shared" si="38"/>
        <v>0.75090618452816782</v>
      </c>
      <c r="BH61">
        <f t="shared" si="39"/>
        <v>1300.0025806451599</v>
      </c>
      <c r="BI61">
        <f t="shared" si="40"/>
        <v>1095.887013650309</v>
      </c>
      <c r="BJ61">
        <f t="shared" si="41"/>
        <v>0.84298833707425924</v>
      </c>
      <c r="BK61">
        <f t="shared" si="42"/>
        <v>0.19597667414851844</v>
      </c>
      <c r="BL61">
        <v>6</v>
      </c>
      <c r="BM61">
        <v>0.5</v>
      </c>
      <c r="BN61" t="s">
        <v>291</v>
      </c>
      <c r="BO61">
        <v>2</v>
      </c>
      <c r="BP61">
        <v>1603837061.0999999</v>
      </c>
      <c r="BQ61">
        <v>1399.6474193548399</v>
      </c>
      <c r="BR61">
        <v>1420.88516129032</v>
      </c>
      <c r="BS61">
        <v>15.098261290322601</v>
      </c>
      <c r="BT61">
        <v>12.296261290322599</v>
      </c>
      <c r="BU61">
        <v>1397.13258064516</v>
      </c>
      <c r="BV61">
        <v>15.165261290322601</v>
      </c>
      <c r="BW61">
        <v>500.01470967741898</v>
      </c>
      <c r="BX61">
        <v>101.635419354839</v>
      </c>
      <c r="BY61">
        <v>0.10003634516128999</v>
      </c>
      <c r="BZ61">
        <v>38.225529032258102</v>
      </c>
      <c r="CA61">
        <v>37.466641935483899</v>
      </c>
      <c r="CB61">
        <v>999.9</v>
      </c>
      <c r="CC61">
        <v>0</v>
      </c>
      <c r="CD61">
        <v>0</v>
      </c>
      <c r="CE61">
        <v>9995.7209677419305</v>
      </c>
      <c r="CF61">
        <v>0</v>
      </c>
      <c r="CG61">
        <v>951.18503225806501</v>
      </c>
      <c r="CH61">
        <v>1300.0025806451599</v>
      </c>
      <c r="CI61">
        <v>0.90000367741935505</v>
      </c>
      <c r="CJ61">
        <v>9.9996322580645197E-2</v>
      </c>
      <c r="CK61">
        <v>0</v>
      </c>
      <c r="CL61">
        <v>1128.5058064516099</v>
      </c>
      <c r="CM61">
        <v>4.9997499999999997</v>
      </c>
      <c r="CN61">
        <v>14451.8548387097</v>
      </c>
      <c r="CO61">
        <v>11305.1129032258</v>
      </c>
      <c r="CP61">
        <v>46.866870967741903</v>
      </c>
      <c r="CQ61">
        <v>48.936999999999998</v>
      </c>
      <c r="CR61">
        <v>47.549935483870897</v>
      </c>
      <c r="CS61">
        <v>48.929000000000002</v>
      </c>
      <c r="CT61">
        <v>49.05</v>
      </c>
      <c r="CU61">
        <v>1165.50774193548</v>
      </c>
      <c r="CV61">
        <v>129.494838709677</v>
      </c>
      <c r="CW61">
        <v>0</v>
      </c>
      <c r="CX61">
        <v>120.10000014305101</v>
      </c>
      <c r="CY61">
        <v>0</v>
      </c>
      <c r="CZ61">
        <v>1128.4096153846201</v>
      </c>
      <c r="DA61">
        <v>-6.7230769215510602</v>
      </c>
      <c r="DB61">
        <v>-88.252991525200201</v>
      </c>
      <c r="DC61">
        <v>14450.746153846199</v>
      </c>
      <c r="DD61">
        <v>15</v>
      </c>
      <c r="DE61">
        <v>0</v>
      </c>
      <c r="DF61" t="s">
        <v>292</v>
      </c>
      <c r="DG61">
        <v>1603752008</v>
      </c>
      <c r="DH61">
        <v>1603752025.5</v>
      </c>
      <c r="DI61">
        <v>0</v>
      </c>
      <c r="DJ61">
        <v>-1.7000000000000001E-2</v>
      </c>
      <c r="DK61">
        <v>-5.0000000000000001E-3</v>
      </c>
      <c r="DL61">
        <v>2.5150000000000001</v>
      </c>
      <c r="DM61">
        <v>-6.7000000000000004E-2</v>
      </c>
      <c r="DN61">
        <v>400</v>
      </c>
      <c r="DO61">
        <v>4</v>
      </c>
      <c r="DP61">
        <v>0.27</v>
      </c>
      <c r="DQ61">
        <v>0.02</v>
      </c>
      <c r="DR61">
        <v>14.374395981057001</v>
      </c>
      <c r="DS61">
        <v>0.76122303020673998</v>
      </c>
      <c r="DT61">
        <v>8.4336567320707406E-2</v>
      </c>
      <c r="DU61">
        <v>0</v>
      </c>
      <c r="DV61">
        <v>-21.237580645161302</v>
      </c>
      <c r="DW61">
        <v>-0.91696451612894203</v>
      </c>
      <c r="DX61">
        <v>0.10301487339952101</v>
      </c>
      <c r="DY61">
        <v>0</v>
      </c>
      <c r="DZ61">
        <v>2.8020025806451598</v>
      </c>
      <c r="EA61">
        <v>-4.3585161290338299E-2</v>
      </c>
      <c r="EB61">
        <v>3.34645596621544E-3</v>
      </c>
      <c r="EC61">
        <v>1</v>
      </c>
      <c r="ED61">
        <v>1</v>
      </c>
      <c r="EE61">
        <v>3</v>
      </c>
      <c r="EF61" t="s">
        <v>298</v>
      </c>
      <c r="EG61">
        <v>100</v>
      </c>
      <c r="EH61">
        <v>100</v>
      </c>
      <c r="EI61">
        <v>2.5099999999999998</v>
      </c>
      <c r="EJ61">
        <v>-6.7000000000000004E-2</v>
      </c>
      <c r="EK61">
        <v>2.5150000000000001</v>
      </c>
      <c r="EL61">
        <v>0</v>
      </c>
      <c r="EM61">
        <v>0</v>
      </c>
      <c r="EN61">
        <v>0</v>
      </c>
      <c r="EO61">
        <v>-6.7000000000000004E-2</v>
      </c>
      <c r="EP61">
        <v>0</v>
      </c>
      <c r="EQ61">
        <v>0</v>
      </c>
      <c r="ER61">
        <v>0</v>
      </c>
      <c r="ES61">
        <v>-1</v>
      </c>
      <c r="ET61">
        <v>-1</v>
      </c>
      <c r="EU61">
        <v>-1</v>
      </c>
      <c r="EV61">
        <v>-1</v>
      </c>
      <c r="EW61">
        <v>1417.7</v>
      </c>
      <c r="EX61">
        <v>1417.4</v>
      </c>
      <c r="EY61">
        <v>2</v>
      </c>
      <c r="EZ61">
        <v>504.91300000000001</v>
      </c>
      <c r="FA61">
        <v>467.49</v>
      </c>
      <c r="FB61">
        <v>36.995800000000003</v>
      </c>
      <c r="FC61">
        <v>33.796100000000003</v>
      </c>
      <c r="FD61">
        <v>30.0001</v>
      </c>
      <c r="FE61">
        <v>33.537500000000001</v>
      </c>
      <c r="FF61">
        <v>33.485199999999999</v>
      </c>
      <c r="FG61">
        <v>61.4651</v>
      </c>
      <c r="FH61">
        <v>0</v>
      </c>
      <c r="FI61">
        <v>100</v>
      </c>
      <c r="FJ61">
        <v>-999.9</v>
      </c>
      <c r="FK61">
        <v>1421.05</v>
      </c>
      <c r="FL61">
        <v>15.180300000000001</v>
      </c>
      <c r="FM61">
        <v>101.443</v>
      </c>
      <c r="FN61">
        <v>100.854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2020-10-27T15:22:26Z</dcterms:created>
  <dcterms:modified xsi:type="dcterms:W3CDTF">2021-05-04T23:02:58Z</dcterms:modified>
</cp:coreProperties>
</file>