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9FCF0289-833F-4593-8D0E-009107DC1C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I31" i="1"/>
  <c r="S31" i="1" s="1"/>
  <c r="BH31" i="1"/>
  <c r="BG31" i="1"/>
  <c r="BF31" i="1"/>
  <c r="BE31" i="1"/>
  <c r="BD31" i="1"/>
  <c r="BC31" i="1"/>
  <c r="AX31" i="1" s="1"/>
  <c r="AZ31" i="1"/>
  <c r="AU31" i="1"/>
  <c r="AS31" i="1"/>
  <c r="AW31" i="1" s="1"/>
  <c r="AM31" i="1"/>
  <c r="AN31" i="1" s="1"/>
  <c r="AI31" i="1"/>
  <c r="AG31" i="1"/>
  <c r="K31" i="1" s="1"/>
  <c r="Y31" i="1"/>
  <c r="X31" i="1"/>
  <c r="W31" i="1"/>
  <c r="P31" i="1"/>
  <c r="N31" i="1"/>
  <c r="BK30" i="1"/>
  <c r="BJ30" i="1"/>
  <c r="BI30" i="1"/>
  <c r="BH30" i="1"/>
  <c r="BG30" i="1"/>
  <c r="BF30" i="1"/>
  <c r="BE30" i="1"/>
  <c r="BD30" i="1"/>
  <c r="BC30" i="1"/>
  <c r="AZ30" i="1"/>
  <c r="AX30" i="1"/>
  <c r="AS30" i="1"/>
  <c r="AM30" i="1"/>
  <c r="AN30" i="1" s="1"/>
  <c r="AI30" i="1"/>
  <c r="AG30" i="1" s="1"/>
  <c r="Y30" i="1"/>
  <c r="X30" i="1"/>
  <c r="W30" i="1" s="1"/>
  <c r="P30" i="1"/>
  <c r="BK29" i="1"/>
  <c r="BJ29" i="1"/>
  <c r="BH29" i="1"/>
  <c r="BG29" i="1"/>
  <c r="BF29" i="1"/>
  <c r="BE29" i="1"/>
  <c r="BD29" i="1"/>
  <c r="BC29" i="1"/>
  <c r="AX29" i="1" s="1"/>
  <c r="AZ29" i="1"/>
  <c r="AS29" i="1"/>
  <c r="AN29" i="1"/>
  <c r="AM29" i="1"/>
  <c r="AI29" i="1"/>
  <c r="AG29" i="1"/>
  <c r="I29" i="1" s="1"/>
  <c r="AA29" i="1" s="1"/>
  <c r="Y29" i="1"/>
  <c r="X29" i="1"/>
  <c r="W29" i="1"/>
  <c r="P29" i="1"/>
  <c r="K29" i="1"/>
  <c r="J29" i="1"/>
  <c r="AV29" i="1" s="1"/>
  <c r="BK28" i="1"/>
  <c r="BJ28" i="1"/>
  <c r="BH28" i="1"/>
  <c r="BI28" i="1" s="1"/>
  <c r="S28" i="1" s="1"/>
  <c r="BG28" i="1"/>
  <c r="BF28" i="1"/>
  <c r="BE28" i="1"/>
  <c r="BD28" i="1"/>
  <c r="BC28" i="1"/>
  <c r="AX28" i="1" s="1"/>
  <c r="AZ28" i="1"/>
  <c r="AU28" i="1"/>
  <c r="AW28" i="1" s="1"/>
  <c r="AS28" i="1"/>
  <c r="AN28" i="1"/>
  <c r="AM28" i="1"/>
  <c r="AI28" i="1"/>
  <c r="AG28" i="1"/>
  <c r="Y28" i="1"/>
  <c r="X28" i="1"/>
  <c r="W28" i="1"/>
  <c r="P28" i="1"/>
  <c r="N28" i="1"/>
  <c r="BK27" i="1"/>
  <c r="BJ27" i="1"/>
  <c r="BI27" i="1"/>
  <c r="BH27" i="1"/>
  <c r="BG27" i="1"/>
  <c r="BF27" i="1"/>
  <c r="BE27" i="1"/>
  <c r="BD27" i="1"/>
  <c r="BC27" i="1"/>
  <c r="AZ27" i="1"/>
  <c r="AX27" i="1"/>
  <c r="AS27" i="1"/>
  <c r="AM27" i="1"/>
  <c r="AN27" i="1" s="1"/>
  <c r="AI27" i="1"/>
  <c r="AG27" i="1" s="1"/>
  <c r="J27" i="1" s="1"/>
  <c r="AV27" i="1" s="1"/>
  <c r="AH27" i="1"/>
  <c r="Y27" i="1"/>
  <c r="X27" i="1"/>
  <c r="W27" i="1" s="1"/>
  <c r="P27" i="1"/>
  <c r="I27" i="1"/>
  <c r="AA27" i="1" s="1"/>
  <c r="BK26" i="1"/>
  <c r="BJ26" i="1"/>
  <c r="BH26" i="1"/>
  <c r="BI26" i="1" s="1"/>
  <c r="S26" i="1" s="1"/>
  <c r="BG26" i="1"/>
  <c r="BF26" i="1"/>
  <c r="BE26" i="1"/>
  <c r="BD26" i="1"/>
  <c r="BC26" i="1"/>
  <c r="AX26" i="1" s="1"/>
  <c r="AZ26" i="1"/>
  <c r="AS26" i="1"/>
  <c r="AN26" i="1"/>
  <c r="AM26" i="1"/>
  <c r="AI26" i="1"/>
  <c r="AG26" i="1" s="1"/>
  <c r="Y26" i="1"/>
  <c r="X26" i="1"/>
  <c r="W26" i="1" s="1"/>
  <c r="P26" i="1"/>
  <c r="K26" i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N25" i="1"/>
  <c r="AM25" i="1"/>
  <c r="AI25" i="1"/>
  <c r="AH25" i="1"/>
  <c r="AG25" i="1"/>
  <c r="Y25" i="1"/>
  <c r="X25" i="1"/>
  <c r="W25" i="1"/>
  <c r="P25" i="1"/>
  <c r="N25" i="1"/>
  <c r="BK24" i="1"/>
  <c r="BJ24" i="1"/>
  <c r="BI24" i="1"/>
  <c r="AU24" i="1" s="1"/>
  <c r="BH24" i="1"/>
  <c r="BG24" i="1"/>
  <c r="BF24" i="1"/>
  <c r="BE24" i="1"/>
  <c r="BD24" i="1"/>
  <c r="BC24" i="1"/>
  <c r="AX24" i="1" s="1"/>
  <c r="AZ24" i="1"/>
  <c r="AS24" i="1"/>
  <c r="AW24" i="1" s="1"/>
  <c r="AM24" i="1"/>
  <c r="AN24" i="1" s="1"/>
  <c r="AI24" i="1"/>
  <c r="AG24" i="1" s="1"/>
  <c r="J24" i="1" s="1"/>
  <c r="AV24" i="1" s="1"/>
  <c r="AY24" i="1" s="1"/>
  <c r="Y24" i="1"/>
  <c r="W24" i="1" s="1"/>
  <c r="X24" i="1"/>
  <c r="S24" i="1"/>
  <c r="P24" i="1"/>
  <c r="BK23" i="1"/>
  <c r="BJ23" i="1"/>
  <c r="BI23" i="1"/>
  <c r="S23" i="1" s="1"/>
  <c r="BH23" i="1"/>
  <c r="BG23" i="1"/>
  <c r="BF23" i="1"/>
  <c r="BE23" i="1"/>
  <c r="BD23" i="1"/>
  <c r="BC23" i="1"/>
  <c r="AX23" i="1" s="1"/>
  <c r="AZ23" i="1"/>
  <c r="AU23" i="1"/>
  <c r="AS23" i="1"/>
  <c r="AW23" i="1" s="1"/>
  <c r="AM23" i="1"/>
  <c r="AN23" i="1" s="1"/>
  <c r="AI23" i="1"/>
  <c r="AG23" i="1" s="1"/>
  <c r="Y23" i="1"/>
  <c r="W23" i="1" s="1"/>
  <c r="X23" i="1"/>
  <c r="P23" i="1"/>
  <c r="N23" i="1"/>
  <c r="I23" i="1"/>
  <c r="AA23" i="1" s="1"/>
  <c r="BK22" i="1"/>
  <c r="BJ22" i="1"/>
  <c r="BH22" i="1"/>
  <c r="BI22" i="1" s="1"/>
  <c r="BG22" i="1"/>
  <c r="BF22" i="1"/>
  <c r="BE22" i="1"/>
  <c r="BD22" i="1"/>
  <c r="BC22" i="1"/>
  <c r="AZ22" i="1"/>
  <c r="AX22" i="1"/>
  <c r="AS22" i="1"/>
  <c r="AM22" i="1"/>
  <c r="AN22" i="1" s="1"/>
  <c r="AI22" i="1"/>
  <c r="AG22" i="1" s="1"/>
  <c r="Y22" i="1"/>
  <c r="X22" i="1"/>
  <c r="W22" i="1"/>
  <c r="P22" i="1"/>
  <c r="BK21" i="1"/>
  <c r="BJ21" i="1"/>
  <c r="BH21" i="1"/>
  <c r="BG21" i="1"/>
  <c r="BF21" i="1"/>
  <c r="BE21" i="1"/>
  <c r="BD21" i="1"/>
  <c r="BC21" i="1"/>
  <c r="AX21" i="1" s="1"/>
  <c r="AZ21" i="1"/>
  <c r="AS21" i="1"/>
  <c r="AM21" i="1"/>
  <c r="AN21" i="1" s="1"/>
  <c r="AI21" i="1"/>
  <c r="AG21" i="1"/>
  <c r="K21" i="1" s="1"/>
  <c r="Y21" i="1"/>
  <c r="X21" i="1"/>
  <c r="W21" i="1"/>
  <c r="P21" i="1"/>
  <c r="J21" i="1"/>
  <c r="AV21" i="1" s="1"/>
  <c r="BK20" i="1"/>
  <c r="BJ20" i="1"/>
  <c r="BH20" i="1"/>
  <c r="BI20" i="1" s="1"/>
  <c r="S20" i="1" s="1"/>
  <c r="BG20" i="1"/>
  <c r="BF20" i="1"/>
  <c r="BE20" i="1"/>
  <c r="BD20" i="1"/>
  <c r="BC20" i="1"/>
  <c r="AZ20" i="1"/>
  <c r="AX20" i="1"/>
  <c r="AU20" i="1"/>
  <c r="AW20" i="1" s="1"/>
  <c r="AS20" i="1"/>
  <c r="AM20" i="1"/>
  <c r="AN20" i="1" s="1"/>
  <c r="AI20" i="1"/>
  <c r="AG20" i="1"/>
  <c r="N20" i="1" s="1"/>
  <c r="Y20" i="1"/>
  <c r="X20" i="1"/>
  <c r="W20" i="1"/>
  <c r="P20" i="1"/>
  <c r="J20" i="1"/>
  <c r="AV20" i="1" s="1"/>
  <c r="AY20" i="1" s="1"/>
  <c r="BK19" i="1"/>
  <c r="BJ19" i="1"/>
  <c r="BH19" i="1"/>
  <c r="BI19" i="1" s="1"/>
  <c r="BG19" i="1"/>
  <c r="BF19" i="1"/>
  <c r="BE19" i="1"/>
  <c r="BD19" i="1"/>
  <c r="BC19" i="1"/>
  <c r="AZ19" i="1"/>
  <c r="AX19" i="1"/>
  <c r="AV19" i="1"/>
  <c r="AS19" i="1"/>
  <c r="AN19" i="1"/>
  <c r="AM19" i="1"/>
  <c r="AI19" i="1"/>
  <c r="AG19" i="1" s="1"/>
  <c r="AH19" i="1"/>
  <c r="Y19" i="1"/>
  <c r="X19" i="1"/>
  <c r="P19" i="1"/>
  <c r="N19" i="1"/>
  <c r="K19" i="1"/>
  <c r="J19" i="1"/>
  <c r="I19" i="1"/>
  <c r="AA19" i="1" s="1"/>
  <c r="BK18" i="1"/>
  <c r="BJ18" i="1"/>
  <c r="BH18" i="1"/>
  <c r="BI18" i="1" s="1"/>
  <c r="BG18" i="1"/>
  <c r="BF18" i="1"/>
  <c r="BE18" i="1"/>
  <c r="BD18" i="1"/>
  <c r="BC18" i="1"/>
  <c r="AZ18" i="1"/>
  <c r="AX18" i="1"/>
  <c r="AS18" i="1"/>
  <c r="AN18" i="1"/>
  <c r="AM18" i="1"/>
  <c r="AI18" i="1"/>
  <c r="AG18" i="1" s="1"/>
  <c r="J18" i="1" s="1"/>
  <c r="AV18" i="1" s="1"/>
  <c r="AH18" i="1"/>
  <c r="Y18" i="1"/>
  <c r="X18" i="1"/>
  <c r="W18" i="1" s="1"/>
  <c r="P18" i="1"/>
  <c r="N18" i="1"/>
  <c r="K18" i="1"/>
  <c r="I18" i="1"/>
  <c r="BK17" i="1"/>
  <c r="BJ17" i="1"/>
  <c r="BH17" i="1"/>
  <c r="BI17" i="1" s="1"/>
  <c r="BG17" i="1"/>
  <c r="BF17" i="1"/>
  <c r="BE17" i="1"/>
  <c r="BD17" i="1"/>
  <c r="BC17" i="1"/>
  <c r="AZ17" i="1"/>
  <c r="AX17" i="1"/>
  <c r="AS17" i="1"/>
  <c r="AN17" i="1"/>
  <c r="AM17" i="1"/>
  <c r="AI17" i="1"/>
  <c r="AG17" i="1"/>
  <c r="J17" i="1" s="1"/>
  <c r="AV17" i="1" s="1"/>
  <c r="AA17" i="1"/>
  <c r="Y17" i="1"/>
  <c r="W17" i="1" s="1"/>
  <c r="X17" i="1"/>
  <c r="P17" i="1"/>
  <c r="I17" i="1"/>
  <c r="AU17" i="1" l="1"/>
  <c r="S17" i="1"/>
  <c r="N22" i="1"/>
  <c r="K22" i="1"/>
  <c r="AH22" i="1"/>
  <c r="J22" i="1"/>
  <c r="AV22" i="1" s="1"/>
  <c r="AY22" i="1" s="1"/>
  <c r="I22" i="1"/>
  <c r="AU22" i="1"/>
  <c r="AW22" i="1" s="1"/>
  <c r="S22" i="1"/>
  <c r="AY17" i="1"/>
  <c r="AY19" i="1"/>
  <c r="S19" i="1"/>
  <c r="AU19" i="1"/>
  <c r="AW19" i="1" s="1"/>
  <c r="AW17" i="1"/>
  <c r="S18" i="1"/>
  <c r="AU18" i="1"/>
  <c r="AW18" i="1" s="1"/>
  <c r="N30" i="1"/>
  <c r="K30" i="1"/>
  <c r="J30" i="1"/>
  <c r="AV30" i="1" s="1"/>
  <c r="AY30" i="1" s="1"/>
  <c r="AH30" i="1"/>
  <c r="I30" i="1"/>
  <c r="AU26" i="1"/>
  <c r="AW26" i="1" s="1"/>
  <c r="I24" i="1"/>
  <c r="J26" i="1"/>
  <c r="AV26" i="1" s="1"/>
  <c r="I26" i="1"/>
  <c r="AH26" i="1"/>
  <c r="N26" i="1"/>
  <c r="AU27" i="1"/>
  <c r="AY27" i="1" s="1"/>
  <c r="S27" i="1"/>
  <c r="AU30" i="1"/>
  <c r="AW30" i="1" s="1"/>
  <c r="S30" i="1"/>
  <c r="I21" i="1"/>
  <c r="AH21" i="1"/>
  <c r="N21" i="1"/>
  <c r="AA18" i="1"/>
  <c r="K20" i="1"/>
  <c r="I20" i="1"/>
  <c r="BI21" i="1"/>
  <c r="T23" i="1"/>
  <c r="U23" i="1" s="1"/>
  <c r="K23" i="1"/>
  <c r="J23" i="1"/>
  <c r="AV23" i="1" s="1"/>
  <c r="AY23" i="1" s="1"/>
  <c r="AH23" i="1"/>
  <c r="AU25" i="1"/>
  <c r="AW25" i="1" s="1"/>
  <c r="S25" i="1"/>
  <c r="AW27" i="1"/>
  <c r="K28" i="1"/>
  <c r="J28" i="1"/>
  <c r="AV28" i="1" s="1"/>
  <c r="AY28" i="1" s="1"/>
  <c r="I28" i="1"/>
  <c r="T28" i="1" s="1"/>
  <c r="U28" i="1" s="1"/>
  <c r="AH28" i="1"/>
  <c r="AH24" i="1"/>
  <c r="N24" i="1"/>
  <c r="T24" i="1"/>
  <c r="U24" i="1" s="1"/>
  <c r="AB20" i="1"/>
  <c r="N27" i="1"/>
  <c r="K27" i="1"/>
  <c r="K17" i="1"/>
  <c r="AH17" i="1"/>
  <c r="T20" i="1"/>
  <c r="U20" i="1" s="1"/>
  <c r="N17" i="1"/>
  <c r="W19" i="1"/>
  <c r="AH20" i="1"/>
  <c r="K24" i="1"/>
  <c r="K25" i="1"/>
  <c r="J25" i="1"/>
  <c r="AV25" i="1" s="1"/>
  <c r="AY25" i="1" s="1"/>
  <c r="I25" i="1"/>
  <c r="BI29" i="1"/>
  <c r="N29" i="1"/>
  <c r="AH31" i="1"/>
  <c r="I31" i="1"/>
  <c r="AH29" i="1"/>
  <c r="J31" i="1"/>
  <c r="AV31" i="1" s="1"/>
  <c r="AY31" i="1" s="1"/>
  <c r="AC28" i="1" l="1"/>
  <c r="V28" i="1"/>
  <c r="Z28" i="1" s="1"/>
  <c r="AB28" i="1"/>
  <c r="V24" i="1"/>
  <c r="Z24" i="1" s="1"/>
  <c r="AC24" i="1"/>
  <c r="AB24" i="1"/>
  <c r="AY18" i="1"/>
  <c r="T19" i="1"/>
  <c r="U19" i="1" s="1"/>
  <c r="AA21" i="1"/>
  <c r="S21" i="1"/>
  <c r="AU21" i="1"/>
  <c r="AU29" i="1"/>
  <c r="S29" i="1"/>
  <c r="AB23" i="1"/>
  <c r="AC23" i="1"/>
  <c r="V23" i="1"/>
  <c r="Z23" i="1" s="1"/>
  <c r="T18" i="1"/>
  <c r="U18" i="1" s="1"/>
  <c r="AA25" i="1"/>
  <c r="Q25" i="1"/>
  <c r="O25" i="1" s="1"/>
  <c r="R25" i="1" s="1"/>
  <c r="L25" i="1" s="1"/>
  <c r="M25" i="1" s="1"/>
  <c r="AA26" i="1"/>
  <c r="AA20" i="1"/>
  <c r="Q20" i="1"/>
  <c r="O20" i="1" s="1"/>
  <c r="R20" i="1" s="1"/>
  <c r="L20" i="1" s="1"/>
  <c r="M20" i="1" s="1"/>
  <c r="T22" i="1"/>
  <c r="U22" i="1" s="1"/>
  <c r="V20" i="1"/>
  <c r="Z20" i="1" s="1"/>
  <c r="AC20" i="1"/>
  <c r="AD20" i="1" s="1"/>
  <c r="T30" i="1"/>
  <c r="U30" i="1" s="1"/>
  <c r="Q30" i="1" s="1"/>
  <c r="O30" i="1" s="1"/>
  <c r="R30" i="1" s="1"/>
  <c r="L30" i="1" s="1"/>
  <c r="M30" i="1" s="1"/>
  <c r="AY26" i="1"/>
  <c r="T25" i="1"/>
  <c r="U25" i="1" s="1"/>
  <c r="AA24" i="1"/>
  <c r="Q24" i="1"/>
  <c r="O24" i="1" s="1"/>
  <c r="R24" i="1" s="1"/>
  <c r="L24" i="1" s="1"/>
  <c r="M24" i="1" s="1"/>
  <c r="AA22" i="1"/>
  <c r="Q22" i="1"/>
  <c r="O22" i="1" s="1"/>
  <c r="R22" i="1" s="1"/>
  <c r="L22" i="1" s="1"/>
  <c r="M22" i="1" s="1"/>
  <c r="AA31" i="1"/>
  <c r="T31" i="1"/>
  <c r="U31" i="1" s="1"/>
  <c r="T27" i="1"/>
  <c r="U27" i="1" s="1"/>
  <c r="Q23" i="1"/>
  <c r="O23" i="1" s="1"/>
  <c r="R23" i="1" s="1"/>
  <c r="L23" i="1" s="1"/>
  <c r="M23" i="1" s="1"/>
  <c r="T26" i="1"/>
  <c r="U26" i="1" s="1"/>
  <c r="T17" i="1"/>
  <c r="U17" i="1" s="1"/>
  <c r="AA28" i="1"/>
  <c r="Q28" i="1"/>
  <c r="O28" i="1" s="1"/>
  <c r="R28" i="1" s="1"/>
  <c r="L28" i="1" s="1"/>
  <c r="M28" i="1" s="1"/>
  <c r="AA30" i="1"/>
  <c r="AC19" i="1" l="1"/>
  <c r="V19" i="1"/>
  <c r="Z19" i="1" s="1"/>
  <c r="AB19" i="1"/>
  <c r="Q19" i="1"/>
  <c r="O19" i="1" s="1"/>
  <c r="R19" i="1" s="1"/>
  <c r="L19" i="1" s="1"/>
  <c r="M19" i="1" s="1"/>
  <c r="AW21" i="1"/>
  <c r="AY21" i="1"/>
  <c r="AD24" i="1"/>
  <c r="V27" i="1"/>
  <c r="Z27" i="1" s="1"/>
  <c r="AC27" i="1"/>
  <c r="Q27" i="1"/>
  <c r="O27" i="1" s="1"/>
  <c r="R27" i="1" s="1"/>
  <c r="L27" i="1" s="1"/>
  <c r="M27" i="1" s="1"/>
  <c r="AB27" i="1"/>
  <c r="V22" i="1"/>
  <c r="Z22" i="1" s="1"/>
  <c r="AC22" i="1"/>
  <c r="AB22" i="1"/>
  <c r="T21" i="1"/>
  <c r="U21" i="1" s="1"/>
  <c r="V30" i="1"/>
  <c r="Z30" i="1" s="1"/>
  <c r="AC30" i="1"/>
  <c r="AB30" i="1"/>
  <c r="V26" i="1"/>
  <c r="Z26" i="1" s="1"/>
  <c r="AB26" i="1"/>
  <c r="AC26" i="1"/>
  <c r="AD26" i="1" s="1"/>
  <c r="AC18" i="1"/>
  <c r="AD18" i="1" s="1"/>
  <c r="V18" i="1"/>
  <c r="Z18" i="1" s="1"/>
  <c r="Q18" i="1"/>
  <c r="O18" i="1" s="1"/>
  <c r="R18" i="1" s="1"/>
  <c r="L18" i="1" s="1"/>
  <c r="M18" i="1" s="1"/>
  <c r="AB18" i="1"/>
  <c r="AC17" i="1"/>
  <c r="AD17" i="1" s="1"/>
  <c r="V17" i="1"/>
  <c r="Z17" i="1" s="1"/>
  <c r="AB17" i="1"/>
  <c r="Q17" i="1"/>
  <c r="O17" i="1" s="1"/>
  <c r="R17" i="1" s="1"/>
  <c r="L17" i="1" s="1"/>
  <c r="M17" i="1" s="1"/>
  <c r="Q26" i="1"/>
  <c r="O26" i="1" s="1"/>
  <c r="R26" i="1" s="1"/>
  <c r="L26" i="1" s="1"/>
  <c r="M26" i="1" s="1"/>
  <c r="AY29" i="1"/>
  <c r="AW29" i="1"/>
  <c r="T29" i="1"/>
  <c r="U29" i="1" s="1"/>
  <c r="AC31" i="1"/>
  <c r="AD31" i="1" s="1"/>
  <c r="AB31" i="1"/>
  <c r="V31" i="1"/>
  <c r="Z31" i="1" s="1"/>
  <c r="AC25" i="1"/>
  <c r="AD25" i="1" s="1"/>
  <c r="V25" i="1"/>
  <c r="Z25" i="1" s="1"/>
  <c r="AB25" i="1"/>
  <c r="Q31" i="1"/>
  <c r="O31" i="1" s="1"/>
  <c r="R31" i="1" s="1"/>
  <c r="L31" i="1" s="1"/>
  <c r="M31" i="1" s="1"/>
  <c r="AD23" i="1"/>
  <c r="AD28" i="1"/>
  <c r="V21" i="1" l="1"/>
  <c r="Z21" i="1" s="1"/>
  <c r="AB21" i="1"/>
  <c r="AC21" i="1"/>
  <c r="AD21" i="1" s="1"/>
  <c r="Q21" i="1"/>
  <c r="O21" i="1" s="1"/>
  <c r="R21" i="1" s="1"/>
  <c r="L21" i="1" s="1"/>
  <c r="M21" i="1" s="1"/>
  <c r="AD22" i="1"/>
  <c r="AD30" i="1"/>
  <c r="V29" i="1"/>
  <c r="Z29" i="1" s="1"/>
  <c r="AC29" i="1"/>
  <c r="AD29" i="1" s="1"/>
  <c r="AB29" i="1"/>
  <c r="Q29" i="1"/>
  <c r="O29" i="1" s="1"/>
  <c r="R29" i="1" s="1"/>
  <c r="L29" i="1" s="1"/>
  <c r="M29" i="1" s="1"/>
  <c r="AD27" i="1"/>
  <c r="AD19" i="1"/>
</calcChain>
</file>

<file path=xl/sharedStrings.xml><?xml version="1.0" encoding="utf-8"?>
<sst xmlns="http://schemas.openxmlformats.org/spreadsheetml/2006/main" count="693" uniqueCount="352">
  <si>
    <t>File opened</t>
  </si>
  <si>
    <t>2020-11-19 11:53:06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</si>
  <si>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</si>
  <si>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</si>
  <si>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</si>
  <si>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</si>
  <si>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</si>
  <si>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</si>
  <si>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</si>
  <si>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</si>
  <si>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</si>
  <si>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</si>
  <si>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</si>
  <si>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{"co2aspan1": "1.00054", "co2aspanconc1": "2500", "h2obspan1": "0.99587", "h2obspan2a": "0.0708892", "h2oaspanconc2": "0", "co2bzero": "0.964262", "co2bspan2b": "0.308367", "flowazero": "0.29042", "tbzero": "0.134552", "ssa_ref": "35809.5", "co2aspan2b": "0.306383", "tazero": "0.0863571", "co2bspan2a": "0.310949", "co2aspanconc2": "299.2", "co2bspanconc1": "2500", "h2obspan2b": "0.0705964", "co2aspan2": "-0.0279682", "h2oaspan2a": "0.0696095", "h2obspanconc1": "12.28", "flowbzero": "0.29097", "h2obzero": "1.1444", "co2bspanconc2": "299.2", "h2oaspanconc1": "12.28", "h2oaspan1": "1.00771", "co2azero": "0.965182", "h2oaspan2b": "0.070146", "h2oazero": "1.13424", "co2bspan1": "1.00108", "ssb_ref": "37377.7", "oxygen": "21", "h2obspan2": "0", "h2obspanconc2": "0", "co2aspan2a": "0.308883", "chamberpressurezero": "2.68126", "flowmeterzero": "1.00299", "h2oaspan2": "0", "co2bspan2": "-0.0301809"}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</si>
  <si>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</si>
  <si>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</si>
  <si>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</si>
  <si>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</si>
  <si>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</si>
  <si>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</si>
  <si>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</si>
  <si>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</si>
  <si>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</si>
  <si>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11:53:06</t>
  </si>
  <si>
    <t>Stability Definition:	A (GasEx): Slp&lt;0.5 Per=15	ΔH2O (Meas2): Slp&lt;0.2 Per=15	ΔCO2 (Meas2): Slp&lt;0.2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</si>
  <si>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</si>
  <si>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</si>
  <si>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</si>
  <si>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</si>
  <si>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</si>
  <si>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</si>
  <si>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</si>
  <si>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</si>
  <si>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</si>
  <si>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</si>
  <si>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</si>
  <si>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</si>
  <si>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</si>
  <si>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</si>
  <si>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</si>
  <si>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</si>
  <si>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</si>
  <si>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</si>
  <si>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</si>
  <si>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</si>
  <si>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</si>
  <si>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</si>
  <si>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</si>
  <si>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</si>
  <si>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</si>
  <si>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</si>
  <si>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</si>
  <si>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</si>
  <si>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</si>
  <si>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</si>
  <si>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</si>
  <si>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</si>
  <si>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</si>
  <si>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</si>
  <si>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</si>
  <si>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</si>
  <si>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</si>
  <si>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</si>
  <si>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</si>
  <si>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</si>
  <si>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</si>
  <si>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</si>
  <si>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</si>
  <si>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</si>
  <si>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</si>
  <si>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</si>
  <si>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</si>
  <si>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</si>
  <si>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</si>
  <si>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</si>
  <si>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</si>
  <si>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</si>
  <si>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1.85274 69.2563 375.897 633.728 894.332 1112.83 1316.68 1499.23</t>
  </si>
  <si>
    <t>Fs_true</t>
  </si>
  <si>
    <t>0.203139 101.392 403.604 601 801.025 1001.45 1201.37 1401.25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</si>
  <si>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</si>
  <si>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</si>
  <si>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</si>
  <si>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</si>
  <si>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</si>
  <si>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</si>
  <si>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</si>
  <si>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</si>
  <si>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</si>
  <si>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</si>
  <si>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</si>
  <si>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</si>
  <si>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</si>
  <si>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</si>
  <si>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</si>
  <si>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</si>
  <si>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</si>
  <si>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</si>
  <si>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</si>
  <si>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</si>
  <si>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</si>
  <si>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</si>
  <si>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</si>
  <si>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</si>
  <si>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</si>
  <si>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</si>
  <si>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</si>
  <si>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</si>
  <si>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</si>
  <si>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</si>
  <si>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</si>
  <si>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</si>
  <si>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</si>
  <si>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</si>
  <si>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</si>
  <si>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</si>
  <si>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</si>
  <si>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</si>
  <si>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</si>
  <si>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</si>
  <si>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</si>
  <si>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</si>
  <si>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</si>
  <si>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</si>
  <si>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</si>
  <si>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</si>
  <si>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</si>
  <si>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</si>
  <si>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</si>
  <si>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</si>
  <si>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</si>
  <si>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</si>
  <si>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</si>
  <si>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</si>
  <si>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</si>
  <si>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</si>
  <si>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</si>
  <si>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</si>
  <si>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</si>
  <si>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</si>
  <si>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</si>
  <si>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</si>
  <si>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</si>
  <si>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</si>
  <si>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</si>
  <si>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</si>
  <si>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</si>
  <si>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</si>
  <si>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</si>
  <si>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</si>
  <si>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</si>
  <si>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</si>
  <si>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</si>
  <si>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</si>
  <si>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</si>
  <si>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</si>
  <si>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</si>
  <si>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</si>
  <si>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</si>
  <si>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</si>
  <si>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</si>
  <si>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</si>
  <si>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</si>
  <si>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</si>
  <si>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</si>
  <si>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</si>
  <si>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</si>
  <si>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</si>
  <si>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</si>
  <si>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</si>
  <si>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</si>
  <si>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</si>
  <si>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</si>
  <si>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</si>
  <si>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</si>
  <si>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</si>
  <si>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</si>
  <si>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</si>
  <si>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</si>
  <si>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</si>
  <si>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</si>
  <si>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</si>
  <si>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</si>
  <si>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</si>
  <si>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</si>
  <si>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</si>
  <si>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</si>
  <si>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</si>
  <si>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</si>
  <si>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</si>
  <si>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</si>
  <si>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</si>
  <si>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</si>
  <si>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</si>
  <si>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</si>
  <si>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</si>
  <si>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</si>
  <si>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</si>
  <si>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</si>
  <si>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</si>
  <si>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</si>
  <si>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</si>
  <si>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</si>
  <si>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</si>
  <si>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</si>
  <si>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</si>
  <si>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</si>
  <si>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</si>
  <si>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</si>
  <si>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</si>
  <si>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</si>
  <si>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</si>
  <si>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</si>
  <si>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</si>
  <si>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</si>
  <si>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</si>
  <si>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</si>
  <si>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</si>
  <si>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</si>
  <si>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</si>
  <si>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</si>
  <si>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</si>
  <si>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</si>
  <si>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</si>
  <si>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</si>
  <si>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</si>
  <si>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</si>
  <si>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</si>
  <si>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</si>
  <si>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</si>
  <si>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</si>
  <si>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</si>
  <si>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</si>
  <si>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</si>
  <si>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</si>
  <si>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</si>
  <si>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</si>
  <si>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</si>
  <si>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</si>
  <si>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</si>
  <si>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</si>
  <si>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</si>
  <si>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</si>
  <si>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</si>
  <si>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</si>
  <si>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</si>
  <si>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</si>
  <si>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</si>
  <si>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</si>
  <si>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</si>
  <si>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</si>
  <si>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</si>
  <si>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</si>
  <si>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</si>
  <si>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</si>
  <si>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</si>
  <si>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</si>
  <si>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</si>
  <si>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</si>
  <si>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</si>
  <si>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</si>
  <si>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</si>
  <si>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</si>
  <si>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</si>
  <si>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</si>
  <si>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</si>
  <si>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</si>
  <si>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</si>
  <si>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</si>
  <si>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</si>
  <si>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</si>
  <si>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</si>
  <si>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</si>
  <si>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</si>
  <si>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</si>
  <si>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</si>
  <si>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</si>
  <si>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</si>
  <si>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</si>
  <si>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</si>
  <si>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</si>
  <si>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</si>
  <si>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</si>
  <si>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20201119 11:59:40</t>
  </si>
  <si>
    <t>11:59:40</t>
  </si>
  <si>
    <t>1149</t>
  </si>
  <si>
    <t>_1</t>
  </si>
  <si>
    <t>RECT-4143-20200907-06_33_50</t>
  </si>
  <si>
    <t>RECT-5355-20201119-11_59_44</t>
  </si>
  <si>
    <t>DARK-5356-20201119-11_59_46</t>
  </si>
  <si>
    <t>0: Broadleaf</t>
  </si>
  <si>
    <t>11:53:39</t>
  </si>
  <si>
    <t>1/3</t>
  </si>
  <si>
    <t>20201119 12:01:40</t>
  </si>
  <si>
    <t>12:01:40</t>
  </si>
  <si>
    <t>RECT-5357-20201119-12_01_45</t>
  </si>
  <si>
    <t>DARK-5358-20201119-12_01_47</t>
  </si>
  <si>
    <t>0/3</t>
  </si>
  <si>
    <t>20201119 12:03:41</t>
  </si>
  <si>
    <t>12:03:41</t>
  </si>
  <si>
    <t>RECT-5359-20201119-12_03_45</t>
  </si>
  <si>
    <t>DARK-5360-20201119-12_03_47</t>
  </si>
  <si>
    <t>3/3</t>
  </si>
  <si>
    <t>20201119 12:05:18</t>
  </si>
  <si>
    <t>12:05:18</t>
  </si>
  <si>
    <t>RECT-5361-20201119-12_05_23</t>
  </si>
  <si>
    <t>DARK-5362-20201119-12_05_25</t>
  </si>
  <si>
    <t>20201119 12:06:45</t>
  </si>
  <si>
    <t>12:06:45</t>
  </si>
  <si>
    <t>RECT-5363-20201119-12_06_50</t>
  </si>
  <si>
    <t>DARK-5364-20201119-12_06_52</t>
  </si>
  <si>
    <t>20201119 12:08:08</t>
  </si>
  <si>
    <t>12:08:08</t>
  </si>
  <si>
    <t>RECT-5365-20201119-12_08_13</t>
  </si>
  <si>
    <t>DARK-5366-20201119-12_08_15</t>
  </si>
  <si>
    <t>20201119 12:09:30</t>
  </si>
  <si>
    <t>12:09:30</t>
  </si>
  <si>
    <t>RECT-5367-20201119-12_09_35</t>
  </si>
  <si>
    <t>DARK-5368-20201119-12_09_37</t>
  </si>
  <si>
    <t>20201119 12:11:31</t>
  </si>
  <si>
    <t>12:11:31</t>
  </si>
  <si>
    <t>RECT-5369-20201119-12_11_35</t>
  </si>
  <si>
    <t>DARK-5370-20201119-12_11_37</t>
  </si>
  <si>
    <t>20201119 12:13:01</t>
  </si>
  <si>
    <t>12:13:01</t>
  </si>
  <si>
    <t>RECT-5371-20201119-12_13_06</t>
  </si>
  <si>
    <t>DARK-5372-20201119-12_13_08</t>
  </si>
  <si>
    <t>20201119 12:14:48</t>
  </si>
  <si>
    <t>12:14:48</t>
  </si>
  <si>
    <t>RECT-5373-20201119-12_14_53</t>
  </si>
  <si>
    <t>DARK-5374-20201119-12_14_55</t>
  </si>
  <si>
    <t>20201119 12:16:49</t>
  </si>
  <si>
    <t>12:16:49</t>
  </si>
  <si>
    <t>RECT-5375-20201119-12_16_53</t>
  </si>
  <si>
    <t>DARK-5376-20201119-12_16_55</t>
  </si>
  <si>
    <t>2/3</t>
  </si>
  <si>
    <t>20201119 12:18:43</t>
  </si>
  <si>
    <t>12:18:43</t>
  </si>
  <si>
    <t>RECT-5377-20201119-12_18_48</t>
  </si>
  <si>
    <t>DARK-5378-20201119-12_18_50</t>
  </si>
  <si>
    <t>20201119 12:20:44</t>
  </si>
  <si>
    <t>12:20:44</t>
  </si>
  <si>
    <t>RECT-5379-20201119-12_20_48</t>
  </si>
  <si>
    <t>DARK-5380-20201119-12_20_50</t>
  </si>
  <si>
    <t>20201119 12:22:44</t>
  </si>
  <si>
    <t>12:22:44</t>
  </si>
  <si>
    <t>RECT-5381-20201119-12_22_49</t>
  </si>
  <si>
    <t>DARK-5382-20201119-12_22_51</t>
  </si>
  <si>
    <t>20201119 12:24:45</t>
  </si>
  <si>
    <t>12:24:45</t>
  </si>
  <si>
    <t>RECT-5383-20201119-12_24_49</t>
  </si>
  <si>
    <t>DARK-5384-20201119-12_24_51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</si>
</sst>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1605815980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1605815972.25</v>
      </c>
      <c r="I17">
        <f t="shared" ref="I17:I31" si="0">BW17*AG17*(BS17-BT17)/(100*BL17*(1000-AG17*BS17))</f>
        <v>2.9349569705536334E-3</v>
      </c>
      <c r="J17">
        <f t="shared" ref="J17:J31" si="1">BW17*AG17*(BR17-BQ17*(1000-AG17*BT17)/(1000-AG17*BS17))/(100*BL17)</f>
        <v>9.5074498119986295</v>
      </c>
      <c r="K17">
        <f t="shared" ref="K17:K31" si="2">BQ17 - IF(AG17&gt;1, J17*BL17*100/(AI17*CE17), 0)</f>
        <v>401.89460000000003</v>
      </c>
      <c r="L17">
        <f t="shared" ref="L17:L31" si="3">((R17-I17/2)*K17-J17)/(R17+I17/2)</f>
        <v>245.03165543637746</v>
      </c>
      <c r="M17">
        <f t="shared" ref="M17:M31" si="4">L17*(BX17+BY17)/1000</f>
        <v>25.130789651192504</v>
      </c>
      <c r="N17">
        <f t="shared" ref="N17:N31" si="5">(BQ17 - IF(AG17&gt;1, J17*BL17*100/(AI17*CE17), 0))*(BX17+BY17)/1000</f>
        <v>41.218872869969246</v>
      </c>
      <c r="O17">
        <f t="shared" ref="O17:O31" si="6">2/((1/Q17-1/P17)+SIGN(Q17)*SQRT((1/Q17-1/P17)*(1/Q17-1/P17) + 4*BM17/((BM17+1)*(BM17+1))*(2*1/Q17*1/P17-1/P17*1/P17)))</f>
        <v>0.10850819377242106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2.9734762331783218</v>
      </c>
      <c r="Q17">
        <f t="shared" ref="Q17:Q31" si="8">I17*(1000-(1000*0.61365*EXP(17.502*U17/(240.97+U17))/(BX17+BY17)+BS17)/2)/(1000*0.61365*EXP(17.502*U17/(240.97+U17))/(BX17+BY17)-BS17)</f>
        <v>0.10635545347360317</v>
      </c>
      <c r="R17">
        <f t="shared" ref="R17:R31" si="9">1/((BM17+1)/(O17/1.6)+1/(P17/1.37)) + BM17/((BM17+1)/(O17/1.6) + BM17/(P17/1.37))</f>
        <v>6.6662016338543212E-2</v>
      </c>
      <c r="S17">
        <f t="shared" ref="S17:S31" si="10">(BI17*BK17)</f>
        <v>231.29023354063426</v>
      </c>
      <c r="T17">
        <f t="shared" ref="T17:T31" si="11">(BZ17+(S17+2*0.95*0.0000000567*(((BZ17+$B$7)+273)^4-(BZ17+273)^4)-44100*I17)/(1.84*29.3*P17+8*0.95*0.0000000567*(BZ17+273)^3))</f>
        <v>39.738503696138793</v>
      </c>
      <c r="U17">
        <f t="shared" ref="U17:U31" si="12">($C$7*CA17+$D$7*CB17+$E$7*T17)</f>
        <v>39.260203333333301</v>
      </c>
      <c r="V17">
        <f t="shared" ref="V17:V31" si="13">0.61365*EXP(17.502*U17/(240.97+U17))</f>
        <v>7.1256193349880093</v>
      </c>
      <c r="W17">
        <f t="shared" ref="W17:W31" si="14">(X17/Y17*100)</f>
        <v>62.8904954152393</v>
      </c>
      <c r="X17">
        <f t="shared" ref="X17:X31" si="15">BS17*(BX17+BY17)/1000</f>
        <v>4.4551520098493684</v>
      </c>
      <c r="Y17">
        <f t="shared" ref="Y17:Y31" si="16">0.61365*EXP(17.502*BZ17/(240.97+BZ17))</f>
        <v>7.0839830095690726</v>
      </c>
      <c r="Z17">
        <f t="shared" ref="Z17:Z31" si="17">(V17-BS17*(BX17+BY17)/1000)</f>
        <v>2.6704673251386408</v>
      </c>
      <c r="AA17">
        <f t="shared" ref="AA17:AA31" si="18">(-I17*44100)</f>
        <v>-129.43160240141523</v>
      </c>
      <c r="AB17">
        <f t="shared" ref="AB17:AB31" si="19">2*29.3*P17*0.92*(BZ17-U17)</f>
        <v>-17.485649655001087</v>
      </c>
      <c r="AC17">
        <f t="shared" ref="AC17:AC31" si="20">2*0.95*0.0000000567*(((BZ17+$B$7)+273)^4-(U17+273)^4)</f>
        <v>-1.4303781237491195</v>
      </c>
      <c r="AD17">
        <f t="shared" ref="AD17:AD31" si="21">S17+AC17+AA17+AB17</f>
        <v>82.942603360468837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52102.229561144086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906.21753846153797</v>
      </c>
      <c r="AR17">
        <v>1193.68</v>
      </c>
      <c r="AS17">
        <f t="shared" ref="AS17:AS31" si="27">1-AQ17/AR17</f>
        <v>0.24082037190743089</v>
      </c>
      <c r="AT17">
        <v>0.5</v>
      </c>
      <c r="AU17">
        <f t="shared" ref="AU17:AU31" si="28">BI17</f>
        <v>1180.1805807473379</v>
      </c>
      <c r="AV17">
        <f t="shared" ref="AV17:AV31" si="29">J17</f>
        <v>9.5074498119986295</v>
      </c>
      <c r="AW17">
        <f t="shared" ref="AW17:AW31" si="30">AS17*AT17*AU17</f>
        <v>142.10576318675083</v>
      </c>
      <c r="AX17">
        <f t="shared" ref="AX17:AX31" si="31">BC17/AR17</f>
        <v>0.42985557268279606</v>
      </c>
      <c r="AY17">
        <f t="shared" ref="AY17:AY31" si="32">(AV17-AO17)/AU17</f>
        <v>8.5454696140047481E-3</v>
      </c>
      <c r="AZ17">
        <f t="shared" ref="AZ17:AZ31" si="33">(AL17-AR17)/AR17</f>
        <v>1.7327927082635208</v>
      </c>
      <c r="BA17" t="s">
        <v>289</v>
      </c>
      <c r="BB17">
        <v>680.57</v>
      </c>
      <c r="BC17">
        <f t="shared" ref="BC17:BC31" si="34">AR17-BB17</f>
        <v>513.11</v>
      </c>
      <c r="BD17">
        <f t="shared" ref="BD17:BD31" si="35">(AR17-AQ17)/(AR17-BB17)</f>
        <v>0.5602355470337006</v>
      </c>
      <c r="BE17">
        <f t="shared" ref="BE17:BE31" si="36">(AL17-AR17)/(AL17-BB17)</f>
        <v>0.80123648562275562</v>
      </c>
      <c r="BF17">
        <f t="shared" ref="BF17:BF31" si="37">(AR17-AQ17)/(AR17-AK17)</f>
        <v>0.60113051423276975</v>
      </c>
      <c r="BG17">
        <f t="shared" ref="BG17:BG31" si="38">(AL17-AR17)/(AL17-AK17)</f>
        <v>0.81221923382702255</v>
      </c>
      <c r="BH17">
        <f t="shared" ref="BH17:BH31" si="39">$B$11*CF17+$C$11*CG17+$F$11*CH17*(1-CK17)</f>
        <v>1399.9946666666699</v>
      </c>
      <c r="BI17">
        <f t="shared" ref="BI17:BI31" si="40">BH17*BJ17</f>
        <v>1180.1805807473379</v>
      </c>
      <c r="BJ17">
        <f t="shared" ref="BJ17:BJ31" si="41">($B$11*$D$9+$C$11*$D$9+$F$11*((CU17+CM17)/MAX(CU17+CM17+CV17, 0.1)*$I$9+CV17/MAX(CU17+CM17+CV17, 0.1)*$J$9))/($B$11+$C$11+$F$11)</f>
        <v>0.84298934049320318</v>
      </c>
      <c r="BK17">
        <f t="shared" ref="BK17:BK31" si="42">($B$11*$K$9+$C$11*$K$9+$F$11*((CU17+CM17)/MAX(CU17+CM17+CV17, 0.1)*$P$9+CV17/MAX(CU17+CM17+CV17, 0.1)*$Q$9))/($B$11+$C$11+$F$11)</f>
        <v>0.19597868098640631</v>
      </c>
      <c r="BL17">
        <v>6</v>
      </c>
      <c r="BM17">
        <v>0.5</v>
      </c>
      <c r="BN17" t="s">
        <v>290</v>
      </c>
      <c r="BO17">
        <v>2</v>
      </c>
      <c r="BP17">
        <v>1605815972.25</v>
      </c>
      <c r="BQ17">
        <v>401.89460000000003</v>
      </c>
      <c r="BR17">
        <v>417.92486666666701</v>
      </c>
      <c r="BS17">
        <v>43.438876666666701</v>
      </c>
      <c r="BT17">
        <v>39.227736666666701</v>
      </c>
      <c r="BU17">
        <v>398.652066666667</v>
      </c>
      <c r="BV17">
        <v>42.679349999999999</v>
      </c>
      <c r="BW17">
        <v>400.00556666666699</v>
      </c>
      <c r="BX17">
        <v>102.518666666667</v>
      </c>
      <c r="BY17">
        <v>4.2733436666666701E-2</v>
      </c>
      <c r="BZ17">
        <v>39.151126666666698</v>
      </c>
      <c r="CA17">
        <v>39.260203333333301</v>
      </c>
      <c r="CB17">
        <v>999.9</v>
      </c>
      <c r="CC17">
        <v>0</v>
      </c>
      <c r="CD17">
        <v>0</v>
      </c>
      <c r="CE17">
        <v>10000.6913333333</v>
      </c>
      <c r="CF17">
        <v>0</v>
      </c>
      <c r="CG17">
        <v>668.84346666666704</v>
      </c>
      <c r="CH17">
        <v>1399.9946666666699</v>
      </c>
      <c r="CI17">
        <v>0.89999886666666695</v>
      </c>
      <c r="CJ17">
        <v>0.100001073333333</v>
      </c>
      <c r="CK17">
        <v>0</v>
      </c>
      <c r="CL17">
        <v>906.20056666666699</v>
      </c>
      <c r="CM17">
        <v>4.9997499999999997</v>
      </c>
      <c r="CN17">
        <v>12617.1366666667</v>
      </c>
      <c r="CO17">
        <v>12178.003333333299</v>
      </c>
      <c r="CP17">
        <v>47.745800000000003</v>
      </c>
      <c r="CQ17">
        <v>49.178733333333298</v>
      </c>
      <c r="CR17">
        <v>48.311999999999998</v>
      </c>
      <c r="CS17">
        <v>49.125</v>
      </c>
      <c r="CT17">
        <v>49.816200000000002</v>
      </c>
      <c r="CU17">
        <v>1255.4926666666699</v>
      </c>
      <c r="CV17">
        <v>139.50200000000001</v>
      </c>
      <c r="CW17">
        <v>0</v>
      </c>
      <c r="CX17">
        <v>519.90000009536698</v>
      </c>
      <c r="CY17">
        <v>0</v>
      </c>
      <c r="CZ17">
        <v>906.21753846153797</v>
      </c>
      <c r="DA17">
        <v>-1.7034529804048999</v>
      </c>
      <c r="DB17">
        <v>-29.3641024530368</v>
      </c>
      <c r="DC17">
        <v>12617.180769230799</v>
      </c>
      <c r="DD17">
        <v>15</v>
      </c>
      <c r="DE17">
        <v>1605815619</v>
      </c>
      <c r="DF17" t="s">
        <v>291</v>
      </c>
      <c r="DG17">
        <v>1605815614</v>
      </c>
      <c r="DH17">
        <v>1605815619</v>
      </c>
      <c r="DI17">
        <v>2</v>
      </c>
      <c r="DJ17">
        <v>1.3280000000000001</v>
      </c>
      <c r="DK17">
        <v>0.79500000000000004</v>
      </c>
      <c r="DL17">
        <v>3.242</v>
      </c>
      <c r="DM17">
        <v>0.76</v>
      </c>
      <c r="DN17">
        <v>1524</v>
      </c>
      <c r="DO17">
        <v>38</v>
      </c>
      <c r="DP17">
        <v>0.01</v>
      </c>
      <c r="DQ17">
        <v>0.08</v>
      </c>
      <c r="DR17">
        <v>9.4870120581287605</v>
      </c>
      <c r="DS17">
        <v>2.4136340150615698</v>
      </c>
      <c r="DT17">
        <v>0.17488147620209701</v>
      </c>
      <c r="DU17">
        <v>0</v>
      </c>
      <c r="DV17">
        <v>-16.030329999999999</v>
      </c>
      <c r="DW17">
        <v>-3.58364849833149</v>
      </c>
      <c r="DX17">
        <v>0.25956545500765998</v>
      </c>
      <c r="DY17">
        <v>0</v>
      </c>
      <c r="DZ17">
        <v>4.2111416666666699</v>
      </c>
      <c r="EA17">
        <v>0.19178402669632699</v>
      </c>
      <c r="EB17">
        <v>1.38527901120636E-2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3.242</v>
      </c>
      <c r="EJ17">
        <v>0.75949999999999995</v>
      </c>
      <c r="EK17">
        <v>3.2425000000000002</v>
      </c>
      <c r="EL17">
        <v>0</v>
      </c>
      <c r="EM17">
        <v>0</v>
      </c>
      <c r="EN17">
        <v>0</v>
      </c>
      <c r="EO17">
        <v>0.75953500000000695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6.1</v>
      </c>
      <c r="EX17">
        <v>6</v>
      </c>
      <c r="EY17">
        <v>2</v>
      </c>
      <c r="EZ17">
        <v>393.39699999999999</v>
      </c>
      <c r="FA17">
        <v>671.13800000000003</v>
      </c>
      <c r="FB17">
        <v>37.955599999999997</v>
      </c>
      <c r="FC17">
        <v>34.781100000000002</v>
      </c>
      <c r="FD17">
        <v>30.000299999999999</v>
      </c>
      <c r="FE17">
        <v>34.476900000000001</v>
      </c>
      <c r="FF17">
        <v>34.395099999999999</v>
      </c>
      <c r="FG17">
        <v>22.92</v>
      </c>
      <c r="FH17">
        <v>0</v>
      </c>
      <c r="FI17">
        <v>100</v>
      </c>
      <c r="FJ17">
        <v>-999.9</v>
      </c>
      <c r="FK17">
        <v>417.51</v>
      </c>
      <c r="FL17">
        <v>46.662500000000001</v>
      </c>
      <c r="FM17">
        <v>101.072</v>
      </c>
      <c r="FN17">
        <v>100.378</v>
      </c>
    </row>
    <row r="18" spans="1:170" x14ac:dyDescent="0.25">
      <c r="A18">
        <v>2</v>
      </c>
      <c r="B18">
        <v>1605816100.5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1605816092.5</v>
      </c>
      <c r="I18">
        <f t="shared" si="0"/>
        <v>3.4446599495014736E-3</v>
      </c>
      <c r="J18">
        <f t="shared" si="1"/>
        <v>-3.2521771131826704</v>
      </c>
      <c r="K18">
        <f t="shared" si="2"/>
        <v>49.379287096774199</v>
      </c>
      <c r="L18">
        <f t="shared" si="3"/>
        <v>87.193556266298202</v>
      </c>
      <c r="M18">
        <f t="shared" si="4"/>
        <v>8.9426543453889433</v>
      </c>
      <c r="N18">
        <f t="shared" si="5"/>
        <v>5.0643868106438843</v>
      </c>
      <c r="O18">
        <f t="shared" si="6"/>
        <v>0.13031035329186727</v>
      </c>
      <c r="P18">
        <f t="shared" si="7"/>
        <v>2.9734993403450871</v>
      </c>
      <c r="Q18">
        <f t="shared" si="8"/>
        <v>0.12721892087087783</v>
      </c>
      <c r="R18">
        <f t="shared" si="9"/>
        <v>7.9783470038685675E-2</v>
      </c>
      <c r="S18">
        <f t="shared" si="10"/>
        <v>231.28739204797085</v>
      </c>
      <c r="T18">
        <f t="shared" si="11"/>
        <v>39.612873875404169</v>
      </c>
      <c r="U18">
        <f t="shared" si="12"/>
        <v>39.223209677419398</v>
      </c>
      <c r="V18">
        <f t="shared" si="13"/>
        <v>7.1114745427769481</v>
      </c>
      <c r="W18">
        <f t="shared" si="14"/>
        <v>63.390698855624407</v>
      </c>
      <c r="X18">
        <f t="shared" si="15"/>
        <v>4.4915547664226709</v>
      </c>
      <c r="Y18">
        <f t="shared" si="16"/>
        <v>7.085510725559943</v>
      </c>
      <c r="Z18">
        <f t="shared" si="17"/>
        <v>2.6199197763542772</v>
      </c>
      <c r="AA18">
        <f t="shared" si="18"/>
        <v>-151.90950377301499</v>
      </c>
      <c r="AB18">
        <f t="shared" si="19"/>
        <v>-10.912272804548053</v>
      </c>
      <c r="AC18">
        <f t="shared" si="20"/>
        <v>-0.89250795967776342</v>
      </c>
      <c r="AD18">
        <f t="shared" si="21"/>
        <v>67.57310751073004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52102.201986805754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924.89880769230797</v>
      </c>
      <c r="AR18">
        <v>1084.53</v>
      </c>
      <c r="AS18">
        <f t="shared" si="27"/>
        <v>0.14718928227683148</v>
      </c>
      <c r="AT18">
        <v>0.5</v>
      </c>
      <c r="AU18">
        <f t="shared" si="28"/>
        <v>1180.1670201021548</v>
      </c>
      <c r="AV18">
        <f t="shared" si="29"/>
        <v>-3.2521771131826704</v>
      </c>
      <c r="AW18">
        <f t="shared" si="30"/>
        <v>86.853968327811558</v>
      </c>
      <c r="AX18">
        <f t="shared" si="31"/>
        <v>0.33046573169944582</v>
      </c>
      <c r="AY18">
        <f t="shared" si="32"/>
        <v>-2.266145035246748E-3</v>
      </c>
      <c r="AZ18">
        <f t="shared" si="33"/>
        <v>2.0078282758429919</v>
      </c>
      <c r="BA18" t="s">
        <v>296</v>
      </c>
      <c r="BB18">
        <v>726.13</v>
      </c>
      <c r="BC18">
        <f t="shared" si="34"/>
        <v>358.4</v>
      </c>
      <c r="BD18">
        <f t="shared" si="35"/>
        <v>0.44539953210851568</v>
      </c>
      <c r="BE18">
        <f t="shared" si="36"/>
        <v>0.85867229243478793</v>
      </c>
      <c r="BF18">
        <f t="shared" si="37"/>
        <v>0.43254264031231604</v>
      </c>
      <c r="BG18">
        <f t="shared" si="38"/>
        <v>0.85508025170181456</v>
      </c>
      <c r="BH18">
        <f t="shared" si="39"/>
        <v>1399.9787096774201</v>
      </c>
      <c r="BI18">
        <f t="shared" si="40"/>
        <v>1180.1670201021548</v>
      </c>
      <c r="BJ18">
        <f t="shared" si="41"/>
        <v>0.84298926258249041</v>
      </c>
      <c r="BK18">
        <f t="shared" si="42"/>
        <v>0.19597852516498107</v>
      </c>
      <c r="BL18">
        <v>6</v>
      </c>
      <c r="BM18">
        <v>0.5</v>
      </c>
      <c r="BN18" t="s">
        <v>290</v>
      </c>
      <c r="BO18">
        <v>2</v>
      </c>
      <c r="BP18">
        <v>1605816092.5</v>
      </c>
      <c r="BQ18">
        <v>49.379287096774199</v>
      </c>
      <c r="BR18">
        <v>44.756203225806502</v>
      </c>
      <c r="BS18">
        <v>43.794003225806399</v>
      </c>
      <c r="BT18">
        <v>38.853338709677402</v>
      </c>
      <c r="BU18">
        <v>46.136787096774199</v>
      </c>
      <c r="BV18">
        <v>43.034464516128999</v>
      </c>
      <c r="BW18">
        <v>400.00341935483902</v>
      </c>
      <c r="BX18">
        <v>102.518129032258</v>
      </c>
      <c r="BY18">
        <v>4.2825335483870998E-2</v>
      </c>
      <c r="BZ18">
        <v>39.155138709677402</v>
      </c>
      <c r="CA18">
        <v>39.223209677419398</v>
      </c>
      <c r="CB18">
        <v>999.9</v>
      </c>
      <c r="CC18">
        <v>0</v>
      </c>
      <c r="CD18">
        <v>0</v>
      </c>
      <c r="CE18">
        <v>10000.874516129001</v>
      </c>
      <c r="CF18">
        <v>0</v>
      </c>
      <c r="CG18">
        <v>326.30554838709702</v>
      </c>
      <c r="CH18">
        <v>1399.9787096774201</v>
      </c>
      <c r="CI18">
        <v>0.90000203225806497</v>
      </c>
      <c r="CJ18">
        <v>9.9997967741935506E-2</v>
      </c>
      <c r="CK18">
        <v>0</v>
      </c>
      <c r="CL18">
        <v>924.79970967741895</v>
      </c>
      <c r="CM18">
        <v>4.9997499999999997</v>
      </c>
      <c r="CN18">
        <v>12831.1387096774</v>
      </c>
      <c r="CO18">
        <v>12177.867741935501</v>
      </c>
      <c r="CP18">
        <v>47.686999999999998</v>
      </c>
      <c r="CQ18">
        <v>49.158999999999999</v>
      </c>
      <c r="CR18">
        <v>48.25</v>
      </c>
      <c r="CS18">
        <v>49.061999999999998</v>
      </c>
      <c r="CT18">
        <v>49.75</v>
      </c>
      <c r="CU18">
        <v>1255.4819354838701</v>
      </c>
      <c r="CV18">
        <v>139.49677419354799</v>
      </c>
      <c r="CW18">
        <v>0</v>
      </c>
      <c r="CX18">
        <v>120</v>
      </c>
      <c r="CY18">
        <v>0</v>
      </c>
      <c r="CZ18">
        <v>924.89880769230797</v>
      </c>
      <c r="DA18">
        <v>9.2920683682238998</v>
      </c>
      <c r="DB18">
        <v>106.690598178991</v>
      </c>
      <c r="DC18">
        <v>12832.473076923099</v>
      </c>
      <c r="DD18">
        <v>15</v>
      </c>
      <c r="DE18">
        <v>1605815619</v>
      </c>
      <c r="DF18" t="s">
        <v>291</v>
      </c>
      <c r="DG18">
        <v>1605815614</v>
      </c>
      <c r="DH18">
        <v>1605815619</v>
      </c>
      <c r="DI18">
        <v>2</v>
      </c>
      <c r="DJ18">
        <v>1.3280000000000001</v>
      </c>
      <c r="DK18">
        <v>0.79500000000000004</v>
      </c>
      <c r="DL18">
        <v>3.242</v>
      </c>
      <c r="DM18">
        <v>0.76</v>
      </c>
      <c r="DN18">
        <v>1524</v>
      </c>
      <c r="DO18">
        <v>38</v>
      </c>
      <c r="DP18">
        <v>0.01</v>
      </c>
      <c r="DQ18">
        <v>0.08</v>
      </c>
      <c r="DR18">
        <v>-3.2773544918982398</v>
      </c>
      <c r="DS18">
        <v>2.7558808923962399</v>
      </c>
      <c r="DT18">
        <v>0.24736773559462299</v>
      </c>
      <c r="DU18">
        <v>0</v>
      </c>
      <c r="DV18">
        <v>4.6246653333333301</v>
      </c>
      <c r="DW18">
        <v>-3.4407585317019</v>
      </c>
      <c r="DX18">
        <v>0.32506892057668202</v>
      </c>
      <c r="DY18">
        <v>0</v>
      </c>
      <c r="DZ18">
        <v>4.9385393333333303</v>
      </c>
      <c r="EA18">
        <v>0.54960640711901598</v>
      </c>
      <c r="EB18">
        <v>3.9714790186472802E-2</v>
      </c>
      <c r="EC18">
        <v>0</v>
      </c>
      <c r="ED18">
        <v>0</v>
      </c>
      <c r="EE18">
        <v>3</v>
      </c>
      <c r="EF18" t="s">
        <v>297</v>
      </c>
      <c r="EG18">
        <v>100</v>
      </c>
      <c r="EH18">
        <v>100</v>
      </c>
      <c r="EI18">
        <v>3.2429999999999999</v>
      </c>
      <c r="EJ18">
        <v>0.75949999999999995</v>
      </c>
      <c r="EK18">
        <v>3.2425000000000002</v>
      </c>
      <c r="EL18">
        <v>0</v>
      </c>
      <c r="EM18">
        <v>0</v>
      </c>
      <c r="EN18">
        <v>0</v>
      </c>
      <c r="EO18">
        <v>0.75953500000000695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8.1</v>
      </c>
      <c r="EX18">
        <v>8</v>
      </c>
      <c r="EY18">
        <v>2</v>
      </c>
      <c r="EZ18">
        <v>393.928</v>
      </c>
      <c r="FA18">
        <v>669.14700000000005</v>
      </c>
      <c r="FB18">
        <v>37.970999999999997</v>
      </c>
      <c r="FC18">
        <v>34.824399999999997</v>
      </c>
      <c r="FD18">
        <v>30.0002</v>
      </c>
      <c r="FE18">
        <v>34.517200000000003</v>
      </c>
      <c r="FF18">
        <v>34.4315</v>
      </c>
      <c r="FG18">
        <v>6.2678900000000004</v>
      </c>
      <c r="FH18">
        <v>0</v>
      </c>
      <c r="FI18">
        <v>100</v>
      </c>
      <c r="FJ18">
        <v>-999.9</v>
      </c>
      <c r="FK18">
        <v>44.651299999999999</v>
      </c>
      <c r="FL18">
        <v>43.2483</v>
      </c>
      <c r="FM18">
        <v>101.075</v>
      </c>
      <c r="FN18">
        <v>100.383</v>
      </c>
    </row>
    <row r="19" spans="1:170" x14ac:dyDescent="0.25">
      <c r="A19">
        <v>3</v>
      </c>
      <c r="B19">
        <v>1605816221</v>
      </c>
      <c r="C19">
        <v>241</v>
      </c>
      <c r="D19" t="s">
        <v>298</v>
      </c>
      <c r="E19" t="s">
        <v>299</v>
      </c>
      <c r="F19" t="s">
        <v>285</v>
      </c>
      <c r="G19" t="s">
        <v>286</v>
      </c>
      <c r="H19">
        <v>1605816213</v>
      </c>
      <c r="I19">
        <f t="shared" si="0"/>
        <v>5.9535421789035977E-3</v>
      </c>
      <c r="J19">
        <f t="shared" si="1"/>
        <v>-2.069024565149101</v>
      </c>
      <c r="K19">
        <f t="shared" si="2"/>
        <v>79.791032258064504</v>
      </c>
      <c r="L19">
        <f t="shared" si="3"/>
        <v>91.235506611817485</v>
      </c>
      <c r="M19">
        <f t="shared" si="4"/>
        <v>9.3572017095601936</v>
      </c>
      <c r="N19">
        <f t="shared" si="5"/>
        <v>8.1834453622250845</v>
      </c>
      <c r="O19">
        <f t="shared" si="6"/>
        <v>0.22594588168811774</v>
      </c>
      <c r="P19">
        <f t="shared" si="7"/>
        <v>2.9734831678747629</v>
      </c>
      <c r="Q19">
        <f t="shared" si="8"/>
        <v>0.21682262422225451</v>
      </c>
      <c r="R19">
        <f t="shared" si="9"/>
        <v>0.13630313289143678</v>
      </c>
      <c r="S19">
        <f t="shared" si="10"/>
        <v>231.29264355846703</v>
      </c>
      <c r="T19">
        <f t="shared" si="11"/>
        <v>38.640546982795719</v>
      </c>
      <c r="U19">
        <f t="shared" si="12"/>
        <v>38.6467903225806</v>
      </c>
      <c r="V19">
        <f t="shared" si="13"/>
        <v>6.8942006371848326</v>
      </c>
      <c r="W19">
        <f t="shared" si="14"/>
        <v>60.794475504057019</v>
      </c>
      <c r="X19">
        <f t="shared" si="15"/>
        <v>4.2308049456883401</v>
      </c>
      <c r="Y19">
        <f t="shared" si="16"/>
        <v>6.959193102021259</v>
      </c>
      <c r="Z19">
        <f t="shared" si="17"/>
        <v>2.6633956914964925</v>
      </c>
      <c r="AA19">
        <f t="shared" si="18"/>
        <v>-262.55121008964863</v>
      </c>
      <c r="AB19">
        <f t="shared" si="19"/>
        <v>27.902108868563641</v>
      </c>
      <c r="AC19">
        <f t="shared" si="20"/>
        <v>2.2721371419667986</v>
      </c>
      <c r="AD19">
        <f t="shared" si="21"/>
        <v>-1.0843205206511648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52157.614211462518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921.41269230769205</v>
      </c>
      <c r="AR19">
        <v>1056.75</v>
      </c>
      <c r="AS19">
        <f t="shared" si="27"/>
        <v>0.12806937089406956</v>
      </c>
      <c r="AT19">
        <v>0.5</v>
      </c>
      <c r="AU19">
        <f t="shared" si="28"/>
        <v>1180.193197521518</v>
      </c>
      <c r="AV19">
        <f t="shared" si="29"/>
        <v>-2.069024565149101</v>
      </c>
      <c r="AW19">
        <f t="shared" si="30"/>
        <v>75.573300170020588</v>
      </c>
      <c r="AX19">
        <f t="shared" si="31"/>
        <v>0.33801750650579609</v>
      </c>
      <c r="AY19">
        <f t="shared" si="32"/>
        <v>-1.2635872571242204E-3</v>
      </c>
      <c r="AZ19">
        <f t="shared" si="33"/>
        <v>2.0868985095812631</v>
      </c>
      <c r="BA19" t="s">
        <v>301</v>
      </c>
      <c r="BB19">
        <v>699.55</v>
      </c>
      <c r="BC19">
        <f t="shared" si="34"/>
        <v>357.20000000000005</v>
      </c>
      <c r="BD19">
        <f t="shared" si="35"/>
        <v>0.37888384012404236</v>
      </c>
      <c r="BE19">
        <f t="shared" si="36"/>
        <v>0.86060650997256627</v>
      </c>
      <c r="BF19">
        <f t="shared" si="37"/>
        <v>0.39656602540262204</v>
      </c>
      <c r="BG19">
        <f t="shared" si="38"/>
        <v>0.86598890105189896</v>
      </c>
      <c r="BH19">
        <f t="shared" si="39"/>
        <v>1400.0096774193501</v>
      </c>
      <c r="BI19">
        <f t="shared" si="40"/>
        <v>1180.193197521518</v>
      </c>
      <c r="BJ19">
        <f t="shared" si="41"/>
        <v>0.84298931397172783</v>
      </c>
      <c r="BK19">
        <f t="shared" si="42"/>
        <v>0.19597862794345583</v>
      </c>
      <c r="BL19">
        <v>6</v>
      </c>
      <c r="BM19">
        <v>0.5</v>
      </c>
      <c r="BN19" t="s">
        <v>290</v>
      </c>
      <c r="BO19">
        <v>2</v>
      </c>
      <c r="BP19">
        <v>1605816213</v>
      </c>
      <c r="BQ19">
        <v>79.791032258064504</v>
      </c>
      <c r="BR19">
        <v>77.4000032258065</v>
      </c>
      <c r="BS19">
        <v>41.251609677419403</v>
      </c>
      <c r="BT19">
        <v>32.689503225806497</v>
      </c>
      <c r="BU19">
        <v>76.548532258064498</v>
      </c>
      <c r="BV19">
        <v>40.492058064516101</v>
      </c>
      <c r="BW19">
        <v>399.99145161290301</v>
      </c>
      <c r="BX19">
        <v>102.518741935484</v>
      </c>
      <c r="BY19">
        <v>4.2224261290322598E-2</v>
      </c>
      <c r="BZ19">
        <v>38.8208451612903</v>
      </c>
      <c r="CA19">
        <v>38.6467903225806</v>
      </c>
      <c r="CB19">
        <v>999.9</v>
      </c>
      <c r="CC19">
        <v>0</v>
      </c>
      <c r="CD19">
        <v>0</v>
      </c>
      <c r="CE19">
        <v>10000.7232258065</v>
      </c>
      <c r="CF19">
        <v>0</v>
      </c>
      <c r="CG19">
        <v>182.24603225806499</v>
      </c>
      <c r="CH19">
        <v>1400.0096774193501</v>
      </c>
      <c r="CI19">
        <v>0.89999883870967701</v>
      </c>
      <c r="CJ19">
        <v>0.10000110322580601</v>
      </c>
      <c r="CK19">
        <v>0</v>
      </c>
      <c r="CL19">
        <v>921.39474193548403</v>
      </c>
      <c r="CM19">
        <v>4.9997499999999997</v>
      </c>
      <c r="CN19">
        <v>12756.5225806452</v>
      </c>
      <c r="CO19">
        <v>12178.1387096774</v>
      </c>
      <c r="CP19">
        <v>47.374903225806399</v>
      </c>
      <c r="CQ19">
        <v>48.872870967741903</v>
      </c>
      <c r="CR19">
        <v>48.03</v>
      </c>
      <c r="CS19">
        <v>48.610677419354801</v>
      </c>
      <c r="CT19">
        <v>49.501935483871002</v>
      </c>
      <c r="CU19">
        <v>1255.5074193548401</v>
      </c>
      <c r="CV19">
        <v>139.50225806451601</v>
      </c>
      <c r="CW19">
        <v>0</v>
      </c>
      <c r="CX19">
        <v>120</v>
      </c>
      <c r="CY19">
        <v>0</v>
      </c>
      <c r="CZ19">
        <v>921.41269230769205</v>
      </c>
      <c r="DA19">
        <v>3.3321025664141302</v>
      </c>
      <c r="DB19">
        <v>38.806837636728702</v>
      </c>
      <c r="DC19">
        <v>12756.9653846154</v>
      </c>
      <c r="DD19">
        <v>15</v>
      </c>
      <c r="DE19">
        <v>1605815619</v>
      </c>
      <c r="DF19" t="s">
        <v>291</v>
      </c>
      <c r="DG19">
        <v>1605815614</v>
      </c>
      <c r="DH19">
        <v>1605815619</v>
      </c>
      <c r="DI19">
        <v>2</v>
      </c>
      <c r="DJ19">
        <v>1.3280000000000001</v>
      </c>
      <c r="DK19">
        <v>0.79500000000000004</v>
      </c>
      <c r="DL19">
        <v>3.242</v>
      </c>
      <c r="DM19">
        <v>0.76</v>
      </c>
      <c r="DN19">
        <v>1524</v>
      </c>
      <c r="DO19">
        <v>38</v>
      </c>
      <c r="DP19">
        <v>0.01</v>
      </c>
      <c r="DQ19">
        <v>0.08</v>
      </c>
      <c r="DR19">
        <v>-2.0704750251484301</v>
      </c>
      <c r="DS19">
        <v>6.1052917556847601E-2</v>
      </c>
      <c r="DT19">
        <v>1.50944178395795E-2</v>
      </c>
      <c r="DU19">
        <v>1</v>
      </c>
      <c r="DV19">
        <v>2.3893140000000002</v>
      </c>
      <c r="DW19">
        <v>-0.133963781979972</v>
      </c>
      <c r="DX19">
        <v>2.0221716313574101E-2</v>
      </c>
      <c r="DY19">
        <v>1</v>
      </c>
      <c r="DZ19">
        <v>8.5725610000000003</v>
      </c>
      <c r="EA19">
        <v>0.15037214682983499</v>
      </c>
      <c r="EB19">
        <v>0.13518475282244899</v>
      </c>
      <c r="EC19">
        <v>1</v>
      </c>
      <c r="ED19">
        <v>3</v>
      </c>
      <c r="EE19">
        <v>3</v>
      </c>
      <c r="EF19" t="s">
        <v>302</v>
      </c>
      <c r="EG19">
        <v>100</v>
      </c>
      <c r="EH19">
        <v>100</v>
      </c>
      <c r="EI19">
        <v>3.242</v>
      </c>
      <c r="EJ19">
        <v>0.75949999999999995</v>
      </c>
      <c r="EK19">
        <v>3.2425000000000002</v>
      </c>
      <c r="EL19">
        <v>0</v>
      </c>
      <c r="EM19">
        <v>0</v>
      </c>
      <c r="EN19">
        <v>0</v>
      </c>
      <c r="EO19">
        <v>0.75953500000000695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10.1</v>
      </c>
      <c r="EX19">
        <v>10</v>
      </c>
      <c r="EY19">
        <v>2</v>
      </c>
      <c r="EZ19">
        <v>394.32400000000001</v>
      </c>
      <c r="FA19">
        <v>659.90200000000004</v>
      </c>
      <c r="FB19">
        <v>37.880400000000002</v>
      </c>
      <c r="FC19">
        <v>34.761899999999997</v>
      </c>
      <c r="FD19">
        <v>29.998899999999999</v>
      </c>
      <c r="FE19">
        <v>34.438800000000001</v>
      </c>
      <c r="FF19">
        <v>34.344499999999996</v>
      </c>
      <c r="FG19">
        <v>7.6219400000000004</v>
      </c>
      <c r="FH19">
        <v>0</v>
      </c>
      <c r="FI19">
        <v>100</v>
      </c>
      <c r="FJ19">
        <v>-999.9</v>
      </c>
      <c r="FK19">
        <v>77.485399999999998</v>
      </c>
      <c r="FL19">
        <v>43.548000000000002</v>
      </c>
      <c r="FM19">
        <v>101.114</v>
      </c>
      <c r="FN19">
        <v>100.419</v>
      </c>
    </row>
    <row r="20" spans="1:170" x14ac:dyDescent="0.25">
      <c r="A20">
        <v>4</v>
      </c>
      <c r="B20">
        <v>1605816318.5999999</v>
      </c>
      <c r="C20">
        <v>338.59999990463302</v>
      </c>
      <c r="D20" t="s">
        <v>303</v>
      </c>
      <c r="E20" t="s">
        <v>304</v>
      </c>
      <c r="F20" t="s">
        <v>285</v>
      </c>
      <c r="G20" t="s">
        <v>286</v>
      </c>
      <c r="H20">
        <v>1605816310.5999999</v>
      </c>
      <c r="I20">
        <f t="shared" si="0"/>
        <v>4.1477579912901821E-3</v>
      </c>
      <c r="J20">
        <f t="shared" si="1"/>
        <v>-1.1619356655423279</v>
      </c>
      <c r="K20">
        <f t="shared" si="2"/>
        <v>99.876161290322599</v>
      </c>
      <c r="L20">
        <f t="shared" si="3"/>
        <v>107.66385607466334</v>
      </c>
      <c r="M20">
        <f t="shared" si="4"/>
        <v>11.042354253740919</v>
      </c>
      <c r="N20">
        <f t="shared" si="5"/>
        <v>10.243623019657448</v>
      </c>
      <c r="O20">
        <f t="shared" si="6"/>
        <v>0.15398822245832505</v>
      </c>
      <c r="P20">
        <f t="shared" si="7"/>
        <v>2.9735853768467155</v>
      </c>
      <c r="Q20">
        <f t="shared" si="8"/>
        <v>0.14969134367436882</v>
      </c>
      <c r="R20">
        <f t="shared" si="9"/>
        <v>9.3933160329317242E-2</v>
      </c>
      <c r="S20">
        <f t="shared" si="10"/>
        <v>231.28864889436554</v>
      </c>
      <c r="T20">
        <f t="shared" si="11"/>
        <v>39.171632563171798</v>
      </c>
      <c r="U20">
        <f t="shared" si="12"/>
        <v>38.7061322580645</v>
      </c>
      <c r="V20">
        <f t="shared" si="13"/>
        <v>6.9162996440976201</v>
      </c>
      <c r="W20">
        <f t="shared" si="14"/>
        <v>60.531272626572452</v>
      </c>
      <c r="X20">
        <f t="shared" si="15"/>
        <v>4.2288102246502444</v>
      </c>
      <c r="Y20">
        <f t="shared" si="16"/>
        <v>6.9861578010072289</v>
      </c>
      <c r="Z20">
        <f t="shared" si="17"/>
        <v>2.6874894194473757</v>
      </c>
      <c r="AA20">
        <f t="shared" si="18"/>
        <v>-182.91612741589702</v>
      </c>
      <c r="AB20">
        <f t="shared" si="19"/>
        <v>29.900244388111588</v>
      </c>
      <c r="AC20">
        <f t="shared" si="20"/>
        <v>2.4363032835745932</v>
      </c>
      <c r="AD20">
        <f t="shared" si="21"/>
        <v>80.709069150154704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52148.554823923703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911.04949999999997</v>
      </c>
      <c r="AR20">
        <v>1056.27</v>
      </c>
      <c r="AS20">
        <f t="shared" si="27"/>
        <v>0.13748426065305275</v>
      </c>
      <c r="AT20">
        <v>0.5</v>
      </c>
      <c r="AU20">
        <f t="shared" si="28"/>
        <v>1180.1732910699009</v>
      </c>
      <c r="AV20">
        <f t="shared" si="29"/>
        <v>-1.1619356655423279</v>
      </c>
      <c r="AW20">
        <f t="shared" si="30"/>
        <v>81.127626182612673</v>
      </c>
      <c r="AX20">
        <f t="shared" si="31"/>
        <v>0.34485500866255786</v>
      </c>
      <c r="AY20">
        <f t="shared" si="32"/>
        <v>-4.9500203923146045E-4</v>
      </c>
      <c r="AZ20">
        <f t="shared" si="33"/>
        <v>2.0883012866028574</v>
      </c>
      <c r="BA20" t="s">
        <v>306</v>
      </c>
      <c r="BB20">
        <v>692.01</v>
      </c>
      <c r="BC20">
        <f t="shared" si="34"/>
        <v>364.26</v>
      </c>
      <c r="BD20">
        <f t="shared" si="35"/>
        <v>0.39867265140284419</v>
      </c>
      <c r="BE20">
        <f t="shared" si="36"/>
        <v>0.85826845183205136</v>
      </c>
      <c r="BF20">
        <f t="shared" si="37"/>
        <v>0.42612514699874265</v>
      </c>
      <c r="BG20">
        <f t="shared" si="38"/>
        <v>0.86617738743375783</v>
      </c>
      <c r="BH20">
        <f t="shared" si="39"/>
        <v>1399.9861290322599</v>
      </c>
      <c r="BI20">
        <f t="shared" si="40"/>
        <v>1180.1732910699009</v>
      </c>
      <c r="BJ20">
        <f t="shared" si="41"/>
        <v>0.84298927439066507</v>
      </c>
      <c r="BK20">
        <f t="shared" si="42"/>
        <v>0.19597854878133017</v>
      </c>
      <c r="BL20">
        <v>6</v>
      </c>
      <c r="BM20">
        <v>0.5</v>
      </c>
      <c r="BN20" t="s">
        <v>290</v>
      </c>
      <c r="BO20">
        <v>2</v>
      </c>
      <c r="BP20">
        <v>1605816310.5999999</v>
      </c>
      <c r="BQ20">
        <v>99.876161290322599</v>
      </c>
      <c r="BR20">
        <v>98.754696774193604</v>
      </c>
      <c r="BS20">
        <v>41.231245161290303</v>
      </c>
      <c r="BT20">
        <v>35.266377419354797</v>
      </c>
      <c r="BU20">
        <v>96.633661290322607</v>
      </c>
      <c r="BV20">
        <v>40.471696774193603</v>
      </c>
      <c r="BW20">
        <v>400.01632258064501</v>
      </c>
      <c r="BX20">
        <v>102.521419354839</v>
      </c>
      <c r="BY20">
        <v>4.1823838709677402E-2</v>
      </c>
      <c r="BZ20">
        <v>38.892645161290297</v>
      </c>
      <c r="CA20">
        <v>38.7061322580645</v>
      </c>
      <c r="CB20">
        <v>999.9</v>
      </c>
      <c r="CC20">
        <v>0</v>
      </c>
      <c r="CD20">
        <v>0</v>
      </c>
      <c r="CE20">
        <v>10001.0403225806</v>
      </c>
      <c r="CF20">
        <v>0</v>
      </c>
      <c r="CG20">
        <v>174.81922580645201</v>
      </c>
      <c r="CH20">
        <v>1399.9861290322599</v>
      </c>
      <c r="CI20">
        <v>0.89999870967741902</v>
      </c>
      <c r="CJ20">
        <v>0.100001238709677</v>
      </c>
      <c r="CK20">
        <v>0</v>
      </c>
      <c r="CL20">
        <v>911.03712903225801</v>
      </c>
      <c r="CM20">
        <v>4.9997499999999997</v>
      </c>
      <c r="CN20">
        <v>12609.016129032299</v>
      </c>
      <c r="CO20">
        <v>12177.9290322581</v>
      </c>
      <c r="CP20">
        <v>47.161000000000001</v>
      </c>
      <c r="CQ20">
        <v>48.495935483871001</v>
      </c>
      <c r="CR20">
        <v>47.735774193548401</v>
      </c>
      <c r="CS20">
        <v>48.340451612903202</v>
      </c>
      <c r="CT20">
        <v>49.241870967741903</v>
      </c>
      <c r="CU20">
        <v>1255.48806451613</v>
      </c>
      <c r="CV20">
        <v>139.49806451612901</v>
      </c>
      <c r="CW20">
        <v>0</v>
      </c>
      <c r="CX20">
        <v>97.299999952316298</v>
      </c>
      <c r="CY20">
        <v>0</v>
      </c>
      <c r="CZ20">
        <v>911.04949999999997</v>
      </c>
      <c r="DA20">
        <v>4.4828376074914003</v>
      </c>
      <c r="DB20">
        <v>41.777777689091103</v>
      </c>
      <c r="DC20">
        <v>12609.8692307692</v>
      </c>
      <c r="DD20">
        <v>15</v>
      </c>
      <c r="DE20">
        <v>1605815619</v>
      </c>
      <c r="DF20" t="s">
        <v>291</v>
      </c>
      <c r="DG20">
        <v>1605815614</v>
      </c>
      <c r="DH20">
        <v>1605815619</v>
      </c>
      <c r="DI20">
        <v>2</v>
      </c>
      <c r="DJ20">
        <v>1.3280000000000001</v>
      </c>
      <c r="DK20">
        <v>0.79500000000000004</v>
      </c>
      <c r="DL20">
        <v>3.242</v>
      </c>
      <c r="DM20">
        <v>0.76</v>
      </c>
      <c r="DN20">
        <v>1524</v>
      </c>
      <c r="DO20">
        <v>38</v>
      </c>
      <c r="DP20">
        <v>0.01</v>
      </c>
      <c r="DQ20">
        <v>0.08</v>
      </c>
      <c r="DR20">
        <v>-1.1614254451634201</v>
      </c>
      <c r="DS20">
        <v>-0.14256223404259599</v>
      </c>
      <c r="DT20">
        <v>1.3520165986031099E-2</v>
      </c>
      <c r="DU20">
        <v>1</v>
      </c>
      <c r="DV20">
        <v>1.1206035483871</v>
      </c>
      <c r="DW20">
        <v>0.17014645161290401</v>
      </c>
      <c r="DX20">
        <v>1.8860754363250801E-2</v>
      </c>
      <c r="DY20">
        <v>1</v>
      </c>
      <c r="DZ20">
        <v>5.9637383870967797</v>
      </c>
      <c r="EA20">
        <v>0.14006806451613399</v>
      </c>
      <c r="EB20">
        <v>1.0657169356300299E-2</v>
      </c>
      <c r="EC20">
        <v>1</v>
      </c>
      <c r="ED20">
        <v>3</v>
      </c>
      <c r="EE20">
        <v>3</v>
      </c>
      <c r="EF20" t="s">
        <v>302</v>
      </c>
      <c r="EG20">
        <v>100</v>
      </c>
      <c r="EH20">
        <v>100</v>
      </c>
      <c r="EI20">
        <v>3.2429999999999999</v>
      </c>
      <c r="EJ20">
        <v>0.75960000000000005</v>
      </c>
      <c r="EK20">
        <v>3.2425000000000002</v>
      </c>
      <c r="EL20">
        <v>0</v>
      </c>
      <c r="EM20">
        <v>0</v>
      </c>
      <c r="EN20">
        <v>0</v>
      </c>
      <c r="EO20">
        <v>0.75953500000000695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11.7</v>
      </c>
      <c r="EX20">
        <v>11.7</v>
      </c>
      <c r="EY20">
        <v>2</v>
      </c>
      <c r="EZ20">
        <v>393.416</v>
      </c>
      <c r="FA20">
        <v>665.471</v>
      </c>
      <c r="FB20">
        <v>37.804200000000002</v>
      </c>
      <c r="FC20">
        <v>34.542099999999998</v>
      </c>
      <c r="FD20">
        <v>29.999300000000002</v>
      </c>
      <c r="FE20">
        <v>34.271099999999997</v>
      </c>
      <c r="FF20">
        <v>34.181899999999999</v>
      </c>
      <c r="FG20">
        <v>8.6258099999999995</v>
      </c>
      <c r="FH20">
        <v>0</v>
      </c>
      <c r="FI20">
        <v>100</v>
      </c>
      <c r="FJ20">
        <v>-999.9</v>
      </c>
      <c r="FK20">
        <v>98.850399999999993</v>
      </c>
      <c r="FL20">
        <v>40.532400000000003</v>
      </c>
      <c r="FM20">
        <v>101.151</v>
      </c>
      <c r="FN20">
        <v>100.464</v>
      </c>
    </row>
    <row r="21" spans="1:170" x14ac:dyDescent="0.25">
      <c r="A21">
        <v>5</v>
      </c>
      <c r="B21">
        <v>1605816405.5999999</v>
      </c>
      <c r="C21">
        <v>425.59999990463302</v>
      </c>
      <c r="D21" t="s">
        <v>307</v>
      </c>
      <c r="E21" t="s">
        <v>308</v>
      </c>
      <c r="F21" t="s">
        <v>285</v>
      </c>
      <c r="G21" t="s">
        <v>286</v>
      </c>
      <c r="H21">
        <v>1605816397.8499999</v>
      </c>
      <c r="I21">
        <f t="shared" si="0"/>
        <v>4.2550714599044071E-3</v>
      </c>
      <c r="J21">
        <f t="shared" si="1"/>
        <v>1.0958988768881948</v>
      </c>
      <c r="K21">
        <f t="shared" si="2"/>
        <v>149.45146666666699</v>
      </c>
      <c r="L21">
        <f t="shared" si="3"/>
        <v>132.24120743244973</v>
      </c>
      <c r="M21">
        <f t="shared" si="4"/>
        <v>13.562645074949447</v>
      </c>
      <c r="N21">
        <f t="shared" si="5"/>
        <v>15.327727549417869</v>
      </c>
      <c r="O21">
        <f t="shared" si="6"/>
        <v>0.16166676283168094</v>
      </c>
      <c r="P21">
        <f t="shared" si="7"/>
        <v>2.9742041336780476</v>
      </c>
      <c r="Q21">
        <f t="shared" si="8"/>
        <v>0.15693871447834506</v>
      </c>
      <c r="R21">
        <f t="shared" si="9"/>
        <v>9.8499975092150083E-2</v>
      </c>
      <c r="S21">
        <f t="shared" si="10"/>
        <v>231.29510780449596</v>
      </c>
      <c r="T21">
        <f t="shared" si="11"/>
        <v>39.203757325212493</v>
      </c>
      <c r="U21">
        <f t="shared" si="12"/>
        <v>38.799893333333301</v>
      </c>
      <c r="V21">
        <f t="shared" si="13"/>
        <v>6.951341615639663</v>
      </c>
      <c r="W21">
        <f t="shared" si="14"/>
        <v>61.6887557167056</v>
      </c>
      <c r="X21">
        <f t="shared" si="15"/>
        <v>4.3234871320169619</v>
      </c>
      <c r="Y21">
        <f t="shared" si="16"/>
        <v>7.0085497458755546</v>
      </c>
      <c r="Z21">
        <f t="shared" si="17"/>
        <v>2.6278544836227011</v>
      </c>
      <c r="AA21">
        <f t="shared" si="18"/>
        <v>-187.64865138178436</v>
      </c>
      <c r="AB21">
        <f t="shared" si="19"/>
        <v>24.403484664777377</v>
      </c>
      <c r="AC21">
        <f t="shared" si="20"/>
        <v>1.9894733722100186</v>
      </c>
      <c r="AD21">
        <f t="shared" si="21"/>
        <v>70.039414459699003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52156.061685909044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902.35299999999995</v>
      </c>
      <c r="AR21">
        <v>1077.52</v>
      </c>
      <c r="AS21">
        <f t="shared" si="27"/>
        <v>0.16256496399138765</v>
      </c>
      <c r="AT21">
        <v>0.5</v>
      </c>
      <c r="AU21">
        <f t="shared" si="28"/>
        <v>1180.2078407472827</v>
      </c>
      <c r="AV21">
        <f t="shared" si="29"/>
        <v>1.0958988768881948</v>
      </c>
      <c r="AW21">
        <f t="shared" si="30"/>
        <v>95.930222566717688</v>
      </c>
      <c r="AX21">
        <f t="shared" si="31"/>
        <v>0.34382656470413542</v>
      </c>
      <c r="AY21">
        <f t="shared" si="32"/>
        <v>1.4180945922581739E-3</v>
      </c>
      <c r="AZ21">
        <f t="shared" si="33"/>
        <v>2.0273962432251835</v>
      </c>
      <c r="BA21" t="s">
        <v>310</v>
      </c>
      <c r="BB21">
        <v>707.04</v>
      </c>
      <c r="BC21">
        <f t="shared" si="34"/>
        <v>370.48</v>
      </c>
      <c r="BD21">
        <f t="shared" si="35"/>
        <v>0.47281094795940409</v>
      </c>
      <c r="BE21">
        <f t="shared" si="36"/>
        <v>0.85500031310664415</v>
      </c>
      <c r="BF21">
        <f t="shared" si="37"/>
        <v>0.48382916610008153</v>
      </c>
      <c r="BG21">
        <f t="shared" si="38"/>
        <v>0.85783293823687901</v>
      </c>
      <c r="BH21">
        <f t="shared" si="39"/>
        <v>1400.02733333333</v>
      </c>
      <c r="BI21">
        <f t="shared" si="40"/>
        <v>1180.2078407472827</v>
      </c>
      <c r="BJ21">
        <f t="shared" si="41"/>
        <v>0.84298914217433285</v>
      </c>
      <c r="BK21">
        <f t="shared" si="42"/>
        <v>0.19597828434866588</v>
      </c>
      <c r="BL21">
        <v>6</v>
      </c>
      <c r="BM21">
        <v>0.5</v>
      </c>
      <c r="BN21" t="s">
        <v>290</v>
      </c>
      <c r="BO21">
        <v>2</v>
      </c>
      <c r="BP21">
        <v>1605816397.8499999</v>
      </c>
      <c r="BQ21">
        <v>149.45146666666699</v>
      </c>
      <c r="BR21">
        <v>152.04910000000001</v>
      </c>
      <c r="BS21">
        <v>42.155726666666702</v>
      </c>
      <c r="BT21">
        <v>36.042430000000003</v>
      </c>
      <c r="BU21">
        <v>146.209033333333</v>
      </c>
      <c r="BV21">
        <v>41.396183333333298</v>
      </c>
      <c r="BW21">
        <v>400.016166666667</v>
      </c>
      <c r="BX21">
        <v>102.51843333333299</v>
      </c>
      <c r="BY21">
        <v>4.1467156666666699E-2</v>
      </c>
      <c r="BZ21">
        <v>38.952086666666702</v>
      </c>
      <c r="CA21">
        <v>38.799893333333301</v>
      </c>
      <c r="CB21">
        <v>999.9</v>
      </c>
      <c r="CC21">
        <v>0</v>
      </c>
      <c r="CD21">
        <v>0</v>
      </c>
      <c r="CE21">
        <v>10004.833000000001</v>
      </c>
      <c r="CF21">
        <v>0</v>
      </c>
      <c r="CG21">
        <v>304.74553333333301</v>
      </c>
      <c r="CH21">
        <v>1400.02733333333</v>
      </c>
      <c r="CI21">
        <v>0.90000559999999996</v>
      </c>
      <c r="CJ21">
        <v>9.9994330000000006E-2</v>
      </c>
      <c r="CK21">
        <v>0</v>
      </c>
      <c r="CL21">
        <v>902.22280000000001</v>
      </c>
      <c r="CM21">
        <v>4.9997499999999997</v>
      </c>
      <c r="CN21">
        <v>12496.9433333333</v>
      </c>
      <c r="CO21">
        <v>12178.3066666667</v>
      </c>
      <c r="CP21">
        <v>47.120800000000003</v>
      </c>
      <c r="CQ21">
        <v>48.353999999999999</v>
      </c>
      <c r="CR21">
        <v>47.649799999999999</v>
      </c>
      <c r="CS21">
        <v>48.287199999999999</v>
      </c>
      <c r="CT21">
        <v>49.182866666666598</v>
      </c>
      <c r="CU21">
        <v>1255.5313333333299</v>
      </c>
      <c r="CV21">
        <v>139.49600000000001</v>
      </c>
      <c r="CW21">
        <v>0</v>
      </c>
      <c r="CX21">
        <v>86.5</v>
      </c>
      <c r="CY21">
        <v>0</v>
      </c>
      <c r="CZ21">
        <v>902.35299999999995</v>
      </c>
      <c r="DA21">
        <v>8.7961538688229908</v>
      </c>
      <c r="DB21">
        <v>121.85384629828501</v>
      </c>
      <c r="DC21">
        <v>12498.528</v>
      </c>
      <c r="DD21">
        <v>15</v>
      </c>
      <c r="DE21">
        <v>1605815619</v>
      </c>
      <c r="DF21" t="s">
        <v>291</v>
      </c>
      <c r="DG21">
        <v>1605815614</v>
      </c>
      <c r="DH21">
        <v>1605815619</v>
      </c>
      <c r="DI21">
        <v>2</v>
      </c>
      <c r="DJ21">
        <v>1.3280000000000001</v>
      </c>
      <c r="DK21">
        <v>0.79500000000000004</v>
      </c>
      <c r="DL21">
        <v>3.242</v>
      </c>
      <c r="DM21">
        <v>0.76</v>
      </c>
      <c r="DN21">
        <v>1524</v>
      </c>
      <c r="DO21">
        <v>38</v>
      </c>
      <c r="DP21">
        <v>0.01</v>
      </c>
      <c r="DQ21">
        <v>0.08</v>
      </c>
      <c r="DR21">
        <v>1.0992822371248701</v>
      </c>
      <c r="DS21">
        <v>-0.117916590663806</v>
      </c>
      <c r="DT21">
        <v>2.3694015943317E-2</v>
      </c>
      <c r="DU21">
        <v>1</v>
      </c>
      <c r="DV21">
        <v>-2.6028425806451598</v>
      </c>
      <c r="DW21">
        <v>0.163301612903235</v>
      </c>
      <c r="DX21">
        <v>3.4847913434804402E-2</v>
      </c>
      <c r="DY21">
        <v>1</v>
      </c>
      <c r="DZ21">
        <v>6.1141793548387096</v>
      </c>
      <c r="EA21">
        <v>-8.4996290322580895E-2</v>
      </c>
      <c r="EB21">
        <v>6.4138554332984097E-3</v>
      </c>
      <c r="EC21">
        <v>1</v>
      </c>
      <c r="ED21">
        <v>3</v>
      </c>
      <c r="EE21">
        <v>3</v>
      </c>
      <c r="EF21" t="s">
        <v>302</v>
      </c>
      <c r="EG21">
        <v>100</v>
      </c>
      <c r="EH21">
        <v>100</v>
      </c>
      <c r="EI21">
        <v>3.242</v>
      </c>
      <c r="EJ21">
        <v>0.75949999999999995</v>
      </c>
      <c r="EK21">
        <v>3.2425000000000002</v>
      </c>
      <c r="EL21">
        <v>0</v>
      </c>
      <c r="EM21">
        <v>0</v>
      </c>
      <c r="EN21">
        <v>0</v>
      </c>
      <c r="EO21">
        <v>0.75953500000000695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13.2</v>
      </c>
      <c r="EX21">
        <v>13.1</v>
      </c>
      <c r="EY21">
        <v>2</v>
      </c>
      <c r="EZ21">
        <v>393.87299999999999</v>
      </c>
      <c r="FA21">
        <v>666.80899999999997</v>
      </c>
      <c r="FB21">
        <v>37.821199999999997</v>
      </c>
      <c r="FC21">
        <v>34.3842</v>
      </c>
      <c r="FD21">
        <v>29.999500000000001</v>
      </c>
      <c r="FE21">
        <v>34.125500000000002</v>
      </c>
      <c r="FF21">
        <v>34.045200000000001</v>
      </c>
      <c r="FG21">
        <v>11.1568</v>
      </c>
      <c r="FH21">
        <v>0</v>
      </c>
      <c r="FI21">
        <v>100</v>
      </c>
      <c r="FJ21">
        <v>-999.9</v>
      </c>
      <c r="FK21">
        <v>152.34100000000001</v>
      </c>
      <c r="FL21">
        <v>40.939900000000002</v>
      </c>
      <c r="FM21">
        <v>101.176</v>
      </c>
      <c r="FN21">
        <v>100.494</v>
      </c>
    </row>
    <row r="22" spans="1:170" x14ac:dyDescent="0.25">
      <c r="A22">
        <v>6</v>
      </c>
      <c r="B22">
        <v>1605816488.5999999</v>
      </c>
      <c r="C22">
        <v>508.59999990463302</v>
      </c>
      <c r="D22" t="s">
        <v>311</v>
      </c>
      <c r="E22" t="s">
        <v>312</v>
      </c>
      <c r="F22" t="s">
        <v>285</v>
      </c>
      <c r="G22" t="s">
        <v>286</v>
      </c>
      <c r="H22">
        <v>1605816480.8499999</v>
      </c>
      <c r="I22">
        <f t="shared" si="0"/>
        <v>4.3419533220137238E-3</v>
      </c>
      <c r="J22">
        <f t="shared" si="1"/>
        <v>3.4294158868332572</v>
      </c>
      <c r="K22">
        <f t="shared" si="2"/>
        <v>199.293566666667</v>
      </c>
      <c r="L22">
        <f t="shared" si="3"/>
        <v>157.98554652467126</v>
      </c>
      <c r="M22">
        <f t="shared" si="4"/>
        <v>16.202764020437556</v>
      </c>
      <c r="N22">
        <f t="shared" si="5"/>
        <v>20.439253479349667</v>
      </c>
      <c r="O22">
        <f t="shared" si="6"/>
        <v>0.16722485510667726</v>
      </c>
      <c r="P22">
        <f t="shared" si="7"/>
        <v>2.973234185405047</v>
      </c>
      <c r="Q22">
        <f t="shared" si="8"/>
        <v>0.16216999341416752</v>
      </c>
      <c r="R22">
        <f t="shared" si="9"/>
        <v>0.10179767726901577</v>
      </c>
      <c r="S22">
        <f t="shared" si="10"/>
        <v>231.29505384208153</v>
      </c>
      <c r="T22">
        <f t="shared" si="11"/>
        <v>39.267519129285105</v>
      </c>
      <c r="U22">
        <f t="shared" si="12"/>
        <v>38.917426666666699</v>
      </c>
      <c r="V22">
        <f t="shared" si="13"/>
        <v>6.9954855785143923</v>
      </c>
      <c r="W22">
        <f t="shared" si="14"/>
        <v>62.521909150351682</v>
      </c>
      <c r="X22">
        <f t="shared" si="15"/>
        <v>4.4021556422394275</v>
      </c>
      <c r="Y22">
        <f t="shared" si="16"/>
        <v>7.0409808370585649</v>
      </c>
      <c r="Z22">
        <f t="shared" si="17"/>
        <v>2.5933299362749649</v>
      </c>
      <c r="AA22">
        <f t="shared" si="18"/>
        <v>-191.48014150080522</v>
      </c>
      <c r="AB22">
        <f t="shared" si="19"/>
        <v>19.30889494907268</v>
      </c>
      <c r="AC22">
        <f t="shared" si="20"/>
        <v>1.5761952021160424</v>
      </c>
      <c r="AD22">
        <f t="shared" si="21"/>
        <v>60.700002492465046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52114.264804628583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899.56757692307701</v>
      </c>
      <c r="AR22">
        <v>1105.44</v>
      </c>
      <c r="AS22">
        <f t="shared" si="27"/>
        <v>0.18623572792455767</v>
      </c>
      <c r="AT22">
        <v>0.5</v>
      </c>
      <c r="AU22">
        <f t="shared" si="28"/>
        <v>1180.2090707472544</v>
      </c>
      <c r="AV22">
        <f t="shared" si="29"/>
        <v>3.4294158868332572</v>
      </c>
      <c r="AW22">
        <f t="shared" si="30"/>
        <v>109.89854769689035</v>
      </c>
      <c r="AX22">
        <f t="shared" si="31"/>
        <v>0.34967071935157046</v>
      </c>
      <c r="AY22">
        <f t="shared" si="32"/>
        <v>3.3952995837528408E-3</v>
      </c>
      <c r="AZ22">
        <f t="shared" si="33"/>
        <v>1.9509335649153277</v>
      </c>
      <c r="BA22" t="s">
        <v>314</v>
      </c>
      <c r="BB22">
        <v>718.9</v>
      </c>
      <c r="BC22">
        <f t="shared" si="34"/>
        <v>386.54000000000008</v>
      </c>
      <c r="BD22">
        <f t="shared" si="35"/>
        <v>0.53260315381829304</v>
      </c>
      <c r="BE22">
        <f t="shared" si="36"/>
        <v>0.84800918535062397</v>
      </c>
      <c r="BF22">
        <f t="shared" si="37"/>
        <v>0.52792798923763951</v>
      </c>
      <c r="BG22">
        <f t="shared" si="38"/>
        <v>0.84686931369208573</v>
      </c>
      <c r="BH22">
        <f t="shared" si="39"/>
        <v>1400.029</v>
      </c>
      <c r="BI22">
        <f t="shared" si="40"/>
        <v>1180.2090707472544</v>
      </c>
      <c r="BJ22">
        <f t="shared" si="41"/>
        <v>0.84298901718982555</v>
      </c>
      <c r="BK22">
        <f t="shared" si="42"/>
        <v>0.19597803437965114</v>
      </c>
      <c r="BL22">
        <v>6</v>
      </c>
      <c r="BM22">
        <v>0.5</v>
      </c>
      <c r="BN22" t="s">
        <v>290</v>
      </c>
      <c r="BO22">
        <v>2</v>
      </c>
      <c r="BP22">
        <v>1605816480.8499999</v>
      </c>
      <c r="BQ22">
        <v>199.293566666667</v>
      </c>
      <c r="BR22">
        <v>205.7355</v>
      </c>
      <c r="BS22">
        <v>42.923353333333303</v>
      </c>
      <c r="BT22">
        <v>36.690150000000003</v>
      </c>
      <c r="BU22">
        <v>196.05090000000001</v>
      </c>
      <c r="BV22">
        <v>42.163823333333298</v>
      </c>
      <c r="BW22">
        <v>400.01089999999999</v>
      </c>
      <c r="BX22">
        <v>102.517333333333</v>
      </c>
      <c r="BY22">
        <v>4.1187853333333302E-2</v>
      </c>
      <c r="BZ22">
        <v>39.037886666666701</v>
      </c>
      <c r="CA22">
        <v>38.917426666666699</v>
      </c>
      <c r="CB22">
        <v>999.9</v>
      </c>
      <c r="CC22">
        <v>0</v>
      </c>
      <c r="CD22">
        <v>0</v>
      </c>
      <c r="CE22">
        <v>9999.4519999999993</v>
      </c>
      <c r="CF22">
        <v>0</v>
      </c>
      <c r="CG22">
        <v>531.76566666666702</v>
      </c>
      <c r="CH22">
        <v>1400.029</v>
      </c>
      <c r="CI22">
        <v>0.90000780000000002</v>
      </c>
      <c r="CJ22">
        <v>9.9992103333333304E-2</v>
      </c>
      <c r="CK22">
        <v>0</v>
      </c>
      <c r="CL22">
        <v>899.51679999999999</v>
      </c>
      <c r="CM22">
        <v>4.9997499999999997</v>
      </c>
      <c r="CN22">
        <v>12473.82</v>
      </c>
      <c r="CO22">
        <v>12178.33</v>
      </c>
      <c r="CP22">
        <v>47.182866666666598</v>
      </c>
      <c r="CQ22">
        <v>48.3645</v>
      </c>
      <c r="CR22">
        <v>47.686999999999998</v>
      </c>
      <c r="CS22">
        <v>48.311999999999998</v>
      </c>
      <c r="CT22">
        <v>49.25</v>
      </c>
      <c r="CU22">
        <v>1255.53866666667</v>
      </c>
      <c r="CV22">
        <v>139.49033333333301</v>
      </c>
      <c r="CW22">
        <v>0</v>
      </c>
      <c r="CX22">
        <v>82.5</v>
      </c>
      <c r="CY22">
        <v>0</v>
      </c>
      <c r="CZ22">
        <v>899.56757692307701</v>
      </c>
      <c r="DA22">
        <v>10.6084444355009</v>
      </c>
      <c r="DB22">
        <v>152.42051255421899</v>
      </c>
      <c r="DC22">
        <v>12474.6423076923</v>
      </c>
      <c r="DD22">
        <v>15</v>
      </c>
      <c r="DE22">
        <v>1605815619</v>
      </c>
      <c r="DF22" t="s">
        <v>291</v>
      </c>
      <c r="DG22">
        <v>1605815614</v>
      </c>
      <c r="DH22">
        <v>1605815619</v>
      </c>
      <c r="DI22">
        <v>2</v>
      </c>
      <c r="DJ22">
        <v>1.3280000000000001</v>
      </c>
      <c r="DK22">
        <v>0.79500000000000004</v>
      </c>
      <c r="DL22">
        <v>3.242</v>
      </c>
      <c r="DM22">
        <v>0.76</v>
      </c>
      <c r="DN22">
        <v>1524</v>
      </c>
      <c r="DO22">
        <v>38</v>
      </c>
      <c r="DP22">
        <v>0.01</v>
      </c>
      <c r="DQ22">
        <v>0.08</v>
      </c>
      <c r="DR22">
        <v>3.4326463195582702</v>
      </c>
      <c r="DS22">
        <v>-0.149182175460881</v>
      </c>
      <c r="DT22">
        <v>2.09330198692841E-2</v>
      </c>
      <c r="DU22">
        <v>1</v>
      </c>
      <c r="DV22">
        <v>-6.4460335483871001</v>
      </c>
      <c r="DW22">
        <v>0.188234032258074</v>
      </c>
      <c r="DX22">
        <v>3.0031007905097801E-2</v>
      </c>
      <c r="DY22">
        <v>1</v>
      </c>
      <c r="DZ22">
        <v>6.2324106451612904</v>
      </c>
      <c r="EA22">
        <v>6.5082096774181294E-2</v>
      </c>
      <c r="EB22">
        <v>4.9461604108209604E-3</v>
      </c>
      <c r="EC22">
        <v>1</v>
      </c>
      <c r="ED22">
        <v>3</v>
      </c>
      <c r="EE22">
        <v>3</v>
      </c>
      <c r="EF22" t="s">
        <v>302</v>
      </c>
      <c r="EG22">
        <v>100</v>
      </c>
      <c r="EH22">
        <v>100</v>
      </c>
      <c r="EI22">
        <v>3.242</v>
      </c>
      <c r="EJ22">
        <v>0.75960000000000005</v>
      </c>
      <c r="EK22">
        <v>3.2425000000000002</v>
      </c>
      <c r="EL22">
        <v>0</v>
      </c>
      <c r="EM22">
        <v>0</v>
      </c>
      <c r="EN22">
        <v>0</v>
      </c>
      <c r="EO22">
        <v>0.75953500000000695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14.6</v>
      </c>
      <c r="EX22">
        <v>14.5</v>
      </c>
      <c r="EY22">
        <v>2</v>
      </c>
      <c r="EZ22">
        <v>394.06799999999998</v>
      </c>
      <c r="FA22">
        <v>667.423</v>
      </c>
      <c r="FB22">
        <v>37.866700000000002</v>
      </c>
      <c r="FC22">
        <v>34.303199999999997</v>
      </c>
      <c r="FD22">
        <v>30.0001</v>
      </c>
      <c r="FE22">
        <v>34.0441</v>
      </c>
      <c r="FF22">
        <v>33.9666</v>
      </c>
      <c r="FG22">
        <v>13.6845</v>
      </c>
      <c r="FH22">
        <v>0</v>
      </c>
      <c r="FI22">
        <v>100</v>
      </c>
      <c r="FJ22">
        <v>-999.9</v>
      </c>
      <c r="FK22">
        <v>206.15600000000001</v>
      </c>
      <c r="FL22">
        <v>41.856000000000002</v>
      </c>
      <c r="FM22">
        <v>101.181</v>
      </c>
      <c r="FN22">
        <v>100.5</v>
      </c>
    </row>
    <row r="23" spans="1:170" x14ac:dyDescent="0.25">
      <c r="A23">
        <v>7</v>
      </c>
      <c r="B23">
        <v>1605816570.5999999</v>
      </c>
      <c r="C23">
        <v>590.59999990463302</v>
      </c>
      <c r="D23" t="s">
        <v>315</v>
      </c>
      <c r="E23" t="s">
        <v>316</v>
      </c>
      <c r="F23" t="s">
        <v>285</v>
      </c>
      <c r="G23" t="s">
        <v>286</v>
      </c>
      <c r="H23">
        <v>1605816562.8499999</v>
      </c>
      <c r="I23">
        <f t="shared" si="0"/>
        <v>4.4080126839932173E-3</v>
      </c>
      <c r="J23">
        <f t="shared" si="1"/>
        <v>5.9498072151903241</v>
      </c>
      <c r="K23">
        <f t="shared" si="2"/>
        <v>249.22110000000001</v>
      </c>
      <c r="L23">
        <f t="shared" si="3"/>
        <v>183.08721966198183</v>
      </c>
      <c r="M23">
        <f t="shared" si="4"/>
        <v>18.777568606436144</v>
      </c>
      <c r="N23">
        <f t="shared" si="5"/>
        <v>25.560311156952039</v>
      </c>
      <c r="O23">
        <f t="shared" si="6"/>
        <v>0.1715720075576731</v>
      </c>
      <c r="P23">
        <f t="shared" si="7"/>
        <v>2.9730274618978507</v>
      </c>
      <c r="Q23">
        <f t="shared" si="8"/>
        <v>0.16625505893368789</v>
      </c>
      <c r="R23">
        <f t="shared" si="9"/>
        <v>0.10437339315556757</v>
      </c>
      <c r="S23">
        <f t="shared" si="10"/>
        <v>231.29063451258557</v>
      </c>
      <c r="T23">
        <f t="shared" si="11"/>
        <v>39.358828626362509</v>
      </c>
      <c r="U23">
        <f t="shared" si="12"/>
        <v>39.050510000000003</v>
      </c>
      <c r="V23">
        <f t="shared" si="13"/>
        <v>7.0457632295233035</v>
      </c>
      <c r="W23">
        <f t="shared" si="14"/>
        <v>63.248675632895143</v>
      </c>
      <c r="X23">
        <f t="shared" si="15"/>
        <v>4.4792974127953356</v>
      </c>
      <c r="Y23">
        <f t="shared" si="16"/>
        <v>7.0820414308654511</v>
      </c>
      <c r="Z23">
        <f t="shared" si="17"/>
        <v>2.5664658167279679</v>
      </c>
      <c r="AA23">
        <f t="shared" si="18"/>
        <v>-194.39335936410089</v>
      </c>
      <c r="AB23">
        <f t="shared" si="19"/>
        <v>15.309588662497703</v>
      </c>
      <c r="AC23">
        <f t="shared" si="20"/>
        <v>1.2512667276648761</v>
      </c>
      <c r="AD23">
        <f t="shared" si="21"/>
        <v>53.458130538647254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52090.409328072805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893.58996153846203</v>
      </c>
      <c r="AR23">
        <v>1122.8800000000001</v>
      </c>
      <c r="AS23">
        <f t="shared" si="27"/>
        <v>0.20419816762391174</v>
      </c>
      <c r="AT23">
        <v>0.5</v>
      </c>
      <c r="AU23">
        <f t="shared" si="28"/>
        <v>1180.1818007473523</v>
      </c>
      <c r="AV23">
        <f t="shared" si="29"/>
        <v>5.9498072151903241</v>
      </c>
      <c r="AW23">
        <f t="shared" si="30"/>
        <v>120.49548058784893</v>
      </c>
      <c r="AX23">
        <f t="shared" si="31"/>
        <v>0.37876709888857224</v>
      </c>
      <c r="AY23">
        <f t="shared" si="32"/>
        <v>5.5309738642579992E-3</v>
      </c>
      <c r="AZ23">
        <f t="shared" si="33"/>
        <v>1.9051011684240522</v>
      </c>
      <c r="BA23" t="s">
        <v>318</v>
      </c>
      <c r="BB23">
        <v>697.57</v>
      </c>
      <c r="BC23">
        <f t="shared" si="34"/>
        <v>425.31000000000006</v>
      </c>
      <c r="BD23">
        <f t="shared" si="35"/>
        <v>0.53911273767731316</v>
      </c>
      <c r="BE23">
        <f t="shared" si="36"/>
        <v>0.83415545269856617</v>
      </c>
      <c r="BF23">
        <f t="shared" si="37"/>
        <v>0.56280880398169142</v>
      </c>
      <c r="BG23">
        <f t="shared" si="38"/>
        <v>0.84002097515121188</v>
      </c>
      <c r="BH23">
        <f t="shared" si="39"/>
        <v>1399.9960000000001</v>
      </c>
      <c r="BI23">
        <f t="shared" si="40"/>
        <v>1180.1818007473523</v>
      </c>
      <c r="BJ23">
        <f t="shared" si="41"/>
        <v>0.84298940907499176</v>
      </c>
      <c r="BK23">
        <f t="shared" si="42"/>
        <v>0.19597881814998364</v>
      </c>
      <c r="BL23">
        <v>6</v>
      </c>
      <c r="BM23">
        <v>0.5</v>
      </c>
      <c r="BN23" t="s">
        <v>290</v>
      </c>
      <c r="BO23">
        <v>2</v>
      </c>
      <c r="BP23">
        <v>1605816562.8499999</v>
      </c>
      <c r="BQ23">
        <v>249.22110000000001</v>
      </c>
      <c r="BR23">
        <v>259.79333333333301</v>
      </c>
      <c r="BS23">
        <v>43.674563333333303</v>
      </c>
      <c r="BT23">
        <v>37.351520000000001</v>
      </c>
      <c r="BU23">
        <v>245.97880000000001</v>
      </c>
      <c r="BV23">
        <v>42.915036666666701</v>
      </c>
      <c r="BW23">
        <v>400.012566666667</v>
      </c>
      <c r="BX23">
        <v>102.5194</v>
      </c>
      <c r="BY23">
        <v>4.13830033333333E-2</v>
      </c>
      <c r="BZ23">
        <v>39.1460266666667</v>
      </c>
      <c r="CA23">
        <v>39.050510000000003</v>
      </c>
      <c r="CB23">
        <v>999.9</v>
      </c>
      <c r="CC23">
        <v>0</v>
      </c>
      <c r="CD23">
        <v>0</v>
      </c>
      <c r="CE23">
        <v>9998.0810000000001</v>
      </c>
      <c r="CF23">
        <v>0</v>
      </c>
      <c r="CG23">
        <v>767.38886666666701</v>
      </c>
      <c r="CH23">
        <v>1399.9960000000001</v>
      </c>
      <c r="CI23">
        <v>0.89999546666666697</v>
      </c>
      <c r="CJ23">
        <v>0.10000452</v>
      </c>
      <c r="CK23">
        <v>0</v>
      </c>
      <c r="CL23">
        <v>893.57973333333302</v>
      </c>
      <c r="CM23">
        <v>4.9997499999999997</v>
      </c>
      <c r="CN23">
        <v>12410.026666666699</v>
      </c>
      <c r="CO23">
        <v>12178.01</v>
      </c>
      <c r="CP23">
        <v>47.311999999999998</v>
      </c>
      <c r="CQ23">
        <v>48.4664</v>
      </c>
      <c r="CR23">
        <v>47.803733333333298</v>
      </c>
      <c r="CS23">
        <v>48.4559</v>
      </c>
      <c r="CT23">
        <v>49.3791333333333</v>
      </c>
      <c r="CU23">
        <v>1255.49066666667</v>
      </c>
      <c r="CV23">
        <v>139.505333333333</v>
      </c>
      <c r="CW23">
        <v>0</v>
      </c>
      <c r="CX23">
        <v>81.599999904632597</v>
      </c>
      <c r="CY23">
        <v>0</v>
      </c>
      <c r="CZ23">
        <v>893.58996153846203</v>
      </c>
      <c r="DA23">
        <v>6.5806153797134002</v>
      </c>
      <c r="DB23">
        <v>101.65470089156599</v>
      </c>
      <c r="DC23">
        <v>12410.9461538462</v>
      </c>
      <c r="DD23">
        <v>15</v>
      </c>
      <c r="DE23">
        <v>1605815619</v>
      </c>
      <c r="DF23" t="s">
        <v>291</v>
      </c>
      <c r="DG23">
        <v>1605815614</v>
      </c>
      <c r="DH23">
        <v>1605815619</v>
      </c>
      <c r="DI23">
        <v>2</v>
      </c>
      <c r="DJ23">
        <v>1.3280000000000001</v>
      </c>
      <c r="DK23">
        <v>0.79500000000000004</v>
      </c>
      <c r="DL23">
        <v>3.242</v>
      </c>
      <c r="DM23">
        <v>0.76</v>
      </c>
      <c r="DN23">
        <v>1524</v>
      </c>
      <c r="DO23">
        <v>38</v>
      </c>
      <c r="DP23">
        <v>0.01</v>
      </c>
      <c r="DQ23">
        <v>0.08</v>
      </c>
      <c r="DR23">
        <v>5.9528085464345004</v>
      </c>
      <c r="DS23">
        <v>-0.18116507736741599</v>
      </c>
      <c r="DT23">
        <v>2.3600001793857701E-2</v>
      </c>
      <c r="DU23">
        <v>1</v>
      </c>
      <c r="DV23">
        <v>-10.576122580645199</v>
      </c>
      <c r="DW23">
        <v>0.19668387096777101</v>
      </c>
      <c r="DX23">
        <v>3.2398294555646898E-2</v>
      </c>
      <c r="DY23">
        <v>1</v>
      </c>
      <c r="DZ23">
        <v>6.3215864516128999</v>
      </c>
      <c r="EA23">
        <v>0.115032096774182</v>
      </c>
      <c r="EB23">
        <v>9.0954201691901305E-3</v>
      </c>
      <c r="EC23">
        <v>1</v>
      </c>
      <c r="ED23">
        <v>3</v>
      </c>
      <c r="EE23">
        <v>3</v>
      </c>
      <c r="EF23" t="s">
        <v>302</v>
      </c>
      <c r="EG23">
        <v>100</v>
      </c>
      <c r="EH23">
        <v>100</v>
      </c>
      <c r="EI23">
        <v>3.2429999999999999</v>
      </c>
      <c r="EJ23">
        <v>0.75949999999999995</v>
      </c>
      <c r="EK23">
        <v>3.2425000000000002</v>
      </c>
      <c r="EL23">
        <v>0</v>
      </c>
      <c r="EM23">
        <v>0</v>
      </c>
      <c r="EN23">
        <v>0</v>
      </c>
      <c r="EO23">
        <v>0.75953500000000695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15.9</v>
      </c>
      <c r="EX23">
        <v>15.9</v>
      </c>
      <c r="EY23">
        <v>2</v>
      </c>
      <c r="EZ23">
        <v>394.28199999999998</v>
      </c>
      <c r="FA23">
        <v>667.82799999999997</v>
      </c>
      <c r="FB23">
        <v>37.927900000000001</v>
      </c>
      <c r="FC23">
        <v>34.296900000000001</v>
      </c>
      <c r="FD23">
        <v>30.0002</v>
      </c>
      <c r="FE23">
        <v>34.025700000000001</v>
      </c>
      <c r="FF23">
        <v>33.948900000000002</v>
      </c>
      <c r="FG23">
        <v>16.1904</v>
      </c>
      <c r="FH23">
        <v>0</v>
      </c>
      <c r="FI23">
        <v>100</v>
      </c>
      <c r="FJ23">
        <v>-999.9</v>
      </c>
      <c r="FK23">
        <v>260.30799999999999</v>
      </c>
      <c r="FL23">
        <v>42.613999999999997</v>
      </c>
      <c r="FM23">
        <v>101.17</v>
      </c>
      <c r="FN23">
        <v>100.492</v>
      </c>
    </row>
    <row r="24" spans="1:170" x14ac:dyDescent="0.25">
      <c r="A24">
        <v>8</v>
      </c>
      <c r="B24">
        <v>1605816691.0999999</v>
      </c>
      <c r="C24">
        <v>711.09999990463302</v>
      </c>
      <c r="D24" t="s">
        <v>319</v>
      </c>
      <c r="E24" t="s">
        <v>320</v>
      </c>
      <c r="F24" t="s">
        <v>285</v>
      </c>
      <c r="G24" t="s">
        <v>286</v>
      </c>
      <c r="H24">
        <v>1605816683.3499999</v>
      </c>
      <c r="I24">
        <f t="shared" si="0"/>
        <v>4.6438900284660233E-3</v>
      </c>
      <c r="J24">
        <f t="shared" si="1"/>
        <v>13.550236648815178</v>
      </c>
      <c r="K24">
        <f t="shared" si="2"/>
        <v>399.50983333333301</v>
      </c>
      <c r="L24">
        <f t="shared" si="3"/>
        <v>265.05757577785522</v>
      </c>
      <c r="M24">
        <f t="shared" si="4"/>
        <v>27.184796850605942</v>
      </c>
      <c r="N24">
        <f t="shared" si="5"/>
        <v>40.974469894376305</v>
      </c>
      <c r="O24">
        <f t="shared" si="6"/>
        <v>0.18491414495427327</v>
      </c>
      <c r="P24">
        <f t="shared" si="7"/>
        <v>2.9732278680780646</v>
      </c>
      <c r="Q24">
        <f t="shared" si="8"/>
        <v>0.17875448623312745</v>
      </c>
      <c r="R24">
        <f t="shared" si="9"/>
        <v>0.11225788175996101</v>
      </c>
      <c r="S24">
        <f t="shared" si="10"/>
        <v>231.28790529297589</v>
      </c>
      <c r="T24">
        <f t="shared" si="11"/>
        <v>39.362419201425254</v>
      </c>
      <c r="U24">
        <f t="shared" si="12"/>
        <v>39.104676666666698</v>
      </c>
      <c r="V24">
        <f t="shared" si="13"/>
        <v>7.0663164461333761</v>
      </c>
      <c r="W24">
        <f t="shared" si="14"/>
        <v>64.06678040887796</v>
      </c>
      <c r="X24">
        <f t="shared" si="15"/>
        <v>4.5527734248658298</v>
      </c>
      <c r="Y24">
        <f t="shared" si="16"/>
        <v>7.1062934578728045</v>
      </c>
      <c r="Z24">
        <f t="shared" si="17"/>
        <v>2.5135430212675463</v>
      </c>
      <c r="AA24">
        <f t="shared" si="18"/>
        <v>-204.79555025535163</v>
      </c>
      <c r="AB24">
        <f t="shared" si="19"/>
        <v>16.82538629779653</v>
      </c>
      <c r="AC24">
        <f t="shared" si="20"/>
        <v>1.3758401278539392</v>
      </c>
      <c r="AD24">
        <f t="shared" si="21"/>
        <v>44.693581463274725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52085.470470712142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904.14315999999997</v>
      </c>
      <c r="AR24">
        <v>1191.46</v>
      </c>
      <c r="AS24">
        <f t="shared" si="27"/>
        <v>0.24114686183338097</v>
      </c>
      <c r="AT24">
        <v>0.5</v>
      </c>
      <c r="AU24">
        <f t="shared" si="28"/>
        <v>1180.1687707473363</v>
      </c>
      <c r="AV24">
        <f t="shared" si="29"/>
        <v>13.550236648815178</v>
      </c>
      <c r="AW24">
        <f t="shared" si="30"/>
        <v>142.29699774973949</v>
      </c>
      <c r="AX24">
        <f t="shared" si="31"/>
        <v>0.4282225169120239</v>
      </c>
      <c r="AY24">
        <f t="shared" si="32"/>
        <v>1.1971155718418917E-2</v>
      </c>
      <c r="AZ24">
        <f t="shared" si="33"/>
        <v>1.7378846121565137</v>
      </c>
      <c r="BA24" t="s">
        <v>322</v>
      </c>
      <c r="BB24">
        <v>681.25</v>
      </c>
      <c r="BC24">
        <f t="shared" si="34"/>
        <v>510.21000000000004</v>
      </c>
      <c r="BD24">
        <f t="shared" si="35"/>
        <v>0.5631344740401012</v>
      </c>
      <c r="BE24">
        <f t="shared" si="36"/>
        <v>0.80230778470492048</v>
      </c>
      <c r="BF24">
        <f t="shared" si="37"/>
        <v>0.60362826732689268</v>
      </c>
      <c r="BG24">
        <f t="shared" si="38"/>
        <v>0.81309098334312002</v>
      </c>
      <c r="BH24">
        <f t="shared" si="39"/>
        <v>1399.98066666667</v>
      </c>
      <c r="BI24">
        <f t="shared" si="40"/>
        <v>1180.1687707473363</v>
      </c>
      <c r="BJ24">
        <f t="shared" si="41"/>
        <v>0.84298933467224091</v>
      </c>
      <c r="BK24">
        <f t="shared" si="42"/>
        <v>0.19597866934448191</v>
      </c>
      <c r="BL24">
        <v>6</v>
      </c>
      <c r="BM24">
        <v>0.5</v>
      </c>
      <c r="BN24" t="s">
        <v>290</v>
      </c>
      <c r="BO24">
        <v>2</v>
      </c>
      <c r="BP24">
        <v>1605816683.3499999</v>
      </c>
      <c r="BQ24">
        <v>399.50983333333301</v>
      </c>
      <c r="BR24">
        <v>422.61746666666699</v>
      </c>
      <c r="BS24">
        <v>44.390513333333303</v>
      </c>
      <c r="BT24">
        <v>37.734079999999999</v>
      </c>
      <c r="BU24">
        <v>396.26736666666699</v>
      </c>
      <c r="BV24">
        <v>43.630969999999998</v>
      </c>
      <c r="BW24">
        <v>400.0111</v>
      </c>
      <c r="BX24">
        <v>102.519933333333</v>
      </c>
      <c r="BY24">
        <v>4.192241E-2</v>
      </c>
      <c r="BZ24">
        <v>39.209643333333297</v>
      </c>
      <c r="CA24">
        <v>39.104676666666698</v>
      </c>
      <c r="CB24">
        <v>999.9</v>
      </c>
      <c r="CC24">
        <v>0</v>
      </c>
      <c r="CD24">
        <v>0</v>
      </c>
      <c r="CE24">
        <v>9999.1626666666707</v>
      </c>
      <c r="CF24">
        <v>0</v>
      </c>
      <c r="CG24">
        <v>231.072666666667</v>
      </c>
      <c r="CH24">
        <v>1399.98066666667</v>
      </c>
      <c r="CI24">
        <v>0.89999766666666703</v>
      </c>
      <c r="CJ24">
        <v>0.1000023</v>
      </c>
      <c r="CK24">
        <v>0</v>
      </c>
      <c r="CL24">
        <v>904.11630000000002</v>
      </c>
      <c r="CM24">
        <v>4.9997499999999997</v>
      </c>
      <c r="CN24">
        <v>12570.893333333301</v>
      </c>
      <c r="CO24">
        <v>12177.8666666667</v>
      </c>
      <c r="CP24">
        <v>47.441200000000002</v>
      </c>
      <c r="CQ24">
        <v>48.714300000000001</v>
      </c>
      <c r="CR24">
        <v>47.985300000000002</v>
      </c>
      <c r="CS24">
        <v>48.641599999999997</v>
      </c>
      <c r="CT24">
        <v>49.5124</v>
      </c>
      <c r="CU24">
        <v>1255.48033333333</v>
      </c>
      <c r="CV24">
        <v>139.500333333333</v>
      </c>
      <c r="CW24">
        <v>0</v>
      </c>
      <c r="CX24">
        <v>119.5</v>
      </c>
      <c r="CY24">
        <v>0</v>
      </c>
      <c r="CZ24">
        <v>904.14315999999997</v>
      </c>
      <c r="DA24">
        <v>12.4324615289891</v>
      </c>
      <c r="DB24">
        <v>183.653846452983</v>
      </c>
      <c r="DC24">
        <v>12571.772000000001</v>
      </c>
      <c r="DD24">
        <v>15</v>
      </c>
      <c r="DE24">
        <v>1605815619</v>
      </c>
      <c r="DF24" t="s">
        <v>291</v>
      </c>
      <c r="DG24">
        <v>1605815614</v>
      </c>
      <c r="DH24">
        <v>1605815619</v>
      </c>
      <c r="DI24">
        <v>2</v>
      </c>
      <c r="DJ24">
        <v>1.3280000000000001</v>
      </c>
      <c r="DK24">
        <v>0.79500000000000004</v>
      </c>
      <c r="DL24">
        <v>3.242</v>
      </c>
      <c r="DM24">
        <v>0.76</v>
      </c>
      <c r="DN24">
        <v>1524</v>
      </c>
      <c r="DO24">
        <v>38</v>
      </c>
      <c r="DP24">
        <v>0.01</v>
      </c>
      <c r="DQ24">
        <v>0.08</v>
      </c>
      <c r="DR24">
        <v>13.5488827848108</v>
      </c>
      <c r="DS24">
        <v>1.2164934184690199E-2</v>
      </c>
      <c r="DT24">
        <v>2.1595378406298601E-2</v>
      </c>
      <c r="DU24">
        <v>1</v>
      </c>
      <c r="DV24">
        <v>-23.1051419354839</v>
      </c>
      <c r="DW24">
        <v>-0.46887580645161497</v>
      </c>
      <c r="DX24">
        <v>4.5647335181334799E-2</v>
      </c>
      <c r="DY24">
        <v>0</v>
      </c>
      <c r="DZ24">
        <v>6.6525048387096799</v>
      </c>
      <c r="EA24">
        <v>1.05183580645161</v>
      </c>
      <c r="EB24">
        <v>7.8698066003656794E-2</v>
      </c>
      <c r="EC24">
        <v>0</v>
      </c>
      <c r="ED24">
        <v>1</v>
      </c>
      <c r="EE24">
        <v>3</v>
      </c>
      <c r="EF24" t="s">
        <v>292</v>
      </c>
      <c r="EG24">
        <v>100</v>
      </c>
      <c r="EH24">
        <v>100</v>
      </c>
      <c r="EI24">
        <v>3.2429999999999999</v>
      </c>
      <c r="EJ24">
        <v>0.75949999999999995</v>
      </c>
      <c r="EK24">
        <v>3.2425000000000002</v>
      </c>
      <c r="EL24">
        <v>0</v>
      </c>
      <c r="EM24">
        <v>0</v>
      </c>
      <c r="EN24">
        <v>0</v>
      </c>
      <c r="EO24">
        <v>0.75953500000000695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18</v>
      </c>
      <c r="EX24">
        <v>17.899999999999999</v>
      </c>
      <c r="EY24">
        <v>2</v>
      </c>
      <c r="EZ24">
        <v>394.762</v>
      </c>
      <c r="FA24">
        <v>667.82399999999996</v>
      </c>
      <c r="FB24">
        <v>37.986600000000003</v>
      </c>
      <c r="FC24">
        <v>34.356000000000002</v>
      </c>
      <c r="FD24">
        <v>30.000299999999999</v>
      </c>
      <c r="FE24">
        <v>34.066600000000001</v>
      </c>
      <c r="FF24">
        <v>33.9863</v>
      </c>
      <c r="FG24">
        <v>23.323499999999999</v>
      </c>
      <c r="FH24">
        <v>0</v>
      </c>
      <c r="FI24">
        <v>100</v>
      </c>
      <c r="FJ24">
        <v>-999.9</v>
      </c>
      <c r="FK24">
        <v>422.947</v>
      </c>
      <c r="FL24">
        <v>43.365000000000002</v>
      </c>
      <c r="FM24">
        <v>101.14700000000001</v>
      </c>
      <c r="FN24">
        <v>100.47799999999999</v>
      </c>
    </row>
    <row r="25" spans="1:170" x14ac:dyDescent="0.25">
      <c r="A25">
        <v>9</v>
      </c>
      <c r="B25">
        <v>1605816781.5999999</v>
      </c>
      <c r="C25">
        <v>801.59999990463302</v>
      </c>
      <c r="D25" t="s">
        <v>323</v>
      </c>
      <c r="E25" t="s">
        <v>324</v>
      </c>
      <c r="F25" t="s">
        <v>285</v>
      </c>
      <c r="G25" t="s">
        <v>286</v>
      </c>
      <c r="H25">
        <v>1605816773.5999999</v>
      </c>
      <c r="I25">
        <f t="shared" si="0"/>
        <v>4.7231148019313092E-3</v>
      </c>
      <c r="J25">
        <f t="shared" si="1"/>
        <v>18.644151572601384</v>
      </c>
      <c r="K25">
        <f t="shared" si="2"/>
        <v>498.760516129032</v>
      </c>
      <c r="L25">
        <f t="shared" si="3"/>
        <v>318.96571782844171</v>
      </c>
      <c r="M25">
        <f t="shared" si="4"/>
        <v>32.712759933465264</v>
      </c>
      <c r="N25">
        <f t="shared" si="5"/>
        <v>51.152309218371421</v>
      </c>
      <c r="O25">
        <f t="shared" si="6"/>
        <v>0.18861112681747783</v>
      </c>
      <c r="P25">
        <f t="shared" si="7"/>
        <v>2.9738061633061896</v>
      </c>
      <c r="Q25">
        <f t="shared" si="8"/>
        <v>0.18220849562850028</v>
      </c>
      <c r="R25">
        <f t="shared" si="9"/>
        <v>0.11443745429146757</v>
      </c>
      <c r="S25">
        <f t="shared" si="10"/>
        <v>231.28958181900566</v>
      </c>
      <c r="T25">
        <f t="shared" si="11"/>
        <v>39.358986189235324</v>
      </c>
      <c r="U25">
        <f t="shared" si="12"/>
        <v>39.087919354838697</v>
      </c>
      <c r="V25">
        <f t="shared" si="13"/>
        <v>7.0599524376388603</v>
      </c>
      <c r="W25">
        <f t="shared" si="14"/>
        <v>63.997978524799429</v>
      </c>
      <c r="X25">
        <f t="shared" si="15"/>
        <v>4.5519737007222174</v>
      </c>
      <c r="Y25">
        <f t="shared" si="16"/>
        <v>7.1126835654009177</v>
      </c>
      <c r="Z25">
        <f t="shared" si="17"/>
        <v>2.5079787369166429</v>
      </c>
      <c r="AA25">
        <f t="shared" si="18"/>
        <v>-208.28936276517072</v>
      </c>
      <c r="AB25">
        <f t="shared" si="19"/>
        <v>22.197611114465172</v>
      </c>
      <c r="AC25">
        <f t="shared" si="20"/>
        <v>1.8147828145157974</v>
      </c>
      <c r="AD25">
        <f t="shared" si="21"/>
        <v>47.012612982815924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52098.968337488805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928.02661538461496</v>
      </c>
      <c r="AR25">
        <v>1255.58</v>
      </c>
      <c r="AS25">
        <f t="shared" si="27"/>
        <v>0.26087814764123751</v>
      </c>
      <c r="AT25">
        <v>0.5</v>
      </c>
      <c r="AU25">
        <f t="shared" si="28"/>
        <v>1180.1776846182934</v>
      </c>
      <c r="AV25">
        <f t="shared" si="29"/>
        <v>18.644151572601384</v>
      </c>
      <c r="AW25">
        <f t="shared" si="30"/>
        <v>153.94128412537248</v>
      </c>
      <c r="AX25">
        <f t="shared" si="31"/>
        <v>0.45915831727169909</v>
      </c>
      <c r="AY25">
        <f t="shared" si="32"/>
        <v>1.6287292416170857E-2</v>
      </c>
      <c r="AZ25">
        <f t="shared" si="33"/>
        <v>1.5980662323388395</v>
      </c>
      <c r="BA25" t="s">
        <v>326</v>
      </c>
      <c r="BB25">
        <v>679.07</v>
      </c>
      <c r="BC25">
        <f t="shared" si="34"/>
        <v>576.50999999999988</v>
      </c>
      <c r="BD25">
        <f t="shared" si="35"/>
        <v>0.56816600686091312</v>
      </c>
      <c r="BE25">
        <f t="shared" si="36"/>
        <v>0.77680690357373772</v>
      </c>
      <c r="BF25">
        <f t="shared" si="37"/>
        <v>0.60646457798653874</v>
      </c>
      <c r="BG25">
        <f t="shared" si="38"/>
        <v>0.78791234416646727</v>
      </c>
      <c r="BH25">
        <f t="shared" si="39"/>
        <v>1399.99129032258</v>
      </c>
      <c r="BI25">
        <f t="shared" si="40"/>
        <v>1180.1776846182934</v>
      </c>
      <c r="BJ25">
        <f t="shared" si="41"/>
        <v>0.84298930484514789</v>
      </c>
      <c r="BK25">
        <f t="shared" si="42"/>
        <v>0.1959786096902959</v>
      </c>
      <c r="BL25">
        <v>6</v>
      </c>
      <c r="BM25">
        <v>0.5</v>
      </c>
      <c r="BN25" t="s">
        <v>290</v>
      </c>
      <c r="BO25">
        <v>2</v>
      </c>
      <c r="BP25">
        <v>1605816773.5999999</v>
      </c>
      <c r="BQ25">
        <v>498.760516129032</v>
      </c>
      <c r="BR25">
        <v>530.25974193548404</v>
      </c>
      <c r="BS25">
        <v>44.384012903225802</v>
      </c>
      <c r="BT25">
        <v>37.613906451612898</v>
      </c>
      <c r="BU25">
        <v>495.51793548387099</v>
      </c>
      <c r="BV25">
        <v>43.624464516129102</v>
      </c>
      <c r="BW25">
        <v>400.00706451612899</v>
      </c>
      <c r="BX25">
        <v>102.517225806452</v>
      </c>
      <c r="BY25">
        <v>4.1632732258064499E-2</v>
      </c>
      <c r="BZ25">
        <v>39.226374193548402</v>
      </c>
      <c r="CA25">
        <v>39.087919354838697</v>
      </c>
      <c r="CB25">
        <v>999.9</v>
      </c>
      <c r="CC25">
        <v>0</v>
      </c>
      <c r="CD25">
        <v>0</v>
      </c>
      <c r="CE25">
        <v>10002.698709677399</v>
      </c>
      <c r="CF25">
        <v>0</v>
      </c>
      <c r="CG25">
        <v>183.00964516129</v>
      </c>
      <c r="CH25">
        <v>1399.99129032258</v>
      </c>
      <c r="CI25">
        <v>0.90000038709677399</v>
      </c>
      <c r="CJ25">
        <v>9.9999554838709703E-2</v>
      </c>
      <c r="CK25">
        <v>0</v>
      </c>
      <c r="CL25">
        <v>927.90148387096804</v>
      </c>
      <c r="CM25">
        <v>4.9997499999999997</v>
      </c>
      <c r="CN25">
        <v>12908.4741935484</v>
      </c>
      <c r="CO25">
        <v>12177.9741935484</v>
      </c>
      <c r="CP25">
        <v>47.616870967741903</v>
      </c>
      <c r="CQ25">
        <v>48.930999999999997</v>
      </c>
      <c r="CR25">
        <v>48.125</v>
      </c>
      <c r="CS25">
        <v>48.811999999999998</v>
      </c>
      <c r="CT25">
        <v>49.679000000000002</v>
      </c>
      <c r="CU25">
        <v>1255.49129032258</v>
      </c>
      <c r="CV25">
        <v>139.5</v>
      </c>
      <c r="CW25">
        <v>0</v>
      </c>
      <c r="CX25">
        <v>89.600000143051105</v>
      </c>
      <c r="CY25">
        <v>0</v>
      </c>
      <c r="CZ25">
        <v>928.02661538461496</v>
      </c>
      <c r="DA25">
        <v>16.684991468399801</v>
      </c>
      <c r="DB25">
        <v>233.94529929652799</v>
      </c>
      <c r="DC25">
        <v>12910.05</v>
      </c>
      <c r="DD25">
        <v>15</v>
      </c>
      <c r="DE25">
        <v>1605815619</v>
      </c>
      <c r="DF25" t="s">
        <v>291</v>
      </c>
      <c r="DG25">
        <v>1605815614</v>
      </c>
      <c r="DH25">
        <v>1605815619</v>
      </c>
      <c r="DI25">
        <v>2</v>
      </c>
      <c r="DJ25">
        <v>1.3280000000000001</v>
      </c>
      <c r="DK25">
        <v>0.79500000000000004</v>
      </c>
      <c r="DL25">
        <v>3.242</v>
      </c>
      <c r="DM25">
        <v>0.76</v>
      </c>
      <c r="DN25">
        <v>1524</v>
      </c>
      <c r="DO25">
        <v>38</v>
      </c>
      <c r="DP25">
        <v>0.01</v>
      </c>
      <c r="DQ25">
        <v>0.08</v>
      </c>
      <c r="DR25">
        <v>18.647984314190801</v>
      </c>
      <c r="DS25">
        <v>-0.108466022862138</v>
      </c>
      <c r="DT25">
        <v>1.66950307432512E-2</v>
      </c>
      <c r="DU25">
        <v>1</v>
      </c>
      <c r="DV25">
        <v>-31.5033483870968</v>
      </c>
      <c r="DW25">
        <v>0.169253225806554</v>
      </c>
      <c r="DX25">
        <v>2.4245436829967999E-2</v>
      </c>
      <c r="DY25">
        <v>1</v>
      </c>
      <c r="DZ25">
        <v>6.7702716129032297</v>
      </c>
      <c r="EA25">
        <v>-7.65000000001067E-3</v>
      </c>
      <c r="EB25">
        <v>2.0280693135292299E-3</v>
      </c>
      <c r="EC25">
        <v>1</v>
      </c>
      <c r="ED25">
        <v>3</v>
      </c>
      <c r="EE25">
        <v>3</v>
      </c>
      <c r="EF25" t="s">
        <v>302</v>
      </c>
      <c r="EG25">
        <v>100</v>
      </c>
      <c r="EH25">
        <v>100</v>
      </c>
      <c r="EI25">
        <v>3.2429999999999999</v>
      </c>
      <c r="EJ25">
        <v>0.75949999999999995</v>
      </c>
      <c r="EK25">
        <v>3.2425000000000002</v>
      </c>
      <c r="EL25">
        <v>0</v>
      </c>
      <c r="EM25">
        <v>0</v>
      </c>
      <c r="EN25">
        <v>0</v>
      </c>
      <c r="EO25">
        <v>0.75953500000000695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19.5</v>
      </c>
      <c r="EX25">
        <v>19.399999999999999</v>
      </c>
      <c r="EY25">
        <v>2</v>
      </c>
      <c r="EZ25">
        <v>395.26499999999999</v>
      </c>
      <c r="FA25">
        <v>667.53300000000002</v>
      </c>
      <c r="FB25">
        <v>37.961799999999997</v>
      </c>
      <c r="FC25">
        <v>34.428400000000003</v>
      </c>
      <c r="FD25">
        <v>30.000599999999999</v>
      </c>
      <c r="FE25">
        <v>34.130699999999997</v>
      </c>
      <c r="FF25">
        <v>34.052300000000002</v>
      </c>
      <c r="FG25">
        <v>27.806100000000001</v>
      </c>
      <c r="FH25">
        <v>0</v>
      </c>
      <c r="FI25">
        <v>100</v>
      </c>
      <c r="FJ25">
        <v>-999.9</v>
      </c>
      <c r="FK25">
        <v>530.75</v>
      </c>
      <c r="FL25">
        <v>44.119599999999998</v>
      </c>
      <c r="FM25">
        <v>101.131</v>
      </c>
      <c r="FN25">
        <v>100.464</v>
      </c>
    </row>
    <row r="26" spans="1:170" x14ac:dyDescent="0.25">
      <c r="A26">
        <v>10</v>
      </c>
      <c r="B26">
        <v>1605816888.5999999</v>
      </c>
      <c r="C26">
        <v>908.59999990463302</v>
      </c>
      <c r="D26" t="s">
        <v>327</v>
      </c>
      <c r="E26" t="s">
        <v>328</v>
      </c>
      <c r="F26" t="s">
        <v>285</v>
      </c>
      <c r="G26" t="s">
        <v>286</v>
      </c>
      <c r="H26">
        <v>1605816880.5999999</v>
      </c>
      <c r="I26">
        <f t="shared" si="0"/>
        <v>4.7890511687297081E-3</v>
      </c>
      <c r="J26">
        <f t="shared" si="1"/>
        <v>23.030735160986485</v>
      </c>
      <c r="K26">
        <f t="shared" si="2"/>
        <v>599.39751612903206</v>
      </c>
      <c r="L26">
        <f t="shared" si="3"/>
        <v>383.78791725424395</v>
      </c>
      <c r="M26">
        <f t="shared" si="4"/>
        <v>39.358861694045906</v>
      </c>
      <c r="N26">
        <f t="shared" si="5"/>
        <v>61.470418625630508</v>
      </c>
      <c r="O26">
        <f t="shared" si="6"/>
        <v>0.19421612648153783</v>
      </c>
      <c r="P26">
        <f t="shared" si="7"/>
        <v>2.9735612872068486</v>
      </c>
      <c r="Q26">
        <f t="shared" si="8"/>
        <v>0.18743412788000183</v>
      </c>
      <c r="R26">
        <f t="shared" si="9"/>
        <v>0.11773593554218119</v>
      </c>
      <c r="S26">
        <f t="shared" si="10"/>
        <v>231.2897782533253</v>
      </c>
      <c r="T26">
        <f t="shared" si="11"/>
        <v>39.28197450267924</v>
      </c>
      <c r="U26">
        <f t="shared" si="12"/>
        <v>38.991396774193497</v>
      </c>
      <c r="V26">
        <f t="shared" si="13"/>
        <v>7.0233922505219404</v>
      </c>
      <c r="W26">
        <f t="shared" si="14"/>
        <v>64.191115217530125</v>
      </c>
      <c r="X26">
        <f t="shared" si="15"/>
        <v>4.5509516969608645</v>
      </c>
      <c r="Y26">
        <f t="shared" si="16"/>
        <v>7.0896909666371286</v>
      </c>
      <c r="Z26">
        <f t="shared" si="17"/>
        <v>2.4724405535610758</v>
      </c>
      <c r="AA26">
        <f t="shared" si="18"/>
        <v>-211.19715654098013</v>
      </c>
      <c r="AB26">
        <f t="shared" si="19"/>
        <v>28.008853784875704</v>
      </c>
      <c r="AC26">
        <f t="shared" si="20"/>
        <v>2.2883491981412432</v>
      </c>
      <c r="AD26">
        <f t="shared" si="21"/>
        <v>50.389824695362115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52101.988095753113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329</v>
      </c>
      <c r="AQ26">
        <v>963.00515384615403</v>
      </c>
      <c r="AR26">
        <v>1342.17</v>
      </c>
      <c r="AS26">
        <f t="shared" si="27"/>
        <v>0.28250135687271061</v>
      </c>
      <c r="AT26">
        <v>0.5</v>
      </c>
      <c r="AU26">
        <f t="shared" si="28"/>
        <v>1180.1794942956992</v>
      </c>
      <c r="AV26">
        <f t="shared" si="29"/>
        <v>23.030735160986485</v>
      </c>
      <c r="AW26">
        <f t="shared" si="30"/>
        <v>166.70115424594223</v>
      </c>
      <c r="AX26">
        <f t="shared" si="31"/>
        <v>0.48689808295521436</v>
      </c>
      <c r="AY26">
        <f t="shared" si="32"/>
        <v>2.0004145771818926E-2</v>
      </c>
      <c r="AZ26">
        <f t="shared" si="33"/>
        <v>1.4304521781890518</v>
      </c>
      <c r="BA26" t="s">
        <v>330</v>
      </c>
      <c r="BB26">
        <v>688.67</v>
      </c>
      <c r="BC26">
        <f t="shared" si="34"/>
        <v>653.50000000000011</v>
      </c>
      <c r="BD26">
        <f t="shared" si="35"/>
        <v>0.58020634453534192</v>
      </c>
      <c r="BE26">
        <f t="shared" si="36"/>
        <v>0.74605678846355616</v>
      </c>
      <c r="BF26">
        <f t="shared" si="37"/>
        <v>0.60502478823519268</v>
      </c>
      <c r="BG26">
        <f t="shared" si="38"/>
        <v>0.75391018623904416</v>
      </c>
      <c r="BH26">
        <f t="shared" si="39"/>
        <v>1399.9935483871</v>
      </c>
      <c r="BI26">
        <f t="shared" si="40"/>
        <v>1180.1794942956992</v>
      </c>
      <c r="BJ26">
        <f t="shared" si="41"/>
        <v>0.84298923781138602</v>
      </c>
      <c r="BK26">
        <f t="shared" si="42"/>
        <v>0.19597847562277218</v>
      </c>
      <c r="BL26">
        <v>6</v>
      </c>
      <c r="BM26">
        <v>0.5</v>
      </c>
      <c r="BN26" t="s">
        <v>290</v>
      </c>
      <c r="BO26">
        <v>2</v>
      </c>
      <c r="BP26">
        <v>1605816880.5999999</v>
      </c>
      <c r="BQ26">
        <v>599.39751612903206</v>
      </c>
      <c r="BR26">
        <v>638.24774193548399</v>
      </c>
      <c r="BS26">
        <v>44.376290322580601</v>
      </c>
      <c r="BT26">
        <v>37.511793548387097</v>
      </c>
      <c r="BU26">
        <v>596.15506451612896</v>
      </c>
      <c r="BV26">
        <v>43.6167612903226</v>
      </c>
      <c r="BW26">
        <v>400.01745161290302</v>
      </c>
      <c r="BX26">
        <v>102.51170967741901</v>
      </c>
      <c r="BY26">
        <v>4.19662580645161E-2</v>
      </c>
      <c r="BZ26">
        <v>39.166112903225802</v>
      </c>
      <c r="CA26">
        <v>38.991396774193497</v>
      </c>
      <c r="CB26">
        <v>999.9</v>
      </c>
      <c r="CC26">
        <v>0</v>
      </c>
      <c r="CD26">
        <v>0</v>
      </c>
      <c r="CE26">
        <v>10001.8512903226</v>
      </c>
      <c r="CF26">
        <v>0</v>
      </c>
      <c r="CG26">
        <v>734.965709677419</v>
      </c>
      <c r="CH26">
        <v>1399.9935483871</v>
      </c>
      <c r="CI26">
        <v>0.90000180645161298</v>
      </c>
      <c r="CJ26">
        <v>9.9998122580645193E-2</v>
      </c>
      <c r="CK26">
        <v>0</v>
      </c>
      <c r="CL26">
        <v>962.84725806451604</v>
      </c>
      <c r="CM26">
        <v>4.9997499999999997</v>
      </c>
      <c r="CN26">
        <v>13386.677419354801</v>
      </c>
      <c r="CO26">
        <v>12177.9967741935</v>
      </c>
      <c r="CP26">
        <v>47.686999999999998</v>
      </c>
      <c r="CQ26">
        <v>49.116870967741903</v>
      </c>
      <c r="CR26">
        <v>48.237806451612897</v>
      </c>
      <c r="CS26">
        <v>48.929000000000002</v>
      </c>
      <c r="CT26">
        <v>49.75</v>
      </c>
      <c r="CU26">
        <v>1255.4964516129</v>
      </c>
      <c r="CV26">
        <v>139.49709677419401</v>
      </c>
      <c r="CW26">
        <v>0</v>
      </c>
      <c r="CX26">
        <v>106.5</v>
      </c>
      <c r="CY26">
        <v>0</v>
      </c>
      <c r="CZ26">
        <v>963.00515384615403</v>
      </c>
      <c r="DA26">
        <v>13.218871787156299</v>
      </c>
      <c r="DB26">
        <v>173.57264943927899</v>
      </c>
      <c r="DC26">
        <v>13388.830769230801</v>
      </c>
      <c r="DD26">
        <v>15</v>
      </c>
      <c r="DE26">
        <v>1605815619</v>
      </c>
      <c r="DF26" t="s">
        <v>291</v>
      </c>
      <c r="DG26">
        <v>1605815614</v>
      </c>
      <c r="DH26">
        <v>1605815619</v>
      </c>
      <c r="DI26">
        <v>2</v>
      </c>
      <c r="DJ26">
        <v>1.3280000000000001</v>
      </c>
      <c r="DK26">
        <v>0.79500000000000004</v>
      </c>
      <c r="DL26">
        <v>3.242</v>
      </c>
      <c r="DM26">
        <v>0.76</v>
      </c>
      <c r="DN26">
        <v>1524</v>
      </c>
      <c r="DO26">
        <v>38</v>
      </c>
      <c r="DP26">
        <v>0.01</v>
      </c>
      <c r="DQ26">
        <v>0.08</v>
      </c>
      <c r="DR26">
        <v>23.032381702194598</v>
      </c>
      <c r="DS26">
        <v>-0.119421677569003</v>
      </c>
      <c r="DT26">
        <v>1.8749137183053498E-2</v>
      </c>
      <c r="DU26">
        <v>1</v>
      </c>
      <c r="DV26">
        <v>-38.851425806451601</v>
      </c>
      <c r="DW26">
        <v>0.189164516129113</v>
      </c>
      <c r="DX26">
        <v>2.8518358181737102E-2</v>
      </c>
      <c r="DY26">
        <v>1</v>
      </c>
      <c r="DZ26">
        <v>6.8644664516129001</v>
      </c>
      <c r="EA26">
        <v>2.31290322575663E-4</v>
      </c>
      <c r="EB26">
        <v>6.6867489755967704E-4</v>
      </c>
      <c r="EC26">
        <v>1</v>
      </c>
      <c r="ED26">
        <v>3</v>
      </c>
      <c r="EE26">
        <v>3</v>
      </c>
      <c r="EF26" t="s">
        <v>302</v>
      </c>
      <c r="EG26">
        <v>100</v>
      </c>
      <c r="EH26">
        <v>100</v>
      </c>
      <c r="EI26">
        <v>3.242</v>
      </c>
      <c r="EJ26">
        <v>0.75960000000000005</v>
      </c>
      <c r="EK26">
        <v>3.2425000000000002</v>
      </c>
      <c r="EL26">
        <v>0</v>
      </c>
      <c r="EM26">
        <v>0</v>
      </c>
      <c r="EN26">
        <v>0</v>
      </c>
      <c r="EO26">
        <v>0.75953500000000695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21.2</v>
      </c>
      <c r="EX26">
        <v>21.2</v>
      </c>
      <c r="EY26">
        <v>2</v>
      </c>
      <c r="EZ26">
        <v>395.12900000000002</v>
      </c>
      <c r="FA26">
        <v>666.75</v>
      </c>
      <c r="FB26">
        <v>37.914099999999998</v>
      </c>
      <c r="FC26">
        <v>34.554400000000001</v>
      </c>
      <c r="FD26">
        <v>30.000599999999999</v>
      </c>
      <c r="FE26">
        <v>34.2423</v>
      </c>
      <c r="FF26">
        <v>34.164099999999998</v>
      </c>
      <c r="FG26">
        <v>32.131100000000004</v>
      </c>
      <c r="FH26">
        <v>0</v>
      </c>
      <c r="FI26">
        <v>100</v>
      </c>
      <c r="FJ26">
        <v>-999.9</v>
      </c>
      <c r="FK26">
        <v>638.64300000000003</v>
      </c>
      <c r="FL26">
        <v>44.070399999999999</v>
      </c>
      <c r="FM26">
        <v>101.114</v>
      </c>
      <c r="FN26">
        <v>100.443</v>
      </c>
    </row>
    <row r="27" spans="1:170" x14ac:dyDescent="0.25">
      <c r="A27">
        <v>11</v>
      </c>
      <c r="B27">
        <v>1605817009.0999999</v>
      </c>
      <c r="C27">
        <v>1029.0999999046301</v>
      </c>
      <c r="D27" t="s">
        <v>331</v>
      </c>
      <c r="E27" t="s">
        <v>332</v>
      </c>
      <c r="F27" t="s">
        <v>285</v>
      </c>
      <c r="G27" t="s">
        <v>286</v>
      </c>
      <c r="H27">
        <v>1605817001.3499999</v>
      </c>
      <c r="I27">
        <f t="shared" si="0"/>
        <v>5.0016987220575255E-3</v>
      </c>
      <c r="J27">
        <f t="shared" si="1"/>
        <v>26.718227657748596</v>
      </c>
      <c r="K27">
        <f t="shared" si="2"/>
        <v>699.63743333333298</v>
      </c>
      <c r="L27">
        <f t="shared" si="3"/>
        <v>460.38535000708674</v>
      </c>
      <c r="M27">
        <f t="shared" si="4"/>
        <v>47.212620246240611</v>
      </c>
      <c r="N27">
        <f t="shared" si="5"/>
        <v>71.747974711864032</v>
      </c>
      <c r="O27">
        <f t="shared" si="6"/>
        <v>0.20454356339340235</v>
      </c>
      <c r="P27">
        <f t="shared" si="7"/>
        <v>2.9737829606076565</v>
      </c>
      <c r="Q27">
        <f t="shared" si="8"/>
        <v>0.19703665854595273</v>
      </c>
      <c r="R27">
        <f t="shared" si="9"/>
        <v>0.12379942311246336</v>
      </c>
      <c r="S27">
        <f t="shared" si="10"/>
        <v>231.29199220871547</v>
      </c>
      <c r="T27">
        <f t="shared" si="11"/>
        <v>39.173363554399401</v>
      </c>
      <c r="U27">
        <f t="shared" si="12"/>
        <v>38.889383333333299</v>
      </c>
      <c r="V27">
        <f t="shared" si="13"/>
        <v>6.9849308501960934</v>
      </c>
      <c r="W27">
        <f t="shared" si="14"/>
        <v>64.052895608280352</v>
      </c>
      <c r="X27">
        <f t="shared" si="15"/>
        <v>4.5278572608252405</v>
      </c>
      <c r="Y27">
        <f t="shared" si="16"/>
        <v>7.0689345389092884</v>
      </c>
      <c r="Z27">
        <f t="shared" si="17"/>
        <v>2.4570735893708529</v>
      </c>
      <c r="AA27">
        <f t="shared" si="18"/>
        <v>-220.57491364273687</v>
      </c>
      <c r="AB27">
        <f t="shared" si="19"/>
        <v>35.621006782134707</v>
      </c>
      <c r="AC27">
        <f t="shared" si="20"/>
        <v>2.9078630562898868</v>
      </c>
      <c r="AD27">
        <f t="shared" si="21"/>
        <v>49.245948404403201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52117.28157176949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333</v>
      </c>
      <c r="AQ27">
        <v>998.95392307692305</v>
      </c>
      <c r="AR27">
        <v>1431.91</v>
      </c>
      <c r="AS27">
        <f t="shared" si="27"/>
        <v>0.30236263237429517</v>
      </c>
      <c r="AT27">
        <v>0.5</v>
      </c>
      <c r="AU27">
        <f t="shared" si="28"/>
        <v>1180.189570747332</v>
      </c>
      <c r="AV27">
        <f t="shared" si="29"/>
        <v>26.718227657748596</v>
      </c>
      <c r="AW27">
        <f t="shared" si="30"/>
        <v>178.4226126559264</v>
      </c>
      <c r="AX27">
        <f t="shared" si="31"/>
        <v>0.51127514997450962</v>
      </c>
      <c r="AY27">
        <f t="shared" si="32"/>
        <v>2.3128466658352331E-2</v>
      </c>
      <c r="AZ27">
        <f t="shared" si="33"/>
        <v>1.2781320055031389</v>
      </c>
      <c r="BA27" t="s">
        <v>334</v>
      </c>
      <c r="BB27">
        <v>699.81</v>
      </c>
      <c r="BC27">
        <f t="shared" si="34"/>
        <v>732.10000000000014</v>
      </c>
      <c r="BD27">
        <f t="shared" si="35"/>
        <v>0.59138925955890853</v>
      </c>
      <c r="BE27">
        <f t="shared" si="36"/>
        <v>0.71427679362440333</v>
      </c>
      <c r="BF27">
        <f t="shared" si="37"/>
        <v>0.60432173062490135</v>
      </c>
      <c r="BG27">
        <f t="shared" si="38"/>
        <v>0.71867108643067201</v>
      </c>
      <c r="BH27">
        <f t="shared" si="39"/>
        <v>1400.0053333333301</v>
      </c>
      <c r="BI27">
        <f t="shared" si="40"/>
        <v>1180.189570747332</v>
      </c>
      <c r="BJ27">
        <f t="shared" si="41"/>
        <v>0.84298933914585195</v>
      </c>
      <c r="BK27">
        <f t="shared" si="42"/>
        <v>0.19597867829170387</v>
      </c>
      <c r="BL27">
        <v>6</v>
      </c>
      <c r="BM27">
        <v>0.5</v>
      </c>
      <c r="BN27" t="s">
        <v>290</v>
      </c>
      <c r="BO27">
        <v>2</v>
      </c>
      <c r="BP27">
        <v>1605817001.3499999</v>
      </c>
      <c r="BQ27">
        <v>699.63743333333298</v>
      </c>
      <c r="BR27">
        <v>744.96033333333298</v>
      </c>
      <c r="BS27">
        <v>44.152583333333297</v>
      </c>
      <c r="BT27">
        <v>36.981846666666698</v>
      </c>
      <c r="BU27">
        <v>696.395033333333</v>
      </c>
      <c r="BV27">
        <v>43.393046666666699</v>
      </c>
      <c r="BW27">
        <v>400.030933333333</v>
      </c>
      <c r="BX27">
        <v>102.507866666667</v>
      </c>
      <c r="BY27">
        <v>4.23561966666667E-2</v>
      </c>
      <c r="BZ27">
        <v>39.111566666666697</v>
      </c>
      <c r="CA27">
        <v>38.889383333333299</v>
      </c>
      <c r="CB27">
        <v>999.9</v>
      </c>
      <c r="CC27">
        <v>0</v>
      </c>
      <c r="CD27">
        <v>0</v>
      </c>
      <c r="CE27">
        <v>10003.480666666699</v>
      </c>
      <c r="CF27">
        <v>0</v>
      </c>
      <c r="CG27">
        <v>939.58373333333304</v>
      </c>
      <c r="CH27">
        <v>1400.0053333333301</v>
      </c>
      <c r="CI27">
        <v>0.90000060000000004</v>
      </c>
      <c r="CJ27">
        <v>9.9999340000000006E-2</v>
      </c>
      <c r="CK27">
        <v>0</v>
      </c>
      <c r="CL27">
        <v>998.86130000000003</v>
      </c>
      <c r="CM27">
        <v>4.9997499999999997</v>
      </c>
      <c r="CN27">
        <v>13864.8533333333</v>
      </c>
      <c r="CO27">
        <v>12178.096666666699</v>
      </c>
      <c r="CP27">
        <v>47.703800000000001</v>
      </c>
      <c r="CQ27">
        <v>49.1374</v>
      </c>
      <c r="CR27">
        <v>48.245800000000003</v>
      </c>
      <c r="CS27">
        <v>49</v>
      </c>
      <c r="CT27">
        <v>49.787199999999999</v>
      </c>
      <c r="CU27">
        <v>1255.5023333333299</v>
      </c>
      <c r="CV27">
        <v>139.50299999999999</v>
      </c>
      <c r="CW27">
        <v>0</v>
      </c>
      <c r="CX27">
        <v>120.10000014305101</v>
      </c>
      <c r="CY27">
        <v>0</v>
      </c>
      <c r="CZ27">
        <v>998.95392307692305</v>
      </c>
      <c r="DA27">
        <v>9.5314871895139301</v>
      </c>
      <c r="DB27">
        <v>132.80341886835001</v>
      </c>
      <c r="DC27">
        <v>13865.95</v>
      </c>
      <c r="DD27">
        <v>15</v>
      </c>
      <c r="DE27">
        <v>1605815619</v>
      </c>
      <c r="DF27" t="s">
        <v>291</v>
      </c>
      <c r="DG27">
        <v>1605815614</v>
      </c>
      <c r="DH27">
        <v>1605815619</v>
      </c>
      <c r="DI27">
        <v>2</v>
      </c>
      <c r="DJ27">
        <v>1.3280000000000001</v>
      </c>
      <c r="DK27">
        <v>0.79500000000000004</v>
      </c>
      <c r="DL27">
        <v>3.242</v>
      </c>
      <c r="DM27">
        <v>0.76</v>
      </c>
      <c r="DN27">
        <v>1524</v>
      </c>
      <c r="DO27">
        <v>38</v>
      </c>
      <c r="DP27">
        <v>0.01</v>
      </c>
      <c r="DQ27">
        <v>0.08</v>
      </c>
      <c r="DR27">
        <v>26.722554652129698</v>
      </c>
      <c r="DS27">
        <v>-0.17769476842120699</v>
      </c>
      <c r="DT27">
        <v>4.3622369771810499E-2</v>
      </c>
      <c r="DU27">
        <v>1</v>
      </c>
      <c r="DV27">
        <v>-45.324380645161298</v>
      </c>
      <c r="DW27">
        <v>1.2779032258077401E-2</v>
      </c>
      <c r="DX27">
        <v>5.5476478127132203E-2</v>
      </c>
      <c r="DY27">
        <v>1</v>
      </c>
      <c r="DZ27">
        <v>7.16893032258064</v>
      </c>
      <c r="EA27">
        <v>0.43762645161288699</v>
      </c>
      <c r="EB27">
        <v>3.2666897271018798E-2</v>
      </c>
      <c r="EC27">
        <v>0</v>
      </c>
      <c r="ED27">
        <v>2</v>
      </c>
      <c r="EE27">
        <v>3</v>
      </c>
      <c r="EF27" t="s">
        <v>335</v>
      </c>
      <c r="EG27">
        <v>100</v>
      </c>
      <c r="EH27">
        <v>100</v>
      </c>
      <c r="EI27">
        <v>3.2429999999999999</v>
      </c>
      <c r="EJ27">
        <v>0.75949999999999995</v>
      </c>
      <c r="EK27">
        <v>3.2425000000000002</v>
      </c>
      <c r="EL27">
        <v>0</v>
      </c>
      <c r="EM27">
        <v>0</v>
      </c>
      <c r="EN27">
        <v>0</v>
      </c>
      <c r="EO27">
        <v>0.75953500000000695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23.3</v>
      </c>
      <c r="EX27">
        <v>23.2</v>
      </c>
      <c r="EY27">
        <v>2</v>
      </c>
      <c r="EZ27">
        <v>395.67599999999999</v>
      </c>
      <c r="FA27">
        <v>665.05700000000002</v>
      </c>
      <c r="FB27">
        <v>37.9009</v>
      </c>
      <c r="FC27">
        <v>34.7348</v>
      </c>
      <c r="FD27">
        <v>30.000599999999999</v>
      </c>
      <c r="FE27">
        <v>34.405700000000003</v>
      </c>
      <c r="FF27">
        <v>34.323900000000002</v>
      </c>
      <c r="FG27">
        <v>36.272799999999997</v>
      </c>
      <c r="FH27">
        <v>0</v>
      </c>
      <c r="FI27">
        <v>100</v>
      </c>
      <c r="FJ27">
        <v>-999.9</v>
      </c>
      <c r="FK27">
        <v>745.09500000000003</v>
      </c>
      <c r="FL27">
        <v>44.051900000000003</v>
      </c>
      <c r="FM27">
        <v>101.093</v>
      </c>
      <c r="FN27">
        <v>100.41200000000001</v>
      </c>
    </row>
    <row r="28" spans="1:170" x14ac:dyDescent="0.25">
      <c r="A28">
        <v>12</v>
      </c>
      <c r="B28">
        <v>1605817123.5999999</v>
      </c>
      <c r="C28">
        <v>1143.5999999046301</v>
      </c>
      <c r="D28" t="s">
        <v>336</v>
      </c>
      <c r="E28" t="s">
        <v>337</v>
      </c>
      <c r="F28" t="s">
        <v>285</v>
      </c>
      <c r="G28" t="s">
        <v>286</v>
      </c>
      <c r="H28">
        <v>1605817115.8499999</v>
      </c>
      <c r="I28">
        <f t="shared" si="0"/>
        <v>5.489058180883786E-3</v>
      </c>
      <c r="J28">
        <f t="shared" si="1"/>
        <v>29.797935010844341</v>
      </c>
      <c r="K28">
        <f t="shared" si="2"/>
        <v>799.50766666666698</v>
      </c>
      <c r="L28">
        <f t="shared" si="3"/>
        <v>543.27860125893562</v>
      </c>
      <c r="M28">
        <f t="shared" si="4"/>
        <v>55.711084704556214</v>
      </c>
      <c r="N28">
        <f t="shared" si="5"/>
        <v>81.986368018900833</v>
      </c>
      <c r="O28">
        <f t="shared" si="6"/>
        <v>0.21630091193807405</v>
      </c>
      <c r="P28">
        <f t="shared" si="7"/>
        <v>2.9725990863721465</v>
      </c>
      <c r="Q28">
        <f t="shared" si="8"/>
        <v>0.20792200593541346</v>
      </c>
      <c r="R28">
        <f t="shared" si="9"/>
        <v>0.13067702109489782</v>
      </c>
      <c r="S28">
        <f t="shared" si="10"/>
        <v>231.291266311703</v>
      </c>
      <c r="T28">
        <f t="shared" si="11"/>
        <v>39.052176123817461</v>
      </c>
      <c r="U28">
        <f t="shared" si="12"/>
        <v>38.819523333333301</v>
      </c>
      <c r="V28">
        <f t="shared" si="13"/>
        <v>6.9586975330967329</v>
      </c>
      <c r="W28">
        <f t="shared" si="14"/>
        <v>62.255757257153611</v>
      </c>
      <c r="X28">
        <f t="shared" si="15"/>
        <v>4.4014741520483458</v>
      </c>
      <c r="Y28">
        <f t="shared" si="16"/>
        <v>7.0699873328463712</v>
      </c>
      <c r="Z28">
        <f t="shared" si="17"/>
        <v>2.5572233810483871</v>
      </c>
      <c r="AA28">
        <f t="shared" si="18"/>
        <v>-242.06746577697496</v>
      </c>
      <c r="AB28">
        <f t="shared" si="19"/>
        <v>47.246419804740668</v>
      </c>
      <c r="AC28">
        <f t="shared" si="20"/>
        <v>3.857176807531296</v>
      </c>
      <c r="AD28">
        <f t="shared" si="21"/>
        <v>40.327397146999999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52083.26276431216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338</v>
      </c>
      <c r="AQ28">
        <v>1027.4244000000001</v>
      </c>
      <c r="AR28">
        <v>1510.76</v>
      </c>
      <c r="AS28">
        <f t="shared" si="27"/>
        <v>0.3199287775689057</v>
      </c>
      <c r="AT28">
        <v>0.5</v>
      </c>
      <c r="AU28">
        <f t="shared" si="28"/>
        <v>1180.1856607473419</v>
      </c>
      <c r="AV28">
        <f t="shared" si="29"/>
        <v>29.797935010844341</v>
      </c>
      <c r="AW28">
        <f t="shared" si="30"/>
        <v>188.78767787362418</v>
      </c>
      <c r="AX28">
        <f t="shared" si="31"/>
        <v>0.53040853610103522</v>
      </c>
      <c r="AY28">
        <f t="shared" si="32"/>
        <v>2.5738054190071618E-2</v>
      </c>
      <c r="AZ28">
        <f t="shared" si="33"/>
        <v>1.1592311154650639</v>
      </c>
      <c r="BA28" t="s">
        <v>339</v>
      </c>
      <c r="BB28">
        <v>709.44</v>
      </c>
      <c r="BC28">
        <f t="shared" si="34"/>
        <v>801.31999999999994</v>
      </c>
      <c r="BD28">
        <f t="shared" si="35"/>
        <v>0.60317426246692951</v>
      </c>
      <c r="BE28">
        <f t="shared" si="36"/>
        <v>0.68608186034850194</v>
      </c>
      <c r="BF28">
        <f t="shared" si="37"/>
        <v>0.6077529046261223</v>
      </c>
      <c r="BG28">
        <f t="shared" si="38"/>
        <v>0.68770827141072388</v>
      </c>
      <c r="BH28">
        <f t="shared" si="39"/>
        <v>1400.00066666667</v>
      </c>
      <c r="BI28">
        <f t="shared" si="40"/>
        <v>1180.1856607473419</v>
      </c>
      <c r="BJ28">
        <f t="shared" si="41"/>
        <v>0.84298935625316773</v>
      </c>
      <c r="BK28">
        <f t="shared" si="42"/>
        <v>0.19597871250633556</v>
      </c>
      <c r="BL28">
        <v>6</v>
      </c>
      <c r="BM28">
        <v>0.5</v>
      </c>
      <c r="BN28" t="s">
        <v>290</v>
      </c>
      <c r="BO28">
        <v>2</v>
      </c>
      <c r="BP28">
        <v>1605817115.8499999</v>
      </c>
      <c r="BQ28">
        <v>799.50766666666698</v>
      </c>
      <c r="BR28">
        <v>850.78563333333295</v>
      </c>
      <c r="BS28">
        <v>42.92192</v>
      </c>
      <c r="BT28">
        <v>35.042003333333298</v>
      </c>
      <c r="BU28">
        <v>796.26530000000002</v>
      </c>
      <c r="BV28">
        <v>42.16236</v>
      </c>
      <c r="BW28">
        <v>400.01366666666701</v>
      </c>
      <c r="BX28">
        <v>102.50369999999999</v>
      </c>
      <c r="BY28">
        <v>4.23685833333333E-2</v>
      </c>
      <c r="BZ28">
        <v>39.114336666666702</v>
      </c>
      <c r="CA28">
        <v>38.819523333333301</v>
      </c>
      <c r="CB28">
        <v>999.9</v>
      </c>
      <c r="CC28">
        <v>0</v>
      </c>
      <c r="CD28">
        <v>0</v>
      </c>
      <c r="CE28">
        <v>9997.1890000000003</v>
      </c>
      <c r="CF28">
        <v>0</v>
      </c>
      <c r="CG28">
        <v>687.69973333333303</v>
      </c>
      <c r="CH28">
        <v>1400.00066666667</v>
      </c>
      <c r="CI28">
        <v>0.89999620000000002</v>
      </c>
      <c r="CJ28">
        <v>0.10000378</v>
      </c>
      <c r="CK28">
        <v>0</v>
      </c>
      <c r="CL28">
        <v>1027.375</v>
      </c>
      <c r="CM28">
        <v>4.9997499999999997</v>
      </c>
      <c r="CN28">
        <v>14258.74</v>
      </c>
      <c r="CO28">
        <v>12178.0366666667</v>
      </c>
      <c r="CP28">
        <v>47.691200000000002</v>
      </c>
      <c r="CQ28">
        <v>49.178733333333298</v>
      </c>
      <c r="CR28">
        <v>48.2541333333333</v>
      </c>
      <c r="CS28">
        <v>49.0082666666667</v>
      </c>
      <c r="CT28">
        <v>49.75</v>
      </c>
      <c r="CU28">
        <v>1255.4973333333301</v>
      </c>
      <c r="CV28">
        <v>139.50333333333299</v>
      </c>
      <c r="CW28">
        <v>0</v>
      </c>
      <c r="CX28">
        <v>113.5</v>
      </c>
      <c r="CY28">
        <v>0</v>
      </c>
      <c r="CZ28">
        <v>1027.4244000000001</v>
      </c>
      <c r="DA28">
        <v>10.0823077074162</v>
      </c>
      <c r="DB28">
        <v>136.80000022070899</v>
      </c>
      <c r="DC28">
        <v>14259.54</v>
      </c>
      <c r="DD28">
        <v>15</v>
      </c>
      <c r="DE28">
        <v>1605815619</v>
      </c>
      <c r="DF28" t="s">
        <v>291</v>
      </c>
      <c r="DG28">
        <v>1605815614</v>
      </c>
      <c r="DH28">
        <v>1605815619</v>
      </c>
      <c r="DI28">
        <v>2</v>
      </c>
      <c r="DJ28">
        <v>1.3280000000000001</v>
      </c>
      <c r="DK28">
        <v>0.79500000000000004</v>
      </c>
      <c r="DL28">
        <v>3.242</v>
      </c>
      <c r="DM28">
        <v>0.76</v>
      </c>
      <c r="DN28">
        <v>1524</v>
      </c>
      <c r="DO28">
        <v>38</v>
      </c>
      <c r="DP28">
        <v>0.01</v>
      </c>
      <c r="DQ28">
        <v>0.08</v>
      </c>
      <c r="DR28">
        <v>29.790005779573502</v>
      </c>
      <c r="DS28">
        <v>0.11922669126976999</v>
      </c>
      <c r="DT28">
        <v>4.6228639605569999E-2</v>
      </c>
      <c r="DU28">
        <v>1</v>
      </c>
      <c r="DV28">
        <v>-51.267487096774197</v>
      </c>
      <c r="DW28">
        <v>-0.176854838709707</v>
      </c>
      <c r="DX28">
        <v>6.5921163775427602E-2</v>
      </c>
      <c r="DY28">
        <v>1</v>
      </c>
      <c r="DZ28">
        <v>7.8780435483871001</v>
      </c>
      <c r="EA28">
        <v>0.18670693548385101</v>
      </c>
      <c r="EB28">
        <v>1.52166720002694E-2</v>
      </c>
      <c r="EC28">
        <v>1</v>
      </c>
      <c r="ED28">
        <v>3</v>
      </c>
      <c r="EE28">
        <v>3</v>
      </c>
      <c r="EF28" t="s">
        <v>302</v>
      </c>
      <c r="EG28">
        <v>100</v>
      </c>
      <c r="EH28">
        <v>100</v>
      </c>
      <c r="EI28">
        <v>3.242</v>
      </c>
      <c r="EJ28">
        <v>0.75949999999999995</v>
      </c>
      <c r="EK28">
        <v>3.2425000000000002</v>
      </c>
      <c r="EL28">
        <v>0</v>
      </c>
      <c r="EM28">
        <v>0</v>
      </c>
      <c r="EN28">
        <v>0</v>
      </c>
      <c r="EO28">
        <v>0.75953500000000695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25.2</v>
      </c>
      <c r="EX28">
        <v>25.1</v>
      </c>
      <c r="EY28">
        <v>2</v>
      </c>
      <c r="EZ28">
        <v>395.517</v>
      </c>
      <c r="FA28">
        <v>661.72799999999995</v>
      </c>
      <c r="FB28">
        <v>37.941299999999998</v>
      </c>
      <c r="FC28">
        <v>34.886200000000002</v>
      </c>
      <c r="FD28">
        <v>30.000599999999999</v>
      </c>
      <c r="FE28">
        <v>34.549900000000001</v>
      </c>
      <c r="FF28">
        <v>34.466900000000003</v>
      </c>
      <c r="FG28">
        <v>40.242100000000001</v>
      </c>
      <c r="FH28">
        <v>0</v>
      </c>
      <c r="FI28">
        <v>100</v>
      </c>
      <c r="FJ28">
        <v>-999.9</v>
      </c>
      <c r="FK28">
        <v>851.02800000000002</v>
      </c>
      <c r="FL28">
        <v>43.869199999999999</v>
      </c>
      <c r="FM28">
        <v>101.078</v>
      </c>
      <c r="FN28">
        <v>100.38800000000001</v>
      </c>
    </row>
    <row r="29" spans="1:170" x14ac:dyDescent="0.25">
      <c r="A29">
        <v>13</v>
      </c>
      <c r="B29">
        <v>1605817244.0999999</v>
      </c>
      <c r="C29">
        <v>1264.0999999046301</v>
      </c>
      <c r="D29" t="s">
        <v>340</v>
      </c>
      <c r="E29" t="s">
        <v>341</v>
      </c>
      <c r="F29" t="s">
        <v>285</v>
      </c>
      <c r="G29" t="s">
        <v>286</v>
      </c>
      <c r="H29">
        <v>1605817236.3499999</v>
      </c>
      <c r="I29">
        <f t="shared" si="0"/>
        <v>5.5702614930140332E-3</v>
      </c>
      <c r="J29">
        <f t="shared" si="1"/>
        <v>32.139747581378444</v>
      </c>
      <c r="K29">
        <f t="shared" si="2"/>
        <v>899.725866666667</v>
      </c>
      <c r="L29">
        <f t="shared" si="3"/>
        <v>617.12148921165112</v>
      </c>
      <c r="M29">
        <f t="shared" si="4"/>
        <v>63.281075765048385</v>
      </c>
      <c r="N29">
        <f t="shared" si="5"/>
        <v>92.259987266105796</v>
      </c>
      <c r="O29">
        <f t="shared" si="6"/>
        <v>0.21287398945417016</v>
      </c>
      <c r="P29">
        <f t="shared" si="7"/>
        <v>2.9735587540606621</v>
      </c>
      <c r="Q29">
        <f t="shared" si="8"/>
        <v>0.20475563219747209</v>
      </c>
      <c r="R29">
        <f t="shared" si="9"/>
        <v>0.12867587585681112</v>
      </c>
      <c r="S29">
        <f t="shared" si="10"/>
        <v>231.2945128760411</v>
      </c>
      <c r="T29">
        <f t="shared" si="11"/>
        <v>39.080435764965763</v>
      </c>
      <c r="U29">
        <f t="shared" si="12"/>
        <v>38.837606666666701</v>
      </c>
      <c r="V29">
        <f t="shared" si="13"/>
        <v>6.9654798440428802</v>
      </c>
      <c r="W29">
        <f t="shared" si="14"/>
        <v>61.077228690432051</v>
      </c>
      <c r="X29">
        <f t="shared" si="15"/>
        <v>4.3295104943299751</v>
      </c>
      <c r="Y29">
        <f t="shared" si="16"/>
        <v>7.0885837277816881</v>
      </c>
      <c r="Z29">
        <f t="shared" si="17"/>
        <v>2.6359693497129051</v>
      </c>
      <c r="AA29">
        <f t="shared" si="18"/>
        <v>-245.64853184191887</v>
      </c>
      <c r="AB29">
        <f t="shared" si="19"/>
        <v>52.197098653128066</v>
      </c>
      <c r="AC29">
        <f t="shared" si="20"/>
        <v>4.2613445058034802</v>
      </c>
      <c r="AD29">
        <f t="shared" si="21"/>
        <v>42.104424193053788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52102.155857934216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342</v>
      </c>
      <c r="AQ29">
        <v>1045.7161538461501</v>
      </c>
      <c r="AR29">
        <v>1564.63</v>
      </c>
      <c r="AS29">
        <f t="shared" si="27"/>
        <v>0.33165275250624748</v>
      </c>
      <c r="AT29">
        <v>0.5</v>
      </c>
      <c r="AU29">
        <f t="shared" si="28"/>
        <v>1180.2055107472738</v>
      </c>
      <c r="AV29">
        <f t="shared" si="29"/>
        <v>32.139747581378444</v>
      </c>
      <c r="AW29">
        <f t="shared" si="30"/>
        <v>195.7092030811875</v>
      </c>
      <c r="AX29">
        <f t="shared" si="31"/>
        <v>0.54539411873733734</v>
      </c>
      <c r="AY29">
        <f t="shared" si="32"/>
        <v>2.772186264448032E-2</v>
      </c>
      <c r="AZ29">
        <f t="shared" si="33"/>
        <v>1.0848890792072245</v>
      </c>
      <c r="BA29" t="s">
        <v>343</v>
      </c>
      <c r="BB29">
        <v>711.29</v>
      </c>
      <c r="BC29">
        <f t="shared" si="34"/>
        <v>853.34000000000015</v>
      </c>
      <c r="BD29">
        <f t="shared" si="35"/>
        <v>0.60809741270050621</v>
      </c>
      <c r="BE29">
        <f t="shared" si="36"/>
        <v>0.66546050439275672</v>
      </c>
      <c r="BF29">
        <f t="shared" si="37"/>
        <v>0.61109576147818312</v>
      </c>
      <c r="BG29">
        <f t="shared" si="38"/>
        <v>0.66655460184668314</v>
      </c>
      <c r="BH29">
        <f t="shared" si="39"/>
        <v>1400.0246666666701</v>
      </c>
      <c r="BI29">
        <f t="shared" si="40"/>
        <v>1180.2055107472738</v>
      </c>
      <c r="BJ29">
        <f t="shared" si="41"/>
        <v>0.84298908358324465</v>
      </c>
      <c r="BK29">
        <f t="shared" si="42"/>
        <v>0.19597816716648928</v>
      </c>
      <c r="BL29">
        <v>6</v>
      </c>
      <c r="BM29">
        <v>0.5</v>
      </c>
      <c r="BN29" t="s">
        <v>290</v>
      </c>
      <c r="BO29">
        <v>2</v>
      </c>
      <c r="BP29">
        <v>1605817236.3499999</v>
      </c>
      <c r="BQ29">
        <v>899.725866666667</v>
      </c>
      <c r="BR29">
        <v>955.44979999999998</v>
      </c>
      <c r="BS29">
        <v>42.221690000000002</v>
      </c>
      <c r="BT29">
        <v>34.219543333333299</v>
      </c>
      <c r="BU29">
        <v>896.48343333333298</v>
      </c>
      <c r="BV29">
        <v>41.462136666666702</v>
      </c>
      <c r="BW29">
        <v>400.02333333333303</v>
      </c>
      <c r="BX29">
        <v>102.4999</v>
      </c>
      <c r="BY29">
        <v>4.2430596666666702E-2</v>
      </c>
      <c r="BZ29">
        <v>39.163206666666703</v>
      </c>
      <c r="CA29">
        <v>38.837606666666701</v>
      </c>
      <c r="CB29">
        <v>999.9</v>
      </c>
      <c r="CC29">
        <v>0</v>
      </c>
      <c r="CD29">
        <v>0</v>
      </c>
      <c r="CE29">
        <v>10002.9893333333</v>
      </c>
      <c r="CF29">
        <v>0</v>
      </c>
      <c r="CG29">
        <v>325.29536666666701</v>
      </c>
      <c r="CH29">
        <v>1400.0246666666701</v>
      </c>
      <c r="CI29">
        <v>0.90000590000000003</v>
      </c>
      <c r="CJ29">
        <v>9.9994003333333401E-2</v>
      </c>
      <c r="CK29">
        <v>0</v>
      </c>
      <c r="CL29">
        <v>1045.6893333333301</v>
      </c>
      <c r="CM29">
        <v>4.9997499999999997</v>
      </c>
      <c r="CN29">
        <v>14516.1266666667</v>
      </c>
      <c r="CO29">
        <v>12178.2966666667</v>
      </c>
      <c r="CP29">
        <v>47.699599999999997</v>
      </c>
      <c r="CQ29">
        <v>49.2541333333333</v>
      </c>
      <c r="CR29">
        <v>48.2624</v>
      </c>
      <c r="CS29">
        <v>49.099800000000002</v>
      </c>
      <c r="CT29">
        <v>49.803733333333298</v>
      </c>
      <c r="CU29">
        <v>1255.5316666666699</v>
      </c>
      <c r="CV29">
        <v>139.49299999999999</v>
      </c>
      <c r="CW29">
        <v>0</v>
      </c>
      <c r="CX29">
        <v>119.700000047684</v>
      </c>
      <c r="CY29">
        <v>0</v>
      </c>
      <c r="CZ29">
        <v>1045.7161538461501</v>
      </c>
      <c r="DA29">
        <v>8.4054700989859192</v>
      </c>
      <c r="DB29">
        <v>100.981196649259</v>
      </c>
      <c r="DC29">
        <v>14516.4807692308</v>
      </c>
      <c r="DD29">
        <v>15</v>
      </c>
      <c r="DE29">
        <v>1605815619</v>
      </c>
      <c r="DF29" t="s">
        <v>291</v>
      </c>
      <c r="DG29">
        <v>1605815614</v>
      </c>
      <c r="DH29">
        <v>1605815619</v>
      </c>
      <c r="DI29">
        <v>2</v>
      </c>
      <c r="DJ29">
        <v>1.3280000000000001</v>
      </c>
      <c r="DK29">
        <v>0.79500000000000004</v>
      </c>
      <c r="DL29">
        <v>3.242</v>
      </c>
      <c r="DM29">
        <v>0.76</v>
      </c>
      <c r="DN29">
        <v>1524</v>
      </c>
      <c r="DO29">
        <v>38</v>
      </c>
      <c r="DP29">
        <v>0.01</v>
      </c>
      <c r="DQ29">
        <v>0.08</v>
      </c>
      <c r="DR29">
        <v>32.140403215927599</v>
      </c>
      <c r="DS29">
        <v>9.25113931870164E-2</v>
      </c>
      <c r="DT29">
        <v>4.14873271773867E-2</v>
      </c>
      <c r="DU29">
        <v>1</v>
      </c>
      <c r="DV29">
        <v>-55.723109677419401</v>
      </c>
      <c r="DW29">
        <v>-0.54508064516120602</v>
      </c>
      <c r="DX29">
        <v>7.1706072783896693E-2</v>
      </c>
      <c r="DY29">
        <v>0</v>
      </c>
      <c r="DZ29">
        <v>7.9996370967741903</v>
      </c>
      <c r="EA29">
        <v>0.394823709677395</v>
      </c>
      <c r="EB29">
        <v>3.3816859432742298E-2</v>
      </c>
      <c r="EC29">
        <v>0</v>
      </c>
      <c r="ED29">
        <v>1</v>
      </c>
      <c r="EE29">
        <v>3</v>
      </c>
      <c r="EF29" t="s">
        <v>292</v>
      </c>
      <c r="EG29">
        <v>100</v>
      </c>
      <c r="EH29">
        <v>100</v>
      </c>
      <c r="EI29">
        <v>3.242</v>
      </c>
      <c r="EJ29">
        <v>0.75949999999999995</v>
      </c>
      <c r="EK29">
        <v>3.2425000000000002</v>
      </c>
      <c r="EL29">
        <v>0</v>
      </c>
      <c r="EM29">
        <v>0</v>
      </c>
      <c r="EN29">
        <v>0</v>
      </c>
      <c r="EO29">
        <v>0.75953500000000695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27.2</v>
      </c>
      <c r="EX29">
        <v>27.1</v>
      </c>
      <c r="EY29">
        <v>2</v>
      </c>
      <c r="EZ29">
        <v>395.608</v>
      </c>
      <c r="FA29">
        <v>660.37199999999996</v>
      </c>
      <c r="FB29">
        <v>38.0364</v>
      </c>
      <c r="FC29">
        <v>35.025399999999998</v>
      </c>
      <c r="FD29">
        <v>30.0001</v>
      </c>
      <c r="FE29">
        <v>34.686500000000002</v>
      </c>
      <c r="FF29">
        <v>34.596600000000002</v>
      </c>
      <c r="FG29">
        <v>44.108400000000003</v>
      </c>
      <c r="FH29">
        <v>0</v>
      </c>
      <c r="FI29">
        <v>100</v>
      </c>
      <c r="FJ29">
        <v>-999.9</v>
      </c>
      <c r="FK29">
        <v>955.55499999999995</v>
      </c>
      <c r="FL29">
        <v>42.534300000000002</v>
      </c>
      <c r="FM29">
        <v>101.06399999999999</v>
      </c>
      <c r="FN29">
        <v>100.37</v>
      </c>
    </row>
    <row r="30" spans="1:170" x14ac:dyDescent="0.25">
      <c r="A30">
        <v>14</v>
      </c>
      <c r="B30">
        <v>1605817364.5999999</v>
      </c>
      <c r="C30">
        <v>1384.5999999046301</v>
      </c>
      <c r="D30" t="s">
        <v>344</v>
      </c>
      <c r="E30" t="s">
        <v>345</v>
      </c>
      <c r="F30" t="s">
        <v>285</v>
      </c>
      <c r="G30" t="s">
        <v>286</v>
      </c>
      <c r="H30">
        <v>1605817356.5999999</v>
      </c>
      <c r="I30">
        <f t="shared" si="0"/>
        <v>5.6168634519909244E-3</v>
      </c>
      <c r="J30">
        <f t="shared" si="1"/>
        <v>33.961303250412847</v>
      </c>
      <c r="K30">
        <f t="shared" si="2"/>
        <v>1199.8480645161301</v>
      </c>
      <c r="L30">
        <f t="shared" si="3"/>
        <v>887.12254459487099</v>
      </c>
      <c r="M30">
        <f t="shared" si="4"/>
        <v>90.966675086991231</v>
      </c>
      <c r="N30">
        <f t="shared" si="5"/>
        <v>123.03394801947991</v>
      </c>
      <c r="O30">
        <f t="shared" si="6"/>
        <v>0.21059152479966706</v>
      </c>
      <c r="P30">
        <f t="shared" si="7"/>
        <v>2.9727737447420353</v>
      </c>
      <c r="Q30">
        <f t="shared" si="8"/>
        <v>0.20264081668495751</v>
      </c>
      <c r="R30">
        <f t="shared" si="9"/>
        <v>0.12733984015851052</v>
      </c>
      <c r="S30">
        <f t="shared" si="10"/>
        <v>231.28836125500194</v>
      </c>
      <c r="T30">
        <f t="shared" si="11"/>
        <v>39.105648100018904</v>
      </c>
      <c r="U30">
        <f t="shared" si="12"/>
        <v>38.810738709677402</v>
      </c>
      <c r="V30">
        <f t="shared" si="13"/>
        <v>6.955404851413677</v>
      </c>
      <c r="W30">
        <f t="shared" si="14"/>
        <v>60.099217800034246</v>
      </c>
      <c r="X30">
        <f t="shared" si="15"/>
        <v>4.2686893332895508</v>
      </c>
      <c r="Y30">
        <f t="shared" si="16"/>
        <v>7.1027369232867423</v>
      </c>
      <c r="Z30">
        <f t="shared" si="17"/>
        <v>2.6867155181241262</v>
      </c>
      <c r="AA30">
        <f t="shared" si="18"/>
        <v>-247.70367823279977</v>
      </c>
      <c r="AB30">
        <f t="shared" si="19"/>
        <v>62.438414221606166</v>
      </c>
      <c r="AC30">
        <f t="shared" si="20"/>
        <v>5.0990382406639068</v>
      </c>
      <c r="AD30">
        <f t="shared" si="21"/>
        <v>51.122135484472238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52073.747815096525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346</v>
      </c>
      <c r="AQ30">
        <v>1021.38230769231</v>
      </c>
      <c r="AR30">
        <v>1511.9</v>
      </c>
      <c r="AS30">
        <f t="shared" si="27"/>
        <v>0.32443792070089961</v>
      </c>
      <c r="AT30">
        <v>0.5</v>
      </c>
      <c r="AU30">
        <f t="shared" si="28"/>
        <v>1180.1741126862776</v>
      </c>
      <c r="AV30">
        <f t="shared" si="29"/>
        <v>33.961303250412847</v>
      </c>
      <c r="AW30">
        <f t="shared" si="30"/>
        <v>191.44661759248254</v>
      </c>
      <c r="AX30">
        <f t="shared" si="31"/>
        <v>0.53957272306369475</v>
      </c>
      <c r="AY30">
        <f t="shared" si="32"/>
        <v>2.9266063675648928E-2</v>
      </c>
      <c r="AZ30">
        <f t="shared" si="33"/>
        <v>1.1576030160724915</v>
      </c>
      <c r="BA30" t="s">
        <v>347</v>
      </c>
      <c r="BB30">
        <v>696.12</v>
      </c>
      <c r="BC30">
        <f t="shared" si="34"/>
        <v>815.78000000000009</v>
      </c>
      <c r="BD30">
        <f t="shared" si="35"/>
        <v>0.6012867345456987</v>
      </c>
      <c r="BE30">
        <f t="shared" si="36"/>
        <v>0.68207610407021146</v>
      </c>
      <c r="BF30">
        <f t="shared" si="37"/>
        <v>0.61590090307625156</v>
      </c>
      <c r="BG30">
        <f t="shared" si="38"/>
        <v>0.68726061625380896</v>
      </c>
      <c r="BH30">
        <f t="shared" si="39"/>
        <v>1399.9874193548401</v>
      </c>
      <c r="BI30">
        <f t="shared" si="40"/>
        <v>1180.1741126862776</v>
      </c>
      <c r="BJ30">
        <f t="shared" si="41"/>
        <v>0.84298908430915775</v>
      </c>
      <c r="BK30">
        <f t="shared" si="42"/>
        <v>0.1959781686183153</v>
      </c>
      <c r="BL30">
        <v>6</v>
      </c>
      <c r="BM30">
        <v>0.5</v>
      </c>
      <c r="BN30" t="s">
        <v>290</v>
      </c>
      <c r="BO30">
        <v>2</v>
      </c>
      <c r="BP30">
        <v>1605817356.5999999</v>
      </c>
      <c r="BQ30">
        <v>1199.8480645161301</v>
      </c>
      <c r="BR30">
        <v>1260.89806451613</v>
      </c>
      <c r="BS30">
        <v>41.628987096774203</v>
      </c>
      <c r="BT30">
        <v>33.554564516128998</v>
      </c>
      <c r="BU30">
        <v>1196.6067741935501</v>
      </c>
      <c r="BV30">
        <v>40.869435483871001</v>
      </c>
      <c r="BW30">
        <v>400.006741935484</v>
      </c>
      <c r="BX30">
        <v>102.498612903226</v>
      </c>
      <c r="BY30">
        <v>4.2660161290322601E-2</v>
      </c>
      <c r="BZ30">
        <v>39.200325806451602</v>
      </c>
      <c r="CA30">
        <v>38.810738709677402</v>
      </c>
      <c r="CB30">
        <v>999.9</v>
      </c>
      <c r="CC30">
        <v>0</v>
      </c>
      <c r="CD30">
        <v>0</v>
      </c>
      <c r="CE30">
        <v>9998.6732258064494</v>
      </c>
      <c r="CF30">
        <v>0</v>
      </c>
      <c r="CG30">
        <v>404.99064516128999</v>
      </c>
      <c r="CH30">
        <v>1399.9874193548401</v>
      </c>
      <c r="CI30">
        <v>0.90000596774193597</v>
      </c>
      <c r="CJ30">
        <v>9.9993929032258094E-2</v>
      </c>
      <c r="CK30">
        <v>0</v>
      </c>
      <c r="CL30">
        <v>1021.4322580645201</v>
      </c>
      <c r="CM30">
        <v>4.9997499999999997</v>
      </c>
      <c r="CN30">
        <v>14186.7419354839</v>
      </c>
      <c r="CO30">
        <v>12177.9741935484</v>
      </c>
      <c r="CP30">
        <v>47.570129032258002</v>
      </c>
      <c r="CQ30">
        <v>49.061999999999998</v>
      </c>
      <c r="CR30">
        <v>48.134999999999998</v>
      </c>
      <c r="CS30">
        <v>48.999935483870999</v>
      </c>
      <c r="CT30">
        <v>49.686999999999998</v>
      </c>
      <c r="CU30">
        <v>1255.4983870967701</v>
      </c>
      <c r="CV30">
        <v>139.48935483871</v>
      </c>
      <c r="CW30">
        <v>0</v>
      </c>
      <c r="CX30">
        <v>119.700000047684</v>
      </c>
      <c r="CY30">
        <v>0</v>
      </c>
      <c r="CZ30">
        <v>1021.38230769231</v>
      </c>
      <c r="DA30">
        <v>-8.6673504389751894</v>
      </c>
      <c r="DB30">
        <v>-120.376068359671</v>
      </c>
      <c r="DC30">
        <v>14185.984615384599</v>
      </c>
      <c r="DD30">
        <v>15</v>
      </c>
      <c r="DE30">
        <v>1605815619</v>
      </c>
      <c r="DF30" t="s">
        <v>291</v>
      </c>
      <c r="DG30">
        <v>1605815614</v>
      </c>
      <c r="DH30">
        <v>1605815619</v>
      </c>
      <c r="DI30">
        <v>2</v>
      </c>
      <c r="DJ30">
        <v>1.3280000000000001</v>
      </c>
      <c r="DK30">
        <v>0.79500000000000004</v>
      </c>
      <c r="DL30">
        <v>3.242</v>
      </c>
      <c r="DM30">
        <v>0.76</v>
      </c>
      <c r="DN30">
        <v>1524</v>
      </c>
      <c r="DO30">
        <v>38</v>
      </c>
      <c r="DP30">
        <v>0.01</v>
      </c>
      <c r="DQ30">
        <v>0.08</v>
      </c>
      <c r="DR30">
        <v>33.979635793027803</v>
      </c>
      <c r="DS30">
        <v>-1.1867368123901301</v>
      </c>
      <c r="DT30">
        <v>9.6591670032932495E-2</v>
      </c>
      <c r="DU30">
        <v>0</v>
      </c>
      <c r="DV30">
        <v>-61.057296774193603</v>
      </c>
      <c r="DW30">
        <v>1.3455338709679801</v>
      </c>
      <c r="DX30">
        <v>0.113433946912619</v>
      </c>
      <c r="DY30">
        <v>0</v>
      </c>
      <c r="DZ30">
        <v>8.0725974193548407</v>
      </c>
      <c r="EA30">
        <v>0.28620241935483998</v>
      </c>
      <c r="EB30">
        <v>2.2162591552163099E-2</v>
      </c>
      <c r="EC30">
        <v>0</v>
      </c>
      <c r="ED30">
        <v>0</v>
      </c>
      <c r="EE30">
        <v>3</v>
      </c>
      <c r="EF30" t="s">
        <v>297</v>
      </c>
      <c r="EG30">
        <v>100</v>
      </c>
      <c r="EH30">
        <v>100</v>
      </c>
      <c r="EI30">
        <v>3.24</v>
      </c>
      <c r="EJ30">
        <v>0.75949999999999995</v>
      </c>
      <c r="EK30">
        <v>3.2425000000000002</v>
      </c>
      <c r="EL30">
        <v>0</v>
      </c>
      <c r="EM30">
        <v>0</v>
      </c>
      <c r="EN30">
        <v>0</v>
      </c>
      <c r="EO30">
        <v>0.75953500000000695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29.2</v>
      </c>
      <c r="EX30">
        <v>29.1</v>
      </c>
      <c r="EY30">
        <v>2</v>
      </c>
      <c r="EZ30">
        <v>395.41500000000002</v>
      </c>
      <c r="FA30">
        <v>661.03399999999999</v>
      </c>
      <c r="FB30">
        <v>38.088700000000003</v>
      </c>
      <c r="FC30">
        <v>34.963099999999997</v>
      </c>
      <c r="FD30">
        <v>29.9998</v>
      </c>
      <c r="FE30">
        <v>34.652099999999997</v>
      </c>
      <c r="FF30">
        <v>34.5685</v>
      </c>
      <c r="FG30">
        <v>54.988</v>
      </c>
      <c r="FH30">
        <v>0</v>
      </c>
      <c r="FI30">
        <v>100</v>
      </c>
      <c r="FJ30">
        <v>-999.9</v>
      </c>
      <c r="FK30">
        <v>1260.9100000000001</v>
      </c>
      <c r="FL30">
        <v>41.863599999999998</v>
      </c>
      <c r="FM30">
        <v>101.08799999999999</v>
      </c>
      <c r="FN30">
        <v>100.4</v>
      </c>
    </row>
    <row r="31" spans="1:170" x14ac:dyDescent="0.25">
      <c r="A31">
        <v>15</v>
      </c>
      <c r="B31">
        <v>1605817485.0999999</v>
      </c>
      <c r="C31">
        <v>1505.0999999046301</v>
      </c>
      <c r="D31" t="s">
        <v>348</v>
      </c>
      <c r="E31" t="s">
        <v>349</v>
      </c>
      <c r="F31" t="s">
        <v>285</v>
      </c>
      <c r="G31" t="s">
        <v>286</v>
      </c>
      <c r="H31">
        <v>1605817477.0999999</v>
      </c>
      <c r="I31">
        <f t="shared" si="0"/>
        <v>5.7291411469484839E-3</v>
      </c>
      <c r="J31">
        <f t="shared" si="1"/>
        <v>33.33875965035584</v>
      </c>
      <c r="K31">
        <f t="shared" si="2"/>
        <v>1399.88612903226</v>
      </c>
      <c r="L31">
        <f t="shared" si="3"/>
        <v>1076.6499498127307</v>
      </c>
      <c r="M31">
        <f t="shared" si="4"/>
        <v>110.39540881324901</v>
      </c>
      <c r="N31">
        <f t="shared" si="5"/>
        <v>143.53876256009985</v>
      </c>
      <c r="O31">
        <f t="shared" si="6"/>
        <v>0.20674454731708156</v>
      </c>
      <c r="P31">
        <f t="shared" si="7"/>
        <v>2.9729513449756713</v>
      </c>
      <c r="Q31">
        <f t="shared" si="8"/>
        <v>0.19907641563271591</v>
      </c>
      <c r="R31">
        <f t="shared" si="9"/>
        <v>0.12508801497279792</v>
      </c>
      <c r="S31">
        <f t="shared" si="10"/>
        <v>231.29304274584359</v>
      </c>
      <c r="T31">
        <f t="shared" si="11"/>
        <v>39.195072996510028</v>
      </c>
      <c r="U31">
        <f t="shared" si="12"/>
        <v>38.9734870967742</v>
      </c>
      <c r="V31">
        <f t="shared" si="13"/>
        <v>7.0166266311098919</v>
      </c>
      <c r="W31">
        <f t="shared" si="14"/>
        <v>59.144613288334909</v>
      </c>
      <c r="X31">
        <f t="shared" si="15"/>
        <v>4.2275792653615971</v>
      </c>
      <c r="Y31">
        <f t="shared" si="16"/>
        <v>7.1478686397893858</v>
      </c>
      <c r="Z31">
        <f t="shared" si="17"/>
        <v>2.7890473657482948</v>
      </c>
      <c r="AA31">
        <f t="shared" si="18"/>
        <v>-252.65512458042815</v>
      </c>
      <c r="AB31">
        <f t="shared" si="19"/>
        <v>55.260150028409072</v>
      </c>
      <c r="AC31">
        <f t="shared" si="20"/>
        <v>4.5186468621514697</v>
      </c>
      <c r="AD31">
        <f t="shared" si="21"/>
        <v>38.41671505597597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52058.999653141698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350</v>
      </c>
      <c r="AQ31">
        <v>1004.30384615385</v>
      </c>
      <c r="AR31">
        <v>1463.55</v>
      </c>
      <c r="AS31">
        <f t="shared" si="27"/>
        <v>0.31378917962908681</v>
      </c>
      <c r="AT31">
        <v>0.5</v>
      </c>
      <c r="AU31">
        <f t="shared" si="28"/>
        <v>1180.1963330053729</v>
      </c>
      <c r="AV31">
        <f t="shared" si="29"/>
        <v>33.33875965035584</v>
      </c>
      <c r="AW31">
        <f t="shared" si="30"/>
        <v>185.16641956750627</v>
      </c>
      <c r="AX31">
        <f t="shared" si="31"/>
        <v>0.52563287895869626</v>
      </c>
      <c r="AY31">
        <f t="shared" si="32"/>
        <v>2.8738021108575717E-2</v>
      </c>
      <c r="AZ31">
        <f t="shared" si="33"/>
        <v>1.2288818284308702</v>
      </c>
      <c r="BA31" t="s">
        <v>351</v>
      </c>
      <c r="BB31">
        <v>694.26</v>
      </c>
      <c r="BC31">
        <f t="shared" si="34"/>
        <v>769.29</v>
      </c>
      <c r="BD31">
        <f t="shared" si="35"/>
        <v>0.59697403299945395</v>
      </c>
      <c r="BE31">
        <f t="shared" si="36"/>
        <v>0.70041124377876962</v>
      </c>
      <c r="BF31">
        <f t="shared" si="37"/>
        <v>0.61390546995099704</v>
      </c>
      <c r="BG31">
        <f t="shared" si="38"/>
        <v>0.7062466924264722</v>
      </c>
      <c r="BH31">
        <f t="shared" si="39"/>
        <v>1400.0135483870999</v>
      </c>
      <c r="BI31">
        <f t="shared" si="40"/>
        <v>1180.1963330053729</v>
      </c>
      <c r="BJ31">
        <f t="shared" si="41"/>
        <v>0.84298922275790134</v>
      </c>
      <c r="BK31">
        <f t="shared" si="42"/>
        <v>0.19597844551580268</v>
      </c>
      <c r="BL31">
        <v>6</v>
      </c>
      <c r="BM31">
        <v>0.5</v>
      </c>
      <c r="BN31" t="s">
        <v>290</v>
      </c>
      <c r="BO31">
        <v>2</v>
      </c>
      <c r="BP31">
        <v>1605817477.0999999</v>
      </c>
      <c r="BQ31">
        <v>1399.88612903226</v>
      </c>
      <c r="BR31">
        <v>1461.92387096774</v>
      </c>
      <c r="BS31">
        <v>41.2301838709677</v>
      </c>
      <c r="BT31">
        <v>32.9908741935484</v>
      </c>
      <c r="BU31">
        <v>1396.6441935483899</v>
      </c>
      <c r="BV31">
        <v>40.470638709677402</v>
      </c>
      <c r="BW31">
        <v>400.00396774193501</v>
      </c>
      <c r="BX31">
        <v>102.493741935484</v>
      </c>
      <c r="BY31">
        <v>4.2285519354838701E-2</v>
      </c>
      <c r="BZ31">
        <v>39.318264516128998</v>
      </c>
      <c r="CA31">
        <v>38.9734870967742</v>
      </c>
      <c r="CB31">
        <v>999.9</v>
      </c>
      <c r="CC31">
        <v>0</v>
      </c>
      <c r="CD31">
        <v>0</v>
      </c>
      <c r="CE31">
        <v>10000.1532258065</v>
      </c>
      <c r="CF31">
        <v>0</v>
      </c>
      <c r="CG31">
        <v>749.54645161290296</v>
      </c>
      <c r="CH31">
        <v>1400.0135483870999</v>
      </c>
      <c r="CI31">
        <v>0.90000212903225796</v>
      </c>
      <c r="CJ31">
        <v>9.9997832258064495E-2</v>
      </c>
      <c r="CK31">
        <v>0</v>
      </c>
      <c r="CL31">
        <v>1004.3235483871</v>
      </c>
      <c r="CM31">
        <v>4.9997499999999997</v>
      </c>
      <c r="CN31">
        <v>13960.2193548387</v>
      </c>
      <c r="CO31">
        <v>12178.174193548401</v>
      </c>
      <c r="CP31">
        <v>47.633000000000003</v>
      </c>
      <c r="CQ31">
        <v>49.054000000000002</v>
      </c>
      <c r="CR31">
        <v>48.186999999999998</v>
      </c>
      <c r="CS31">
        <v>49</v>
      </c>
      <c r="CT31">
        <v>49.745935483871001</v>
      </c>
      <c r="CU31">
        <v>1255.5151612903201</v>
      </c>
      <c r="CV31">
        <v>139.498387096774</v>
      </c>
      <c r="CW31">
        <v>0</v>
      </c>
      <c r="CX31">
        <v>119.60000014305101</v>
      </c>
      <c r="CY31">
        <v>0</v>
      </c>
      <c r="CZ31">
        <v>1004.30384615385</v>
      </c>
      <c r="DA31">
        <v>-3.7538461600549602</v>
      </c>
      <c r="DB31">
        <v>-64.376068410430094</v>
      </c>
      <c r="DC31">
        <v>13959.830769230801</v>
      </c>
      <c r="DD31">
        <v>15</v>
      </c>
      <c r="DE31">
        <v>1605815619</v>
      </c>
      <c r="DF31" t="s">
        <v>291</v>
      </c>
      <c r="DG31">
        <v>1605815614</v>
      </c>
      <c r="DH31">
        <v>1605815619</v>
      </c>
      <c r="DI31">
        <v>2</v>
      </c>
      <c r="DJ31">
        <v>1.3280000000000001</v>
      </c>
      <c r="DK31">
        <v>0.79500000000000004</v>
      </c>
      <c r="DL31">
        <v>3.242</v>
      </c>
      <c r="DM31">
        <v>0.76</v>
      </c>
      <c r="DN31">
        <v>1524</v>
      </c>
      <c r="DO31">
        <v>38</v>
      </c>
      <c r="DP31">
        <v>0.01</v>
      </c>
      <c r="DQ31">
        <v>0.08</v>
      </c>
      <c r="DR31">
        <v>33.335783493285398</v>
      </c>
      <c r="DS31">
        <v>-0.93578317964836599</v>
      </c>
      <c r="DT31">
        <v>9.7653940482808399E-2</v>
      </c>
      <c r="DU31">
        <v>0</v>
      </c>
      <c r="DV31">
        <v>-62.037429032258103</v>
      </c>
      <c r="DW31">
        <v>1.1447467741936399</v>
      </c>
      <c r="DX31">
        <v>0.14376934303194699</v>
      </c>
      <c r="DY31">
        <v>0</v>
      </c>
      <c r="DZ31">
        <v>8.2393006451612898</v>
      </c>
      <c r="EA31">
        <v>4.99635483870935E-2</v>
      </c>
      <c r="EB31">
        <v>5.6737078594239704E-3</v>
      </c>
      <c r="EC31">
        <v>1</v>
      </c>
      <c r="ED31">
        <v>1</v>
      </c>
      <c r="EE31">
        <v>3</v>
      </c>
      <c r="EF31" t="s">
        <v>292</v>
      </c>
      <c r="EG31">
        <v>100</v>
      </c>
      <c r="EH31">
        <v>100</v>
      </c>
      <c r="EI31">
        <v>3.24</v>
      </c>
      <c r="EJ31">
        <v>0.75960000000000005</v>
      </c>
      <c r="EK31">
        <v>3.2425000000000002</v>
      </c>
      <c r="EL31">
        <v>0</v>
      </c>
      <c r="EM31">
        <v>0</v>
      </c>
      <c r="EN31">
        <v>0</v>
      </c>
      <c r="EO31">
        <v>0.75953500000000695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31.2</v>
      </c>
      <c r="EX31">
        <v>31.1</v>
      </c>
      <c r="EY31">
        <v>2</v>
      </c>
      <c r="EZ31">
        <v>395.423</v>
      </c>
      <c r="FA31">
        <v>661.07299999999998</v>
      </c>
      <c r="FB31">
        <v>38.1753</v>
      </c>
      <c r="FC31">
        <v>34.926299999999998</v>
      </c>
      <c r="FD31">
        <v>30</v>
      </c>
      <c r="FE31">
        <v>34.6265</v>
      </c>
      <c r="FF31">
        <v>34.546700000000001</v>
      </c>
      <c r="FG31">
        <v>61.871299999999998</v>
      </c>
      <c r="FH31">
        <v>0</v>
      </c>
      <c r="FI31">
        <v>100</v>
      </c>
      <c r="FJ31">
        <v>-999.9</v>
      </c>
      <c r="FK31">
        <v>1461.99</v>
      </c>
      <c r="FL31">
        <v>41.277000000000001</v>
      </c>
      <c r="FM31">
        <v>101.099</v>
      </c>
      <c r="FN31">
        <v>100.40900000000001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2020-11-19T12:28:29Z</dcterms:created>
  <dcterms:modified xsi:type="dcterms:W3CDTF">2021-05-04T23:03:50Z</dcterms:modified>
</cp:coreProperties>
</file>