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C3883069-B9D0-49EF-BE84-78821F7B46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Z31" i="1"/>
  <c r="AX31" i="1"/>
  <c r="AS31" i="1"/>
  <c r="AN31" i="1"/>
  <c r="AM31" i="1"/>
  <c r="AI31" i="1"/>
  <c r="AH31" i="1"/>
  <c r="AG31" i="1"/>
  <c r="J31" i="1" s="1"/>
  <c r="AV31" i="1" s="1"/>
  <c r="Y31" i="1"/>
  <c r="X31" i="1"/>
  <c r="W31" i="1" s="1"/>
  <c r="P31" i="1"/>
  <c r="K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N30" i="1"/>
  <c r="AM30" i="1"/>
  <c r="AI30" i="1"/>
  <c r="AG30" i="1" s="1"/>
  <c r="Y30" i="1"/>
  <c r="X30" i="1"/>
  <c r="W30" i="1" s="1"/>
  <c r="P30" i="1"/>
  <c r="BK29" i="1"/>
  <c r="BJ29" i="1"/>
  <c r="BI29" i="1"/>
  <c r="AU29" i="1" s="1"/>
  <c r="AW29" i="1" s="1"/>
  <c r="BH29" i="1"/>
  <c r="BG29" i="1"/>
  <c r="BF29" i="1"/>
  <c r="BE29" i="1"/>
  <c r="BD29" i="1"/>
  <c r="BC29" i="1"/>
  <c r="AX29" i="1" s="1"/>
  <c r="AZ29" i="1"/>
  <c r="AS29" i="1"/>
  <c r="AN29" i="1"/>
  <c r="AM29" i="1"/>
  <c r="AI29" i="1"/>
  <c r="AG29" i="1" s="1"/>
  <c r="Y29" i="1"/>
  <c r="X29" i="1"/>
  <c r="W29" i="1" s="1"/>
  <c r="S29" i="1"/>
  <c r="P29" i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X28" i="1"/>
  <c r="W28" i="1" s="1"/>
  <c r="P28" i="1"/>
  <c r="BK27" i="1"/>
  <c r="S27" i="1" s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W27" i="1" s="1"/>
  <c r="X27" i="1"/>
  <c r="P27" i="1"/>
  <c r="BK26" i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N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N22" i="1" s="1"/>
  <c r="Y22" i="1"/>
  <c r="X22" i="1"/>
  <c r="W22" i="1"/>
  <c r="P22" i="1"/>
  <c r="J22" i="1"/>
  <c r="AV22" i="1" s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X19" i="1" s="1"/>
  <c r="AZ19" i="1"/>
  <c r="AS19" i="1"/>
  <c r="AN19" i="1"/>
  <c r="AM19" i="1"/>
  <c r="AI19" i="1"/>
  <c r="AG19" i="1" s="1"/>
  <c r="Y19" i="1"/>
  <c r="X19" i="1"/>
  <c r="W19" i="1" s="1"/>
  <c r="P19" i="1"/>
  <c r="BK18" i="1"/>
  <c r="BJ18" i="1"/>
  <c r="BI18" i="1"/>
  <c r="AU18" i="1" s="1"/>
  <c r="AW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AY18" i="1" s="1"/>
  <c r="Y18" i="1"/>
  <c r="X18" i="1"/>
  <c r="W18" i="1"/>
  <c r="S18" i="1"/>
  <c r="P18" i="1"/>
  <c r="N18" i="1"/>
  <c r="K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I21" i="1" l="1"/>
  <c r="AH21" i="1"/>
  <c r="N21" i="1"/>
  <c r="K21" i="1"/>
  <c r="J21" i="1"/>
  <c r="AV21" i="1" s="1"/>
  <c r="AW30" i="1"/>
  <c r="I17" i="1"/>
  <c r="K17" i="1"/>
  <c r="J17" i="1"/>
  <c r="AV17" i="1" s="1"/>
  <c r="AY17" i="1" s="1"/>
  <c r="AH17" i="1"/>
  <c r="N17" i="1"/>
  <c r="S19" i="1"/>
  <c r="AU19" i="1"/>
  <c r="N27" i="1"/>
  <c r="K27" i="1"/>
  <c r="J27" i="1"/>
  <c r="AV27" i="1" s="1"/>
  <c r="AY27" i="1" s="1"/>
  <c r="I27" i="1"/>
  <c r="AH27" i="1"/>
  <c r="T29" i="1"/>
  <c r="U29" i="1" s="1"/>
  <c r="AB29" i="1" s="1"/>
  <c r="S23" i="1"/>
  <c r="AU23" i="1"/>
  <c r="AW23" i="1" s="1"/>
  <c r="N19" i="1"/>
  <c r="K19" i="1"/>
  <c r="J19" i="1"/>
  <c r="AV19" i="1" s="1"/>
  <c r="AY19" i="1" s="1"/>
  <c r="AH19" i="1"/>
  <c r="I19" i="1"/>
  <c r="S30" i="1"/>
  <c r="AU30" i="1"/>
  <c r="AW19" i="1"/>
  <c r="S20" i="1"/>
  <c r="AU20" i="1"/>
  <c r="AW20" i="1" s="1"/>
  <c r="AU21" i="1"/>
  <c r="AW21" i="1" s="1"/>
  <c r="S21" i="1"/>
  <c r="K28" i="1"/>
  <c r="J28" i="1"/>
  <c r="AV28" i="1" s="1"/>
  <c r="I28" i="1"/>
  <c r="AH28" i="1"/>
  <c r="N28" i="1"/>
  <c r="K20" i="1"/>
  <c r="I20" i="1"/>
  <c r="AH20" i="1"/>
  <c r="J20" i="1"/>
  <c r="AV20" i="1" s="1"/>
  <c r="N20" i="1"/>
  <c r="AU22" i="1"/>
  <c r="AW22" i="1" s="1"/>
  <c r="S22" i="1"/>
  <c r="S31" i="1"/>
  <c r="AU31" i="1"/>
  <c r="AW31" i="1" s="1"/>
  <c r="T27" i="1"/>
  <c r="U27" i="1" s="1"/>
  <c r="AY22" i="1"/>
  <c r="AH24" i="1"/>
  <c r="N24" i="1"/>
  <c r="K24" i="1"/>
  <c r="J24" i="1"/>
  <c r="AV24" i="1" s="1"/>
  <c r="AY24" i="1" s="1"/>
  <c r="I24" i="1"/>
  <c r="I25" i="1"/>
  <c r="K25" i="1"/>
  <c r="J25" i="1"/>
  <c r="AV25" i="1" s="1"/>
  <c r="AY25" i="1" s="1"/>
  <c r="AH25" i="1"/>
  <c r="N25" i="1"/>
  <c r="I29" i="1"/>
  <c r="AH29" i="1"/>
  <c r="N29" i="1"/>
  <c r="K29" i="1"/>
  <c r="J29" i="1"/>
  <c r="AV29" i="1" s="1"/>
  <c r="AY29" i="1" s="1"/>
  <c r="T28" i="1"/>
  <c r="U28" i="1" s="1"/>
  <c r="AB28" i="1" s="1"/>
  <c r="N30" i="1"/>
  <c r="K30" i="1"/>
  <c r="J30" i="1"/>
  <c r="AV30" i="1" s="1"/>
  <c r="AY30" i="1" s="1"/>
  <c r="I30" i="1"/>
  <c r="AH30" i="1"/>
  <c r="AU28" i="1"/>
  <c r="AW28" i="1" s="1"/>
  <c r="AH22" i="1"/>
  <c r="K26" i="1"/>
  <c r="I22" i="1"/>
  <c r="N23" i="1"/>
  <c r="S24" i="1"/>
  <c r="N31" i="1"/>
  <c r="AH23" i="1"/>
  <c r="S17" i="1"/>
  <c r="AH18" i="1"/>
  <c r="I23" i="1"/>
  <c r="S25" i="1"/>
  <c r="AH26" i="1"/>
  <c r="I31" i="1"/>
  <c r="K22" i="1"/>
  <c r="I18" i="1"/>
  <c r="J23" i="1"/>
  <c r="AV23" i="1" s="1"/>
  <c r="AY23" i="1" s="1"/>
  <c r="I26" i="1"/>
  <c r="T26" i="1" s="1"/>
  <c r="U26" i="1" s="1"/>
  <c r="V26" i="1" l="1"/>
  <c r="Z26" i="1" s="1"/>
  <c r="AC26" i="1"/>
  <c r="AB26" i="1"/>
  <c r="T30" i="1"/>
  <c r="U30" i="1" s="1"/>
  <c r="Q30" i="1" s="1"/>
  <c r="O30" i="1" s="1"/>
  <c r="R30" i="1" s="1"/>
  <c r="L30" i="1" s="1"/>
  <c r="M30" i="1" s="1"/>
  <c r="AA20" i="1"/>
  <c r="Q20" i="1"/>
  <c r="O20" i="1" s="1"/>
  <c r="R20" i="1" s="1"/>
  <c r="L20" i="1" s="1"/>
  <c r="M20" i="1" s="1"/>
  <c r="AY21" i="1"/>
  <c r="T19" i="1"/>
  <c r="U19" i="1" s="1"/>
  <c r="Q19" i="1" s="1"/>
  <c r="O19" i="1" s="1"/>
  <c r="R19" i="1" s="1"/>
  <c r="L19" i="1" s="1"/>
  <c r="M19" i="1" s="1"/>
  <c r="T21" i="1"/>
  <c r="U21" i="1" s="1"/>
  <c r="AA30" i="1"/>
  <c r="T22" i="1"/>
  <c r="U22" i="1" s="1"/>
  <c r="AA27" i="1"/>
  <c r="Q27" i="1"/>
  <c r="O27" i="1" s="1"/>
  <c r="R27" i="1" s="1"/>
  <c r="L27" i="1" s="1"/>
  <c r="M27" i="1" s="1"/>
  <c r="T23" i="1"/>
  <c r="U23" i="1" s="1"/>
  <c r="AA19" i="1"/>
  <c r="AA25" i="1"/>
  <c r="T20" i="1"/>
  <c r="U20" i="1" s="1"/>
  <c r="AA18" i="1"/>
  <c r="AA31" i="1"/>
  <c r="T25" i="1"/>
  <c r="U25" i="1" s="1"/>
  <c r="AA24" i="1"/>
  <c r="V27" i="1"/>
  <c r="Z27" i="1" s="1"/>
  <c r="AC27" i="1"/>
  <c r="T17" i="1"/>
  <c r="U17" i="1" s="1"/>
  <c r="T31" i="1"/>
  <c r="U31" i="1" s="1"/>
  <c r="T18" i="1"/>
  <c r="U18" i="1" s="1"/>
  <c r="Q18" i="1" s="1"/>
  <c r="O18" i="1" s="1"/>
  <c r="R18" i="1" s="1"/>
  <c r="L18" i="1" s="1"/>
  <c r="M18" i="1" s="1"/>
  <c r="T24" i="1"/>
  <c r="U24" i="1" s="1"/>
  <c r="AA22" i="1"/>
  <c r="AA23" i="1"/>
  <c r="Q23" i="1"/>
  <c r="O23" i="1" s="1"/>
  <c r="R23" i="1" s="1"/>
  <c r="L23" i="1" s="1"/>
  <c r="M23" i="1" s="1"/>
  <c r="Q28" i="1"/>
  <c r="O28" i="1" s="1"/>
  <c r="R28" i="1" s="1"/>
  <c r="L28" i="1" s="1"/>
  <c r="M28" i="1" s="1"/>
  <c r="AA28" i="1"/>
  <c r="AB27" i="1"/>
  <c r="AA17" i="1"/>
  <c r="Q21" i="1"/>
  <c r="O21" i="1" s="1"/>
  <c r="R21" i="1" s="1"/>
  <c r="L21" i="1" s="1"/>
  <c r="M21" i="1" s="1"/>
  <c r="AA21" i="1"/>
  <c r="V29" i="1"/>
  <c r="Z29" i="1" s="1"/>
  <c r="AC29" i="1"/>
  <c r="AD29" i="1" s="1"/>
  <c r="Q26" i="1"/>
  <c r="O26" i="1" s="1"/>
  <c r="R26" i="1" s="1"/>
  <c r="L26" i="1" s="1"/>
  <c r="M26" i="1" s="1"/>
  <c r="AA26" i="1"/>
  <c r="V28" i="1"/>
  <c r="Z28" i="1" s="1"/>
  <c r="AC28" i="1"/>
  <c r="AD28" i="1" s="1"/>
  <c r="Q29" i="1"/>
  <c r="O29" i="1" s="1"/>
  <c r="R29" i="1" s="1"/>
  <c r="L29" i="1" s="1"/>
  <c r="M29" i="1" s="1"/>
  <c r="AA29" i="1"/>
  <c r="AY20" i="1"/>
  <c r="AY28" i="1"/>
  <c r="AY31" i="1"/>
  <c r="V22" i="1" l="1"/>
  <c r="Z22" i="1" s="1"/>
  <c r="AC22" i="1"/>
  <c r="AD22" i="1" s="1"/>
  <c r="AB22" i="1"/>
  <c r="V24" i="1"/>
  <c r="Z24" i="1" s="1"/>
  <c r="AC24" i="1"/>
  <c r="AD24" i="1" s="1"/>
  <c r="AB24" i="1"/>
  <c r="Q24" i="1"/>
  <c r="O24" i="1" s="1"/>
  <c r="R24" i="1" s="1"/>
  <c r="L24" i="1" s="1"/>
  <c r="M24" i="1" s="1"/>
  <c r="V31" i="1"/>
  <c r="Z31" i="1" s="1"/>
  <c r="AC31" i="1"/>
  <c r="AB31" i="1"/>
  <c r="Q31" i="1"/>
  <c r="O31" i="1" s="1"/>
  <c r="R31" i="1" s="1"/>
  <c r="L31" i="1" s="1"/>
  <c r="M31" i="1" s="1"/>
  <c r="AC17" i="1"/>
  <c r="AD17" i="1" s="1"/>
  <c r="AB17" i="1"/>
  <c r="V17" i="1"/>
  <c r="Z17" i="1" s="1"/>
  <c r="V30" i="1"/>
  <c r="Z30" i="1" s="1"/>
  <c r="AC30" i="1"/>
  <c r="AD30" i="1" s="1"/>
  <c r="AB30" i="1"/>
  <c r="Q22" i="1"/>
  <c r="O22" i="1" s="1"/>
  <c r="R22" i="1" s="1"/>
  <c r="L22" i="1" s="1"/>
  <c r="M22" i="1" s="1"/>
  <c r="V23" i="1"/>
  <c r="Z23" i="1" s="1"/>
  <c r="AC23" i="1"/>
  <c r="AD23" i="1" s="1"/>
  <c r="AB23" i="1"/>
  <c r="AC21" i="1"/>
  <c r="V21" i="1"/>
  <c r="Z21" i="1" s="1"/>
  <c r="AB21" i="1"/>
  <c r="AC25" i="1"/>
  <c r="AB25" i="1"/>
  <c r="V25" i="1"/>
  <c r="Z25" i="1" s="1"/>
  <c r="Q25" i="1"/>
  <c r="O25" i="1" s="1"/>
  <c r="R25" i="1" s="1"/>
  <c r="L25" i="1" s="1"/>
  <c r="M25" i="1" s="1"/>
  <c r="AD27" i="1"/>
  <c r="Q17" i="1"/>
  <c r="O17" i="1" s="1"/>
  <c r="R17" i="1" s="1"/>
  <c r="L17" i="1" s="1"/>
  <c r="M17" i="1" s="1"/>
  <c r="V19" i="1"/>
  <c r="Z19" i="1" s="1"/>
  <c r="AC19" i="1"/>
  <c r="AD19" i="1" s="1"/>
  <c r="AB19" i="1"/>
  <c r="AD26" i="1"/>
  <c r="V18" i="1"/>
  <c r="Z18" i="1" s="1"/>
  <c r="AC18" i="1"/>
  <c r="AD18" i="1" s="1"/>
  <c r="AB18" i="1"/>
  <c r="V20" i="1"/>
  <c r="Z20" i="1" s="1"/>
  <c r="AC20" i="1"/>
  <c r="AB20" i="1"/>
  <c r="AD21" i="1" l="1"/>
  <c r="AD20" i="1"/>
  <c r="AD25" i="1"/>
  <c r="AD31" i="1"/>
</calcChain>
</file>

<file path=xl/sharedStrings.xml><?xml version="1.0" encoding="utf-8"?>
<sst xmlns="http://schemas.openxmlformats.org/spreadsheetml/2006/main" count="693" uniqueCount="351">
  <si>
    <t>File opened</t>
  </si>
  <si>
    <t>2020-11-19 13:45:30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</si>
  <si>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</si>
  <si>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</si>
  <si>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</si>
  <si>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</si>
  <si>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</si>
  <si>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</si>
  <si>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</si>
  <si>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</si>
  <si>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</si>
  <si>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</si>
  <si>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</si>
  <si>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{"co2aspan1": "1.00054", "co2aspanconc1": "2500", "h2obspan1": "0.99587", "h2obspan2a": "0.0708892", "h2oaspanconc2": "0", "co2bzero": "0.964262", "co2bspan2b": "0.308367", "flowazero": "0.29042", "tbzero": "0.134552", "ssa_ref": "35809.5", "co2aspan2b": "0.306383", "tazero": "0.0863571", "co2bspan2a": "0.310949", "co2aspanconc2": "299.2", "co2bspanconc1": "2500", "h2obspan2b": "0.0705964", "co2aspan2": "-0.0279682", "h2oaspan2a": "0.0696095", "h2obspanconc1": "12.28", "flowbzero": "0.29097", "h2obzero": "1.1444", "co2bspanconc2": "299.2", "h2oaspanconc1": "12.28", "h2oaspan1": "1.00771", "co2azero": "0.965182", "h2oaspan2b": "0.070146", "h2oazero": "1.13424", "co2bspan1": "1.00108", "ssb_ref": "37377.7", "oxygen": "21", "h2obspan2": "0", "h2obspanconc2": "0", "co2aspan2a": "0.308883", "chamberpressurezero": "2.68126", "flowmeterzero": "1.00299", "h2oaspan2": "0",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</si>
  <si>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</si>
  <si>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</si>
  <si>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</si>
  <si>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</si>
  <si>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</si>
  <si>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</si>
  <si>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</si>
  <si>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</si>
  <si>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</si>
  <si>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13:45:30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</si>
  <si>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</si>
  <si>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</si>
  <si>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</si>
  <si>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</si>
  <si>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</si>
  <si>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</si>
  <si>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</si>
  <si>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</si>
  <si>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</si>
  <si>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</si>
  <si>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</si>
  <si>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</si>
  <si>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</si>
  <si>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</si>
  <si>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</si>
  <si>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</si>
  <si>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</si>
  <si>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</si>
  <si>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</si>
  <si>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</si>
  <si>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</si>
  <si>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</si>
  <si>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</si>
  <si>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</si>
  <si>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</si>
  <si>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</si>
  <si>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</si>
  <si>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</si>
  <si>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</si>
  <si>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</si>
  <si>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</si>
  <si>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</si>
  <si>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</si>
  <si>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</si>
  <si>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</si>
  <si>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</si>
  <si>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</si>
  <si>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</si>
  <si>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</si>
  <si>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</si>
  <si>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</si>
  <si>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</si>
  <si>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</si>
  <si>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</si>
  <si>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</si>
  <si>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</si>
  <si>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</si>
  <si>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</si>
  <si>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</si>
  <si>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</si>
  <si>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</si>
  <si>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</si>
  <si>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</si>
  <si>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1.85274 69.2563 375.897 633.728 894.332 1112.83 1316.68 1499.23</t>
  </si>
  <si>
    <t>Fs_true</t>
  </si>
  <si>
    <t>0.203139 101.392 403.604 601 801.025 1001.45 1201.37 1401.25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</si>
  <si>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</si>
  <si>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</si>
  <si>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</si>
  <si>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</si>
  <si>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</si>
  <si>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</si>
  <si>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</si>
  <si>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</si>
  <si>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</si>
  <si>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</si>
  <si>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</si>
  <si>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</si>
  <si>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</si>
  <si>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</si>
  <si>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</si>
  <si>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</si>
  <si>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</si>
  <si>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</si>
  <si>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</si>
  <si>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</si>
  <si>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</si>
  <si>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</si>
  <si>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</si>
  <si>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</si>
  <si>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</si>
  <si>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</si>
  <si>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</si>
  <si>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</si>
  <si>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</si>
  <si>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</si>
  <si>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</si>
  <si>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</si>
  <si>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</si>
  <si>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</si>
  <si>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</si>
  <si>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</si>
  <si>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</si>
  <si>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</si>
  <si>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</si>
  <si>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</si>
  <si>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</si>
  <si>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</si>
  <si>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</si>
  <si>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</si>
  <si>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</si>
  <si>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</si>
  <si>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</si>
  <si>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</si>
  <si>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</si>
  <si>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</si>
  <si>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</si>
  <si>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</si>
  <si>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</si>
  <si>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</si>
  <si>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</si>
  <si>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</si>
  <si>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</si>
  <si>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</si>
  <si>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</si>
  <si>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</si>
  <si>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</si>
  <si>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</si>
  <si>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</si>
  <si>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</si>
  <si>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</si>
  <si>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</si>
  <si>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</si>
  <si>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</si>
  <si>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</si>
  <si>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</si>
  <si>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</si>
  <si>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</si>
  <si>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</si>
  <si>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</si>
  <si>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</si>
  <si>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</si>
  <si>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</si>
  <si>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</si>
  <si>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</si>
  <si>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</si>
  <si>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</si>
  <si>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</si>
  <si>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</si>
  <si>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</si>
  <si>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</si>
  <si>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</si>
  <si>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</si>
  <si>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</si>
  <si>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</si>
  <si>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</si>
  <si>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</si>
  <si>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</si>
  <si>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</si>
  <si>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</si>
  <si>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</si>
  <si>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</si>
  <si>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</si>
  <si>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</si>
  <si>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</si>
  <si>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</si>
  <si>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</si>
  <si>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</si>
  <si>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</si>
  <si>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</si>
  <si>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</si>
  <si>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</si>
  <si>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</si>
  <si>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</si>
  <si>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</si>
  <si>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</si>
  <si>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</si>
  <si>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</si>
  <si>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</si>
  <si>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</si>
  <si>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</si>
  <si>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</si>
  <si>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</si>
  <si>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</si>
  <si>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</si>
  <si>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</si>
  <si>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</si>
  <si>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</si>
  <si>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</si>
  <si>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</si>
  <si>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</si>
  <si>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</si>
  <si>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</si>
  <si>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</si>
  <si>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</si>
  <si>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</si>
  <si>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</si>
  <si>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</si>
  <si>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</si>
  <si>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</si>
  <si>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</si>
  <si>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</si>
  <si>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</si>
  <si>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</si>
  <si>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</si>
  <si>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</si>
  <si>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</si>
  <si>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</si>
  <si>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</si>
  <si>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</si>
  <si>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</si>
  <si>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</si>
  <si>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</si>
  <si>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</si>
  <si>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</si>
  <si>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</si>
  <si>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</si>
  <si>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</si>
  <si>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</si>
  <si>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</si>
  <si>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</si>
  <si>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</si>
  <si>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</si>
  <si>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</si>
  <si>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</si>
  <si>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</si>
  <si>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</si>
  <si>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</si>
  <si>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</si>
  <si>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</si>
  <si>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</si>
  <si>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</si>
  <si>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</si>
  <si>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</si>
  <si>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</si>
  <si>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</si>
  <si>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</si>
  <si>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</si>
  <si>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</si>
  <si>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</si>
  <si>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</si>
  <si>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</si>
  <si>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</si>
  <si>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</si>
  <si>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</si>
  <si>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</si>
  <si>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</si>
  <si>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</si>
  <si>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</si>
  <si>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</si>
  <si>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</si>
  <si>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</si>
  <si>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</si>
  <si>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</si>
  <si>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</si>
  <si>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</si>
  <si>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</si>
  <si>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</si>
  <si>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</si>
  <si>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</si>
  <si>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</si>
  <si>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</si>
  <si>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</si>
  <si>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</si>
  <si>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</si>
  <si>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</si>
  <si>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</si>
  <si>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</si>
  <si>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</si>
  <si>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20201119 13:50:23</t>
  </si>
  <si>
    <t>13:50:23</t>
  </si>
  <si>
    <t>1149</t>
  </si>
  <si>
    <t>_1</t>
  </si>
  <si>
    <t>RECT-4143-20200907-06_33_50</t>
  </si>
  <si>
    <t>RECT-5445-20201119-13_50_27</t>
  </si>
  <si>
    <t>DARK-5446-20201119-13_50_29</t>
  </si>
  <si>
    <t>0: Broadleaf</t>
  </si>
  <si>
    <t>13:45:34</t>
  </si>
  <si>
    <t>1/3</t>
  </si>
  <si>
    <t>20201119 13:51:58</t>
  </si>
  <si>
    <t>13:51:58</t>
  </si>
  <si>
    <t>RECT-5447-20201119-13_52_03</t>
  </si>
  <si>
    <t>DARK-5448-20201119-13_52_05</t>
  </si>
  <si>
    <t>3/3</t>
  </si>
  <si>
    <t>20201119 13:53:19</t>
  </si>
  <si>
    <t>13:53:19</t>
  </si>
  <si>
    <t>RECT-5449-20201119-13_53_24</t>
  </si>
  <si>
    <t>DARK-5450-20201119-13_53_26</t>
  </si>
  <si>
    <t>20201119 13:54:38</t>
  </si>
  <si>
    <t>13:54:38</t>
  </si>
  <si>
    <t>RECT-5451-20201119-13_54_43</t>
  </si>
  <si>
    <t>DARK-5452-20201119-13_54_45</t>
  </si>
  <si>
    <t>20201119 13:55:59</t>
  </si>
  <si>
    <t>13:55:59</t>
  </si>
  <si>
    <t>RECT-5453-20201119-13_56_04</t>
  </si>
  <si>
    <t>DARK-5454-20201119-13_56_06</t>
  </si>
  <si>
    <t>20201119 13:57:18</t>
  </si>
  <si>
    <t>13:57:18</t>
  </si>
  <si>
    <t>RECT-5455-20201119-13_57_23</t>
  </si>
  <si>
    <t>DARK-5456-20201119-13_57_25</t>
  </si>
  <si>
    <t>20201119 13:58:36</t>
  </si>
  <si>
    <t>13:58:36</t>
  </si>
  <si>
    <t>RECT-5457-20201119-13_58_41</t>
  </si>
  <si>
    <t>DARK-5458-20201119-13_58_43</t>
  </si>
  <si>
    <t>20201119 14:00:05</t>
  </si>
  <si>
    <t>14:00:05</t>
  </si>
  <si>
    <t>RECT-5459-20201119-14_00_10</t>
  </si>
  <si>
    <t>DARK-5460-20201119-14_00_12</t>
  </si>
  <si>
    <t>20201119 14:01:20</t>
  </si>
  <si>
    <t>14:01:20</t>
  </si>
  <si>
    <t>RECT-5461-20201119-14_01_25</t>
  </si>
  <si>
    <t>DARK-5462-20201119-14_01_27</t>
  </si>
  <si>
    <t>20201119 14:02:43</t>
  </si>
  <si>
    <t>14:02:43</t>
  </si>
  <si>
    <t>RECT-5463-20201119-14_02_48</t>
  </si>
  <si>
    <t>DARK-5464-20201119-14_02_50</t>
  </si>
  <si>
    <t>20201119 14:04:02</t>
  </si>
  <si>
    <t>14:04:02</t>
  </si>
  <si>
    <t>RECT-5465-20201119-14_04_07</t>
  </si>
  <si>
    <t>DARK-5466-20201119-14_04_09</t>
  </si>
  <si>
    <t>20201119 14:05:44</t>
  </si>
  <si>
    <t>14:05:44</t>
  </si>
  <si>
    <t>RECT-5467-20201119-14_05_49</t>
  </si>
  <si>
    <t>DARK-5468-20201119-14_05_51</t>
  </si>
  <si>
    <t>20201119 14:07:36</t>
  </si>
  <si>
    <t>14:07:36</t>
  </si>
  <si>
    <t>RECT-5469-20201119-14_07_41</t>
  </si>
  <si>
    <t>DARK-5470-20201119-14_07_43</t>
  </si>
  <si>
    <t>20201119 14:09:37</t>
  </si>
  <si>
    <t>14:09:37</t>
  </si>
  <si>
    <t>RECT-5471-20201119-14_09_41</t>
  </si>
  <si>
    <t>DARK-5472-20201119-14_09_43</t>
  </si>
  <si>
    <t>0/3</t>
  </si>
  <si>
    <t>20201119 14:11:37</t>
  </si>
  <si>
    <t>14:11:37</t>
  </si>
  <si>
    <t>RECT-5473-20201119-14_11_42</t>
  </si>
  <si>
    <t>DARK-5474-20201119-14_11_44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</si>
</sst>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>
      <selection activeCell="N28" sqref="N28"/>
    </sheetView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1605822623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1605822615.25</v>
      </c>
      <c r="I17">
        <f t="shared" ref="I17:I31" si="0">BW17*AG17*(BS17-BT17)/(100*BL17*(1000-AG17*BS17))</f>
        <v>5.6224787389255737E-3</v>
      </c>
      <c r="J17">
        <f t="shared" ref="J17:J31" si="1">BW17*AG17*(BR17-BQ17*(1000-AG17*BT17)/(1000-AG17*BS17))/(100*BL17)</f>
        <v>12.94351149285608</v>
      </c>
      <c r="K17">
        <f t="shared" ref="K17:K31" si="2">BQ17 - IF(AG17&gt;1, J17*BL17*100/(AI17*CE17), 0)</f>
        <v>402.27926666666701</v>
      </c>
      <c r="L17">
        <f t="shared" ref="L17:L31" si="3">((R17-I17/2)*K17-J17)/(R17+I17/2)</f>
        <v>286.49035973971701</v>
      </c>
      <c r="M17">
        <f t="shared" ref="M17:M31" si="4">L17*(BX17+BY17)/1000</f>
        <v>29.350712215929928</v>
      </c>
      <c r="N17">
        <f t="shared" ref="N17:N31" si="5">(BQ17 - IF(AG17&gt;1, J17*BL17*100/(AI17*CE17), 0))*(BX17+BY17)/1000</f>
        <v>41.213194737497531</v>
      </c>
      <c r="O17">
        <f t="shared" ref="O17:O31" si="6">2/((1/Q17-1/P17)+SIGN(Q17)*SQRT((1/Q17-1/P17)*(1/Q17-1/P17) + 4*BM17/((BM17+1)*(BM17+1))*(2*1/Q17*1/P17-1/P17*1/P17)))</f>
        <v>0.21259160983064715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2.9716426918006364</v>
      </c>
      <c r="Q17">
        <f t="shared" ref="Q17:Q31" si="8">I17*(1000-(1000*0.61365*EXP(17.502*U17/(240.97+U17))/(BX17+BY17)+BS17)/2)/(1000*0.61365*EXP(17.502*U17/(240.97+U17))/(BX17+BY17)-BS17)</f>
        <v>0.20448932890733684</v>
      </c>
      <c r="R17">
        <f t="shared" ref="R17:R31" si="9">1/((BM17+1)/(O17/1.6)+1/(P17/1.37)) + BM17/((BM17+1)/(O17/1.6) + BM17/(P17/1.37))</f>
        <v>0.12850805986524597</v>
      </c>
      <c r="S17">
        <f t="shared" ref="S17:S31" si="10">(BI17*BK17)</f>
        <v>231.29140471307946</v>
      </c>
      <c r="T17">
        <f t="shared" ref="T17:T31" si="11">(BZ17+(S17+2*0.95*0.0000000567*(((BZ17+$B$7)+273)^4-(BZ17+273)^4)-44100*I17)/(1.84*29.3*P17+8*0.95*0.0000000567*(BZ17+273)^3))</f>
        <v>38.070365720014031</v>
      </c>
      <c r="U17">
        <f t="shared" ref="U17:U31" si="12">($C$7*CA17+$D$7*CB17+$E$7*T17)</f>
        <v>37.350529999999999</v>
      </c>
      <c r="V17">
        <f t="shared" ref="V17:V31" si="13">0.61365*EXP(17.502*U17/(240.97+U17))</f>
        <v>6.4265156447026683</v>
      </c>
      <c r="W17">
        <f t="shared" ref="W17:W31" si="14">(X17/Y17*100)</f>
        <v>55.816754137072046</v>
      </c>
      <c r="X17">
        <f t="shared" ref="X17:X31" si="15">BS17*(BX17+BY17)/1000</f>
        <v>3.7495486919779033</v>
      </c>
      <c r="Y17">
        <f t="shared" ref="Y17:Y31" si="16">0.61365*EXP(17.502*BZ17/(240.97+BZ17))</f>
        <v>6.7176043285676297</v>
      </c>
      <c r="Z17">
        <f t="shared" ref="Z17:Z31" si="17">(V17-BS17*(BX17+BY17)/1000)</f>
        <v>2.676966952724765</v>
      </c>
      <c r="AA17">
        <f t="shared" ref="AA17:AA31" si="18">(-I17*44100)</f>
        <v>-247.95131238661779</v>
      </c>
      <c r="AB17">
        <f t="shared" ref="AB17:AB31" si="19">2*29.3*P17*0.92*(BZ17-U17)</f>
        <v>130.73388206911412</v>
      </c>
      <c r="AC17">
        <f t="shared" ref="AC17:AC31" si="20">2*0.95*0.0000000567*(((BZ17+$B$7)+273)^4-(U17+273)^4)</f>
        <v>10.552922850275149</v>
      </c>
      <c r="AD17">
        <f t="shared" ref="AD17:AD31" si="21">S17+AC17+AA17+AB17</f>
        <v>124.62689724585093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52212.762998705097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849.39559999999994</v>
      </c>
      <c r="AR17">
        <v>1180.57</v>
      </c>
      <c r="AS17">
        <f t="shared" ref="AS17:AS31" si="27">1-AQ17/AR17</f>
        <v>0.28052076539298809</v>
      </c>
      <c r="AT17">
        <v>0.5</v>
      </c>
      <c r="AU17">
        <f t="shared" ref="AU17:AU31" si="28">BI17</f>
        <v>1180.1862377579721</v>
      </c>
      <c r="AV17">
        <f t="shared" ref="AV17:AV31" si="29">J17</f>
        <v>12.94351149285608</v>
      </c>
      <c r="AW17">
        <f t="shared" ref="AW17:AW31" si="30">AS17*AT17*AU17</f>
        <v>165.53337336106867</v>
      </c>
      <c r="AX17">
        <f t="shared" ref="AX17:AX31" si="31">BC17/AR17</f>
        <v>0.44893568361045927</v>
      </c>
      <c r="AY17">
        <f t="shared" ref="AY17:AY31" si="32">(AV17-AO17)/AU17</f>
        <v>1.1456885820291347E-2</v>
      </c>
      <c r="AZ17">
        <f t="shared" ref="AZ17:AZ31" si="33">(AL17-AR17)/AR17</f>
        <v>1.7631398392302027</v>
      </c>
      <c r="BA17" t="s">
        <v>289</v>
      </c>
      <c r="BB17">
        <v>650.57000000000005</v>
      </c>
      <c r="BC17">
        <f t="shared" ref="BC17:BC31" si="34">AR17-BB17</f>
        <v>529.99999999999989</v>
      </c>
      <c r="BD17">
        <f t="shared" ref="BD17:BD31" si="35">(AR17-AQ17)/(AR17-BB17)</f>
        <v>0.62485735849056612</v>
      </c>
      <c r="BE17">
        <f t="shared" ref="BE17:BE31" si="36">(AL17-AR17)/(AL17-BB17)</f>
        <v>0.79705228009848728</v>
      </c>
      <c r="BF17">
        <f t="shared" ref="BF17:BF31" si="37">(AR17-AQ17)/(AR17-AK17)</f>
        <v>0.71206048086321838</v>
      </c>
      <c r="BG17">
        <f t="shared" ref="BG17:BG31" si="38">(AL17-AR17)/(AL17-AK17)</f>
        <v>0.81736726813154426</v>
      </c>
      <c r="BH17">
        <f t="shared" ref="BH17:BH31" si="39">$B$11*CF17+$C$11*CG17+$F$11*CH17*(1-CK17)</f>
        <v>1400.00133333333</v>
      </c>
      <c r="BI17">
        <f t="shared" ref="BI17:BI31" si="40">BH17*BJ17</f>
        <v>1180.1862377579721</v>
      </c>
      <c r="BJ17">
        <f t="shared" ref="BJ17:BJ31" si="41">($B$11*$D$9+$C$11*$D$9+$F$11*((CU17+CM17)/MAX(CU17+CM17+CV17, 0.1)*$I$9+CV17/MAX(CU17+CM17+CV17, 0.1)*$J$9))/($B$11+$C$11+$F$11)</f>
        <v>0.84298936698010873</v>
      </c>
      <c r="BK17">
        <f t="shared" ref="BK17:BK31" si="42">($B$11*$K$9+$C$11*$K$9+$F$11*((CU17+CM17)/MAX(CU17+CM17+CV17, 0.1)*$P$9+CV17/MAX(CU17+CM17+CV17, 0.1)*$Q$9))/($B$11+$C$11+$F$11)</f>
        <v>0.19597873396021737</v>
      </c>
      <c r="BL17">
        <v>6</v>
      </c>
      <c r="BM17">
        <v>0.5</v>
      </c>
      <c r="BN17" t="s">
        <v>290</v>
      </c>
      <c r="BO17">
        <v>2</v>
      </c>
      <c r="BP17">
        <v>1605822615.25</v>
      </c>
      <c r="BQ17">
        <v>402.27926666666701</v>
      </c>
      <c r="BR17">
        <v>425.08596666666699</v>
      </c>
      <c r="BS17">
        <v>36.599096666666703</v>
      </c>
      <c r="BT17">
        <v>28.474499999999999</v>
      </c>
      <c r="BU17">
        <v>398.45083333333298</v>
      </c>
      <c r="BV17">
        <v>36.177729999999997</v>
      </c>
      <c r="BW17">
        <v>400.0224</v>
      </c>
      <c r="BX17">
        <v>102.40626666666699</v>
      </c>
      <c r="BY17">
        <v>4.2947480000000003E-2</v>
      </c>
      <c r="BZ17">
        <v>38.166559999999997</v>
      </c>
      <c r="CA17">
        <v>37.350529999999999</v>
      </c>
      <c r="CB17">
        <v>999.9</v>
      </c>
      <c r="CC17">
        <v>0</v>
      </c>
      <c r="CD17">
        <v>0</v>
      </c>
      <c r="CE17">
        <v>10001.2866666667</v>
      </c>
      <c r="CF17">
        <v>0</v>
      </c>
      <c r="CG17">
        <v>603.85733333333303</v>
      </c>
      <c r="CH17">
        <v>1400.00133333333</v>
      </c>
      <c r="CI17">
        <v>0.89999686666666701</v>
      </c>
      <c r="CJ17">
        <v>0.100003126666667</v>
      </c>
      <c r="CK17">
        <v>0</v>
      </c>
      <c r="CL17">
        <v>849.60846666666703</v>
      </c>
      <c r="CM17">
        <v>4.9997499999999997</v>
      </c>
      <c r="CN17">
        <v>11817.676666666701</v>
      </c>
      <c r="CO17">
        <v>12178.04</v>
      </c>
      <c r="CP17">
        <v>48.616466666666703</v>
      </c>
      <c r="CQ17">
        <v>50.012333333333302</v>
      </c>
      <c r="CR17">
        <v>49.370600000000003</v>
      </c>
      <c r="CS17">
        <v>49.845599999999997</v>
      </c>
      <c r="CT17">
        <v>50.487266666666699</v>
      </c>
      <c r="CU17">
        <v>1255.49833333333</v>
      </c>
      <c r="CV17">
        <v>139.50399999999999</v>
      </c>
      <c r="CW17">
        <v>0</v>
      </c>
      <c r="CX17">
        <v>636.30000019073498</v>
      </c>
      <c r="CY17">
        <v>0</v>
      </c>
      <c r="CZ17">
        <v>849.39559999999994</v>
      </c>
      <c r="DA17">
        <v>-20.198846128324099</v>
      </c>
      <c r="DB17">
        <v>-268.56153805327602</v>
      </c>
      <c r="DC17">
        <v>11815.436</v>
      </c>
      <c r="DD17">
        <v>15</v>
      </c>
      <c r="DE17">
        <v>1605822334</v>
      </c>
      <c r="DF17" t="s">
        <v>291</v>
      </c>
      <c r="DG17">
        <v>1605822334</v>
      </c>
      <c r="DH17">
        <v>1605822317</v>
      </c>
      <c r="DI17">
        <v>5</v>
      </c>
      <c r="DJ17">
        <v>0.27400000000000002</v>
      </c>
      <c r="DK17">
        <v>3.0000000000000001E-3</v>
      </c>
      <c r="DL17">
        <v>3.8290000000000002</v>
      </c>
      <c r="DM17">
        <v>0.42099999999999999</v>
      </c>
      <c r="DN17">
        <v>1531</v>
      </c>
      <c r="DO17">
        <v>29</v>
      </c>
      <c r="DP17">
        <v>0.01</v>
      </c>
      <c r="DQ17">
        <v>7.0000000000000007E-2</v>
      </c>
      <c r="DR17">
        <v>12.9281786664487</v>
      </c>
      <c r="DS17">
        <v>1.45581539678474</v>
      </c>
      <c r="DT17">
        <v>0.110057247123443</v>
      </c>
      <c r="DU17">
        <v>0</v>
      </c>
      <c r="DV17">
        <v>-22.8065766666667</v>
      </c>
      <c r="DW17">
        <v>-2.0759893214682599</v>
      </c>
      <c r="DX17">
        <v>0.152824366912552</v>
      </c>
      <c r="DY17">
        <v>0</v>
      </c>
      <c r="DZ17">
        <v>8.1245849999999997</v>
      </c>
      <c r="EA17">
        <v>-0.144569966629608</v>
      </c>
      <c r="EB17">
        <v>1.0603242192839099E-2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3.8279999999999998</v>
      </c>
      <c r="EJ17">
        <v>0.4214</v>
      </c>
      <c r="EK17">
        <v>3.8285714285714199</v>
      </c>
      <c r="EL17">
        <v>0</v>
      </c>
      <c r="EM17">
        <v>0</v>
      </c>
      <c r="EN17">
        <v>0</v>
      </c>
      <c r="EO17">
        <v>0.42135238095237398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4.8</v>
      </c>
      <c r="EX17">
        <v>5.0999999999999996</v>
      </c>
      <c r="EY17">
        <v>2</v>
      </c>
      <c r="EZ17">
        <v>395.04500000000002</v>
      </c>
      <c r="FA17">
        <v>651.21</v>
      </c>
      <c r="FB17">
        <v>37.093299999999999</v>
      </c>
      <c r="FC17">
        <v>34.7864</v>
      </c>
      <c r="FD17">
        <v>30.0001</v>
      </c>
      <c r="FE17">
        <v>34.532800000000002</v>
      </c>
      <c r="FF17">
        <v>34.453200000000002</v>
      </c>
      <c r="FG17">
        <v>23.622499999999999</v>
      </c>
      <c r="FH17">
        <v>0</v>
      </c>
      <c r="FI17">
        <v>100</v>
      </c>
      <c r="FJ17">
        <v>-999.9</v>
      </c>
      <c r="FK17">
        <v>424.33300000000003</v>
      </c>
      <c r="FL17">
        <v>30.316099999999999</v>
      </c>
      <c r="FM17">
        <v>101.172</v>
      </c>
      <c r="FN17">
        <v>100.495</v>
      </c>
    </row>
    <row r="18" spans="1:170" x14ac:dyDescent="0.25">
      <c r="A18">
        <v>2</v>
      </c>
      <c r="B18">
        <v>1605822718.5</v>
      </c>
      <c r="C18">
        <v>95.5</v>
      </c>
      <c r="D18" t="s">
        <v>293</v>
      </c>
      <c r="E18" t="s">
        <v>294</v>
      </c>
      <c r="F18" t="s">
        <v>285</v>
      </c>
      <c r="G18" t="s">
        <v>286</v>
      </c>
      <c r="H18">
        <v>1605822710.5</v>
      </c>
      <c r="I18">
        <f t="shared" si="0"/>
        <v>5.5557101530713197E-3</v>
      </c>
      <c r="J18">
        <f t="shared" si="1"/>
        <v>-3.4301418666905179</v>
      </c>
      <c r="K18">
        <f t="shared" si="2"/>
        <v>48.043196774193497</v>
      </c>
      <c r="L18">
        <f t="shared" si="3"/>
        <v>72.782747996779349</v>
      </c>
      <c r="M18">
        <f t="shared" si="4"/>
        <v>7.4568035477695656</v>
      </c>
      <c r="N18">
        <f t="shared" si="5"/>
        <v>4.9221647988318598</v>
      </c>
      <c r="O18">
        <f t="shared" si="6"/>
        <v>0.20674198472733088</v>
      </c>
      <c r="P18">
        <f t="shared" si="7"/>
        <v>2.97056159837329</v>
      </c>
      <c r="Q18">
        <f t="shared" si="8"/>
        <v>0.19906811696993293</v>
      </c>
      <c r="R18">
        <f t="shared" si="9"/>
        <v>0.12508330788984318</v>
      </c>
      <c r="S18">
        <f t="shared" si="10"/>
        <v>231.28837463596707</v>
      </c>
      <c r="T18">
        <f t="shared" si="11"/>
        <v>38.118655183457982</v>
      </c>
      <c r="U18">
        <f t="shared" si="12"/>
        <v>37.412103225806497</v>
      </c>
      <c r="V18">
        <f t="shared" si="13"/>
        <v>6.4480910806145078</v>
      </c>
      <c r="W18">
        <f t="shared" si="14"/>
        <v>55.443783066530351</v>
      </c>
      <c r="X18">
        <f t="shared" si="15"/>
        <v>3.7308147249033445</v>
      </c>
      <c r="Y18">
        <f t="shared" si="16"/>
        <v>6.7290046215398291</v>
      </c>
      <c r="Z18">
        <f t="shared" si="17"/>
        <v>2.7172763557111632</v>
      </c>
      <c r="AA18">
        <f t="shared" si="18"/>
        <v>-245.00681775044521</v>
      </c>
      <c r="AB18">
        <f t="shared" si="19"/>
        <v>125.84295245568917</v>
      </c>
      <c r="AC18">
        <f t="shared" si="20"/>
        <v>10.166377105185633</v>
      </c>
      <c r="AD18">
        <f t="shared" si="21"/>
        <v>122.29088644639667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52176.953777140297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818.44536000000005</v>
      </c>
      <c r="AR18">
        <v>959</v>
      </c>
      <c r="AS18">
        <f t="shared" si="27"/>
        <v>0.14656375391032317</v>
      </c>
      <c r="AT18">
        <v>0.5</v>
      </c>
      <c r="AU18">
        <f t="shared" si="28"/>
        <v>1180.1716836540056</v>
      </c>
      <c r="AV18">
        <f t="shared" si="29"/>
        <v>-3.4301418666905179</v>
      </c>
      <c r="AW18">
        <f t="shared" si="30"/>
        <v>86.485196107498723</v>
      </c>
      <c r="AX18">
        <f t="shared" si="31"/>
        <v>0.28809176225234617</v>
      </c>
      <c r="AY18">
        <f t="shared" si="32"/>
        <v>-2.4169317281387505E-3</v>
      </c>
      <c r="AZ18">
        <f t="shared" si="33"/>
        <v>2.4015432742440042</v>
      </c>
      <c r="BA18" t="s">
        <v>296</v>
      </c>
      <c r="BB18">
        <v>682.72</v>
      </c>
      <c r="BC18">
        <f t="shared" si="34"/>
        <v>276.27999999999997</v>
      </c>
      <c r="BD18">
        <f t="shared" si="35"/>
        <v>0.50873982915882421</v>
      </c>
      <c r="BE18">
        <f t="shared" si="36"/>
        <v>0.89288815830283486</v>
      </c>
      <c r="BF18">
        <f t="shared" si="37"/>
        <v>0.5771717480573626</v>
      </c>
      <c r="BG18">
        <f t="shared" si="38"/>
        <v>0.9043733673575417</v>
      </c>
      <c r="BH18">
        <f t="shared" si="39"/>
        <v>1399.9841935483901</v>
      </c>
      <c r="BI18">
        <f t="shared" si="40"/>
        <v>1180.1716836540056</v>
      </c>
      <c r="BJ18">
        <f t="shared" si="41"/>
        <v>0.84298929165960845</v>
      </c>
      <c r="BK18">
        <f t="shared" si="42"/>
        <v>0.19597858331921694</v>
      </c>
      <c r="BL18">
        <v>6</v>
      </c>
      <c r="BM18">
        <v>0.5</v>
      </c>
      <c r="BN18" t="s">
        <v>290</v>
      </c>
      <c r="BO18">
        <v>2</v>
      </c>
      <c r="BP18">
        <v>1605822710.5</v>
      </c>
      <c r="BQ18">
        <v>48.043196774193497</v>
      </c>
      <c r="BR18">
        <v>43.298209677419401</v>
      </c>
      <c r="BS18">
        <v>36.414925806451599</v>
      </c>
      <c r="BT18">
        <v>28.3845806451613</v>
      </c>
      <c r="BU18">
        <v>44.214619354838703</v>
      </c>
      <c r="BV18">
        <v>35.9935774193548</v>
      </c>
      <c r="BW18">
        <v>399.987741935484</v>
      </c>
      <c r="BX18">
        <v>102.41</v>
      </c>
      <c r="BY18">
        <v>4.28992516129032E-2</v>
      </c>
      <c r="BZ18">
        <v>38.197890322580598</v>
      </c>
      <c r="CA18">
        <v>37.412103225806497</v>
      </c>
      <c r="CB18">
        <v>999.9</v>
      </c>
      <c r="CC18">
        <v>0</v>
      </c>
      <c r="CD18">
        <v>0</v>
      </c>
      <c r="CE18">
        <v>9994.8048387096806</v>
      </c>
      <c r="CF18">
        <v>0</v>
      </c>
      <c r="CG18">
        <v>547.257096774194</v>
      </c>
      <c r="CH18">
        <v>1399.9841935483901</v>
      </c>
      <c r="CI18">
        <v>0.89999848387096804</v>
      </c>
      <c r="CJ18">
        <v>0.10000151612903201</v>
      </c>
      <c r="CK18">
        <v>0</v>
      </c>
      <c r="CL18">
        <v>818.19477419354803</v>
      </c>
      <c r="CM18">
        <v>4.9997499999999997</v>
      </c>
      <c r="CN18">
        <v>11372.132258064499</v>
      </c>
      <c r="CO18">
        <v>12177.9032258065</v>
      </c>
      <c r="CP18">
        <v>49.102709677419398</v>
      </c>
      <c r="CQ18">
        <v>50.453258064516099</v>
      </c>
      <c r="CR18">
        <v>49.814193548387102</v>
      </c>
      <c r="CS18">
        <v>50.249935483870999</v>
      </c>
      <c r="CT18">
        <v>50.918999999999997</v>
      </c>
      <c r="CU18">
        <v>1255.48580645161</v>
      </c>
      <c r="CV18">
        <v>139.49870967741899</v>
      </c>
      <c r="CW18">
        <v>0</v>
      </c>
      <c r="CX18">
        <v>95</v>
      </c>
      <c r="CY18">
        <v>0</v>
      </c>
      <c r="CZ18">
        <v>818.44536000000005</v>
      </c>
      <c r="DA18">
        <v>13.8591538370541</v>
      </c>
      <c r="DB18">
        <v>173.26923067144301</v>
      </c>
      <c r="DC18">
        <v>11375.252</v>
      </c>
      <c r="DD18">
        <v>15</v>
      </c>
      <c r="DE18">
        <v>1605822334</v>
      </c>
      <c r="DF18" t="s">
        <v>291</v>
      </c>
      <c r="DG18">
        <v>1605822334</v>
      </c>
      <c r="DH18">
        <v>1605822317</v>
      </c>
      <c r="DI18">
        <v>5</v>
      </c>
      <c r="DJ18">
        <v>0.27400000000000002</v>
      </c>
      <c r="DK18">
        <v>3.0000000000000001E-3</v>
      </c>
      <c r="DL18">
        <v>3.8290000000000002</v>
      </c>
      <c r="DM18">
        <v>0.42099999999999999</v>
      </c>
      <c r="DN18">
        <v>1531</v>
      </c>
      <c r="DO18">
        <v>29</v>
      </c>
      <c r="DP18">
        <v>0.01</v>
      </c>
      <c r="DQ18">
        <v>7.0000000000000007E-2</v>
      </c>
      <c r="DR18">
        <v>-3.4295162388325999</v>
      </c>
      <c r="DS18">
        <v>0.24637406142120899</v>
      </c>
      <c r="DT18">
        <v>7.5804122485718994E-2</v>
      </c>
      <c r="DU18">
        <v>1</v>
      </c>
      <c r="DV18">
        <v>4.7399126666666698</v>
      </c>
      <c r="DW18">
        <v>-7.7372369299218202E-2</v>
      </c>
      <c r="DX18">
        <v>0.10513717353798099</v>
      </c>
      <c r="DY18">
        <v>1</v>
      </c>
      <c r="DZ18">
        <v>8.0300626666666695</v>
      </c>
      <c r="EA18">
        <v>2.7333303670729201E-2</v>
      </c>
      <c r="EB18">
        <v>3.6783763930420201E-3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3.8290000000000002</v>
      </c>
      <c r="EJ18">
        <v>0.42130000000000001</v>
      </c>
      <c r="EK18">
        <v>3.8285714285714199</v>
      </c>
      <c r="EL18">
        <v>0</v>
      </c>
      <c r="EM18">
        <v>0</v>
      </c>
      <c r="EN18">
        <v>0</v>
      </c>
      <c r="EO18">
        <v>0.42135238095237398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6.4</v>
      </c>
      <c r="EX18">
        <v>6.7</v>
      </c>
      <c r="EY18">
        <v>2</v>
      </c>
      <c r="EZ18">
        <v>395.38799999999998</v>
      </c>
      <c r="FA18">
        <v>649.71600000000001</v>
      </c>
      <c r="FB18">
        <v>37.059600000000003</v>
      </c>
      <c r="FC18">
        <v>34.832900000000002</v>
      </c>
      <c r="FD18">
        <v>30.000599999999999</v>
      </c>
      <c r="FE18">
        <v>34.584899999999998</v>
      </c>
      <c r="FF18">
        <v>34.513500000000001</v>
      </c>
      <c r="FG18">
        <v>6.5681399999999996</v>
      </c>
      <c r="FH18">
        <v>0</v>
      </c>
      <c r="FI18">
        <v>100</v>
      </c>
      <c r="FJ18">
        <v>-999.9</v>
      </c>
      <c r="FK18">
        <v>43.916899999999998</v>
      </c>
      <c r="FL18">
        <v>36.311999999999998</v>
      </c>
      <c r="FM18">
        <v>101.167</v>
      </c>
      <c r="FN18">
        <v>100.483</v>
      </c>
    </row>
    <row r="19" spans="1:170" x14ac:dyDescent="0.25">
      <c r="A19">
        <v>3</v>
      </c>
      <c r="B19">
        <v>1605822799.5</v>
      </c>
      <c r="C19">
        <v>176.5</v>
      </c>
      <c r="D19" t="s">
        <v>298</v>
      </c>
      <c r="E19" t="s">
        <v>299</v>
      </c>
      <c r="F19" t="s">
        <v>285</v>
      </c>
      <c r="G19" t="s">
        <v>286</v>
      </c>
      <c r="H19">
        <v>1605822791.75</v>
      </c>
      <c r="I19">
        <f t="shared" si="0"/>
        <v>5.6737688099328483E-3</v>
      </c>
      <c r="J19">
        <f t="shared" si="1"/>
        <v>-2.4058549742315574</v>
      </c>
      <c r="K19">
        <f t="shared" si="2"/>
        <v>79.528450000000007</v>
      </c>
      <c r="L19">
        <f t="shared" si="3"/>
        <v>94.407478549120768</v>
      </c>
      <c r="M19">
        <f t="shared" si="4"/>
        <v>9.672623283979993</v>
      </c>
      <c r="N19">
        <f t="shared" si="5"/>
        <v>8.1481758546129797</v>
      </c>
      <c r="O19">
        <f t="shared" si="6"/>
        <v>0.21263216785857708</v>
      </c>
      <c r="P19">
        <f t="shared" si="7"/>
        <v>2.9712119894799995</v>
      </c>
      <c r="Q19">
        <f t="shared" si="8"/>
        <v>0.20452573178568376</v>
      </c>
      <c r="R19">
        <f t="shared" si="9"/>
        <v>0.12853116349321134</v>
      </c>
      <c r="S19">
        <f t="shared" si="10"/>
        <v>231.29300706368642</v>
      </c>
      <c r="T19">
        <f t="shared" si="11"/>
        <v>38.093212998053993</v>
      </c>
      <c r="U19">
        <f t="shared" si="12"/>
        <v>37.404536666666701</v>
      </c>
      <c r="V19">
        <f t="shared" si="13"/>
        <v>6.4454363527030223</v>
      </c>
      <c r="W19">
        <f t="shared" si="14"/>
        <v>55.63383968147734</v>
      </c>
      <c r="X19">
        <f t="shared" si="15"/>
        <v>3.7445315219294537</v>
      </c>
      <c r="Y19">
        <f t="shared" si="16"/>
        <v>6.7306724528958828</v>
      </c>
      <c r="Z19">
        <f t="shared" si="17"/>
        <v>2.7009048307735686</v>
      </c>
      <c r="AA19">
        <f t="shared" si="18"/>
        <v>-250.21320451803859</v>
      </c>
      <c r="AB19">
        <f t="shared" si="19"/>
        <v>127.81613772786535</v>
      </c>
      <c r="AC19">
        <f t="shared" si="20"/>
        <v>10.32337470507524</v>
      </c>
      <c r="AD19">
        <f t="shared" si="21"/>
        <v>119.21931497858843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52194.667662490589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822.96696153846199</v>
      </c>
      <c r="AR19">
        <v>923.89</v>
      </c>
      <c r="AS19">
        <f t="shared" si="27"/>
        <v>0.10923707201240196</v>
      </c>
      <c r="AT19">
        <v>0.5</v>
      </c>
      <c r="AU19">
        <f t="shared" si="28"/>
        <v>1180.1941377579603</v>
      </c>
      <c r="AV19">
        <f t="shared" si="29"/>
        <v>-2.4058549742315574</v>
      </c>
      <c r="AW19">
        <f t="shared" si="30"/>
        <v>64.460476007440477</v>
      </c>
      <c r="AX19">
        <f t="shared" si="31"/>
        <v>0.25575555531502664</v>
      </c>
      <c r="AY19">
        <f t="shared" si="32"/>
        <v>-1.5489887942404363E-3</v>
      </c>
      <c r="AZ19">
        <f t="shared" si="33"/>
        <v>2.5308099449068613</v>
      </c>
      <c r="BA19" t="s">
        <v>301</v>
      </c>
      <c r="BB19">
        <v>687.6</v>
      </c>
      <c r="BC19">
        <f t="shared" si="34"/>
        <v>236.28999999999996</v>
      </c>
      <c r="BD19">
        <f t="shared" si="35"/>
        <v>0.42711514859510774</v>
      </c>
      <c r="BE19">
        <f t="shared" si="36"/>
        <v>0.90821835865883593</v>
      </c>
      <c r="BF19">
        <f t="shared" si="37"/>
        <v>0.48424523044102258</v>
      </c>
      <c r="BG19">
        <f t="shared" si="38"/>
        <v>0.91816036083059671</v>
      </c>
      <c r="BH19">
        <f t="shared" si="39"/>
        <v>1400.01066666667</v>
      </c>
      <c r="BI19">
        <f t="shared" si="40"/>
        <v>1180.1941377579603</v>
      </c>
      <c r="BJ19">
        <f t="shared" si="41"/>
        <v>0.84298938990795136</v>
      </c>
      <c r="BK19">
        <f t="shared" si="42"/>
        <v>0.19597877981590267</v>
      </c>
      <c r="BL19">
        <v>6</v>
      </c>
      <c r="BM19">
        <v>0.5</v>
      </c>
      <c r="BN19" t="s">
        <v>290</v>
      </c>
      <c r="BO19">
        <v>2</v>
      </c>
      <c r="BP19">
        <v>1605822791.75</v>
      </c>
      <c r="BQ19">
        <v>79.528450000000007</v>
      </c>
      <c r="BR19">
        <v>76.596546666666697</v>
      </c>
      <c r="BS19">
        <v>36.547663333333297</v>
      </c>
      <c r="BT19">
        <v>28.3481666666667</v>
      </c>
      <c r="BU19">
        <v>75.699873333333301</v>
      </c>
      <c r="BV19">
        <v>36.12632</v>
      </c>
      <c r="BW19">
        <v>400.00546666666702</v>
      </c>
      <c r="BX19">
        <v>102.41266666666699</v>
      </c>
      <c r="BY19">
        <v>4.3446266666666698E-2</v>
      </c>
      <c r="BZ19">
        <v>38.202469999999998</v>
      </c>
      <c r="CA19">
        <v>37.404536666666701</v>
      </c>
      <c r="CB19">
        <v>999.9</v>
      </c>
      <c r="CC19">
        <v>0</v>
      </c>
      <c r="CD19">
        <v>0</v>
      </c>
      <c r="CE19">
        <v>9998.2243333333299</v>
      </c>
      <c r="CF19">
        <v>0</v>
      </c>
      <c r="CG19">
        <v>598.979966666667</v>
      </c>
      <c r="CH19">
        <v>1400.01066666667</v>
      </c>
      <c r="CI19">
        <v>0.89999833333333301</v>
      </c>
      <c r="CJ19">
        <v>0.100001666666667</v>
      </c>
      <c r="CK19">
        <v>0</v>
      </c>
      <c r="CL19">
        <v>822.90446666666696</v>
      </c>
      <c r="CM19">
        <v>4.9997499999999997</v>
      </c>
      <c r="CN19">
        <v>11426.76</v>
      </c>
      <c r="CO19">
        <v>12178.143333333301</v>
      </c>
      <c r="CP19">
        <v>49.483199999999997</v>
      </c>
      <c r="CQ19">
        <v>50.795466666666599</v>
      </c>
      <c r="CR19">
        <v>50.191333333333297</v>
      </c>
      <c r="CS19">
        <v>50.603933333333302</v>
      </c>
      <c r="CT19">
        <v>51.279000000000003</v>
      </c>
      <c r="CU19">
        <v>1255.5056666666701</v>
      </c>
      <c r="CV19">
        <v>139.506</v>
      </c>
      <c r="CW19">
        <v>0</v>
      </c>
      <c r="CX19">
        <v>80.5</v>
      </c>
      <c r="CY19">
        <v>0</v>
      </c>
      <c r="CZ19">
        <v>822.96696153846199</v>
      </c>
      <c r="DA19">
        <v>5.5426666502208199</v>
      </c>
      <c r="DB19">
        <v>76.143589802029894</v>
      </c>
      <c r="DC19">
        <v>11427.1307692308</v>
      </c>
      <c r="DD19">
        <v>15</v>
      </c>
      <c r="DE19">
        <v>1605822334</v>
      </c>
      <c r="DF19" t="s">
        <v>291</v>
      </c>
      <c r="DG19">
        <v>1605822334</v>
      </c>
      <c r="DH19">
        <v>1605822317</v>
      </c>
      <c r="DI19">
        <v>5</v>
      </c>
      <c r="DJ19">
        <v>0.27400000000000002</v>
      </c>
      <c r="DK19">
        <v>3.0000000000000001E-3</v>
      </c>
      <c r="DL19">
        <v>3.8290000000000002</v>
      </c>
      <c r="DM19">
        <v>0.42099999999999999</v>
      </c>
      <c r="DN19">
        <v>1531</v>
      </c>
      <c r="DO19">
        <v>29</v>
      </c>
      <c r="DP19">
        <v>0.01</v>
      </c>
      <c r="DQ19">
        <v>7.0000000000000007E-2</v>
      </c>
      <c r="DR19">
        <v>-2.40352876550469</v>
      </c>
      <c r="DS19">
        <v>-0.16330336210417701</v>
      </c>
      <c r="DT19">
        <v>1.5056174108181299E-2</v>
      </c>
      <c r="DU19">
        <v>1</v>
      </c>
      <c r="DV19">
        <v>2.9310023333333302</v>
      </c>
      <c r="DW19">
        <v>0.187327341490547</v>
      </c>
      <c r="DX19">
        <v>1.87695506398587E-2</v>
      </c>
      <c r="DY19">
        <v>1</v>
      </c>
      <c r="DZ19">
        <v>8.1981730000000006</v>
      </c>
      <c r="EA19">
        <v>0.145804404894321</v>
      </c>
      <c r="EB19">
        <v>1.0616132425072001E-2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3.8290000000000002</v>
      </c>
      <c r="EJ19">
        <v>0.4214</v>
      </c>
      <c r="EK19">
        <v>3.8285714285714199</v>
      </c>
      <c r="EL19">
        <v>0</v>
      </c>
      <c r="EM19">
        <v>0</v>
      </c>
      <c r="EN19">
        <v>0</v>
      </c>
      <c r="EO19">
        <v>0.42135238095237398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7.8</v>
      </c>
      <c r="EX19">
        <v>8</v>
      </c>
      <c r="EY19">
        <v>2</v>
      </c>
      <c r="EZ19">
        <v>395.43400000000003</v>
      </c>
      <c r="FA19">
        <v>649.16700000000003</v>
      </c>
      <c r="FB19">
        <v>37.053100000000001</v>
      </c>
      <c r="FC19">
        <v>34.921199999999999</v>
      </c>
      <c r="FD19">
        <v>30.000699999999998</v>
      </c>
      <c r="FE19">
        <v>34.668799999999997</v>
      </c>
      <c r="FF19">
        <v>34.596499999999999</v>
      </c>
      <c r="FG19">
        <v>8.0595800000000004</v>
      </c>
      <c r="FH19">
        <v>0</v>
      </c>
      <c r="FI19">
        <v>100</v>
      </c>
      <c r="FJ19">
        <v>-999.9</v>
      </c>
      <c r="FK19">
        <v>76.7804</v>
      </c>
      <c r="FL19">
        <v>36.098199999999999</v>
      </c>
      <c r="FM19">
        <v>101.14700000000001</v>
      </c>
      <c r="FN19">
        <v>100.459</v>
      </c>
    </row>
    <row r="20" spans="1:170" x14ac:dyDescent="0.25">
      <c r="A20">
        <v>4</v>
      </c>
      <c r="B20">
        <v>1605822878.5</v>
      </c>
      <c r="C20">
        <v>255.5</v>
      </c>
      <c r="D20" t="s">
        <v>302</v>
      </c>
      <c r="E20" t="s">
        <v>303</v>
      </c>
      <c r="F20" t="s">
        <v>285</v>
      </c>
      <c r="G20" t="s">
        <v>286</v>
      </c>
      <c r="H20">
        <v>1605822870.75</v>
      </c>
      <c r="I20">
        <f t="shared" si="0"/>
        <v>5.8410003681914633E-3</v>
      </c>
      <c r="J20">
        <f t="shared" si="1"/>
        <v>-1.6954397038049864</v>
      </c>
      <c r="K20">
        <f t="shared" si="2"/>
        <v>99.689949999999996</v>
      </c>
      <c r="L20">
        <f t="shared" si="3"/>
        <v>107.88518969726871</v>
      </c>
      <c r="M20">
        <f t="shared" si="4"/>
        <v>11.053961802850081</v>
      </c>
      <c r="N20">
        <f t="shared" si="5"/>
        <v>10.214274104909254</v>
      </c>
      <c r="O20">
        <f t="shared" si="6"/>
        <v>0.22012494872701432</v>
      </c>
      <c r="P20">
        <f t="shared" si="7"/>
        <v>2.9721624533025723</v>
      </c>
      <c r="Q20">
        <f t="shared" si="8"/>
        <v>0.21145232541090717</v>
      </c>
      <c r="R20">
        <f t="shared" si="9"/>
        <v>0.13290843347369383</v>
      </c>
      <c r="S20">
        <f t="shared" si="10"/>
        <v>231.28543628276762</v>
      </c>
      <c r="T20">
        <f t="shared" si="11"/>
        <v>38.109783369795871</v>
      </c>
      <c r="U20">
        <f t="shared" si="12"/>
        <v>37.430846666666703</v>
      </c>
      <c r="V20">
        <f t="shared" si="13"/>
        <v>6.4546713061654231</v>
      </c>
      <c r="W20">
        <f t="shared" si="14"/>
        <v>55.767210909569201</v>
      </c>
      <c r="X20">
        <f t="shared" si="15"/>
        <v>3.7655392736517252</v>
      </c>
      <c r="Y20">
        <f t="shared" si="16"/>
        <v>6.7522460102188635</v>
      </c>
      <c r="Z20">
        <f t="shared" si="17"/>
        <v>2.6891320325136978</v>
      </c>
      <c r="AA20">
        <f t="shared" si="18"/>
        <v>-257.58811623724353</v>
      </c>
      <c r="AB20">
        <f t="shared" si="19"/>
        <v>133.11914964991411</v>
      </c>
      <c r="AC20">
        <f t="shared" si="20"/>
        <v>10.75268199878492</v>
      </c>
      <c r="AD20">
        <f t="shared" si="21"/>
        <v>117.56915169422311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52211.770667151293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815.39826923076896</v>
      </c>
      <c r="AR20">
        <v>911.93</v>
      </c>
      <c r="AS20">
        <f t="shared" si="27"/>
        <v>0.10585432080228852</v>
      </c>
      <c r="AT20">
        <v>0.5</v>
      </c>
      <c r="AU20">
        <f t="shared" si="28"/>
        <v>1180.1561307473371</v>
      </c>
      <c r="AV20">
        <f t="shared" si="29"/>
        <v>-1.6954397038049864</v>
      </c>
      <c r="AW20">
        <f t="shared" si="30"/>
        <v>62.462312830458082</v>
      </c>
      <c r="AX20">
        <f t="shared" si="31"/>
        <v>0.26794819777833817</v>
      </c>
      <c r="AY20">
        <f t="shared" si="32"/>
        <v>-9.4707148899102168E-4</v>
      </c>
      <c r="AZ20">
        <f t="shared" si="33"/>
        <v>2.5771166646562786</v>
      </c>
      <c r="BA20" t="s">
        <v>305</v>
      </c>
      <c r="BB20">
        <v>667.58</v>
      </c>
      <c r="BC20">
        <f t="shared" si="34"/>
        <v>244.34999999999991</v>
      </c>
      <c r="BD20">
        <f t="shared" si="35"/>
        <v>0.39505516991704942</v>
      </c>
      <c r="BE20">
        <f t="shared" si="36"/>
        <v>0.90582000385430728</v>
      </c>
      <c r="BF20">
        <f t="shared" si="37"/>
        <v>0.49137296437982936</v>
      </c>
      <c r="BG20">
        <f t="shared" si="38"/>
        <v>0.92285681317858115</v>
      </c>
      <c r="BH20">
        <f t="shared" si="39"/>
        <v>1399.9656666666699</v>
      </c>
      <c r="BI20">
        <f t="shared" si="40"/>
        <v>1180.1561307473371</v>
      </c>
      <c r="BJ20">
        <f t="shared" si="41"/>
        <v>0.8429893381294834</v>
      </c>
      <c r="BK20">
        <f t="shared" si="42"/>
        <v>0.19597867625896709</v>
      </c>
      <c r="BL20">
        <v>6</v>
      </c>
      <c r="BM20">
        <v>0.5</v>
      </c>
      <c r="BN20" t="s">
        <v>290</v>
      </c>
      <c r="BO20">
        <v>2</v>
      </c>
      <c r="BP20">
        <v>1605822870.75</v>
      </c>
      <c r="BQ20">
        <v>99.689949999999996</v>
      </c>
      <c r="BR20">
        <v>98.020319999999998</v>
      </c>
      <c r="BS20">
        <v>36.751159999999999</v>
      </c>
      <c r="BT20">
        <v>28.312139999999999</v>
      </c>
      <c r="BU20">
        <v>95.861369999999994</v>
      </c>
      <c r="BV20">
        <v>36.329813333333298</v>
      </c>
      <c r="BW20">
        <v>400.02300000000002</v>
      </c>
      <c r="BX20">
        <v>102.417166666667</v>
      </c>
      <c r="BY20">
        <v>4.3252913333333302E-2</v>
      </c>
      <c r="BZ20">
        <v>38.261620000000001</v>
      </c>
      <c r="CA20">
        <v>37.430846666666703</v>
      </c>
      <c r="CB20">
        <v>999.9</v>
      </c>
      <c r="CC20">
        <v>0</v>
      </c>
      <c r="CD20">
        <v>0</v>
      </c>
      <c r="CE20">
        <v>10003.164000000001</v>
      </c>
      <c r="CF20">
        <v>0</v>
      </c>
      <c r="CG20">
        <v>545.61056666666695</v>
      </c>
      <c r="CH20">
        <v>1399.9656666666699</v>
      </c>
      <c r="CI20">
        <v>0.89999879999999999</v>
      </c>
      <c r="CJ20">
        <v>0.1000012</v>
      </c>
      <c r="CK20">
        <v>0</v>
      </c>
      <c r="CL20">
        <v>815.41143333333298</v>
      </c>
      <c r="CM20">
        <v>4.9997499999999997</v>
      </c>
      <c r="CN20">
        <v>11331.503333333299</v>
      </c>
      <c r="CO20">
        <v>12177.746666666701</v>
      </c>
      <c r="CP20">
        <v>49.828800000000001</v>
      </c>
      <c r="CQ20">
        <v>51.139400000000002</v>
      </c>
      <c r="CR20">
        <v>50.555799999999998</v>
      </c>
      <c r="CS20">
        <v>50.928833333333301</v>
      </c>
      <c r="CT20">
        <v>51.585166666666701</v>
      </c>
      <c r="CU20">
        <v>1255.4666666666701</v>
      </c>
      <c r="CV20">
        <v>139.499</v>
      </c>
      <c r="CW20">
        <v>0</v>
      </c>
      <c r="CX20">
        <v>78.100000143051105</v>
      </c>
      <c r="CY20">
        <v>0</v>
      </c>
      <c r="CZ20">
        <v>815.39826923076896</v>
      </c>
      <c r="DA20">
        <v>-4.8907008479507903</v>
      </c>
      <c r="DB20">
        <v>-47.466666706218199</v>
      </c>
      <c r="DC20">
        <v>11331.507692307699</v>
      </c>
      <c r="DD20">
        <v>15</v>
      </c>
      <c r="DE20">
        <v>1605822334</v>
      </c>
      <c r="DF20" t="s">
        <v>291</v>
      </c>
      <c r="DG20">
        <v>1605822334</v>
      </c>
      <c r="DH20">
        <v>1605822317</v>
      </c>
      <c r="DI20">
        <v>5</v>
      </c>
      <c r="DJ20">
        <v>0.27400000000000002</v>
      </c>
      <c r="DK20">
        <v>3.0000000000000001E-3</v>
      </c>
      <c r="DL20">
        <v>3.8290000000000002</v>
      </c>
      <c r="DM20">
        <v>0.42099999999999999</v>
      </c>
      <c r="DN20">
        <v>1531</v>
      </c>
      <c r="DO20">
        <v>29</v>
      </c>
      <c r="DP20">
        <v>0.01</v>
      </c>
      <c r="DQ20">
        <v>7.0000000000000007E-2</v>
      </c>
      <c r="DR20">
        <v>-1.69230872566417</v>
      </c>
      <c r="DS20">
        <v>-0.15010783110696399</v>
      </c>
      <c r="DT20">
        <v>1.2226281932244801E-2</v>
      </c>
      <c r="DU20">
        <v>1</v>
      </c>
      <c r="DV20">
        <v>1.667543</v>
      </c>
      <c r="DW20">
        <v>0.18375430478309299</v>
      </c>
      <c r="DX20">
        <v>1.5298154605485399E-2</v>
      </c>
      <c r="DY20">
        <v>1</v>
      </c>
      <c r="DZ20">
        <v>8.4374963333333302</v>
      </c>
      <c r="EA20">
        <v>0.168632436040068</v>
      </c>
      <c r="EB20">
        <v>1.22697635085424E-2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3.8290000000000002</v>
      </c>
      <c r="EJ20">
        <v>0.42130000000000001</v>
      </c>
      <c r="EK20">
        <v>3.8285714285714199</v>
      </c>
      <c r="EL20">
        <v>0</v>
      </c>
      <c r="EM20">
        <v>0</v>
      </c>
      <c r="EN20">
        <v>0</v>
      </c>
      <c r="EO20">
        <v>0.42135238095237398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9.1</v>
      </c>
      <c r="EX20">
        <v>9.4</v>
      </c>
      <c r="EY20">
        <v>2</v>
      </c>
      <c r="EZ20">
        <v>395.78699999999998</v>
      </c>
      <c r="FA20">
        <v>648.44100000000003</v>
      </c>
      <c r="FB20">
        <v>37.071399999999997</v>
      </c>
      <c r="FC20">
        <v>35.019100000000002</v>
      </c>
      <c r="FD20">
        <v>30.000599999999999</v>
      </c>
      <c r="FE20">
        <v>34.7654</v>
      </c>
      <c r="FF20">
        <v>34.692799999999998</v>
      </c>
      <c r="FG20">
        <v>9.04969</v>
      </c>
      <c r="FH20">
        <v>0</v>
      </c>
      <c r="FI20">
        <v>100</v>
      </c>
      <c r="FJ20">
        <v>-999.9</v>
      </c>
      <c r="FK20">
        <v>98.170699999999997</v>
      </c>
      <c r="FL20">
        <v>36.2408</v>
      </c>
      <c r="FM20">
        <v>101.13500000000001</v>
      </c>
      <c r="FN20">
        <v>100.444</v>
      </c>
    </row>
    <row r="21" spans="1:170" x14ac:dyDescent="0.25">
      <c r="A21">
        <v>5</v>
      </c>
      <c r="B21">
        <v>1605822959.5</v>
      </c>
      <c r="C21">
        <v>336.5</v>
      </c>
      <c r="D21" t="s">
        <v>306</v>
      </c>
      <c r="E21" t="s">
        <v>307</v>
      </c>
      <c r="F21" t="s">
        <v>285</v>
      </c>
      <c r="G21" t="s">
        <v>286</v>
      </c>
      <c r="H21">
        <v>1605822951.75</v>
      </c>
      <c r="I21">
        <f t="shared" si="0"/>
        <v>6.0076410270668464E-3</v>
      </c>
      <c r="J21">
        <f t="shared" si="1"/>
        <v>0.22076205572901381</v>
      </c>
      <c r="K21">
        <f t="shared" si="2"/>
        <v>149.29146666666699</v>
      </c>
      <c r="L21">
        <f t="shared" si="3"/>
        <v>141.30855872267333</v>
      </c>
      <c r="M21">
        <f t="shared" si="4"/>
        <v>14.479649084975122</v>
      </c>
      <c r="N21">
        <f t="shared" si="5"/>
        <v>15.297644164335747</v>
      </c>
      <c r="O21">
        <f t="shared" si="6"/>
        <v>0.22715076171290294</v>
      </c>
      <c r="P21">
        <f t="shared" si="7"/>
        <v>2.9716894896217854</v>
      </c>
      <c r="Q21">
        <f t="shared" si="8"/>
        <v>0.21792675655519636</v>
      </c>
      <c r="R21">
        <f t="shared" si="9"/>
        <v>0.13700175185531571</v>
      </c>
      <c r="S21">
        <f t="shared" si="10"/>
        <v>231.28738890744231</v>
      </c>
      <c r="T21">
        <f t="shared" si="11"/>
        <v>38.153385647399531</v>
      </c>
      <c r="U21">
        <f t="shared" si="12"/>
        <v>37.48321</v>
      </c>
      <c r="V21">
        <f t="shared" si="13"/>
        <v>6.4730853019453898</v>
      </c>
      <c r="W21">
        <f t="shared" si="14"/>
        <v>55.865653804513386</v>
      </c>
      <c r="X21">
        <f t="shared" si="15"/>
        <v>3.7897753863369621</v>
      </c>
      <c r="Y21">
        <f t="shared" si="16"/>
        <v>6.7837304824145574</v>
      </c>
      <c r="Z21">
        <f t="shared" si="17"/>
        <v>2.6833099156084277</v>
      </c>
      <c r="AA21">
        <f t="shared" si="18"/>
        <v>-264.93696929364791</v>
      </c>
      <c r="AB21">
        <f t="shared" si="19"/>
        <v>138.4916936109758</v>
      </c>
      <c r="AC21">
        <f t="shared" si="20"/>
        <v>11.195904153921292</v>
      </c>
      <c r="AD21">
        <f t="shared" si="21"/>
        <v>116.03801737869151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52184.113539613623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798.05653846153803</v>
      </c>
      <c r="AR21">
        <v>912.42</v>
      </c>
      <c r="AS21">
        <f t="shared" si="27"/>
        <v>0.12534080964737948</v>
      </c>
      <c r="AT21">
        <v>0.5</v>
      </c>
      <c r="AU21">
        <f t="shared" si="28"/>
        <v>1180.1662307473343</v>
      </c>
      <c r="AV21">
        <f t="shared" si="29"/>
        <v>0.22076205572901381</v>
      </c>
      <c r="AW21">
        <f t="shared" si="30"/>
        <v>73.961495440183484</v>
      </c>
      <c r="AX21">
        <f t="shared" si="31"/>
        <v>0.29140088994103591</v>
      </c>
      <c r="AY21">
        <f t="shared" si="32"/>
        <v>6.7660768012281166E-4</v>
      </c>
      <c r="AZ21">
        <f t="shared" si="33"/>
        <v>2.5751956335897943</v>
      </c>
      <c r="BA21" t="s">
        <v>309</v>
      </c>
      <c r="BB21">
        <v>646.54</v>
      </c>
      <c r="BC21">
        <f t="shared" si="34"/>
        <v>265.88</v>
      </c>
      <c r="BD21">
        <f t="shared" si="35"/>
        <v>0.43013186978509832</v>
      </c>
      <c r="BE21">
        <f t="shared" si="36"/>
        <v>0.89834603944118607</v>
      </c>
      <c r="BF21">
        <f t="shared" si="37"/>
        <v>0.58069297649457652</v>
      </c>
      <c r="BG21">
        <f t="shared" si="38"/>
        <v>0.92266439999710015</v>
      </c>
      <c r="BH21">
        <f t="shared" si="39"/>
        <v>1399.9776666666701</v>
      </c>
      <c r="BI21">
        <f t="shared" si="40"/>
        <v>1180.1662307473343</v>
      </c>
      <c r="BJ21">
        <f t="shared" si="41"/>
        <v>0.84298932679211658</v>
      </c>
      <c r="BK21">
        <f t="shared" si="42"/>
        <v>0.19597865358423341</v>
      </c>
      <c r="BL21">
        <v>6</v>
      </c>
      <c r="BM21">
        <v>0.5</v>
      </c>
      <c r="BN21" t="s">
        <v>290</v>
      </c>
      <c r="BO21">
        <v>2</v>
      </c>
      <c r="BP21">
        <v>1605822951.75</v>
      </c>
      <c r="BQ21">
        <v>149.29146666666699</v>
      </c>
      <c r="BR21">
        <v>150.96786666666699</v>
      </c>
      <c r="BS21">
        <v>36.984853333333298</v>
      </c>
      <c r="BT21">
        <v>28.307079999999999</v>
      </c>
      <c r="BU21">
        <v>145.462633333333</v>
      </c>
      <c r="BV21">
        <v>36.563496666666701</v>
      </c>
      <c r="BW21">
        <v>400.018466666667</v>
      </c>
      <c r="BX21">
        <v>102.425166666667</v>
      </c>
      <c r="BY21">
        <v>4.3142513333333299E-2</v>
      </c>
      <c r="BZ21">
        <v>38.347650000000002</v>
      </c>
      <c r="CA21">
        <v>37.48321</v>
      </c>
      <c r="CB21">
        <v>999.9</v>
      </c>
      <c r="CC21">
        <v>0</v>
      </c>
      <c r="CD21">
        <v>0</v>
      </c>
      <c r="CE21">
        <v>9999.7060000000001</v>
      </c>
      <c r="CF21">
        <v>0</v>
      </c>
      <c r="CG21">
        <v>421.62169999999998</v>
      </c>
      <c r="CH21">
        <v>1399.9776666666701</v>
      </c>
      <c r="CI21">
        <v>0.90000100000000005</v>
      </c>
      <c r="CJ21">
        <v>9.9999000000000005E-2</v>
      </c>
      <c r="CK21">
        <v>0</v>
      </c>
      <c r="CL21">
        <v>798.04269999999997</v>
      </c>
      <c r="CM21">
        <v>4.9997499999999997</v>
      </c>
      <c r="CN21">
        <v>11117.4766666667</v>
      </c>
      <c r="CO21">
        <v>12177.856666666699</v>
      </c>
      <c r="CP21">
        <v>50.166333333333299</v>
      </c>
      <c r="CQ21">
        <v>51.495800000000003</v>
      </c>
      <c r="CR21">
        <v>50.8956666666666</v>
      </c>
      <c r="CS21">
        <v>51.274799999999999</v>
      </c>
      <c r="CT21">
        <v>51.903933333333299</v>
      </c>
      <c r="CU21">
        <v>1255.4780000000001</v>
      </c>
      <c r="CV21">
        <v>139.499666666667</v>
      </c>
      <c r="CW21">
        <v>0</v>
      </c>
      <c r="CX21">
        <v>80.100000143051105</v>
      </c>
      <c r="CY21">
        <v>0</v>
      </c>
      <c r="CZ21">
        <v>798.05653846153803</v>
      </c>
      <c r="DA21">
        <v>-5.8883418739542801</v>
      </c>
      <c r="DB21">
        <v>-74.188034242171199</v>
      </c>
      <c r="DC21">
        <v>11117.5230769231</v>
      </c>
      <c r="DD21">
        <v>15</v>
      </c>
      <c r="DE21">
        <v>1605822334</v>
      </c>
      <c r="DF21" t="s">
        <v>291</v>
      </c>
      <c r="DG21">
        <v>1605822334</v>
      </c>
      <c r="DH21">
        <v>1605822317</v>
      </c>
      <c r="DI21">
        <v>5</v>
      </c>
      <c r="DJ21">
        <v>0.27400000000000002</v>
      </c>
      <c r="DK21">
        <v>3.0000000000000001E-3</v>
      </c>
      <c r="DL21">
        <v>3.8290000000000002</v>
      </c>
      <c r="DM21">
        <v>0.42099999999999999</v>
      </c>
      <c r="DN21">
        <v>1531</v>
      </c>
      <c r="DO21">
        <v>29</v>
      </c>
      <c r="DP21">
        <v>0.01</v>
      </c>
      <c r="DQ21">
        <v>7.0000000000000007E-2</v>
      </c>
      <c r="DR21">
        <v>0.221787129489872</v>
      </c>
      <c r="DS21">
        <v>-0.185543894142114</v>
      </c>
      <c r="DT21">
        <v>1.77679460024892E-2</v>
      </c>
      <c r="DU21">
        <v>1</v>
      </c>
      <c r="DV21">
        <v>-1.676941</v>
      </c>
      <c r="DW21">
        <v>0.18013481646274199</v>
      </c>
      <c r="DX21">
        <v>2.36861972957529E-2</v>
      </c>
      <c r="DY21">
        <v>1</v>
      </c>
      <c r="DZ21">
        <v>8.6767643333333293</v>
      </c>
      <c r="EA21">
        <v>0.11993352614016201</v>
      </c>
      <c r="EB21">
        <v>8.6949493704999801E-3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3.8290000000000002</v>
      </c>
      <c r="EJ21">
        <v>0.4214</v>
      </c>
      <c r="EK21">
        <v>3.8285714285714199</v>
      </c>
      <c r="EL21">
        <v>0</v>
      </c>
      <c r="EM21">
        <v>0</v>
      </c>
      <c r="EN21">
        <v>0</v>
      </c>
      <c r="EO21">
        <v>0.42135238095237398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10.4</v>
      </c>
      <c r="EX21">
        <v>10.7</v>
      </c>
      <c r="EY21">
        <v>2</v>
      </c>
      <c r="EZ21">
        <v>396.06599999999997</v>
      </c>
      <c r="FA21">
        <v>648.19000000000005</v>
      </c>
      <c r="FB21">
        <v>37.112099999999998</v>
      </c>
      <c r="FC21">
        <v>35.140300000000003</v>
      </c>
      <c r="FD21">
        <v>30.000699999999998</v>
      </c>
      <c r="FE21">
        <v>34.881599999999999</v>
      </c>
      <c r="FF21">
        <v>34.810899999999997</v>
      </c>
      <c r="FG21">
        <v>11.530799999999999</v>
      </c>
      <c r="FH21">
        <v>0</v>
      </c>
      <c r="FI21">
        <v>100</v>
      </c>
      <c r="FJ21">
        <v>-999.9</v>
      </c>
      <c r="FK21">
        <v>151.339</v>
      </c>
      <c r="FL21">
        <v>36.418500000000002</v>
      </c>
      <c r="FM21">
        <v>101.114</v>
      </c>
      <c r="FN21">
        <v>100.416</v>
      </c>
    </row>
    <row r="22" spans="1:170" x14ac:dyDescent="0.25">
      <c r="A22">
        <v>6</v>
      </c>
      <c r="B22">
        <v>1605823038.5</v>
      </c>
      <c r="C22">
        <v>415.5</v>
      </c>
      <c r="D22" t="s">
        <v>310</v>
      </c>
      <c r="E22" t="s">
        <v>311</v>
      </c>
      <c r="F22" t="s">
        <v>285</v>
      </c>
      <c r="G22" t="s">
        <v>286</v>
      </c>
      <c r="H22">
        <v>1605823030.75</v>
      </c>
      <c r="I22">
        <f t="shared" si="0"/>
        <v>6.0775486328434438E-3</v>
      </c>
      <c r="J22">
        <f t="shared" si="1"/>
        <v>2.5962052740275414</v>
      </c>
      <c r="K22">
        <f t="shared" si="2"/>
        <v>199.09719999999999</v>
      </c>
      <c r="L22">
        <f t="shared" si="3"/>
        <v>172.54434450149051</v>
      </c>
      <c r="M22">
        <f t="shared" si="4"/>
        <v>17.680810501264094</v>
      </c>
      <c r="N22">
        <f t="shared" si="5"/>
        <v>20.401711077246397</v>
      </c>
      <c r="O22">
        <f t="shared" si="6"/>
        <v>0.23283373896731696</v>
      </c>
      <c r="P22">
        <f t="shared" si="7"/>
        <v>2.9715190416856783</v>
      </c>
      <c r="Q22">
        <f t="shared" si="8"/>
        <v>0.22315246305855663</v>
      </c>
      <c r="R22">
        <f t="shared" si="9"/>
        <v>0.14030656908380729</v>
      </c>
      <c r="S22">
        <f t="shared" si="10"/>
        <v>231.29463774535677</v>
      </c>
      <c r="T22">
        <f t="shared" si="11"/>
        <v>38.098949074109804</v>
      </c>
      <c r="U22">
        <f t="shared" si="12"/>
        <v>37.41751</v>
      </c>
      <c r="V22">
        <f t="shared" si="13"/>
        <v>6.4499886291318056</v>
      </c>
      <c r="W22">
        <f t="shared" si="14"/>
        <v>56.109117009644883</v>
      </c>
      <c r="X22">
        <f t="shared" si="15"/>
        <v>3.7987539962259627</v>
      </c>
      <c r="Y22">
        <f t="shared" si="16"/>
        <v>6.7702972327527018</v>
      </c>
      <c r="Z22">
        <f t="shared" si="17"/>
        <v>2.6512346329058429</v>
      </c>
      <c r="AA22">
        <f t="shared" si="18"/>
        <v>-268.0198947083959</v>
      </c>
      <c r="AB22">
        <f t="shared" si="19"/>
        <v>143.13543963061457</v>
      </c>
      <c r="AC22">
        <f t="shared" si="20"/>
        <v>11.566263896889371</v>
      </c>
      <c r="AD22">
        <f t="shared" si="21"/>
        <v>117.97644656446482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52185.473308576853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786.42992000000004</v>
      </c>
      <c r="AR22">
        <v>931.12</v>
      </c>
      <c r="AS22">
        <f t="shared" si="27"/>
        <v>0.15539359051464896</v>
      </c>
      <c r="AT22">
        <v>0.5</v>
      </c>
      <c r="AU22">
        <f t="shared" si="28"/>
        <v>1180.2030597508856</v>
      </c>
      <c r="AV22">
        <f t="shared" si="29"/>
        <v>2.5962052740275414</v>
      </c>
      <c r="AW22">
        <f t="shared" si="30"/>
        <v>91.697995495532453</v>
      </c>
      <c r="AX22">
        <f t="shared" si="31"/>
        <v>0.32061388435432592</v>
      </c>
      <c r="AY22">
        <f t="shared" si="32"/>
        <v>2.6893276776571943E-3</v>
      </c>
      <c r="AZ22">
        <f t="shared" si="33"/>
        <v>2.5033937623507176</v>
      </c>
      <c r="BA22" t="s">
        <v>313</v>
      </c>
      <c r="BB22">
        <v>632.59</v>
      </c>
      <c r="BC22">
        <f t="shared" si="34"/>
        <v>298.52999999999997</v>
      </c>
      <c r="BD22">
        <f t="shared" si="35"/>
        <v>0.48467517502428559</v>
      </c>
      <c r="BE22">
        <f t="shared" si="36"/>
        <v>0.88646847867837497</v>
      </c>
      <c r="BF22">
        <f t="shared" si="37"/>
        <v>0.67097020717995493</v>
      </c>
      <c r="BG22">
        <f t="shared" si="38"/>
        <v>0.91532128470384677</v>
      </c>
      <c r="BH22">
        <f t="shared" si="39"/>
        <v>1400.0213333333299</v>
      </c>
      <c r="BI22">
        <f t="shared" si="40"/>
        <v>1180.2030597508856</v>
      </c>
      <c r="BJ22">
        <f t="shared" si="41"/>
        <v>0.84298933998450143</v>
      </c>
      <c r="BK22">
        <f t="shared" si="42"/>
        <v>0.19597867996900287</v>
      </c>
      <c r="BL22">
        <v>6</v>
      </c>
      <c r="BM22">
        <v>0.5</v>
      </c>
      <c r="BN22" t="s">
        <v>290</v>
      </c>
      <c r="BO22">
        <v>2</v>
      </c>
      <c r="BP22">
        <v>1605823030.75</v>
      </c>
      <c r="BQ22">
        <v>199.09719999999999</v>
      </c>
      <c r="BR22">
        <v>204.80643333333299</v>
      </c>
      <c r="BS22">
        <v>37.071463333333298</v>
      </c>
      <c r="BT22">
        <v>28.2932633333333</v>
      </c>
      <c r="BU22">
        <v>195.26840000000001</v>
      </c>
      <c r="BV22">
        <v>36.650133333333301</v>
      </c>
      <c r="BW22">
        <v>400.00763333333299</v>
      </c>
      <c r="BX22">
        <v>102.4272</v>
      </c>
      <c r="BY22">
        <v>4.3909976666666697E-2</v>
      </c>
      <c r="BZ22">
        <v>38.3109866666667</v>
      </c>
      <c r="CA22">
        <v>37.41751</v>
      </c>
      <c r="CB22">
        <v>999.9</v>
      </c>
      <c r="CC22">
        <v>0</v>
      </c>
      <c r="CD22">
        <v>0</v>
      </c>
      <c r="CE22">
        <v>9998.5429999999997</v>
      </c>
      <c r="CF22">
        <v>0</v>
      </c>
      <c r="CG22">
        <v>470.678</v>
      </c>
      <c r="CH22">
        <v>1400.0213333333299</v>
      </c>
      <c r="CI22">
        <v>0.89999786666666703</v>
      </c>
      <c r="CJ22">
        <v>0.100002136666667</v>
      </c>
      <c r="CK22">
        <v>0</v>
      </c>
      <c r="CL22">
        <v>786.43343333333303</v>
      </c>
      <c r="CM22">
        <v>4.9997499999999997</v>
      </c>
      <c r="CN22">
        <v>10955.276666666699</v>
      </c>
      <c r="CO22">
        <v>12178.2266666667</v>
      </c>
      <c r="CP22">
        <v>49.8081666666667</v>
      </c>
      <c r="CQ22">
        <v>51.133099999999999</v>
      </c>
      <c r="CR22">
        <v>50.530999999999999</v>
      </c>
      <c r="CS22">
        <v>50.701833333333298</v>
      </c>
      <c r="CT22">
        <v>51.595566666666599</v>
      </c>
      <c r="CU22">
        <v>1255.5170000000001</v>
      </c>
      <c r="CV22">
        <v>139.50466666666699</v>
      </c>
      <c r="CW22">
        <v>0</v>
      </c>
      <c r="CX22">
        <v>78.200000047683702</v>
      </c>
      <c r="CY22">
        <v>0</v>
      </c>
      <c r="CZ22">
        <v>786.42992000000004</v>
      </c>
      <c r="DA22">
        <v>0.55200000000271199</v>
      </c>
      <c r="DB22">
        <v>-10.723076964237899</v>
      </c>
      <c r="DC22">
        <v>10955.164000000001</v>
      </c>
      <c r="DD22">
        <v>15</v>
      </c>
      <c r="DE22">
        <v>1605822334</v>
      </c>
      <c r="DF22" t="s">
        <v>291</v>
      </c>
      <c r="DG22">
        <v>1605822334</v>
      </c>
      <c r="DH22">
        <v>1605822317</v>
      </c>
      <c r="DI22">
        <v>5</v>
      </c>
      <c r="DJ22">
        <v>0.27400000000000002</v>
      </c>
      <c r="DK22">
        <v>3.0000000000000001E-3</v>
      </c>
      <c r="DL22">
        <v>3.8290000000000002</v>
      </c>
      <c r="DM22">
        <v>0.42099999999999999</v>
      </c>
      <c r="DN22">
        <v>1531</v>
      </c>
      <c r="DO22">
        <v>29</v>
      </c>
      <c r="DP22">
        <v>0.01</v>
      </c>
      <c r="DQ22">
        <v>7.0000000000000007E-2</v>
      </c>
      <c r="DR22">
        <v>2.5983388896542898</v>
      </c>
      <c r="DS22">
        <v>-6.4396225843332003E-2</v>
      </c>
      <c r="DT22">
        <v>3.50969036361653E-2</v>
      </c>
      <c r="DU22">
        <v>1</v>
      </c>
      <c r="DV22">
        <v>-5.71133966666667</v>
      </c>
      <c r="DW22">
        <v>-3.9997241379317303E-2</v>
      </c>
      <c r="DX22">
        <v>5.0994052299154401E-2</v>
      </c>
      <c r="DY22">
        <v>1</v>
      </c>
      <c r="DZ22">
        <v>8.7783743333333302</v>
      </c>
      <c r="EA22">
        <v>-4.5307675194669002E-2</v>
      </c>
      <c r="EB22">
        <v>4.71161025788656E-3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3.8290000000000002</v>
      </c>
      <c r="EJ22">
        <v>0.4214</v>
      </c>
      <c r="EK22">
        <v>3.8285714285714199</v>
      </c>
      <c r="EL22">
        <v>0</v>
      </c>
      <c r="EM22">
        <v>0</v>
      </c>
      <c r="EN22">
        <v>0</v>
      </c>
      <c r="EO22">
        <v>0.42135238095237398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11.7</v>
      </c>
      <c r="EX22">
        <v>12</v>
      </c>
      <c r="EY22">
        <v>2</v>
      </c>
      <c r="EZ22">
        <v>396.34500000000003</v>
      </c>
      <c r="FA22">
        <v>647.63099999999997</v>
      </c>
      <c r="FB22">
        <v>37.145499999999998</v>
      </c>
      <c r="FC22">
        <v>35.249400000000001</v>
      </c>
      <c r="FD22">
        <v>30.0002</v>
      </c>
      <c r="FE22">
        <v>34.979700000000001</v>
      </c>
      <c r="FF22">
        <v>34.901899999999998</v>
      </c>
      <c r="FG22">
        <v>14.0329</v>
      </c>
      <c r="FH22">
        <v>0</v>
      </c>
      <c r="FI22">
        <v>100</v>
      </c>
      <c r="FJ22">
        <v>-999.9</v>
      </c>
      <c r="FK22">
        <v>205.35599999999999</v>
      </c>
      <c r="FL22">
        <v>36.6357</v>
      </c>
      <c r="FM22">
        <v>101.09699999999999</v>
      </c>
      <c r="FN22">
        <v>100.401</v>
      </c>
    </row>
    <row r="23" spans="1:170" x14ac:dyDescent="0.25">
      <c r="A23">
        <v>7</v>
      </c>
      <c r="B23">
        <v>1605823116.5999999</v>
      </c>
      <c r="C23">
        <v>493.59999990463302</v>
      </c>
      <c r="D23" t="s">
        <v>314</v>
      </c>
      <c r="E23" t="s">
        <v>315</v>
      </c>
      <c r="F23" t="s">
        <v>285</v>
      </c>
      <c r="G23" t="s">
        <v>286</v>
      </c>
      <c r="H23">
        <v>1605823108.8499999</v>
      </c>
      <c r="I23">
        <f t="shared" si="0"/>
        <v>6.0982344433392465E-3</v>
      </c>
      <c r="J23">
        <f t="shared" si="1"/>
        <v>5.3942520309504065</v>
      </c>
      <c r="K23">
        <f t="shared" si="2"/>
        <v>248.96956666666699</v>
      </c>
      <c r="L23">
        <f t="shared" si="3"/>
        <v>201.52770043960885</v>
      </c>
      <c r="M23">
        <f t="shared" si="4"/>
        <v>20.650903408641856</v>
      </c>
      <c r="N23">
        <f t="shared" si="5"/>
        <v>25.512356175896919</v>
      </c>
      <c r="O23">
        <f t="shared" si="6"/>
        <v>0.2368788281785125</v>
      </c>
      <c r="P23">
        <f t="shared" si="7"/>
        <v>2.9717974800427207</v>
      </c>
      <c r="Q23">
        <f t="shared" si="8"/>
        <v>0.22686691117439417</v>
      </c>
      <c r="R23">
        <f t="shared" si="9"/>
        <v>0.14265608722068443</v>
      </c>
      <c r="S23">
        <f t="shared" si="10"/>
        <v>231.29268373126581</v>
      </c>
      <c r="T23">
        <f t="shared" si="11"/>
        <v>38.053970101278487</v>
      </c>
      <c r="U23">
        <f t="shared" si="12"/>
        <v>37.3215066666667</v>
      </c>
      <c r="V23">
        <f t="shared" si="13"/>
        <v>6.4163675339529789</v>
      </c>
      <c r="W23">
        <f t="shared" si="14"/>
        <v>56.236365122081665</v>
      </c>
      <c r="X23">
        <f t="shared" si="15"/>
        <v>3.7992009025519144</v>
      </c>
      <c r="Y23">
        <f t="shared" si="16"/>
        <v>6.7557725224671881</v>
      </c>
      <c r="Z23">
        <f t="shared" si="17"/>
        <v>2.6171666314010644</v>
      </c>
      <c r="AA23">
        <f t="shared" si="18"/>
        <v>-268.93213895126075</v>
      </c>
      <c r="AB23">
        <f t="shared" si="19"/>
        <v>152.16738482950871</v>
      </c>
      <c r="AC23">
        <f t="shared" si="20"/>
        <v>12.28690457915531</v>
      </c>
      <c r="AD23">
        <f t="shared" si="21"/>
        <v>126.81483418866907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52200.035148436778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784.63076923076903</v>
      </c>
      <c r="AR23">
        <v>963.47</v>
      </c>
      <c r="AS23">
        <f t="shared" si="27"/>
        <v>0.18561992669126282</v>
      </c>
      <c r="AT23">
        <v>0.5</v>
      </c>
      <c r="AU23">
        <f t="shared" si="28"/>
        <v>1180.1932107473353</v>
      </c>
      <c r="AV23">
        <f t="shared" si="29"/>
        <v>5.3942520309504065</v>
      </c>
      <c r="AW23">
        <f t="shared" si="30"/>
        <v>109.53368863022324</v>
      </c>
      <c r="AX23">
        <f t="shared" si="31"/>
        <v>0.31799640881397445</v>
      </c>
      <c r="AY23">
        <f t="shared" si="32"/>
        <v>5.0601879898842768E-3</v>
      </c>
      <c r="AZ23">
        <f t="shared" si="33"/>
        <v>2.3857618815323773</v>
      </c>
      <c r="BA23" t="s">
        <v>317</v>
      </c>
      <c r="BB23">
        <v>657.09</v>
      </c>
      <c r="BC23">
        <f t="shared" si="34"/>
        <v>306.38</v>
      </c>
      <c r="BD23">
        <f t="shared" si="35"/>
        <v>0.58371705323203538</v>
      </c>
      <c r="BE23">
        <f t="shared" si="36"/>
        <v>0.88238726444247384</v>
      </c>
      <c r="BF23">
        <f t="shared" si="37"/>
        <v>0.72114606176971485</v>
      </c>
      <c r="BG23">
        <f t="shared" si="38"/>
        <v>0.90261808792648046</v>
      </c>
      <c r="BH23">
        <f t="shared" si="39"/>
        <v>1400.00966666667</v>
      </c>
      <c r="BI23">
        <f t="shared" si="40"/>
        <v>1180.1932107473353</v>
      </c>
      <c r="BJ23">
        <f t="shared" si="41"/>
        <v>0.84298932989319786</v>
      </c>
      <c r="BK23">
        <f t="shared" si="42"/>
        <v>0.1959786597863955</v>
      </c>
      <c r="BL23">
        <v>6</v>
      </c>
      <c r="BM23">
        <v>0.5</v>
      </c>
      <c r="BN23" t="s">
        <v>290</v>
      </c>
      <c r="BO23">
        <v>2</v>
      </c>
      <c r="BP23">
        <v>1605823108.8499999</v>
      </c>
      <c r="BQ23">
        <v>248.96956666666699</v>
      </c>
      <c r="BR23">
        <v>259.33823333333299</v>
      </c>
      <c r="BS23">
        <v>37.075580000000002</v>
      </c>
      <c r="BT23">
        <v>28.267476666666699</v>
      </c>
      <c r="BU23">
        <v>245.14099999999999</v>
      </c>
      <c r="BV23">
        <v>36.654229999999998</v>
      </c>
      <c r="BW23">
        <v>400.00476666666702</v>
      </c>
      <c r="BX23">
        <v>102.427933333333</v>
      </c>
      <c r="BY23">
        <v>4.3852746666666699E-2</v>
      </c>
      <c r="BZ23">
        <v>38.271273333333298</v>
      </c>
      <c r="CA23">
        <v>37.3215066666667</v>
      </c>
      <c r="CB23">
        <v>999.9</v>
      </c>
      <c r="CC23">
        <v>0</v>
      </c>
      <c r="CD23">
        <v>0</v>
      </c>
      <c r="CE23">
        <v>10000.047</v>
      </c>
      <c r="CF23">
        <v>0</v>
      </c>
      <c r="CG23">
        <v>585.07209999999998</v>
      </c>
      <c r="CH23">
        <v>1400.00966666667</v>
      </c>
      <c r="CI23">
        <v>0.89999870000000004</v>
      </c>
      <c r="CJ23">
        <v>0.10000129333333301</v>
      </c>
      <c r="CK23">
        <v>0</v>
      </c>
      <c r="CL23">
        <v>784.56039999999996</v>
      </c>
      <c r="CM23">
        <v>4.9997499999999997</v>
      </c>
      <c r="CN23">
        <v>10921.586666666701</v>
      </c>
      <c r="CO23">
        <v>12178.1166666667</v>
      </c>
      <c r="CP23">
        <v>49.316366666666703</v>
      </c>
      <c r="CQ23">
        <v>50.606099999999998</v>
      </c>
      <c r="CR23">
        <v>50.030999999999999</v>
      </c>
      <c r="CS23">
        <v>50.1353333333333</v>
      </c>
      <c r="CT23">
        <v>51.124833333333299</v>
      </c>
      <c r="CU23">
        <v>1255.5066666666701</v>
      </c>
      <c r="CV23">
        <v>139.50299999999999</v>
      </c>
      <c r="CW23">
        <v>0</v>
      </c>
      <c r="CX23">
        <v>77.700000047683702</v>
      </c>
      <c r="CY23">
        <v>0</v>
      </c>
      <c r="CZ23">
        <v>784.63076923076903</v>
      </c>
      <c r="DA23">
        <v>9.7262222344754505</v>
      </c>
      <c r="DB23">
        <v>132.11965814095799</v>
      </c>
      <c r="DC23">
        <v>10922.8038461538</v>
      </c>
      <c r="DD23">
        <v>15</v>
      </c>
      <c r="DE23">
        <v>1605822334</v>
      </c>
      <c r="DF23" t="s">
        <v>291</v>
      </c>
      <c r="DG23">
        <v>1605822334</v>
      </c>
      <c r="DH23">
        <v>1605822317</v>
      </c>
      <c r="DI23">
        <v>5</v>
      </c>
      <c r="DJ23">
        <v>0.27400000000000002</v>
      </c>
      <c r="DK23">
        <v>3.0000000000000001E-3</v>
      </c>
      <c r="DL23">
        <v>3.8290000000000002</v>
      </c>
      <c r="DM23">
        <v>0.42099999999999999</v>
      </c>
      <c r="DN23">
        <v>1531</v>
      </c>
      <c r="DO23">
        <v>29</v>
      </c>
      <c r="DP23">
        <v>0.01</v>
      </c>
      <c r="DQ23">
        <v>7.0000000000000007E-2</v>
      </c>
      <c r="DR23">
        <v>5.3991254286189898</v>
      </c>
      <c r="DS23">
        <v>-9.8302671120628002E-2</v>
      </c>
      <c r="DT23">
        <v>3.3230135934604998E-2</v>
      </c>
      <c r="DU23">
        <v>1</v>
      </c>
      <c r="DV23">
        <v>-10.3735580645161</v>
      </c>
      <c r="DW23">
        <v>8.6370967741852302E-3</v>
      </c>
      <c r="DX23">
        <v>4.6613086728068499E-2</v>
      </c>
      <c r="DY23">
        <v>1</v>
      </c>
      <c r="DZ23">
        <v>8.8086774193548401</v>
      </c>
      <c r="EA23">
        <v>-1.33722580645411E-2</v>
      </c>
      <c r="EB23">
        <v>4.6622249760566899E-3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3.8279999999999998</v>
      </c>
      <c r="EJ23">
        <v>0.4214</v>
      </c>
      <c r="EK23">
        <v>3.8285714285714199</v>
      </c>
      <c r="EL23">
        <v>0</v>
      </c>
      <c r="EM23">
        <v>0</v>
      </c>
      <c r="EN23">
        <v>0</v>
      </c>
      <c r="EO23">
        <v>0.42135238095237398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</v>
      </c>
      <c r="EX23">
        <v>13.3</v>
      </c>
      <c r="EY23">
        <v>2</v>
      </c>
      <c r="EZ23">
        <v>396.52</v>
      </c>
      <c r="FA23">
        <v>647.798</v>
      </c>
      <c r="FB23">
        <v>37.1434</v>
      </c>
      <c r="FC23">
        <v>35.286099999999998</v>
      </c>
      <c r="FD23">
        <v>30.0001</v>
      </c>
      <c r="FE23">
        <v>35.022199999999998</v>
      </c>
      <c r="FF23">
        <v>34.945900000000002</v>
      </c>
      <c r="FG23">
        <v>16.5212</v>
      </c>
      <c r="FH23">
        <v>0</v>
      </c>
      <c r="FI23">
        <v>100</v>
      </c>
      <c r="FJ23">
        <v>-999.9</v>
      </c>
      <c r="FK23">
        <v>259.86</v>
      </c>
      <c r="FL23">
        <v>36.726500000000001</v>
      </c>
      <c r="FM23">
        <v>101.09699999999999</v>
      </c>
      <c r="FN23">
        <v>100.405</v>
      </c>
    </row>
    <row r="24" spans="1:170" x14ac:dyDescent="0.25">
      <c r="A24">
        <v>8</v>
      </c>
      <c r="B24">
        <v>1605823205.5999999</v>
      </c>
      <c r="C24">
        <v>582.59999990463302</v>
      </c>
      <c r="D24" t="s">
        <v>318</v>
      </c>
      <c r="E24" t="s">
        <v>319</v>
      </c>
      <c r="F24" t="s">
        <v>285</v>
      </c>
      <c r="G24" t="s">
        <v>286</v>
      </c>
      <c r="H24">
        <v>1605823197.8499999</v>
      </c>
      <c r="I24">
        <f t="shared" si="0"/>
        <v>6.1426403301699144E-3</v>
      </c>
      <c r="J24">
        <f t="shared" si="1"/>
        <v>13.402333898715771</v>
      </c>
      <c r="K24">
        <f t="shared" si="2"/>
        <v>398.085266666667</v>
      </c>
      <c r="L24">
        <f t="shared" si="3"/>
        <v>290.92399430330175</v>
      </c>
      <c r="M24">
        <f t="shared" si="4"/>
        <v>29.811061880730637</v>
      </c>
      <c r="N24">
        <f t="shared" si="5"/>
        <v>40.791906995594566</v>
      </c>
      <c r="O24">
        <f t="shared" si="6"/>
        <v>0.24059928244156339</v>
      </c>
      <c r="P24">
        <f t="shared" si="7"/>
        <v>2.9720258810878275</v>
      </c>
      <c r="Q24">
        <f t="shared" si="8"/>
        <v>0.23027852130746082</v>
      </c>
      <c r="R24">
        <f t="shared" si="9"/>
        <v>0.14481446135916137</v>
      </c>
      <c r="S24">
        <f t="shared" si="10"/>
        <v>231.29169109552109</v>
      </c>
      <c r="T24">
        <f t="shared" si="11"/>
        <v>38.035426938905324</v>
      </c>
      <c r="U24">
        <f t="shared" si="12"/>
        <v>37.2808833333333</v>
      </c>
      <c r="V24">
        <f t="shared" si="13"/>
        <v>6.4021868040345318</v>
      </c>
      <c r="W24">
        <f t="shared" si="14"/>
        <v>56.343491298389182</v>
      </c>
      <c r="X24">
        <f t="shared" si="15"/>
        <v>3.8049464268093822</v>
      </c>
      <c r="Y24">
        <f t="shared" si="16"/>
        <v>6.7531250533602671</v>
      </c>
      <c r="Z24">
        <f t="shared" si="17"/>
        <v>2.5972403772251496</v>
      </c>
      <c r="AA24">
        <f t="shared" si="18"/>
        <v>-270.89043856049324</v>
      </c>
      <c r="AB24">
        <f t="shared" si="19"/>
        <v>157.52695168626397</v>
      </c>
      <c r="AC24">
        <f t="shared" si="20"/>
        <v>12.715754431366094</v>
      </c>
      <c r="AD24">
        <f t="shared" si="21"/>
        <v>130.64395865265791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52207.696169865478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795.16971999999998</v>
      </c>
      <c r="AR24">
        <v>1036.17</v>
      </c>
      <c r="AS24">
        <f t="shared" si="27"/>
        <v>0.23258758697897075</v>
      </c>
      <c r="AT24">
        <v>0.5</v>
      </c>
      <c r="AU24">
        <f t="shared" si="28"/>
        <v>1180.1894107473033</v>
      </c>
      <c r="AV24">
        <f t="shared" si="29"/>
        <v>13.402333898715771</v>
      </c>
      <c r="AW24">
        <f t="shared" si="30"/>
        <v>137.24870361192433</v>
      </c>
      <c r="AX24">
        <f t="shared" si="31"/>
        <v>0.3691479197428994</v>
      </c>
      <c r="AY24">
        <f t="shared" si="32"/>
        <v>1.1845625160862711E-2</v>
      </c>
      <c r="AZ24">
        <f t="shared" si="33"/>
        <v>2.1482092706795215</v>
      </c>
      <c r="BA24" t="s">
        <v>321</v>
      </c>
      <c r="BB24">
        <v>653.66999999999996</v>
      </c>
      <c r="BC24">
        <f t="shared" si="34"/>
        <v>382.50000000000011</v>
      </c>
      <c r="BD24">
        <f t="shared" si="35"/>
        <v>0.63006609150326798</v>
      </c>
      <c r="BE24">
        <f t="shared" si="36"/>
        <v>0.85335894280423708</v>
      </c>
      <c r="BF24">
        <f t="shared" si="37"/>
        <v>0.75149823099488833</v>
      </c>
      <c r="BG24">
        <f t="shared" si="38"/>
        <v>0.87407025467409971</v>
      </c>
      <c r="BH24">
        <f t="shared" si="39"/>
        <v>1400.0053333333301</v>
      </c>
      <c r="BI24">
        <f t="shared" si="40"/>
        <v>1180.1894107473033</v>
      </c>
      <c r="BJ24">
        <f t="shared" si="41"/>
        <v>0.8429892248605525</v>
      </c>
      <c r="BK24">
        <f t="shared" si="42"/>
        <v>0.19597844972110515</v>
      </c>
      <c r="BL24">
        <v>6</v>
      </c>
      <c r="BM24">
        <v>0.5</v>
      </c>
      <c r="BN24" t="s">
        <v>290</v>
      </c>
      <c r="BO24">
        <v>2</v>
      </c>
      <c r="BP24">
        <v>1605823197.8499999</v>
      </c>
      <c r="BQ24">
        <v>398.085266666667</v>
      </c>
      <c r="BR24">
        <v>421.85616666666698</v>
      </c>
      <c r="BS24">
        <v>37.132196666666701</v>
      </c>
      <c r="BT24">
        <v>28.260573333333301</v>
      </c>
      <c r="BU24">
        <v>394.25673333333299</v>
      </c>
      <c r="BV24">
        <v>36.710839999999997</v>
      </c>
      <c r="BW24">
        <v>400.00913333333301</v>
      </c>
      <c r="BX24">
        <v>102.4267</v>
      </c>
      <c r="BY24">
        <v>4.3575620000000002E-2</v>
      </c>
      <c r="BZ24">
        <v>38.264026666666702</v>
      </c>
      <c r="CA24">
        <v>37.2808833333333</v>
      </c>
      <c r="CB24">
        <v>999.9</v>
      </c>
      <c r="CC24">
        <v>0</v>
      </c>
      <c r="CD24">
        <v>0</v>
      </c>
      <c r="CE24">
        <v>10001.459999999999</v>
      </c>
      <c r="CF24">
        <v>0</v>
      </c>
      <c r="CG24">
        <v>620.68506666666701</v>
      </c>
      <c r="CH24">
        <v>1400.0053333333301</v>
      </c>
      <c r="CI24">
        <v>0.90000170000000002</v>
      </c>
      <c r="CJ24">
        <v>9.9998283333333299E-2</v>
      </c>
      <c r="CK24">
        <v>0</v>
      </c>
      <c r="CL24">
        <v>794.968433333333</v>
      </c>
      <c r="CM24">
        <v>4.9997499999999997</v>
      </c>
      <c r="CN24">
        <v>11054.81</v>
      </c>
      <c r="CO24">
        <v>12178.0933333333</v>
      </c>
      <c r="CP24">
        <v>48.883133333333298</v>
      </c>
      <c r="CQ24">
        <v>50.203800000000001</v>
      </c>
      <c r="CR24">
        <v>49.557933333333303</v>
      </c>
      <c r="CS24">
        <v>49.778933333333299</v>
      </c>
      <c r="CT24">
        <v>50.712200000000003</v>
      </c>
      <c r="CU24">
        <v>1255.50766666667</v>
      </c>
      <c r="CV24">
        <v>139.49766666666699</v>
      </c>
      <c r="CW24">
        <v>0</v>
      </c>
      <c r="CX24">
        <v>88.299999952316298</v>
      </c>
      <c r="CY24">
        <v>0</v>
      </c>
      <c r="CZ24">
        <v>795.16971999999998</v>
      </c>
      <c r="DA24">
        <v>24.9123845756382</v>
      </c>
      <c r="DB24">
        <v>336.06153801135503</v>
      </c>
      <c r="DC24">
        <v>11057.44</v>
      </c>
      <c r="DD24">
        <v>15</v>
      </c>
      <c r="DE24">
        <v>1605822334</v>
      </c>
      <c r="DF24" t="s">
        <v>291</v>
      </c>
      <c r="DG24">
        <v>1605822334</v>
      </c>
      <c r="DH24">
        <v>1605822317</v>
      </c>
      <c r="DI24">
        <v>5</v>
      </c>
      <c r="DJ24">
        <v>0.27400000000000002</v>
      </c>
      <c r="DK24">
        <v>3.0000000000000001E-3</v>
      </c>
      <c r="DL24">
        <v>3.8290000000000002</v>
      </c>
      <c r="DM24">
        <v>0.42099999999999999</v>
      </c>
      <c r="DN24">
        <v>1531</v>
      </c>
      <c r="DO24">
        <v>29</v>
      </c>
      <c r="DP24">
        <v>0.01</v>
      </c>
      <c r="DQ24">
        <v>7.0000000000000007E-2</v>
      </c>
      <c r="DR24">
        <v>13.4039213555105</v>
      </c>
      <c r="DS24">
        <v>0.119286572926093</v>
      </c>
      <c r="DT24">
        <v>2.3098323516294199E-2</v>
      </c>
      <c r="DU24">
        <v>1</v>
      </c>
      <c r="DV24">
        <v>-23.769925806451599</v>
      </c>
      <c r="DW24">
        <v>-0.16369838709669901</v>
      </c>
      <c r="DX24">
        <v>3.73780250064377E-2</v>
      </c>
      <c r="DY24">
        <v>1</v>
      </c>
      <c r="DZ24">
        <v>8.8714754838709702</v>
      </c>
      <c r="EA24">
        <v>2.8233870967585601E-3</v>
      </c>
      <c r="EB24">
        <v>1.4742211474793401E-3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3.8290000000000002</v>
      </c>
      <c r="EJ24">
        <v>0.42130000000000001</v>
      </c>
      <c r="EK24">
        <v>3.8285714285714199</v>
      </c>
      <c r="EL24">
        <v>0</v>
      </c>
      <c r="EM24">
        <v>0</v>
      </c>
      <c r="EN24">
        <v>0</v>
      </c>
      <c r="EO24">
        <v>0.42135238095237398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14.5</v>
      </c>
      <c r="EX24">
        <v>14.8</v>
      </c>
      <c r="EY24">
        <v>2</v>
      </c>
      <c r="EZ24">
        <v>396.68</v>
      </c>
      <c r="FA24">
        <v>648.28200000000004</v>
      </c>
      <c r="FB24">
        <v>37.158700000000003</v>
      </c>
      <c r="FC24">
        <v>35.3093</v>
      </c>
      <c r="FD24">
        <v>30.0002</v>
      </c>
      <c r="FE24">
        <v>35.0578</v>
      </c>
      <c r="FF24">
        <v>34.9876</v>
      </c>
      <c r="FG24">
        <v>23.576000000000001</v>
      </c>
      <c r="FH24">
        <v>0</v>
      </c>
      <c r="FI24">
        <v>100</v>
      </c>
      <c r="FJ24">
        <v>-999.9</v>
      </c>
      <c r="FK24">
        <v>422.72699999999998</v>
      </c>
      <c r="FL24">
        <v>36.732999999999997</v>
      </c>
      <c r="FM24">
        <v>101.09099999999999</v>
      </c>
      <c r="FN24">
        <v>100.407</v>
      </c>
    </row>
    <row r="25" spans="1:170" x14ac:dyDescent="0.25">
      <c r="A25">
        <v>9</v>
      </c>
      <c r="B25">
        <v>1605823280.5999999</v>
      </c>
      <c r="C25">
        <v>657.59999990463302</v>
      </c>
      <c r="D25" t="s">
        <v>322</v>
      </c>
      <c r="E25" t="s">
        <v>323</v>
      </c>
      <c r="F25" t="s">
        <v>285</v>
      </c>
      <c r="G25" t="s">
        <v>286</v>
      </c>
      <c r="H25">
        <v>1605823272.8499999</v>
      </c>
      <c r="I25">
        <f t="shared" si="0"/>
        <v>6.2051496494313543E-3</v>
      </c>
      <c r="J25">
        <f t="shared" si="1"/>
        <v>18.981435014687111</v>
      </c>
      <c r="K25">
        <f t="shared" si="2"/>
        <v>497.38746666666702</v>
      </c>
      <c r="L25">
        <f t="shared" si="3"/>
        <v>348.82795165539773</v>
      </c>
      <c r="M25">
        <f t="shared" si="4"/>
        <v>35.744954500720347</v>
      </c>
      <c r="N25">
        <f t="shared" si="5"/>
        <v>50.968084067965663</v>
      </c>
      <c r="O25">
        <f t="shared" si="6"/>
        <v>0.24168312829474589</v>
      </c>
      <c r="P25">
        <f t="shared" si="7"/>
        <v>2.9719892594521666</v>
      </c>
      <c r="Q25">
        <f t="shared" si="8"/>
        <v>0.23127121287457464</v>
      </c>
      <c r="R25">
        <f t="shared" si="9"/>
        <v>0.14544259697011233</v>
      </c>
      <c r="S25">
        <f t="shared" si="10"/>
        <v>231.29494899082837</v>
      </c>
      <c r="T25">
        <f t="shared" si="11"/>
        <v>38.069444513886829</v>
      </c>
      <c r="U25">
        <f t="shared" si="12"/>
        <v>37.34816</v>
      </c>
      <c r="V25">
        <f t="shared" si="13"/>
        <v>6.4256864438015704</v>
      </c>
      <c r="W25">
        <f t="shared" si="14"/>
        <v>56.32052521286748</v>
      </c>
      <c r="X25">
        <f t="shared" si="15"/>
        <v>3.8136745398264784</v>
      </c>
      <c r="Y25">
        <f t="shared" si="16"/>
        <v>6.7713760221738362</v>
      </c>
      <c r="Z25">
        <f t="shared" si="17"/>
        <v>2.612011903975092</v>
      </c>
      <c r="AA25">
        <f t="shared" si="18"/>
        <v>-273.64709953992275</v>
      </c>
      <c r="AB25">
        <f t="shared" si="19"/>
        <v>154.74188699983384</v>
      </c>
      <c r="AC25">
        <f t="shared" si="20"/>
        <v>12.498160036866825</v>
      </c>
      <c r="AD25">
        <f t="shared" si="21"/>
        <v>124.8878964876063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52198.312214379912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817.89407692307702</v>
      </c>
      <c r="AR25">
        <v>1122.95</v>
      </c>
      <c r="AS25">
        <f t="shared" si="27"/>
        <v>0.27165583781728753</v>
      </c>
      <c r="AT25">
        <v>0.5</v>
      </c>
      <c r="AU25">
        <f t="shared" si="28"/>
        <v>1180.2054907473148</v>
      </c>
      <c r="AV25">
        <f t="shared" si="29"/>
        <v>18.981435014687111</v>
      </c>
      <c r="AW25">
        <f t="shared" si="30"/>
        <v>160.3048556927624</v>
      </c>
      <c r="AX25">
        <f t="shared" si="31"/>
        <v>0.4282114074535821</v>
      </c>
      <c r="AY25">
        <f t="shared" si="32"/>
        <v>1.6572692338618352E-2</v>
      </c>
      <c r="AZ25">
        <f t="shared" si="33"/>
        <v>1.9049200765839975</v>
      </c>
      <c r="BA25" t="s">
        <v>325</v>
      </c>
      <c r="BB25">
        <v>642.09</v>
      </c>
      <c r="BC25">
        <f t="shared" si="34"/>
        <v>480.86</v>
      </c>
      <c r="BD25">
        <f t="shared" si="35"/>
        <v>0.63439654593212791</v>
      </c>
      <c r="BE25">
        <f t="shared" si="36"/>
        <v>0.81646494833949756</v>
      </c>
      <c r="BF25">
        <f t="shared" si="37"/>
        <v>0.74865295489083705</v>
      </c>
      <c r="BG25">
        <f t="shared" si="38"/>
        <v>0.83999348755385761</v>
      </c>
      <c r="BH25">
        <f t="shared" si="39"/>
        <v>1400.0243333333301</v>
      </c>
      <c r="BI25">
        <f t="shared" si="40"/>
        <v>1180.2054907473148</v>
      </c>
      <c r="BJ25">
        <f t="shared" si="41"/>
        <v>0.84298927000600998</v>
      </c>
      <c r="BK25">
        <f t="shared" si="42"/>
        <v>0.19597854001202003</v>
      </c>
      <c r="BL25">
        <v>6</v>
      </c>
      <c r="BM25">
        <v>0.5</v>
      </c>
      <c r="BN25" t="s">
        <v>290</v>
      </c>
      <c r="BO25">
        <v>2</v>
      </c>
      <c r="BP25">
        <v>1605823272.8499999</v>
      </c>
      <c r="BQ25">
        <v>497.38746666666702</v>
      </c>
      <c r="BR25">
        <v>530.48770000000002</v>
      </c>
      <c r="BS25">
        <v>37.216896666666699</v>
      </c>
      <c r="BT25">
        <v>28.255973333333301</v>
      </c>
      <c r="BU25">
        <v>493.558966666667</v>
      </c>
      <c r="BV25">
        <v>36.795540000000003</v>
      </c>
      <c r="BW25">
        <v>400.01769999999999</v>
      </c>
      <c r="BX25">
        <v>102.4278</v>
      </c>
      <c r="BY25">
        <v>4.3789019999999998E-2</v>
      </c>
      <c r="BZ25">
        <v>38.313933333333303</v>
      </c>
      <c r="CA25">
        <v>37.34816</v>
      </c>
      <c r="CB25">
        <v>999.9</v>
      </c>
      <c r="CC25">
        <v>0</v>
      </c>
      <c r="CD25">
        <v>0</v>
      </c>
      <c r="CE25">
        <v>10001.145333333299</v>
      </c>
      <c r="CF25">
        <v>0</v>
      </c>
      <c r="CG25">
        <v>615.26873333333299</v>
      </c>
      <c r="CH25">
        <v>1400.0243333333301</v>
      </c>
      <c r="CI25">
        <v>0.90000206666666605</v>
      </c>
      <c r="CJ25">
        <v>9.9997886666666702E-2</v>
      </c>
      <c r="CK25">
        <v>0</v>
      </c>
      <c r="CL25">
        <v>817.75376666666705</v>
      </c>
      <c r="CM25">
        <v>4.9997499999999997</v>
      </c>
      <c r="CN25">
        <v>11354.6</v>
      </c>
      <c r="CO25">
        <v>12178.2633333333</v>
      </c>
      <c r="CP25">
        <v>48.653933333333299</v>
      </c>
      <c r="CQ25">
        <v>50</v>
      </c>
      <c r="CR25">
        <v>49.312066666666603</v>
      </c>
      <c r="CS25">
        <v>49.625</v>
      </c>
      <c r="CT25">
        <v>50.5082666666667</v>
      </c>
      <c r="CU25">
        <v>1255.5226666666699</v>
      </c>
      <c r="CV25">
        <v>139.50166666666701</v>
      </c>
      <c r="CW25">
        <v>0</v>
      </c>
      <c r="CX25">
        <v>74.299999952316298</v>
      </c>
      <c r="CY25">
        <v>0</v>
      </c>
      <c r="CZ25">
        <v>817.89407692307702</v>
      </c>
      <c r="DA25">
        <v>32.030427347009102</v>
      </c>
      <c r="DB25">
        <v>397.52820514569902</v>
      </c>
      <c r="DC25">
        <v>11356.5115384615</v>
      </c>
      <c r="DD25">
        <v>15</v>
      </c>
      <c r="DE25">
        <v>1605822334</v>
      </c>
      <c r="DF25" t="s">
        <v>291</v>
      </c>
      <c r="DG25">
        <v>1605822334</v>
      </c>
      <c r="DH25">
        <v>1605822317</v>
      </c>
      <c r="DI25">
        <v>5</v>
      </c>
      <c r="DJ25">
        <v>0.27400000000000002</v>
      </c>
      <c r="DK25">
        <v>3.0000000000000001E-3</v>
      </c>
      <c r="DL25">
        <v>3.8290000000000002</v>
      </c>
      <c r="DM25">
        <v>0.42099999999999999</v>
      </c>
      <c r="DN25">
        <v>1531</v>
      </c>
      <c r="DO25">
        <v>29</v>
      </c>
      <c r="DP25">
        <v>0.01</v>
      </c>
      <c r="DQ25">
        <v>7.0000000000000007E-2</v>
      </c>
      <c r="DR25">
        <v>18.981172332084199</v>
      </c>
      <c r="DS25">
        <v>-2.1964779246532701E-2</v>
      </c>
      <c r="DT25">
        <v>2.85150089407325E-2</v>
      </c>
      <c r="DU25">
        <v>1</v>
      </c>
      <c r="DV25">
        <v>-33.101606451612902</v>
      </c>
      <c r="DW25">
        <v>-0.12034838709675801</v>
      </c>
      <c r="DX25">
        <v>4.5565698300393399E-2</v>
      </c>
      <c r="DY25">
        <v>1</v>
      </c>
      <c r="DZ25">
        <v>8.9604912903225795</v>
      </c>
      <c r="EA25">
        <v>6.1952903225782098E-2</v>
      </c>
      <c r="EB25">
        <v>5.7461368464079903E-3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3.8279999999999998</v>
      </c>
      <c r="EJ25">
        <v>0.4214</v>
      </c>
      <c r="EK25">
        <v>3.8285714285714199</v>
      </c>
      <c r="EL25">
        <v>0</v>
      </c>
      <c r="EM25">
        <v>0</v>
      </c>
      <c r="EN25">
        <v>0</v>
      </c>
      <c r="EO25">
        <v>0.42135238095237398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15.8</v>
      </c>
      <c r="EX25">
        <v>16.100000000000001</v>
      </c>
      <c r="EY25">
        <v>2</v>
      </c>
      <c r="EZ25">
        <v>396.99099999999999</v>
      </c>
      <c r="FA25">
        <v>648.31899999999996</v>
      </c>
      <c r="FB25">
        <v>37.217100000000002</v>
      </c>
      <c r="FC25">
        <v>35.367400000000004</v>
      </c>
      <c r="FD25">
        <v>30.000399999999999</v>
      </c>
      <c r="FE25">
        <v>35.113799999999998</v>
      </c>
      <c r="FF25">
        <v>35.045200000000001</v>
      </c>
      <c r="FG25">
        <v>28.046099999999999</v>
      </c>
      <c r="FH25">
        <v>0</v>
      </c>
      <c r="FI25">
        <v>100</v>
      </c>
      <c r="FJ25">
        <v>-999.9</v>
      </c>
      <c r="FK25">
        <v>531.64300000000003</v>
      </c>
      <c r="FL25">
        <v>36.767899999999997</v>
      </c>
      <c r="FM25">
        <v>101.087</v>
      </c>
      <c r="FN25">
        <v>100.39400000000001</v>
      </c>
    </row>
    <row r="26" spans="1:170" x14ac:dyDescent="0.25">
      <c r="A26">
        <v>10</v>
      </c>
      <c r="B26">
        <v>1605823363.5999999</v>
      </c>
      <c r="C26">
        <v>740.59999990463302</v>
      </c>
      <c r="D26" t="s">
        <v>326</v>
      </c>
      <c r="E26" t="s">
        <v>327</v>
      </c>
      <c r="F26" t="s">
        <v>285</v>
      </c>
      <c r="G26" t="s">
        <v>286</v>
      </c>
      <c r="H26">
        <v>1605823355.5999999</v>
      </c>
      <c r="I26">
        <f t="shared" si="0"/>
        <v>6.2315480966881904E-3</v>
      </c>
      <c r="J26">
        <f t="shared" si="1"/>
        <v>23.890665198766023</v>
      </c>
      <c r="K26">
        <f t="shared" si="2"/>
        <v>598.04677419354903</v>
      </c>
      <c r="L26">
        <f t="shared" si="3"/>
        <v>411.73202357040952</v>
      </c>
      <c r="M26">
        <f t="shared" si="4"/>
        <v>42.187787454129172</v>
      </c>
      <c r="N26">
        <f t="shared" si="5"/>
        <v>61.278377082540551</v>
      </c>
      <c r="O26">
        <f t="shared" si="6"/>
        <v>0.24111774088101942</v>
      </c>
      <c r="P26">
        <f t="shared" si="7"/>
        <v>2.9715645672068804</v>
      </c>
      <c r="Q26">
        <f t="shared" si="8"/>
        <v>0.23075194748684502</v>
      </c>
      <c r="R26">
        <f t="shared" si="9"/>
        <v>0.14511415591616178</v>
      </c>
      <c r="S26">
        <f t="shared" si="10"/>
        <v>231.28888021240061</v>
      </c>
      <c r="T26">
        <f t="shared" si="11"/>
        <v>38.126840569360368</v>
      </c>
      <c r="U26">
        <f t="shared" si="12"/>
        <v>37.4025258064516</v>
      </c>
      <c r="V26">
        <f t="shared" si="13"/>
        <v>6.4447310018085648</v>
      </c>
      <c r="W26">
        <f t="shared" si="14"/>
        <v>56.16257850172407</v>
      </c>
      <c r="X26">
        <f t="shared" si="15"/>
        <v>3.8161950567398479</v>
      </c>
      <c r="Y26">
        <f t="shared" si="16"/>
        <v>6.7949071402102721</v>
      </c>
      <c r="Z26">
        <f t="shared" si="17"/>
        <v>2.6285359450687169</v>
      </c>
      <c r="AA26">
        <f t="shared" si="18"/>
        <v>-274.81127106394922</v>
      </c>
      <c r="AB26">
        <f t="shared" si="19"/>
        <v>156.29093531393414</v>
      </c>
      <c r="AC26">
        <f t="shared" si="20"/>
        <v>12.632301407155675</v>
      </c>
      <c r="AD26">
        <f t="shared" si="21"/>
        <v>125.4008458695412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52175.369881335828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856.12148000000002</v>
      </c>
      <c r="AR26">
        <v>1235.27</v>
      </c>
      <c r="AS26">
        <f t="shared" si="27"/>
        <v>0.30693574684077163</v>
      </c>
      <c r="AT26">
        <v>0.5</v>
      </c>
      <c r="AU26">
        <f t="shared" si="28"/>
        <v>1180.1734139834432</v>
      </c>
      <c r="AV26">
        <f t="shared" si="29"/>
        <v>23.890665198766023</v>
      </c>
      <c r="AW26">
        <f t="shared" si="30"/>
        <v>181.11870411131565</v>
      </c>
      <c r="AX26">
        <f t="shared" si="31"/>
        <v>0.47432545111595031</v>
      </c>
      <c r="AY26">
        <f t="shared" si="32"/>
        <v>2.0732896020758451E-2</v>
      </c>
      <c r="AZ26">
        <f t="shared" si="33"/>
        <v>1.6407829867154549</v>
      </c>
      <c r="BA26" t="s">
        <v>329</v>
      </c>
      <c r="BB26">
        <v>649.35</v>
      </c>
      <c r="BC26">
        <f t="shared" si="34"/>
        <v>585.91999999999996</v>
      </c>
      <c r="BD26">
        <f t="shared" si="35"/>
        <v>0.64709946750409608</v>
      </c>
      <c r="BE26">
        <f t="shared" si="36"/>
        <v>0.77574414501307054</v>
      </c>
      <c r="BF26">
        <f t="shared" si="37"/>
        <v>0.72942202740439588</v>
      </c>
      <c r="BG26">
        <f t="shared" si="38"/>
        <v>0.79588767419887241</v>
      </c>
      <c r="BH26">
        <f t="shared" si="39"/>
        <v>1399.9861290322599</v>
      </c>
      <c r="BI26">
        <f t="shared" si="40"/>
        <v>1180.1734139834432</v>
      </c>
      <c r="BJ26">
        <f t="shared" si="41"/>
        <v>0.84298936218692233</v>
      </c>
      <c r="BK26">
        <f t="shared" si="42"/>
        <v>0.19597872437384478</v>
      </c>
      <c r="BL26">
        <v>6</v>
      </c>
      <c r="BM26">
        <v>0.5</v>
      </c>
      <c r="BN26" t="s">
        <v>290</v>
      </c>
      <c r="BO26">
        <v>2</v>
      </c>
      <c r="BP26">
        <v>1605823355.5999999</v>
      </c>
      <c r="BQ26">
        <v>598.04677419354903</v>
      </c>
      <c r="BR26">
        <v>639.47174193548403</v>
      </c>
      <c r="BS26">
        <v>37.244183870967703</v>
      </c>
      <c r="BT26">
        <v>28.245248387096801</v>
      </c>
      <c r="BU26">
        <v>594.21825806451602</v>
      </c>
      <c r="BV26">
        <v>36.822832258064501</v>
      </c>
      <c r="BW26">
        <v>400.01125806451603</v>
      </c>
      <c r="BX26">
        <v>102.420290322581</v>
      </c>
      <c r="BY26">
        <v>4.38976419354839E-2</v>
      </c>
      <c r="BZ26">
        <v>38.378106451612901</v>
      </c>
      <c r="CA26">
        <v>37.4025258064516</v>
      </c>
      <c r="CB26">
        <v>999.9</v>
      </c>
      <c r="CC26">
        <v>0</v>
      </c>
      <c r="CD26">
        <v>0</v>
      </c>
      <c r="CE26">
        <v>9999.4751612903201</v>
      </c>
      <c r="CF26">
        <v>0</v>
      </c>
      <c r="CG26">
        <v>608.70464516129005</v>
      </c>
      <c r="CH26">
        <v>1399.9861290322599</v>
      </c>
      <c r="CI26">
        <v>0.89999816129032295</v>
      </c>
      <c r="CJ26">
        <v>0.100001829032258</v>
      </c>
      <c r="CK26">
        <v>0</v>
      </c>
      <c r="CL26">
        <v>855.80677419354799</v>
      </c>
      <c r="CM26">
        <v>4.9997499999999997</v>
      </c>
      <c r="CN26">
        <v>11870.864516129001</v>
      </c>
      <c r="CO26">
        <v>12177.919354838699</v>
      </c>
      <c r="CP26">
        <v>48.493903225806399</v>
      </c>
      <c r="CQ26">
        <v>49.875</v>
      </c>
      <c r="CR26">
        <v>49.125</v>
      </c>
      <c r="CS26">
        <v>49.561999999999998</v>
      </c>
      <c r="CT26">
        <v>50.375</v>
      </c>
      <c r="CU26">
        <v>1255.4848387096799</v>
      </c>
      <c r="CV26">
        <v>139.50225806451601</v>
      </c>
      <c r="CW26">
        <v>0</v>
      </c>
      <c r="CX26">
        <v>82.299999952316298</v>
      </c>
      <c r="CY26">
        <v>0</v>
      </c>
      <c r="CZ26">
        <v>856.12148000000002</v>
      </c>
      <c r="DA26">
        <v>28.311307657109399</v>
      </c>
      <c r="DB26">
        <v>382.03846099241298</v>
      </c>
      <c r="DC26">
        <v>11875.832</v>
      </c>
      <c r="DD26">
        <v>15</v>
      </c>
      <c r="DE26">
        <v>1605822334</v>
      </c>
      <c r="DF26" t="s">
        <v>291</v>
      </c>
      <c r="DG26">
        <v>1605822334</v>
      </c>
      <c r="DH26">
        <v>1605822317</v>
      </c>
      <c r="DI26">
        <v>5</v>
      </c>
      <c r="DJ26">
        <v>0.27400000000000002</v>
      </c>
      <c r="DK26">
        <v>3.0000000000000001E-3</v>
      </c>
      <c r="DL26">
        <v>3.8290000000000002</v>
      </c>
      <c r="DM26">
        <v>0.42099999999999999</v>
      </c>
      <c r="DN26">
        <v>1531</v>
      </c>
      <c r="DO26">
        <v>29</v>
      </c>
      <c r="DP26">
        <v>0.01</v>
      </c>
      <c r="DQ26">
        <v>7.0000000000000007E-2</v>
      </c>
      <c r="DR26">
        <v>23.891089021413102</v>
      </c>
      <c r="DS26">
        <v>-0.123846515158325</v>
      </c>
      <c r="DT26">
        <v>1.6456514972470401E-2</v>
      </c>
      <c r="DU26">
        <v>1</v>
      </c>
      <c r="DV26">
        <v>-41.425529032258098</v>
      </c>
      <c r="DW26">
        <v>0.14037580645175399</v>
      </c>
      <c r="DX26">
        <v>2.43003543522337E-2</v>
      </c>
      <c r="DY26">
        <v>1</v>
      </c>
      <c r="DZ26">
        <v>8.9990706451612894</v>
      </c>
      <c r="EA26">
        <v>-2.97754838709859E-2</v>
      </c>
      <c r="EB26">
        <v>3.4319785843041199E-3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3.8279999999999998</v>
      </c>
      <c r="EJ26">
        <v>0.42130000000000001</v>
      </c>
      <c r="EK26">
        <v>3.8285714285714199</v>
      </c>
      <c r="EL26">
        <v>0</v>
      </c>
      <c r="EM26">
        <v>0</v>
      </c>
      <c r="EN26">
        <v>0</v>
      </c>
      <c r="EO26">
        <v>0.42135238095237398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17.2</v>
      </c>
      <c r="EX26">
        <v>17.399999999999999</v>
      </c>
      <c r="EY26">
        <v>2</v>
      </c>
      <c r="EZ26">
        <v>396.98200000000003</v>
      </c>
      <c r="FA26">
        <v>647.99599999999998</v>
      </c>
      <c r="FB26">
        <v>37.2941</v>
      </c>
      <c r="FC26">
        <v>35.451999999999998</v>
      </c>
      <c r="FD26">
        <v>30.000599999999999</v>
      </c>
      <c r="FE26">
        <v>35.192</v>
      </c>
      <c r="FF26">
        <v>35.122599999999998</v>
      </c>
      <c r="FG26">
        <v>32.351100000000002</v>
      </c>
      <c r="FH26">
        <v>0</v>
      </c>
      <c r="FI26">
        <v>100</v>
      </c>
      <c r="FJ26">
        <v>-999.9</v>
      </c>
      <c r="FK26">
        <v>640.375</v>
      </c>
      <c r="FL26">
        <v>36.8673</v>
      </c>
      <c r="FM26">
        <v>101.071</v>
      </c>
      <c r="FN26">
        <v>100.375</v>
      </c>
    </row>
    <row r="27" spans="1:170" x14ac:dyDescent="0.25">
      <c r="A27">
        <v>11</v>
      </c>
      <c r="B27">
        <v>1605823442.5999999</v>
      </c>
      <c r="C27">
        <v>819.59999990463302</v>
      </c>
      <c r="D27" t="s">
        <v>330</v>
      </c>
      <c r="E27" t="s">
        <v>331</v>
      </c>
      <c r="F27" t="s">
        <v>285</v>
      </c>
      <c r="G27" t="s">
        <v>286</v>
      </c>
      <c r="H27">
        <v>1605823434.8499999</v>
      </c>
      <c r="I27">
        <f t="shared" si="0"/>
        <v>6.2604678189469784E-3</v>
      </c>
      <c r="J27">
        <f t="shared" si="1"/>
        <v>28.102097373262531</v>
      </c>
      <c r="K27">
        <f t="shared" si="2"/>
        <v>697.72546666666699</v>
      </c>
      <c r="L27">
        <f t="shared" si="3"/>
        <v>477.08966567536925</v>
      </c>
      <c r="M27">
        <f t="shared" si="4"/>
        <v>48.880235228623015</v>
      </c>
      <c r="N27">
        <f t="shared" si="5"/>
        <v>71.485482477153113</v>
      </c>
      <c r="O27">
        <f t="shared" si="6"/>
        <v>0.23925840231832673</v>
      </c>
      <c r="P27">
        <f t="shared" si="7"/>
        <v>2.9715826390734419</v>
      </c>
      <c r="Q27">
        <f t="shared" si="8"/>
        <v>0.22904828097225896</v>
      </c>
      <c r="R27">
        <f t="shared" si="9"/>
        <v>0.14403620534427947</v>
      </c>
      <c r="S27">
        <f t="shared" si="10"/>
        <v>231.2870139054549</v>
      </c>
      <c r="T27">
        <f t="shared" si="11"/>
        <v>38.201650534725125</v>
      </c>
      <c r="U27">
        <f t="shared" si="12"/>
        <v>37.497586666666699</v>
      </c>
      <c r="V27">
        <f t="shared" si="13"/>
        <v>6.4781489454380621</v>
      </c>
      <c r="W27">
        <f t="shared" si="14"/>
        <v>55.94773617640805</v>
      </c>
      <c r="X27">
        <f t="shared" si="15"/>
        <v>3.8185112017048244</v>
      </c>
      <c r="Y27">
        <f t="shared" si="16"/>
        <v>6.8251397870053729</v>
      </c>
      <c r="Z27">
        <f t="shared" si="17"/>
        <v>2.6596377437332377</v>
      </c>
      <c r="AA27">
        <f t="shared" si="18"/>
        <v>-276.08663081556176</v>
      </c>
      <c r="AB27">
        <f t="shared" si="19"/>
        <v>154.22621935610616</v>
      </c>
      <c r="AC27">
        <f t="shared" si="20"/>
        <v>12.476005089596768</v>
      </c>
      <c r="AD27">
        <f t="shared" si="21"/>
        <v>121.90260753559605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52161.930613072109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889.92927999999995</v>
      </c>
      <c r="AR27">
        <v>1331.98</v>
      </c>
      <c r="AS27">
        <f t="shared" si="27"/>
        <v>0.33187489301641171</v>
      </c>
      <c r="AT27">
        <v>0.5</v>
      </c>
      <c r="AU27">
        <f t="shared" si="28"/>
        <v>1180.1657797508967</v>
      </c>
      <c r="AV27">
        <f t="shared" si="29"/>
        <v>28.102097373262531</v>
      </c>
      <c r="AW27">
        <f t="shared" si="30"/>
        <v>195.83369594822949</v>
      </c>
      <c r="AX27">
        <f t="shared" si="31"/>
        <v>0.50876139281370591</v>
      </c>
      <c r="AY27">
        <f t="shared" si="32"/>
        <v>2.4301539110151413E-2</v>
      </c>
      <c r="AZ27">
        <f t="shared" si="33"/>
        <v>1.4490457814681901</v>
      </c>
      <c r="BA27" t="s">
        <v>333</v>
      </c>
      <c r="BB27">
        <v>654.32000000000005</v>
      </c>
      <c r="BC27">
        <f t="shared" si="34"/>
        <v>677.66</v>
      </c>
      <c r="BD27">
        <f t="shared" si="35"/>
        <v>0.65231933417938215</v>
      </c>
      <c r="BE27">
        <f t="shared" si="36"/>
        <v>0.74013712918366725</v>
      </c>
      <c r="BF27">
        <f t="shared" si="37"/>
        <v>0.71702921939375186</v>
      </c>
      <c r="BG27">
        <f t="shared" si="38"/>
        <v>0.75791159505392403</v>
      </c>
      <c r="BH27">
        <f t="shared" si="39"/>
        <v>1399.9773333333301</v>
      </c>
      <c r="BI27">
        <f t="shared" si="40"/>
        <v>1180.1657797508967</v>
      </c>
      <c r="BJ27">
        <f t="shared" si="41"/>
        <v>0.84298920536158639</v>
      </c>
      <c r="BK27">
        <f t="shared" si="42"/>
        <v>0.19597841072317296</v>
      </c>
      <c r="BL27">
        <v>6</v>
      </c>
      <c r="BM27">
        <v>0.5</v>
      </c>
      <c r="BN27" t="s">
        <v>290</v>
      </c>
      <c r="BO27">
        <v>2</v>
      </c>
      <c r="BP27">
        <v>1605823434.8499999</v>
      </c>
      <c r="BQ27">
        <v>697.72546666666699</v>
      </c>
      <c r="BR27">
        <v>746.43006666666702</v>
      </c>
      <c r="BS27">
        <v>37.270119999999999</v>
      </c>
      <c r="BT27">
        <v>28.2295366666667</v>
      </c>
      <c r="BU27">
        <v>693.89679999999998</v>
      </c>
      <c r="BV27">
        <v>36.848766666666698</v>
      </c>
      <c r="BW27">
        <v>400.00556666666699</v>
      </c>
      <c r="BX27">
        <v>102.411333333333</v>
      </c>
      <c r="BY27">
        <v>4.3695030000000003E-2</v>
      </c>
      <c r="BZ27">
        <v>38.460273333333298</v>
      </c>
      <c r="CA27">
        <v>37.497586666666699</v>
      </c>
      <c r="CB27">
        <v>999.9</v>
      </c>
      <c r="CC27">
        <v>0</v>
      </c>
      <c r="CD27">
        <v>0</v>
      </c>
      <c r="CE27">
        <v>10000.451999999999</v>
      </c>
      <c r="CF27">
        <v>0</v>
      </c>
      <c r="CG27">
        <v>602.20396666666704</v>
      </c>
      <c r="CH27">
        <v>1399.9773333333301</v>
      </c>
      <c r="CI27">
        <v>0.90000069999999999</v>
      </c>
      <c r="CJ27">
        <v>9.9999266666666697E-2</v>
      </c>
      <c r="CK27">
        <v>0</v>
      </c>
      <c r="CL27">
        <v>889.77059999999994</v>
      </c>
      <c r="CM27">
        <v>4.9997499999999997</v>
      </c>
      <c r="CN27">
        <v>12336.563333333301</v>
      </c>
      <c r="CO27">
        <v>12177.84</v>
      </c>
      <c r="CP27">
        <v>48.441200000000002</v>
      </c>
      <c r="CQ27">
        <v>49.849800000000002</v>
      </c>
      <c r="CR27">
        <v>49.066200000000002</v>
      </c>
      <c r="CS27">
        <v>49.561999999999998</v>
      </c>
      <c r="CT27">
        <v>50.311999999999998</v>
      </c>
      <c r="CU27">
        <v>1255.4836666666699</v>
      </c>
      <c r="CV27">
        <v>139.494</v>
      </c>
      <c r="CW27">
        <v>0</v>
      </c>
      <c r="CX27">
        <v>78.299999952316298</v>
      </c>
      <c r="CY27">
        <v>0</v>
      </c>
      <c r="CZ27">
        <v>889.92927999999995</v>
      </c>
      <c r="DA27">
        <v>22.684461517728799</v>
      </c>
      <c r="DB27">
        <v>309.592307157356</v>
      </c>
      <c r="DC27">
        <v>12339.212</v>
      </c>
      <c r="DD27">
        <v>15</v>
      </c>
      <c r="DE27">
        <v>1605822334</v>
      </c>
      <c r="DF27" t="s">
        <v>291</v>
      </c>
      <c r="DG27">
        <v>1605822334</v>
      </c>
      <c r="DH27">
        <v>1605822317</v>
      </c>
      <c r="DI27">
        <v>5</v>
      </c>
      <c r="DJ27">
        <v>0.27400000000000002</v>
      </c>
      <c r="DK27">
        <v>3.0000000000000001E-3</v>
      </c>
      <c r="DL27">
        <v>3.8290000000000002</v>
      </c>
      <c r="DM27">
        <v>0.42099999999999999</v>
      </c>
      <c r="DN27">
        <v>1531</v>
      </c>
      <c r="DO27">
        <v>29</v>
      </c>
      <c r="DP27">
        <v>0.01</v>
      </c>
      <c r="DQ27">
        <v>7.0000000000000007E-2</v>
      </c>
      <c r="DR27">
        <v>28.105102969056698</v>
      </c>
      <c r="DS27">
        <v>-0.119752725858829</v>
      </c>
      <c r="DT27">
        <v>2.3101317740941402E-2</v>
      </c>
      <c r="DU27">
        <v>1</v>
      </c>
      <c r="DV27">
        <v>-48.708390322580598</v>
      </c>
      <c r="DW27">
        <v>0.147382258064744</v>
      </c>
      <c r="DX27">
        <v>3.2806808447959801E-2</v>
      </c>
      <c r="DY27">
        <v>1</v>
      </c>
      <c r="DZ27">
        <v>9.0409799999999994</v>
      </c>
      <c r="EA27">
        <v>-2.5528064516158501E-2</v>
      </c>
      <c r="EB27">
        <v>2.8370873296621499E-3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3.8279999999999998</v>
      </c>
      <c r="EJ27">
        <v>0.4214</v>
      </c>
      <c r="EK27">
        <v>3.8285714285714199</v>
      </c>
      <c r="EL27">
        <v>0</v>
      </c>
      <c r="EM27">
        <v>0</v>
      </c>
      <c r="EN27">
        <v>0</v>
      </c>
      <c r="EO27">
        <v>0.42135238095237398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18.5</v>
      </c>
      <c r="EX27">
        <v>18.8</v>
      </c>
      <c r="EY27">
        <v>2</v>
      </c>
      <c r="EZ27">
        <v>397.02499999999998</v>
      </c>
      <c r="FA27">
        <v>647.68200000000002</v>
      </c>
      <c r="FB27">
        <v>37.389000000000003</v>
      </c>
      <c r="FC27">
        <v>35.555700000000002</v>
      </c>
      <c r="FD27">
        <v>30.000599999999999</v>
      </c>
      <c r="FE27">
        <v>35.283299999999997</v>
      </c>
      <c r="FF27">
        <v>35.211799999999997</v>
      </c>
      <c r="FG27">
        <v>36.464500000000001</v>
      </c>
      <c r="FH27">
        <v>0</v>
      </c>
      <c r="FI27">
        <v>100</v>
      </c>
      <c r="FJ27">
        <v>-999.9</v>
      </c>
      <c r="FK27">
        <v>747.27099999999996</v>
      </c>
      <c r="FL27">
        <v>36.870600000000003</v>
      </c>
      <c r="FM27">
        <v>101.05200000000001</v>
      </c>
      <c r="FN27">
        <v>100.357</v>
      </c>
    </row>
    <row r="28" spans="1:170" x14ac:dyDescent="0.25">
      <c r="A28">
        <v>12</v>
      </c>
      <c r="B28">
        <v>1605823544.5999999</v>
      </c>
      <c r="C28">
        <v>921.59999990463302</v>
      </c>
      <c r="D28" t="s">
        <v>334</v>
      </c>
      <c r="E28" t="s">
        <v>335</v>
      </c>
      <c r="F28" t="s">
        <v>285</v>
      </c>
      <c r="G28" t="s">
        <v>286</v>
      </c>
      <c r="H28">
        <v>1605823536.8499999</v>
      </c>
      <c r="I28">
        <f t="shared" si="0"/>
        <v>6.2244262827103958E-3</v>
      </c>
      <c r="J28">
        <f t="shared" si="1"/>
        <v>31.338042623117655</v>
      </c>
      <c r="K28">
        <f t="shared" si="2"/>
        <v>799.26896666666698</v>
      </c>
      <c r="L28">
        <f t="shared" si="3"/>
        <v>546.57389913687268</v>
      </c>
      <c r="M28">
        <f t="shared" si="4"/>
        <v>56.003263686495906</v>
      </c>
      <c r="N28">
        <f t="shared" si="5"/>
        <v>81.895002244622873</v>
      </c>
      <c r="O28">
        <f t="shared" si="6"/>
        <v>0.23332271709319283</v>
      </c>
      <c r="P28">
        <f t="shared" si="7"/>
        <v>2.9715688373711102</v>
      </c>
      <c r="Q28">
        <f t="shared" si="8"/>
        <v>0.22360180317782261</v>
      </c>
      <c r="R28">
        <f t="shared" si="9"/>
        <v>0.14059076349830926</v>
      </c>
      <c r="S28">
        <f t="shared" si="10"/>
        <v>231.2936944180689</v>
      </c>
      <c r="T28">
        <f t="shared" si="11"/>
        <v>38.276012057349774</v>
      </c>
      <c r="U28">
        <f t="shared" si="12"/>
        <v>37.623379999999997</v>
      </c>
      <c r="V28">
        <f t="shared" si="13"/>
        <v>6.5226017926347239</v>
      </c>
      <c r="W28">
        <f t="shared" si="14"/>
        <v>55.688629216698772</v>
      </c>
      <c r="X28">
        <f t="shared" si="15"/>
        <v>3.8142195517378927</v>
      </c>
      <c r="Y28">
        <f t="shared" si="16"/>
        <v>6.8491891529521833</v>
      </c>
      <c r="Z28">
        <f t="shared" si="17"/>
        <v>2.7083822408968312</v>
      </c>
      <c r="AA28">
        <f t="shared" si="18"/>
        <v>-274.49719906752847</v>
      </c>
      <c r="AB28">
        <f t="shared" si="19"/>
        <v>144.50810977921225</v>
      </c>
      <c r="AC28">
        <f t="shared" si="20"/>
        <v>11.700686443909174</v>
      </c>
      <c r="AD28">
        <f t="shared" si="21"/>
        <v>113.00529157366185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52150.775654095378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919.58824000000004</v>
      </c>
      <c r="AR28">
        <v>1417.04</v>
      </c>
      <c r="AS28">
        <f t="shared" si="27"/>
        <v>0.35104990684807769</v>
      </c>
      <c r="AT28">
        <v>0.5</v>
      </c>
      <c r="AU28">
        <f t="shared" si="28"/>
        <v>1180.1985307473292</v>
      </c>
      <c r="AV28">
        <f t="shared" si="29"/>
        <v>31.338042623117655</v>
      </c>
      <c r="AW28">
        <f t="shared" si="30"/>
        <v>207.15429214054404</v>
      </c>
      <c r="AX28">
        <f t="shared" si="31"/>
        <v>0.53313244509682145</v>
      </c>
      <c r="AY28">
        <f t="shared" si="32"/>
        <v>2.7042729906403169E-2</v>
      </c>
      <c r="AZ28">
        <f t="shared" si="33"/>
        <v>1.3020380511488736</v>
      </c>
      <c r="BA28" t="s">
        <v>337</v>
      </c>
      <c r="BB28">
        <v>661.57</v>
      </c>
      <c r="BC28">
        <f t="shared" si="34"/>
        <v>755.46999999999991</v>
      </c>
      <c r="BD28">
        <f t="shared" si="35"/>
        <v>0.65846659695289023</v>
      </c>
      <c r="BE28">
        <f t="shared" si="36"/>
        <v>0.70949159972466946</v>
      </c>
      <c r="BF28">
        <f t="shared" si="37"/>
        <v>0.70906205922599186</v>
      </c>
      <c r="BG28">
        <f t="shared" si="38"/>
        <v>0.72451023746867615</v>
      </c>
      <c r="BH28">
        <f t="shared" si="39"/>
        <v>1400.0160000000001</v>
      </c>
      <c r="BI28">
        <f t="shared" si="40"/>
        <v>1180.1985307473292</v>
      </c>
      <c r="BJ28">
        <f t="shared" si="41"/>
        <v>0.84298931637019081</v>
      </c>
      <c r="BK28">
        <f t="shared" si="42"/>
        <v>0.19597863274038169</v>
      </c>
      <c r="BL28">
        <v>6</v>
      </c>
      <c r="BM28">
        <v>0.5</v>
      </c>
      <c r="BN28" t="s">
        <v>290</v>
      </c>
      <c r="BO28">
        <v>2</v>
      </c>
      <c r="BP28">
        <v>1605823536.8499999</v>
      </c>
      <c r="BQ28">
        <v>799.26896666666698</v>
      </c>
      <c r="BR28">
        <v>853.73749999999995</v>
      </c>
      <c r="BS28">
        <v>37.225560000000002</v>
      </c>
      <c r="BT28">
        <v>28.236650000000001</v>
      </c>
      <c r="BU28">
        <v>795.44046666666702</v>
      </c>
      <c r="BV28">
        <v>36.804193333333302</v>
      </c>
      <c r="BW28">
        <v>400.00746666666703</v>
      </c>
      <c r="BX28">
        <v>102.41816666666701</v>
      </c>
      <c r="BY28">
        <v>4.4215409999999997E-2</v>
      </c>
      <c r="BZ28">
        <v>38.525410000000001</v>
      </c>
      <c r="CA28">
        <v>37.623379999999997</v>
      </c>
      <c r="CB28">
        <v>999.9</v>
      </c>
      <c r="CC28">
        <v>0</v>
      </c>
      <c r="CD28">
        <v>0</v>
      </c>
      <c r="CE28">
        <v>9999.7066666666706</v>
      </c>
      <c r="CF28">
        <v>0</v>
      </c>
      <c r="CG28">
        <v>603.34490000000005</v>
      </c>
      <c r="CH28">
        <v>1400.0160000000001</v>
      </c>
      <c r="CI28">
        <v>0.8999992</v>
      </c>
      <c r="CJ28">
        <v>0.10000078</v>
      </c>
      <c r="CK28">
        <v>0</v>
      </c>
      <c r="CL28">
        <v>919.54136666666602</v>
      </c>
      <c r="CM28">
        <v>4.9997499999999997</v>
      </c>
      <c r="CN28">
        <v>12753.606666666699</v>
      </c>
      <c r="CO28">
        <v>12178.1933333333</v>
      </c>
      <c r="CP28">
        <v>48.3832666666667</v>
      </c>
      <c r="CQ28">
        <v>49.920466666666599</v>
      </c>
      <c r="CR28">
        <v>49.066200000000002</v>
      </c>
      <c r="CS28">
        <v>49.625</v>
      </c>
      <c r="CT28">
        <v>50.311999999999998</v>
      </c>
      <c r="CU28">
        <v>1255.5129999999999</v>
      </c>
      <c r="CV28">
        <v>139.50299999999999</v>
      </c>
      <c r="CW28">
        <v>0</v>
      </c>
      <c r="CX28">
        <v>101</v>
      </c>
      <c r="CY28">
        <v>0</v>
      </c>
      <c r="CZ28">
        <v>919.58824000000004</v>
      </c>
      <c r="DA28">
        <v>11.225384648125299</v>
      </c>
      <c r="DB28">
        <v>160.015384813509</v>
      </c>
      <c r="DC28">
        <v>12754.263999999999</v>
      </c>
      <c r="DD28">
        <v>15</v>
      </c>
      <c r="DE28">
        <v>1605822334</v>
      </c>
      <c r="DF28" t="s">
        <v>291</v>
      </c>
      <c r="DG28">
        <v>1605822334</v>
      </c>
      <c r="DH28">
        <v>1605822317</v>
      </c>
      <c r="DI28">
        <v>5</v>
      </c>
      <c r="DJ28">
        <v>0.27400000000000002</v>
      </c>
      <c r="DK28">
        <v>3.0000000000000001E-3</v>
      </c>
      <c r="DL28">
        <v>3.8290000000000002</v>
      </c>
      <c r="DM28">
        <v>0.42099999999999999</v>
      </c>
      <c r="DN28">
        <v>1531</v>
      </c>
      <c r="DO28">
        <v>29</v>
      </c>
      <c r="DP28">
        <v>0.01</v>
      </c>
      <c r="DQ28">
        <v>7.0000000000000007E-2</v>
      </c>
      <c r="DR28">
        <v>31.341142183178398</v>
      </c>
      <c r="DS28">
        <v>-5.3509829334667899E-2</v>
      </c>
      <c r="DT28">
        <v>5.4922872873352499E-2</v>
      </c>
      <c r="DU28">
        <v>1</v>
      </c>
      <c r="DV28">
        <v>-54.473851612903204</v>
      </c>
      <c r="DW28">
        <v>0.19707580645167799</v>
      </c>
      <c r="DX28">
        <v>8.11509381058724E-2</v>
      </c>
      <c r="DY28">
        <v>1</v>
      </c>
      <c r="DZ28">
        <v>8.9907367741935502</v>
      </c>
      <c r="EA28">
        <v>-0.15229838709679</v>
      </c>
      <c r="EB28">
        <v>1.14683200072077E-2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3.8290000000000002</v>
      </c>
      <c r="EJ28">
        <v>0.4214</v>
      </c>
      <c r="EK28">
        <v>3.8285714285714199</v>
      </c>
      <c r="EL28">
        <v>0</v>
      </c>
      <c r="EM28">
        <v>0</v>
      </c>
      <c r="EN28">
        <v>0</v>
      </c>
      <c r="EO28">
        <v>0.42135238095237398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20.2</v>
      </c>
      <c r="EX28">
        <v>20.5</v>
      </c>
      <c r="EY28">
        <v>2</v>
      </c>
      <c r="EZ28">
        <v>397.15499999999997</v>
      </c>
      <c r="FA28">
        <v>646.76099999999997</v>
      </c>
      <c r="FB28">
        <v>37.5319</v>
      </c>
      <c r="FC28">
        <v>35.731499999999997</v>
      </c>
      <c r="FD28">
        <v>30.000599999999999</v>
      </c>
      <c r="FE28">
        <v>35.4375</v>
      </c>
      <c r="FF28">
        <v>35.360399999999998</v>
      </c>
      <c r="FG28">
        <v>40.470799999999997</v>
      </c>
      <c r="FH28">
        <v>0</v>
      </c>
      <c r="FI28">
        <v>100</v>
      </c>
      <c r="FJ28">
        <v>-999.9</v>
      </c>
      <c r="FK28">
        <v>854.00099999999998</v>
      </c>
      <c r="FL28">
        <v>36.900799999999997</v>
      </c>
      <c r="FM28">
        <v>101.024</v>
      </c>
      <c r="FN28">
        <v>100.319</v>
      </c>
    </row>
    <row r="29" spans="1:170" x14ac:dyDescent="0.25">
      <c r="A29">
        <v>13</v>
      </c>
      <c r="B29">
        <v>1605823656.5999999</v>
      </c>
      <c r="C29">
        <v>1033.5999999046301</v>
      </c>
      <c r="D29" t="s">
        <v>338</v>
      </c>
      <c r="E29" t="s">
        <v>339</v>
      </c>
      <c r="F29" t="s">
        <v>285</v>
      </c>
      <c r="G29" t="s">
        <v>286</v>
      </c>
      <c r="H29">
        <v>1605823648.8499999</v>
      </c>
      <c r="I29">
        <f t="shared" si="0"/>
        <v>5.9975660086942625E-3</v>
      </c>
      <c r="J29">
        <f t="shared" si="1"/>
        <v>33.852486234709993</v>
      </c>
      <c r="K29">
        <f t="shared" si="2"/>
        <v>899.65279999999996</v>
      </c>
      <c r="L29">
        <f t="shared" si="3"/>
        <v>619.54757530846314</v>
      </c>
      <c r="M29">
        <f t="shared" si="4"/>
        <v>63.476189740725218</v>
      </c>
      <c r="N29">
        <f t="shared" si="5"/>
        <v>92.174570782788166</v>
      </c>
      <c r="O29">
        <f t="shared" si="6"/>
        <v>0.22735853907791934</v>
      </c>
      <c r="P29">
        <f t="shared" si="7"/>
        <v>2.9704847026105687</v>
      </c>
      <c r="Q29">
        <f t="shared" si="8"/>
        <v>0.2181144367162359</v>
      </c>
      <c r="R29">
        <f t="shared" si="9"/>
        <v>0.13712075004198696</v>
      </c>
      <c r="S29">
        <f t="shared" si="10"/>
        <v>231.29396691765655</v>
      </c>
      <c r="T29">
        <f t="shared" si="11"/>
        <v>38.091271154592327</v>
      </c>
      <c r="U29">
        <f t="shared" si="12"/>
        <v>37.349076666666697</v>
      </c>
      <c r="V29">
        <f t="shared" si="13"/>
        <v>6.4260071504356135</v>
      </c>
      <c r="W29">
        <f t="shared" si="14"/>
        <v>55.452670017833604</v>
      </c>
      <c r="X29">
        <f t="shared" si="15"/>
        <v>3.7486356943582129</v>
      </c>
      <c r="Y29">
        <f t="shared" si="16"/>
        <v>6.760063479635245</v>
      </c>
      <c r="Z29">
        <f t="shared" si="17"/>
        <v>2.6773714560774007</v>
      </c>
      <c r="AA29">
        <f t="shared" si="18"/>
        <v>-264.49266098341695</v>
      </c>
      <c r="AB29">
        <f t="shared" si="19"/>
        <v>149.5650738799981</v>
      </c>
      <c r="AC29">
        <f t="shared" si="20"/>
        <v>12.084407104513312</v>
      </c>
      <c r="AD29">
        <f t="shared" si="21"/>
        <v>128.45078691875099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52160.546486593375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340</v>
      </c>
      <c r="AQ29">
        <v>937.32230769230796</v>
      </c>
      <c r="AR29">
        <v>1466.74</v>
      </c>
      <c r="AS29">
        <f t="shared" si="27"/>
        <v>0.36094856096355998</v>
      </c>
      <c r="AT29">
        <v>0.5</v>
      </c>
      <c r="AU29">
        <f t="shared" si="28"/>
        <v>1180.1994307473392</v>
      </c>
      <c r="AV29">
        <f t="shared" si="29"/>
        <v>33.852486234709993</v>
      </c>
      <c r="AW29">
        <f t="shared" si="30"/>
        <v>212.99564308913239</v>
      </c>
      <c r="AX29">
        <f t="shared" si="31"/>
        <v>0.54242742408334133</v>
      </c>
      <c r="AY29">
        <f t="shared" si="32"/>
        <v>2.9173233622663178E-2</v>
      </c>
      <c r="AZ29">
        <f t="shared" si="33"/>
        <v>1.2240342528328128</v>
      </c>
      <c r="BA29" t="s">
        <v>341</v>
      </c>
      <c r="BB29">
        <v>671.14</v>
      </c>
      <c r="BC29">
        <f t="shared" si="34"/>
        <v>795.6</v>
      </c>
      <c r="BD29">
        <f t="shared" si="35"/>
        <v>0.6654319913369684</v>
      </c>
      <c r="BE29">
        <f t="shared" si="36"/>
        <v>0.69292997908095122</v>
      </c>
      <c r="BF29">
        <f t="shared" si="37"/>
        <v>0.70470346350044288</v>
      </c>
      <c r="BG29">
        <f t="shared" si="38"/>
        <v>0.70499404334703475</v>
      </c>
      <c r="BH29">
        <f t="shared" si="39"/>
        <v>1400.0170000000001</v>
      </c>
      <c r="BI29">
        <f t="shared" si="40"/>
        <v>1180.1994307473392</v>
      </c>
      <c r="BJ29">
        <f t="shared" si="41"/>
        <v>0.84298935709162048</v>
      </c>
      <c r="BK29">
        <f t="shared" si="42"/>
        <v>0.19597871418324103</v>
      </c>
      <c r="BL29">
        <v>6</v>
      </c>
      <c r="BM29">
        <v>0.5</v>
      </c>
      <c r="BN29" t="s">
        <v>290</v>
      </c>
      <c r="BO29">
        <v>2</v>
      </c>
      <c r="BP29">
        <v>1605823648.8499999</v>
      </c>
      <c r="BQ29">
        <v>899.65279999999996</v>
      </c>
      <c r="BR29">
        <v>958.52589999999998</v>
      </c>
      <c r="BS29">
        <v>36.587863333333303</v>
      </c>
      <c r="BT29">
        <v>27.920556666666702</v>
      </c>
      <c r="BU29">
        <v>895.82429999999999</v>
      </c>
      <c r="BV29">
        <v>36.166516666666702</v>
      </c>
      <c r="BW29">
        <v>399.99470000000002</v>
      </c>
      <c r="BX29">
        <v>102.411866666667</v>
      </c>
      <c r="BY29">
        <v>4.3848230000000002E-2</v>
      </c>
      <c r="BZ29">
        <v>38.283013333333301</v>
      </c>
      <c r="CA29">
        <v>37.349076666666697</v>
      </c>
      <c r="CB29">
        <v>999.9</v>
      </c>
      <c r="CC29">
        <v>0</v>
      </c>
      <c r="CD29">
        <v>0</v>
      </c>
      <c r="CE29">
        <v>9994.1876666666703</v>
      </c>
      <c r="CF29">
        <v>0</v>
      </c>
      <c r="CG29">
        <v>538.83586666666702</v>
      </c>
      <c r="CH29">
        <v>1400.0170000000001</v>
      </c>
      <c r="CI29">
        <v>0.89999739999999995</v>
      </c>
      <c r="CJ29">
        <v>0.10000263333333299</v>
      </c>
      <c r="CK29">
        <v>0</v>
      </c>
      <c r="CL29">
        <v>937.31740000000002</v>
      </c>
      <c r="CM29">
        <v>4.9997499999999997</v>
      </c>
      <c r="CN29">
        <v>12995.75</v>
      </c>
      <c r="CO29">
        <v>12178.19</v>
      </c>
      <c r="CP29">
        <v>48.093499999999999</v>
      </c>
      <c r="CQ29">
        <v>49.620699999999999</v>
      </c>
      <c r="CR29">
        <v>48.901866666666699</v>
      </c>
      <c r="CS29">
        <v>49.218499999999999</v>
      </c>
      <c r="CT29">
        <v>50.039266666666698</v>
      </c>
      <c r="CU29">
        <v>1255.5119999999999</v>
      </c>
      <c r="CV29">
        <v>139.505</v>
      </c>
      <c r="CW29">
        <v>0</v>
      </c>
      <c r="CX29">
        <v>111.200000047684</v>
      </c>
      <c r="CY29">
        <v>0</v>
      </c>
      <c r="CZ29">
        <v>937.32230769230796</v>
      </c>
      <c r="DA29">
        <v>8.4348034014827409</v>
      </c>
      <c r="DB29">
        <v>97.3982906103018</v>
      </c>
      <c r="DC29">
        <v>12995.942307692299</v>
      </c>
      <c r="DD29">
        <v>15</v>
      </c>
      <c r="DE29">
        <v>1605822334</v>
      </c>
      <c r="DF29" t="s">
        <v>291</v>
      </c>
      <c r="DG29">
        <v>1605822334</v>
      </c>
      <c r="DH29">
        <v>1605822317</v>
      </c>
      <c r="DI29">
        <v>5</v>
      </c>
      <c r="DJ29">
        <v>0.27400000000000002</v>
      </c>
      <c r="DK29">
        <v>3.0000000000000001E-3</v>
      </c>
      <c r="DL29">
        <v>3.8290000000000002</v>
      </c>
      <c r="DM29">
        <v>0.42099999999999999</v>
      </c>
      <c r="DN29">
        <v>1531</v>
      </c>
      <c r="DO29">
        <v>29</v>
      </c>
      <c r="DP29">
        <v>0.01</v>
      </c>
      <c r="DQ29">
        <v>7.0000000000000007E-2</v>
      </c>
      <c r="DR29">
        <v>33.856149352325197</v>
      </c>
      <c r="DS29">
        <v>9.25985534526228E-2</v>
      </c>
      <c r="DT29">
        <v>5.0649495919511997E-2</v>
      </c>
      <c r="DU29">
        <v>1</v>
      </c>
      <c r="DV29">
        <v>-58.882154838709702</v>
      </c>
      <c r="DW29">
        <v>-0.11272741935484799</v>
      </c>
      <c r="DX29">
        <v>7.0936231420902204E-2</v>
      </c>
      <c r="DY29">
        <v>1</v>
      </c>
      <c r="DZ29">
        <v>8.6696396774193598</v>
      </c>
      <c r="EA29">
        <v>-8.9207903225782897E-2</v>
      </c>
      <c r="EB29">
        <v>8.9824551151642396E-3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3.8279999999999998</v>
      </c>
      <c r="EJ29">
        <v>0.4214</v>
      </c>
      <c r="EK29">
        <v>3.8285714285714199</v>
      </c>
      <c r="EL29">
        <v>0</v>
      </c>
      <c r="EM29">
        <v>0</v>
      </c>
      <c r="EN29">
        <v>0</v>
      </c>
      <c r="EO29">
        <v>0.42135238095237398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22</v>
      </c>
      <c r="EX29">
        <v>22.3</v>
      </c>
      <c r="EY29">
        <v>2</v>
      </c>
      <c r="EZ29">
        <v>396.68299999999999</v>
      </c>
      <c r="FA29">
        <v>647.4</v>
      </c>
      <c r="FB29">
        <v>37.489400000000003</v>
      </c>
      <c r="FC29">
        <v>35.7378</v>
      </c>
      <c r="FD29">
        <v>29.998999999999999</v>
      </c>
      <c r="FE29">
        <v>35.445599999999999</v>
      </c>
      <c r="FF29">
        <v>35.349699999999999</v>
      </c>
      <c r="FG29">
        <v>44.320900000000002</v>
      </c>
      <c r="FH29">
        <v>0</v>
      </c>
      <c r="FI29">
        <v>100</v>
      </c>
      <c r="FJ29">
        <v>-999.9</v>
      </c>
      <c r="FK29">
        <v>958.58399999999995</v>
      </c>
      <c r="FL29">
        <v>36.881</v>
      </c>
      <c r="FM29">
        <v>101.038</v>
      </c>
      <c r="FN29">
        <v>100.33799999999999</v>
      </c>
    </row>
    <row r="30" spans="1:170" x14ac:dyDescent="0.25">
      <c r="A30">
        <v>14</v>
      </c>
      <c r="B30">
        <v>1605823777.0999999</v>
      </c>
      <c r="C30">
        <v>1154.0999999046301</v>
      </c>
      <c r="D30" t="s">
        <v>342</v>
      </c>
      <c r="E30" t="s">
        <v>343</v>
      </c>
      <c r="F30" t="s">
        <v>285</v>
      </c>
      <c r="G30" t="s">
        <v>286</v>
      </c>
      <c r="H30">
        <v>1605823769.0999999</v>
      </c>
      <c r="I30">
        <f t="shared" si="0"/>
        <v>5.2378703400955103E-3</v>
      </c>
      <c r="J30">
        <f t="shared" si="1"/>
        <v>37.489410655153762</v>
      </c>
      <c r="K30">
        <f t="shared" si="2"/>
        <v>1199.9693548387099</v>
      </c>
      <c r="L30">
        <f t="shared" si="3"/>
        <v>850.10292013248772</v>
      </c>
      <c r="M30">
        <f t="shared" si="4"/>
        <v>87.096436604740163</v>
      </c>
      <c r="N30">
        <f t="shared" si="5"/>
        <v>122.94164902415861</v>
      </c>
      <c r="O30">
        <f t="shared" si="6"/>
        <v>0.20233154842572371</v>
      </c>
      <c r="P30">
        <f t="shared" si="7"/>
        <v>2.9714460927006532</v>
      </c>
      <c r="Q30">
        <f t="shared" si="8"/>
        <v>0.19497744000388381</v>
      </c>
      <c r="R30">
        <f t="shared" si="9"/>
        <v>0.12249936771786415</v>
      </c>
      <c r="S30">
        <f t="shared" si="10"/>
        <v>231.29190149312672</v>
      </c>
      <c r="T30">
        <f t="shared" si="11"/>
        <v>38.031981693273309</v>
      </c>
      <c r="U30">
        <f t="shared" si="12"/>
        <v>36.990593548387103</v>
      </c>
      <c r="V30">
        <f t="shared" si="13"/>
        <v>6.3016423295152153</v>
      </c>
      <c r="W30">
        <f t="shared" si="14"/>
        <v>55.238929404340183</v>
      </c>
      <c r="X30">
        <f t="shared" si="15"/>
        <v>3.6834397516102979</v>
      </c>
      <c r="Y30">
        <f t="shared" si="16"/>
        <v>6.6681954037307714</v>
      </c>
      <c r="Z30">
        <f t="shared" si="17"/>
        <v>2.6182025779049174</v>
      </c>
      <c r="AA30">
        <f t="shared" si="18"/>
        <v>-230.99008199821199</v>
      </c>
      <c r="AB30">
        <f t="shared" si="19"/>
        <v>166.54762186420075</v>
      </c>
      <c r="AC30">
        <f t="shared" si="20"/>
        <v>13.412555272035391</v>
      </c>
      <c r="AD30">
        <f t="shared" si="21"/>
        <v>180.26199663115085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52230.187695793211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344</v>
      </c>
      <c r="AQ30">
        <v>927.26750000000004</v>
      </c>
      <c r="AR30">
        <v>1445.61</v>
      </c>
      <c r="AS30">
        <f t="shared" si="27"/>
        <v>0.3585631671059275</v>
      </c>
      <c r="AT30">
        <v>0.5</v>
      </c>
      <c r="AU30">
        <f t="shared" si="28"/>
        <v>1180.1896362311968</v>
      </c>
      <c r="AV30">
        <f t="shared" si="29"/>
        <v>37.489410655153762</v>
      </c>
      <c r="AW30">
        <f t="shared" si="30"/>
        <v>211.5862668763252</v>
      </c>
      <c r="AX30">
        <f t="shared" si="31"/>
        <v>0.54215867350115177</v>
      </c>
      <c r="AY30">
        <f t="shared" si="32"/>
        <v>3.2255119826787484E-2</v>
      </c>
      <c r="AZ30">
        <f t="shared" si="33"/>
        <v>1.2565422209309567</v>
      </c>
      <c r="BA30" t="s">
        <v>345</v>
      </c>
      <c r="BB30">
        <v>661.86</v>
      </c>
      <c r="BC30">
        <f t="shared" si="34"/>
        <v>783.74999999999989</v>
      </c>
      <c r="BD30">
        <f t="shared" si="35"/>
        <v>0.6613620414673046</v>
      </c>
      <c r="BE30">
        <f t="shared" si="36"/>
        <v>0.69858319680642411</v>
      </c>
      <c r="BF30">
        <f t="shared" si="37"/>
        <v>0.70992880117744583</v>
      </c>
      <c r="BG30">
        <f t="shared" si="38"/>
        <v>0.71329137094844897</v>
      </c>
      <c r="BH30">
        <f t="shared" si="39"/>
        <v>1400.00548387097</v>
      </c>
      <c r="BI30">
        <f t="shared" si="40"/>
        <v>1180.1896362311968</v>
      </c>
      <c r="BJ30">
        <f t="shared" si="41"/>
        <v>0.84298929527619459</v>
      </c>
      <c r="BK30">
        <f t="shared" si="42"/>
        <v>0.19597859055238906</v>
      </c>
      <c r="BL30">
        <v>6</v>
      </c>
      <c r="BM30">
        <v>0.5</v>
      </c>
      <c r="BN30" t="s">
        <v>290</v>
      </c>
      <c r="BO30">
        <v>2</v>
      </c>
      <c r="BP30">
        <v>1605823769.0999999</v>
      </c>
      <c r="BQ30">
        <v>1199.9693548387099</v>
      </c>
      <c r="BR30">
        <v>1265.6309677419399</v>
      </c>
      <c r="BS30">
        <v>35.952135483870997</v>
      </c>
      <c r="BT30">
        <v>28.377848387096801</v>
      </c>
      <c r="BU30">
        <v>1196.14032258065</v>
      </c>
      <c r="BV30">
        <v>35.5307903225806</v>
      </c>
      <c r="BW30">
        <v>400.00261290322601</v>
      </c>
      <c r="BX30">
        <v>102.411741935484</v>
      </c>
      <c r="BY30">
        <v>4.2248683870967703E-2</v>
      </c>
      <c r="BZ30">
        <v>38.030238709677398</v>
      </c>
      <c r="CA30">
        <v>36.990593548387103</v>
      </c>
      <c r="CB30">
        <v>999.9</v>
      </c>
      <c r="CC30">
        <v>0</v>
      </c>
      <c r="CD30">
        <v>0</v>
      </c>
      <c r="CE30">
        <v>9999.6393548387096</v>
      </c>
      <c r="CF30">
        <v>0</v>
      </c>
      <c r="CG30">
        <v>516.11903225806498</v>
      </c>
      <c r="CH30">
        <v>1400.00548387097</v>
      </c>
      <c r="CI30">
        <v>0.89999783870967698</v>
      </c>
      <c r="CJ30">
        <v>0.100002135483871</v>
      </c>
      <c r="CK30">
        <v>0</v>
      </c>
      <c r="CL30">
        <v>927.31719354838697</v>
      </c>
      <c r="CM30">
        <v>4.9997499999999997</v>
      </c>
      <c r="CN30">
        <v>12877.3806451613</v>
      </c>
      <c r="CO30">
        <v>12178.080645161301</v>
      </c>
      <c r="CP30">
        <v>47.441129032257997</v>
      </c>
      <c r="CQ30">
        <v>48.816129032257997</v>
      </c>
      <c r="CR30">
        <v>48.281935483871003</v>
      </c>
      <c r="CS30">
        <v>48.3241935483871</v>
      </c>
      <c r="CT30">
        <v>49.344516129032201</v>
      </c>
      <c r="CU30">
        <v>1255.50451612903</v>
      </c>
      <c r="CV30">
        <v>139.50096774193599</v>
      </c>
      <c r="CW30">
        <v>0</v>
      </c>
      <c r="CX30">
        <v>119.60000014305101</v>
      </c>
      <c r="CY30">
        <v>0</v>
      </c>
      <c r="CZ30">
        <v>927.26750000000004</v>
      </c>
      <c r="DA30">
        <v>-7.2216410303233101</v>
      </c>
      <c r="DB30">
        <v>-108.376068354331</v>
      </c>
      <c r="DC30">
        <v>12876.7</v>
      </c>
      <c r="DD30">
        <v>15</v>
      </c>
      <c r="DE30">
        <v>1605822334</v>
      </c>
      <c r="DF30" t="s">
        <v>291</v>
      </c>
      <c r="DG30">
        <v>1605822334</v>
      </c>
      <c r="DH30">
        <v>1605822317</v>
      </c>
      <c r="DI30">
        <v>5</v>
      </c>
      <c r="DJ30">
        <v>0.27400000000000002</v>
      </c>
      <c r="DK30">
        <v>3.0000000000000001E-3</v>
      </c>
      <c r="DL30">
        <v>3.8290000000000002</v>
      </c>
      <c r="DM30">
        <v>0.42099999999999999</v>
      </c>
      <c r="DN30">
        <v>1531</v>
      </c>
      <c r="DO30">
        <v>29</v>
      </c>
      <c r="DP30">
        <v>0.01</v>
      </c>
      <c r="DQ30">
        <v>7.0000000000000007E-2</v>
      </c>
      <c r="DR30">
        <v>37.494591143969501</v>
      </c>
      <c r="DS30">
        <v>-1.5871406273358399</v>
      </c>
      <c r="DT30">
        <v>0.13832801747944901</v>
      </c>
      <c r="DU30">
        <v>0</v>
      </c>
      <c r="DV30">
        <v>-65.661012903225796</v>
      </c>
      <c r="DW30">
        <v>1.5244161290325899</v>
      </c>
      <c r="DX30">
        <v>0.18147135869622899</v>
      </c>
      <c r="DY30">
        <v>0</v>
      </c>
      <c r="DZ30">
        <v>7.5742993548387103</v>
      </c>
      <c r="EA30">
        <v>0.64493322580643397</v>
      </c>
      <c r="EB30">
        <v>5.61647980061145E-2</v>
      </c>
      <c r="EC30">
        <v>0</v>
      </c>
      <c r="ED30">
        <v>0</v>
      </c>
      <c r="EE30">
        <v>3</v>
      </c>
      <c r="EF30" t="s">
        <v>346</v>
      </c>
      <c r="EG30">
        <v>100</v>
      </c>
      <c r="EH30">
        <v>100</v>
      </c>
      <c r="EI30">
        <v>3.83</v>
      </c>
      <c r="EJ30">
        <v>0.42130000000000001</v>
      </c>
      <c r="EK30">
        <v>3.8285714285714199</v>
      </c>
      <c r="EL30">
        <v>0</v>
      </c>
      <c r="EM30">
        <v>0</v>
      </c>
      <c r="EN30">
        <v>0</v>
      </c>
      <c r="EO30">
        <v>0.42135238095237398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24.1</v>
      </c>
      <c r="EX30">
        <v>24.3</v>
      </c>
      <c r="EY30">
        <v>2</v>
      </c>
      <c r="EZ30">
        <v>395.98500000000001</v>
      </c>
      <c r="FA30">
        <v>653.41499999999996</v>
      </c>
      <c r="FB30">
        <v>37.171199999999999</v>
      </c>
      <c r="FC30">
        <v>35.244500000000002</v>
      </c>
      <c r="FD30">
        <v>29.9985</v>
      </c>
      <c r="FE30">
        <v>35.048999999999999</v>
      </c>
      <c r="FF30">
        <v>34.973599999999998</v>
      </c>
      <c r="FG30">
        <v>55.251100000000001</v>
      </c>
      <c r="FH30">
        <v>0</v>
      </c>
      <c r="FI30">
        <v>100</v>
      </c>
      <c r="FJ30">
        <v>-999.9</v>
      </c>
      <c r="FK30">
        <v>1265.3900000000001</v>
      </c>
      <c r="FL30">
        <v>36.228499999999997</v>
      </c>
      <c r="FM30">
        <v>101.145</v>
      </c>
      <c r="FN30">
        <v>100.45699999999999</v>
      </c>
    </row>
    <row r="31" spans="1:170" x14ac:dyDescent="0.25">
      <c r="A31">
        <v>15</v>
      </c>
      <c r="B31">
        <v>1605823897.5999999</v>
      </c>
      <c r="C31">
        <v>1274.5999999046301</v>
      </c>
      <c r="D31" t="s">
        <v>347</v>
      </c>
      <c r="E31" t="s">
        <v>348</v>
      </c>
      <c r="F31" t="s">
        <v>285</v>
      </c>
      <c r="G31" t="s">
        <v>286</v>
      </c>
      <c r="H31">
        <v>1605823889.5999999</v>
      </c>
      <c r="I31">
        <f t="shared" si="0"/>
        <v>5.5777634419563477E-3</v>
      </c>
      <c r="J31">
        <f t="shared" si="1"/>
        <v>38.889488947695128</v>
      </c>
      <c r="K31">
        <f t="shared" si="2"/>
        <v>1399.71580645161</v>
      </c>
      <c r="L31">
        <f t="shared" si="3"/>
        <v>1024.0902008731782</v>
      </c>
      <c r="M31">
        <f t="shared" si="4"/>
        <v>104.91801230252224</v>
      </c>
      <c r="N31">
        <f t="shared" si="5"/>
        <v>143.40084503895298</v>
      </c>
      <c r="O31">
        <f t="shared" si="6"/>
        <v>0.20067627967551421</v>
      </c>
      <c r="P31">
        <f t="shared" si="7"/>
        <v>2.9716073586725371</v>
      </c>
      <c r="Q31">
        <f t="shared" si="8"/>
        <v>0.19344006906451769</v>
      </c>
      <c r="R31">
        <f t="shared" si="9"/>
        <v>0.12152844890971792</v>
      </c>
      <c r="S31">
        <f t="shared" si="10"/>
        <v>231.29417043290974</v>
      </c>
      <c r="T31">
        <f t="shared" si="11"/>
        <v>38.260669342531315</v>
      </c>
      <c r="U31">
        <f t="shared" si="12"/>
        <v>37.415206451612903</v>
      </c>
      <c r="V31">
        <f t="shared" si="13"/>
        <v>6.4491801220559033</v>
      </c>
      <c r="W31">
        <f t="shared" si="14"/>
        <v>53.672197406983237</v>
      </c>
      <c r="X31">
        <f t="shared" si="15"/>
        <v>3.6405445492125952</v>
      </c>
      <c r="Y31">
        <f t="shared" si="16"/>
        <v>6.7829243539392099</v>
      </c>
      <c r="Z31">
        <f t="shared" si="17"/>
        <v>2.8086355728433081</v>
      </c>
      <c r="AA31">
        <f t="shared" si="18"/>
        <v>-245.97936779027492</v>
      </c>
      <c r="AB31">
        <f t="shared" si="19"/>
        <v>149.03020134336097</v>
      </c>
      <c r="AC31">
        <f t="shared" si="20"/>
        <v>12.044111620499725</v>
      </c>
      <c r="AD31">
        <f t="shared" si="21"/>
        <v>146.38911560649552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52181.786766950965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928.61634615384605</v>
      </c>
      <c r="AR31">
        <v>1452.06</v>
      </c>
      <c r="AS31">
        <f t="shared" si="27"/>
        <v>0.36048348817965781</v>
      </c>
      <c r="AT31">
        <v>0.5</v>
      </c>
      <c r="AU31">
        <f t="shared" si="28"/>
        <v>1180.199855586063</v>
      </c>
      <c r="AV31">
        <f t="shared" si="29"/>
        <v>38.889488947695128</v>
      </c>
      <c r="AW31">
        <f t="shared" si="30"/>
        <v>212.7212803453962</v>
      </c>
      <c r="AX31">
        <f t="shared" si="31"/>
        <v>0.54271862044268138</v>
      </c>
      <c r="AY31">
        <f t="shared" si="32"/>
        <v>3.3441146633518888E-2</v>
      </c>
      <c r="AZ31">
        <f t="shared" si="33"/>
        <v>1.2465187388950869</v>
      </c>
      <c r="BA31" t="s">
        <v>350</v>
      </c>
      <c r="BB31">
        <v>664</v>
      </c>
      <c r="BC31">
        <f t="shared" si="34"/>
        <v>788.06</v>
      </c>
      <c r="BD31">
        <f t="shared" si="35"/>
        <v>0.66421802127522511</v>
      </c>
      <c r="BE31">
        <f t="shared" si="36"/>
        <v>0.69667600689740117</v>
      </c>
      <c r="BF31">
        <f t="shared" si="37"/>
        <v>0.71063763239406907</v>
      </c>
      <c r="BG31">
        <f t="shared" si="38"/>
        <v>0.71075858519221979</v>
      </c>
      <c r="BH31">
        <f t="shared" si="39"/>
        <v>1400.0174193548401</v>
      </c>
      <c r="BI31">
        <f t="shared" si="40"/>
        <v>1180.199855586063</v>
      </c>
      <c r="BJ31">
        <f t="shared" si="41"/>
        <v>0.84298940803888422</v>
      </c>
      <c r="BK31">
        <f t="shared" si="42"/>
        <v>0.19597881607776829</v>
      </c>
      <c r="BL31">
        <v>6</v>
      </c>
      <c r="BM31">
        <v>0.5</v>
      </c>
      <c r="BN31" t="s">
        <v>290</v>
      </c>
      <c r="BO31">
        <v>2</v>
      </c>
      <c r="BP31">
        <v>1605823889.5999999</v>
      </c>
      <c r="BQ31">
        <v>1399.71580645161</v>
      </c>
      <c r="BR31">
        <v>1469.75677419355</v>
      </c>
      <c r="BS31">
        <v>35.534851612903203</v>
      </c>
      <c r="BT31">
        <v>27.465996774193499</v>
      </c>
      <c r="BU31">
        <v>1395.8864516128999</v>
      </c>
      <c r="BV31">
        <v>35.113490322580702</v>
      </c>
      <c r="BW31">
        <v>400.02393548387101</v>
      </c>
      <c r="BX31">
        <v>102.407451612903</v>
      </c>
      <c r="BY31">
        <v>4.2520287096774197E-2</v>
      </c>
      <c r="BZ31">
        <v>38.345451612903197</v>
      </c>
      <c r="CA31">
        <v>37.415206451612903</v>
      </c>
      <c r="CB31">
        <v>999.9</v>
      </c>
      <c r="CC31">
        <v>0</v>
      </c>
      <c r="CD31">
        <v>0</v>
      </c>
      <c r="CE31">
        <v>10000.9709677419</v>
      </c>
      <c r="CF31">
        <v>0</v>
      </c>
      <c r="CG31">
        <v>567.40141935483905</v>
      </c>
      <c r="CH31">
        <v>1400.0174193548401</v>
      </c>
      <c r="CI31">
        <v>0.899996225806452</v>
      </c>
      <c r="CJ31">
        <v>0.100003696774194</v>
      </c>
      <c r="CK31">
        <v>0</v>
      </c>
      <c r="CL31">
        <v>928.66032258064502</v>
      </c>
      <c r="CM31">
        <v>4.9997499999999997</v>
      </c>
      <c r="CN31">
        <v>12907.3612903226</v>
      </c>
      <c r="CO31">
        <v>12178.1903225806</v>
      </c>
      <c r="CP31">
        <v>47.433</v>
      </c>
      <c r="CQ31">
        <v>48.808</v>
      </c>
      <c r="CR31">
        <v>48.125</v>
      </c>
      <c r="CS31">
        <v>48.417000000000002</v>
      </c>
      <c r="CT31">
        <v>49.3546774193548</v>
      </c>
      <c r="CU31">
        <v>1255.51</v>
      </c>
      <c r="CV31">
        <v>139.50741935483899</v>
      </c>
      <c r="CW31">
        <v>0</v>
      </c>
      <c r="CX31">
        <v>119.700000047684</v>
      </c>
      <c r="CY31">
        <v>0</v>
      </c>
      <c r="CZ31">
        <v>928.61634615384605</v>
      </c>
      <c r="DA31">
        <v>-1.37405127040401</v>
      </c>
      <c r="DB31">
        <v>-22.2940170600085</v>
      </c>
      <c r="DC31">
        <v>12907.2730769231</v>
      </c>
      <c r="DD31">
        <v>15</v>
      </c>
      <c r="DE31">
        <v>1605822334</v>
      </c>
      <c r="DF31" t="s">
        <v>291</v>
      </c>
      <c r="DG31">
        <v>1605822334</v>
      </c>
      <c r="DH31">
        <v>1605822317</v>
      </c>
      <c r="DI31">
        <v>5</v>
      </c>
      <c r="DJ31">
        <v>0.27400000000000002</v>
      </c>
      <c r="DK31">
        <v>3.0000000000000001E-3</v>
      </c>
      <c r="DL31">
        <v>3.8290000000000002</v>
      </c>
      <c r="DM31">
        <v>0.42099999999999999</v>
      </c>
      <c r="DN31">
        <v>1531</v>
      </c>
      <c r="DO31">
        <v>29</v>
      </c>
      <c r="DP31">
        <v>0.01</v>
      </c>
      <c r="DQ31">
        <v>7.0000000000000007E-2</v>
      </c>
      <c r="DR31">
        <v>38.9235387532378</v>
      </c>
      <c r="DS31">
        <v>-1.2662102786954501</v>
      </c>
      <c r="DT31">
        <v>0.109262953617125</v>
      </c>
      <c r="DU31">
        <v>0</v>
      </c>
      <c r="DV31">
        <v>-70.067922580645202</v>
      </c>
      <c r="DW31">
        <v>1.9566193548388</v>
      </c>
      <c r="DX31">
        <v>0.169013829763735</v>
      </c>
      <c r="DY31">
        <v>0</v>
      </c>
      <c r="DZ31">
        <v>8.0688354838709699</v>
      </c>
      <c r="EA31">
        <v>1.5627096774188599E-2</v>
      </c>
      <c r="EB31">
        <v>1.9255260508028E-3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3.83</v>
      </c>
      <c r="EJ31">
        <v>0.42130000000000001</v>
      </c>
      <c r="EK31">
        <v>3.8285714285714199</v>
      </c>
      <c r="EL31">
        <v>0</v>
      </c>
      <c r="EM31">
        <v>0</v>
      </c>
      <c r="EN31">
        <v>0</v>
      </c>
      <c r="EO31">
        <v>0.42135238095237398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26.1</v>
      </c>
      <c r="EX31">
        <v>26.3</v>
      </c>
      <c r="EY31">
        <v>2</v>
      </c>
      <c r="EZ31">
        <v>395.95</v>
      </c>
      <c r="FA31">
        <v>653.70299999999997</v>
      </c>
      <c r="FB31">
        <v>37.2209</v>
      </c>
      <c r="FC31">
        <v>34.9681</v>
      </c>
      <c r="FD31">
        <v>30.0002</v>
      </c>
      <c r="FE31">
        <v>34.805799999999998</v>
      </c>
      <c r="FF31">
        <v>34.760300000000001</v>
      </c>
      <c r="FG31">
        <v>62.198</v>
      </c>
      <c r="FH31">
        <v>0</v>
      </c>
      <c r="FI31">
        <v>100</v>
      </c>
      <c r="FJ31">
        <v>-999.9</v>
      </c>
      <c r="FK31">
        <v>1469.59</v>
      </c>
      <c r="FL31">
        <v>35.817100000000003</v>
      </c>
      <c r="FM31">
        <v>101.176</v>
      </c>
      <c r="FN31">
        <v>100.48699999999999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2020-11-19T14:13:08Z</dcterms:created>
  <dcterms:modified xsi:type="dcterms:W3CDTF">2021-05-04T23:01:41Z</dcterms:modified>
</cp:coreProperties>
</file>