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EFD976A-2126-4EBA-BF94-9047754B434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S31" i="1" s="1"/>
  <c r="BG31" i="1"/>
  <c r="BF31" i="1"/>
  <c r="BE31" i="1"/>
  <c r="BD31" i="1"/>
  <c r="BC31" i="1"/>
  <c r="AZ31" i="1"/>
  <c r="AX31" i="1"/>
  <c r="AU31" i="1"/>
  <c r="AS31" i="1"/>
  <c r="AW31" i="1" s="1"/>
  <c r="AM31" i="1"/>
  <c r="AN31" i="1" s="1"/>
  <c r="AI31" i="1"/>
  <c r="AG31" i="1"/>
  <c r="Y31" i="1"/>
  <c r="X31" i="1"/>
  <c r="W31" i="1"/>
  <c r="P31" i="1"/>
  <c r="N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 s="1"/>
  <c r="Y30" i="1"/>
  <c r="X30" i="1"/>
  <c r="W30" i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N29" i="1"/>
  <c r="AM29" i="1"/>
  <c r="AI29" i="1"/>
  <c r="AG29" i="1"/>
  <c r="I29" i="1" s="1"/>
  <c r="AA29" i="1"/>
  <c r="Y29" i="1"/>
  <c r="X29" i="1"/>
  <c r="W29" i="1"/>
  <c r="P29" i="1"/>
  <c r="N29" i="1"/>
  <c r="K29" i="1"/>
  <c r="J29" i="1"/>
  <c r="AV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W28" i="1" s="1"/>
  <c r="AS28" i="1"/>
  <c r="AM28" i="1"/>
  <c r="AN28" i="1" s="1"/>
  <c r="AI28" i="1"/>
  <c r="AG28" i="1"/>
  <c r="Y28" i="1"/>
  <c r="X28" i="1"/>
  <c r="W28" i="1" s="1"/>
  <c r="P28" i="1"/>
  <c r="N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N27" i="1" s="1"/>
  <c r="Y27" i="1"/>
  <c r="X27" i="1"/>
  <c r="P27" i="1"/>
  <c r="I27" i="1"/>
  <c r="BK26" i="1"/>
  <c r="S26" i="1" s="1"/>
  <c r="BJ26" i="1"/>
  <c r="BH26" i="1"/>
  <c r="BI26" i="1" s="1"/>
  <c r="BG26" i="1"/>
  <c r="BF26" i="1"/>
  <c r="BE26" i="1"/>
  <c r="BD26" i="1"/>
  <c r="BC26" i="1"/>
  <c r="AX26" i="1" s="1"/>
  <c r="AZ26" i="1"/>
  <c r="AU26" i="1"/>
  <c r="AW26" i="1" s="1"/>
  <c r="AS26" i="1"/>
  <c r="AN26" i="1"/>
  <c r="AM26" i="1"/>
  <c r="AI26" i="1"/>
  <c r="AG26" i="1"/>
  <c r="Y26" i="1"/>
  <c r="X26" i="1"/>
  <c r="W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V25" i="1"/>
  <c r="AS25" i="1"/>
  <c r="AM25" i="1"/>
  <c r="AN25" i="1" s="1"/>
  <c r="AI25" i="1"/>
  <c r="AH25" i="1"/>
  <c r="AG25" i="1"/>
  <c r="K25" i="1" s="1"/>
  <c r="Y25" i="1"/>
  <c r="X25" i="1"/>
  <c r="W25" i="1" s="1"/>
  <c r="P25" i="1"/>
  <c r="N25" i="1"/>
  <c r="J25" i="1"/>
  <c r="I25" i="1"/>
  <c r="AA25" i="1" s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N24" i="1"/>
  <c r="AM24" i="1"/>
  <c r="AI24" i="1"/>
  <c r="AG24" i="1" s="1"/>
  <c r="I24" i="1" s="1"/>
  <c r="Y24" i="1"/>
  <c r="W24" i="1" s="1"/>
  <c r="X24" i="1"/>
  <c r="P24" i="1"/>
  <c r="K24" i="1"/>
  <c r="J24" i="1"/>
  <c r="AV24" i="1" s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U23" i="1"/>
  <c r="AS23" i="1"/>
  <c r="AW23" i="1" s="1"/>
  <c r="AN23" i="1"/>
  <c r="AM23" i="1"/>
  <c r="AI23" i="1"/>
  <c r="AG23" i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H22" i="1"/>
  <c r="AG22" i="1"/>
  <c r="N22" i="1" s="1"/>
  <c r="AA22" i="1"/>
  <c r="Y22" i="1"/>
  <c r="X22" i="1"/>
  <c r="W22" i="1"/>
  <c r="P22" i="1"/>
  <c r="K22" i="1"/>
  <c r="I22" i="1"/>
  <c r="BK21" i="1"/>
  <c r="BJ21" i="1"/>
  <c r="BI21" i="1" s="1"/>
  <c r="AU21" i="1" s="1"/>
  <c r="BH21" i="1"/>
  <c r="BG21" i="1"/>
  <c r="BF21" i="1"/>
  <c r="BE21" i="1"/>
  <c r="BD21" i="1"/>
  <c r="BC21" i="1"/>
  <c r="AX21" i="1" s="1"/>
  <c r="AZ21" i="1"/>
  <c r="AV21" i="1"/>
  <c r="AS21" i="1"/>
  <c r="AN21" i="1"/>
  <c r="AM21" i="1"/>
  <c r="AI21" i="1"/>
  <c r="AG21" i="1"/>
  <c r="I21" i="1" s="1"/>
  <c r="AA21" i="1"/>
  <c r="Y21" i="1"/>
  <c r="X21" i="1"/>
  <c r="W21" i="1"/>
  <c r="S21" i="1"/>
  <c r="P21" i="1"/>
  <c r="N21" i="1"/>
  <c r="K21" i="1"/>
  <c r="J21" i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U20" i="1"/>
  <c r="AW20" i="1" s="1"/>
  <c r="AS20" i="1"/>
  <c r="AM20" i="1"/>
  <c r="AN20" i="1" s="1"/>
  <c r="AI20" i="1"/>
  <c r="AG20" i="1" s="1"/>
  <c r="Y20" i="1"/>
  <c r="X20" i="1"/>
  <c r="W20" i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N19" i="1" s="1"/>
  <c r="Y19" i="1"/>
  <c r="X19" i="1"/>
  <c r="W19" i="1" s="1"/>
  <c r="P19" i="1"/>
  <c r="BK18" i="1"/>
  <c r="BJ18" i="1"/>
  <c r="BH18" i="1"/>
  <c r="BI18" i="1" s="1"/>
  <c r="AU18" i="1" s="1"/>
  <c r="AW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N18" i="1" s="1"/>
  <c r="Y18" i="1"/>
  <c r="X18" i="1"/>
  <c r="W18" i="1"/>
  <c r="P18" i="1"/>
  <c r="BK17" i="1"/>
  <c r="BJ17" i="1"/>
  <c r="BI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 s="1"/>
  <c r="P17" i="1"/>
  <c r="J17" i="1"/>
  <c r="AV17" i="1" s="1"/>
  <c r="I17" i="1"/>
  <c r="AA17" i="1" s="1"/>
  <c r="AU30" i="1" l="1"/>
  <c r="AW30" i="1" s="1"/>
  <c r="S30" i="1"/>
  <c r="AA24" i="1"/>
  <c r="AY25" i="1"/>
  <c r="AU25" i="1"/>
  <c r="AW25" i="1" s="1"/>
  <c r="S25" i="1"/>
  <c r="AU22" i="1"/>
  <c r="AW22" i="1" s="1"/>
  <c r="S22" i="1"/>
  <c r="K20" i="1"/>
  <c r="J20" i="1"/>
  <c r="AV20" i="1" s="1"/>
  <c r="AY20" i="1" s="1"/>
  <c r="AH20" i="1"/>
  <c r="N20" i="1"/>
  <c r="I20" i="1"/>
  <c r="AU19" i="1"/>
  <c r="S19" i="1"/>
  <c r="S24" i="1"/>
  <c r="AU24" i="1"/>
  <c r="AY24" i="1" s="1"/>
  <c r="AU27" i="1"/>
  <c r="S27" i="1"/>
  <c r="N30" i="1"/>
  <c r="K30" i="1"/>
  <c r="J30" i="1"/>
  <c r="AV30" i="1" s="1"/>
  <c r="AY30" i="1" s="1"/>
  <c r="I30" i="1"/>
  <c r="AH30" i="1"/>
  <c r="K18" i="1"/>
  <c r="AH19" i="1"/>
  <c r="J26" i="1"/>
  <c r="AV26" i="1" s="1"/>
  <c r="AY26" i="1" s="1"/>
  <c r="I26" i="1"/>
  <c r="AH26" i="1"/>
  <c r="AW21" i="1"/>
  <c r="N17" i="1"/>
  <c r="I19" i="1"/>
  <c r="T21" i="1"/>
  <c r="U21" i="1" s="1"/>
  <c r="T23" i="1"/>
  <c r="U23" i="1" s="1"/>
  <c r="AW24" i="1"/>
  <c r="N26" i="1"/>
  <c r="J27" i="1"/>
  <c r="AV27" i="1" s="1"/>
  <c r="W27" i="1"/>
  <c r="T28" i="1"/>
  <c r="U28" i="1" s="1"/>
  <c r="BI29" i="1"/>
  <c r="J19" i="1"/>
  <c r="AV19" i="1" s="1"/>
  <c r="AY19" i="1" s="1"/>
  <c r="AY21" i="1"/>
  <c r="K23" i="1"/>
  <c r="I23" i="1"/>
  <c r="J23" i="1"/>
  <c r="AV23" i="1" s="1"/>
  <c r="AY23" i="1" s="1"/>
  <c r="K27" i="1"/>
  <c r="AW27" i="1"/>
  <c r="AB28" i="1"/>
  <c r="J28" i="1"/>
  <c r="AV28" i="1" s="1"/>
  <c r="AY28" i="1" s="1"/>
  <c r="I28" i="1"/>
  <c r="K28" i="1"/>
  <c r="J18" i="1"/>
  <c r="AV18" i="1" s="1"/>
  <c r="AY18" i="1" s="1"/>
  <c r="I18" i="1"/>
  <c r="AH18" i="1"/>
  <c r="K19" i="1"/>
  <c r="AW19" i="1"/>
  <c r="AH23" i="1"/>
  <c r="AH28" i="1"/>
  <c r="AU17" i="1"/>
  <c r="AW17" i="1" s="1"/>
  <c r="S17" i="1"/>
  <c r="AA27" i="1"/>
  <c r="AH17" i="1"/>
  <c r="S18" i="1"/>
  <c r="J22" i="1"/>
  <c r="AV22" i="1" s="1"/>
  <c r="AY22" i="1" s="1"/>
  <c r="T20" i="1"/>
  <c r="U20" i="1" s="1"/>
  <c r="AB20" i="1" s="1"/>
  <c r="N23" i="1"/>
  <c r="AH24" i="1"/>
  <c r="N24" i="1"/>
  <c r="K26" i="1"/>
  <c r="AH27" i="1"/>
  <c r="K31" i="1"/>
  <c r="J31" i="1"/>
  <c r="AV31" i="1" s="1"/>
  <c r="AY31" i="1" s="1"/>
  <c r="I31" i="1"/>
  <c r="T31" i="1" s="1"/>
  <c r="U31" i="1" s="1"/>
  <c r="AH31" i="1"/>
  <c r="AH21" i="1"/>
  <c r="AH29" i="1"/>
  <c r="AC31" i="1" l="1"/>
  <c r="AB31" i="1"/>
  <c r="V31" i="1"/>
  <c r="Z31" i="1" s="1"/>
  <c r="T17" i="1"/>
  <c r="U17" i="1" s="1"/>
  <c r="AA26" i="1"/>
  <c r="AA20" i="1"/>
  <c r="Q20" i="1"/>
  <c r="O20" i="1" s="1"/>
  <c r="R20" i="1" s="1"/>
  <c r="L20" i="1" s="1"/>
  <c r="M20" i="1" s="1"/>
  <c r="S29" i="1"/>
  <c r="AU29" i="1"/>
  <c r="V21" i="1"/>
  <c r="Z21" i="1" s="1"/>
  <c r="AC21" i="1"/>
  <c r="AB21" i="1"/>
  <c r="AY17" i="1"/>
  <c r="T18" i="1"/>
  <c r="U18" i="1" s="1"/>
  <c r="AA18" i="1"/>
  <c r="AA19" i="1"/>
  <c r="T26" i="1"/>
  <c r="U26" i="1" s="1"/>
  <c r="AC23" i="1"/>
  <c r="AD23" i="1" s="1"/>
  <c r="V23" i="1"/>
  <c r="Z23" i="1" s="1"/>
  <c r="V28" i="1"/>
  <c r="Z28" i="1" s="1"/>
  <c r="AC28" i="1"/>
  <c r="T24" i="1"/>
  <c r="U24" i="1" s="1"/>
  <c r="AB23" i="1"/>
  <c r="AA23" i="1"/>
  <c r="Q23" i="1"/>
  <c r="O23" i="1" s="1"/>
  <c r="R23" i="1" s="1"/>
  <c r="L23" i="1" s="1"/>
  <c r="M23" i="1" s="1"/>
  <c r="AA30" i="1"/>
  <c r="Q30" i="1"/>
  <c r="O30" i="1" s="1"/>
  <c r="R30" i="1" s="1"/>
  <c r="L30" i="1" s="1"/>
  <c r="M30" i="1" s="1"/>
  <c r="T25" i="1"/>
  <c r="U25" i="1" s="1"/>
  <c r="T30" i="1"/>
  <c r="U30" i="1" s="1"/>
  <c r="T27" i="1"/>
  <c r="U27" i="1" s="1"/>
  <c r="AA28" i="1"/>
  <c r="Q28" i="1"/>
  <c r="O28" i="1" s="1"/>
  <c r="R28" i="1" s="1"/>
  <c r="L28" i="1" s="1"/>
  <c r="M28" i="1" s="1"/>
  <c r="AY27" i="1"/>
  <c r="T19" i="1"/>
  <c r="U19" i="1" s="1"/>
  <c r="T22" i="1"/>
  <c r="U22" i="1" s="1"/>
  <c r="AA31" i="1"/>
  <c r="Q31" i="1"/>
  <c r="O31" i="1" s="1"/>
  <c r="R31" i="1" s="1"/>
  <c r="L31" i="1" s="1"/>
  <c r="M31" i="1" s="1"/>
  <c r="AC20" i="1"/>
  <c r="AD20" i="1" s="1"/>
  <c r="V20" i="1"/>
  <c r="Z20" i="1" s="1"/>
  <c r="Q21" i="1"/>
  <c r="O21" i="1" s="1"/>
  <c r="R21" i="1" s="1"/>
  <c r="L21" i="1" s="1"/>
  <c r="M21" i="1" s="1"/>
  <c r="AC18" i="1" l="1"/>
  <c r="AD18" i="1" s="1"/>
  <c r="AB18" i="1"/>
  <c r="V18" i="1"/>
  <c r="Z18" i="1" s="1"/>
  <c r="V22" i="1"/>
  <c r="Z22" i="1" s="1"/>
  <c r="AC22" i="1"/>
  <c r="Q22" i="1"/>
  <c r="O22" i="1" s="1"/>
  <c r="R22" i="1" s="1"/>
  <c r="L22" i="1" s="1"/>
  <c r="M22" i="1" s="1"/>
  <c r="AB22" i="1"/>
  <c r="AC26" i="1"/>
  <c r="AD26" i="1" s="1"/>
  <c r="AB26" i="1"/>
  <c r="V26" i="1"/>
  <c r="Z26" i="1" s="1"/>
  <c r="Q26" i="1"/>
  <c r="O26" i="1" s="1"/>
  <c r="R26" i="1" s="1"/>
  <c r="L26" i="1" s="1"/>
  <c r="M26" i="1" s="1"/>
  <c r="AC27" i="1"/>
  <c r="V27" i="1"/>
  <c r="Z27" i="1" s="1"/>
  <c r="Q27" i="1"/>
  <c r="O27" i="1" s="1"/>
  <c r="R27" i="1" s="1"/>
  <c r="L27" i="1" s="1"/>
  <c r="M27" i="1" s="1"/>
  <c r="AB27" i="1"/>
  <c r="V30" i="1"/>
  <c r="Z30" i="1" s="1"/>
  <c r="AC30" i="1"/>
  <c r="AD30" i="1" s="1"/>
  <c r="AB30" i="1"/>
  <c r="AD21" i="1"/>
  <c r="AC19" i="1"/>
  <c r="V19" i="1"/>
  <c r="Z19" i="1" s="1"/>
  <c r="AB19" i="1"/>
  <c r="V24" i="1"/>
  <c r="Z24" i="1" s="1"/>
  <c r="AC24" i="1"/>
  <c r="AD24" i="1" s="1"/>
  <c r="AB24" i="1"/>
  <c r="Q24" i="1"/>
  <c r="O24" i="1" s="1"/>
  <c r="R24" i="1" s="1"/>
  <c r="L24" i="1" s="1"/>
  <c r="M24" i="1" s="1"/>
  <c r="Q19" i="1"/>
  <c r="O19" i="1" s="1"/>
  <c r="R19" i="1" s="1"/>
  <c r="L19" i="1" s="1"/>
  <c r="M19" i="1" s="1"/>
  <c r="AC17" i="1"/>
  <c r="V17" i="1"/>
  <c r="Z17" i="1" s="1"/>
  <c r="Q17" i="1"/>
  <c r="O17" i="1" s="1"/>
  <c r="R17" i="1" s="1"/>
  <c r="L17" i="1" s="1"/>
  <c r="M17" i="1" s="1"/>
  <c r="AB17" i="1"/>
  <c r="AY29" i="1"/>
  <c r="AW29" i="1"/>
  <c r="AC25" i="1"/>
  <c r="AD25" i="1" s="1"/>
  <c r="V25" i="1"/>
  <c r="Z25" i="1" s="1"/>
  <c r="Q25" i="1"/>
  <c r="O25" i="1" s="1"/>
  <c r="R25" i="1" s="1"/>
  <c r="L25" i="1" s="1"/>
  <c r="M25" i="1" s="1"/>
  <c r="AB25" i="1"/>
  <c r="AD28" i="1"/>
  <c r="Q18" i="1"/>
  <c r="O18" i="1" s="1"/>
  <c r="R18" i="1" s="1"/>
  <c r="L18" i="1" s="1"/>
  <c r="M18" i="1" s="1"/>
  <c r="T29" i="1"/>
  <c r="U29" i="1" s="1"/>
  <c r="AD31" i="1"/>
  <c r="AD22" i="1" l="1"/>
  <c r="AD17" i="1"/>
  <c r="AD19" i="1"/>
  <c r="AD27" i="1"/>
  <c r="V29" i="1"/>
  <c r="Z29" i="1" s="1"/>
  <c r="AC29" i="1"/>
  <c r="AB29" i="1"/>
  <c r="Q29" i="1"/>
  <c r="O29" i="1" s="1"/>
  <c r="R29" i="1" s="1"/>
  <c r="L29" i="1" s="1"/>
  <c r="M29" i="1" s="1"/>
  <c r="AD29" i="1" l="1"/>
</calcChain>
</file>

<file path=xl/sharedStrings.xml><?xml version="1.0" encoding="utf-8"?>
<sst xmlns="http://schemas.openxmlformats.org/spreadsheetml/2006/main" count="693" uniqueCount="352">
  <si>
    <t>File opened</t>
  </si>
  <si>
    <t>2020-11-19 14:54:53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</si>
  <si>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</si>
  <si>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</si>
  <si>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</si>
  <si>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</si>
  <si>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</si>
  <si>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</si>
  <si>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</si>
  <si>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</si>
  <si>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</si>
  <si>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</si>
  <si>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</si>
  <si>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</si>
  <si>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</si>
  <si>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</si>
  <si>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</si>
  <si>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</si>
  <si>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</si>
  <si>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</si>
  <si>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</si>
  <si>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</si>
  <si>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</si>
  <si>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14:54:53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</si>
  <si>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</si>
  <si>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</si>
  <si>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</si>
  <si>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</si>
  <si>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</si>
  <si>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</si>
  <si>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</si>
  <si>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</si>
  <si>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</si>
  <si>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</si>
  <si>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</si>
  <si>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</si>
  <si>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</si>
  <si>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</si>
  <si>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</si>
  <si>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</si>
  <si>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</si>
  <si>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</si>
  <si>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</si>
  <si>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</si>
  <si>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</si>
  <si>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</si>
  <si>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</si>
  <si>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</si>
  <si>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</si>
  <si>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</si>
  <si>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</si>
  <si>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</si>
  <si>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</si>
  <si>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</si>
  <si>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</si>
  <si>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</si>
  <si>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</si>
  <si>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</si>
  <si>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</si>
  <si>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</si>
  <si>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</si>
  <si>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</si>
  <si>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</si>
  <si>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</si>
  <si>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</si>
  <si>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</si>
  <si>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</si>
  <si>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</si>
  <si>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</si>
  <si>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</si>
  <si>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</si>
  <si>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</si>
  <si>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</si>
  <si>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</si>
  <si>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</si>
  <si>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</si>
  <si>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</si>
  <si>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</si>
  <si>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</si>
  <si>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</si>
  <si>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</si>
  <si>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</si>
  <si>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</si>
  <si>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</si>
  <si>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</si>
  <si>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</si>
  <si>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</si>
  <si>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</si>
  <si>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</si>
  <si>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</si>
  <si>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</si>
  <si>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</si>
  <si>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</si>
  <si>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</si>
  <si>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</si>
  <si>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</si>
  <si>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</si>
  <si>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</si>
  <si>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</si>
  <si>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</si>
  <si>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</si>
  <si>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</si>
  <si>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</si>
  <si>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</si>
  <si>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</si>
  <si>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</si>
  <si>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</si>
  <si>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</si>
  <si>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</si>
  <si>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</si>
  <si>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</si>
  <si>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</si>
  <si>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</si>
  <si>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</si>
  <si>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</si>
  <si>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</si>
  <si>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</si>
  <si>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</si>
  <si>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</si>
  <si>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</si>
  <si>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</si>
  <si>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</si>
  <si>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</si>
  <si>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</si>
  <si>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</si>
  <si>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</si>
  <si>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</si>
  <si>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</si>
  <si>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</si>
  <si>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</si>
  <si>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</si>
  <si>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</si>
  <si>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</si>
  <si>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</si>
  <si>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</si>
  <si>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</si>
  <si>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</si>
  <si>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</si>
  <si>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</si>
  <si>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</si>
  <si>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</si>
  <si>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</si>
  <si>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</si>
  <si>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</si>
  <si>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</si>
  <si>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</si>
  <si>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</si>
  <si>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</si>
  <si>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</si>
  <si>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</si>
  <si>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</si>
  <si>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</si>
  <si>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</si>
  <si>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</si>
  <si>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</si>
  <si>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</si>
  <si>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</si>
  <si>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</si>
  <si>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</si>
  <si>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</si>
  <si>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</si>
  <si>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</si>
  <si>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</si>
  <si>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</si>
  <si>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</si>
  <si>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</si>
  <si>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</si>
  <si>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</si>
  <si>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</si>
  <si>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</si>
  <si>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</si>
  <si>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</si>
  <si>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</si>
  <si>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</si>
  <si>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</si>
  <si>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</si>
  <si>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</si>
  <si>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</si>
  <si>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</si>
  <si>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</si>
  <si>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</si>
  <si>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</si>
  <si>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</si>
  <si>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</si>
  <si>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</si>
  <si>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</si>
  <si>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</si>
  <si>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</si>
  <si>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</si>
  <si>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</si>
  <si>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</si>
  <si>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</si>
  <si>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</si>
  <si>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</si>
  <si>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</si>
  <si>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</si>
  <si>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</si>
  <si>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</si>
  <si>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</si>
  <si>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</si>
  <si>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</si>
  <si>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</si>
  <si>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</si>
  <si>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</si>
  <si>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</si>
  <si>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</si>
  <si>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</si>
  <si>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</si>
  <si>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</si>
  <si>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</si>
  <si>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</si>
  <si>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</si>
  <si>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</si>
  <si>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</si>
  <si>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</si>
  <si>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</si>
  <si>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</si>
  <si>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</si>
  <si>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</si>
  <si>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</si>
  <si>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</si>
  <si>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</si>
  <si>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</si>
  <si>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</si>
  <si>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</si>
  <si>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</si>
  <si>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</si>
  <si>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</si>
  <si>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</si>
  <si>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</si>
  <si>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</si>
  <si>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</si>
  <si>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</si>
  <si>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</si>
  <si>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</si>
  <si>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</si>
  <si>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</si>
  <si>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</si>
  <si>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</si>
  <si>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</si>
  <si>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</si>
  <si>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</si>
  <si>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</si>
  <si>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</si>
  <si>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</si>
  <si>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</si>
  <si>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</si>
  <si>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</si>
  <si>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</si>
  <si>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</si>
  <si>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</si>
  <si>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</si>
  <si>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</si>
  <si>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</si>
  <si>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</si>
  <si>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</si>
  <si>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</si>
  <si>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</si>
  <si>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</si>
  <si>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</si>
  <si>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</si>
  <si>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</si>
  <si>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</si>
  <si>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</si>
  <si>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</si>
  <si>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</si>
  <si>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</si>
  <si>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</si>
  <si>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</si>
  <si>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</si>
  <si>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</si>
  <si>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</si>
  <si>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</si>
  <si>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</si>
  <si>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</si>
  <si>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</si>
  <si>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</si>
  <si>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</si>
  <si>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</si>
  <si>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</si>
  <si>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</si>
  <si>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</si>
  <si>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</si>
  <si>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15:04:32</t>
  </si>
  <si>
    <t>15:04:32</t>
  </si>
  <si>
    <t>1149</t>
  </si>
  <si>
    <t>_1</t>
  </si>
  <si>
    <t>RECT-4143-20200907-06_33_50</t>
  </si>
  <si>
    <t>RECT-5505-20201119-15_04_37</t>
  </si>
  <si>
    <t>DARK-5506-20201119-15_04_39</t>
  </si>
  <si>
    <t>0: Broadleaf</t>
  </si>
  <si>
    <t>14:55:37</t>
  </si>
  <si>
    <t>1/3</t>
  </si>
  <si>
    <t>20201119 15:06:33</t>
  </si>
  <si>
    <t>15:06:33</t>
  </si>
  <si>
    <t>RECT-5507-20201119-15_06_37</t>
  </si>
  <si>
    <t>DARK-5508-20201119-15_06_39</t>
  </si>
  <si>
    <t>2/3</t>
  </si>
  <si>
    <t>20201119 15:08:04</t>
  </si>
  <si>
    <t>15:08:04</t>
  </si>
  <si>
    <t>RECT-5509-20201119-15_08_08</t>
  </si>
  <si>
    <t>DARK-5510-20201119-15_08_10</t>
  </si>
  <si>
    <t>3/3</t>
  </si>
  <si>
    <t>20201119 15:09:22</t>
  </si>
  <si>
    <t>15:09:22</t>
  </si>
  <si>
    <t>RECT-5511-20201119-15_09_26</t>
  </si>
  <si>
    <t>DARK-5512-20201119-15_09_28</t>
  </si>
  <si>
    <t>20201119 15:10:46</t>
  </si>
  <si>
    <t>15:10:46</t>
  </si>
  <si>
    <t>RECT-5513-20201119-15_10_50</t>
  </si>
  <si>
    <t>DARK-5514-20201119-15_10_52</t>
  </si>
  <si>
    <t>20201119 15:12:07</t>
  </si>
  <si>
    <t>15:12:07</t>
  </si>
  <si>
    <t>RECT-5515-20201119-15_12_11</t>
  </si>
  <si>
    <t>DARK-5516-20201119-15_12_13</t>
  </si>
  <si>
    <t>20201119 15:13:28</t>
  </si>
  <si>
    <t>15:13:28</t>
  </si>
  <si>
    <t>RECT-5517-20201119-15_13_32</t>
  </si>
  <si>
    <t>DARK-5518-20201119-15_13_34</t>
  </si>
  <si>
    <t>20201119 15:14:59</t>
  </si>
  <si>
    <t>15:14:59</t>
  </si>
  <si>
    <t>RECT-5519-20201119-15_15_03</t>
  </si>
  <si>
    <t>DARK-5520-20201119-15_15_05</t>
  </si>
  <si>
    <t>20201119 15:16:49</t>
  </si>
  <si>
    <t>15:16:49</t>
  </si>
  <si>
    <t>RECT-5521-20201119-15_16_53</t>
  </si>
  <si>
    <t>DARK-5522-20201119-15_16_55</t>
  </si>
  <si>
    <t>20201119 15:18:49</t>
  </si>
  <si>
    <t>15:18:49</t>
  </si>
  <si>
    <t>RECT-5523-20201119-15_18_54</t>
  </si>
  <si>
    <t>DARK-5524-20201119-15_18_56</t>
  </si>
  <si>
    <t>20201119 15:20:50</t>
  </si>
  <si>
    <t>15:20:50</t>
  </si>
  <si>
    <t>RECT-5525-20201119-15_20_54</t>
  </si>
  <si>
    <t>DARK-5526-20201119-15_20_56</t>
  </si>
  <si>
    <t>0/3</t>
  </si>
  <si>
    <t>20201119 15:22:51</t>
  </si>
  <si>
    <t>15:22:51</t>
  </si>
  <si>
    <t>RECT-5527-20201119-15_22_55</t>
  </si>
  <si>
    <t>DARK-5528-20201119-15_22_57</t>
  </si>
  <si>
    <t>20201119 15:24:51</t>
  </si>
  <si>
    <t>15:24:51</t>
  </si>
  <si>
    <t>RECT-5529-20201119-15_24_56</t>
  </si>
  <si>
    <t>DARK-5530-20201119-15_24_58</t>
  </si>
  <si>
    <t>20201119 15:26:52</t>
  </si>
  <si>
    <t>15:26:52</t>
  </si>
  <si>
    <t>RECT-5531-20201119-15_26_56</t>
  </si>
  <si>
    <t>DARK-5532-20201119-15_26_58</t>
  </si>
  <si>
    <t>20201119 15:28:52</t>
  </si>
  <si>
    <t>15:28:52</t>
  </si>
  <si>
    <t>RECT-5533-20201119-15_28_57</t>
  </si>
  <si>
    <t>DARK-5534-20201119-15_28_59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</si>
</sst>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1605827072.5999999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1605827064.8499999</v>
      </c>
      <c r="I17">
        <f t="shared" ref="I17:I31" si="0">BW17*AG17*(BS17-BT17)/(100*BL17*(1000-AG17*BS17))</f>
        <v>5.2006210823413446E-3</v>
      </c>
      <c r="J17">
        <f t="shared" ref="J17:J31" si="1">BW17*AG17*(BR17-BQ17*(1000-AG17*BT17)/(1000-AG17*BS17))/(100*BL17)</f>
        <v>11.970263080751849</v>
      </c>
      <c r="K17">
        <f t="shared" ref="K17:K31" si="2">BQ17 - IF(AG17&gt;1, J17*BL17*100/(AI17*CE17), 0)</f>
        <v>401.63456666666701</v>
      </c>
      <c r="L17">
        <f t="shared" ref="L17:L31" si="3">((R17-I17/2)*K17-J17)/(R17+I17/2)</f>
        <v>281.96798013432186</v>
      </c>
      <c r="M17">
        <f t="shared" ref="M17:M31" si="4">L17*(BX17+BY17)/1000</f>
        <v>28.879656123557943</v>
      </c>
      <c r="N17">
        <f t="shared" ref="N17:N31" si="5">(BQ17 - IF(AG17&gt;1, J17*BL17*100/(AI17*CE17), 0))*(BX17+BY17)/1000</f>
        <v>41.136118246979926</v>
      </c>
      <c r="O17">
        <f t="shared" ref="O17:O31" si="6">2/((1/Q17-1/P17)+SIGN(Q17)*SQRT((1/Q17-1/P17)*(1/Q17-1/P17) + 4*BM17/((BM17+1)*(BM17+1))*(2*1/Q17*1/P17-1/P17*1/P17)))</f>
        <v>0.18937602308308002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2.9707908826322442</v>
      </c>
      <c r="Q17">
        <f t="shared" ref="Q17:Q31" si="8">I17*(1000-(1000*0.61365*EXP(17.502*U17/(240.97+U17))/(BX17+BY17)+BS17)/2)/(1000*0.61365*EXP(17.502*U17/(240.97+U17))/(BX17+BY17)-BS17)</f>
        <v>0.18291600208643777</v>
      </c>
      <c r="R17">
        <f t="shared" ref="R17:R31" si="9">1/((BM17+1)/(O17/1.6)+1/(P17/1.37)) + BM17/((BM17+1)/(O17/1.6) + BM17/(P17/1.37))</f>
        <v>0.11488455037909534</v>
      </c>
      <c r="S17">
        <f t="shared" ref="S17:S31" si="10">(BI17*BK17)</f>
        <v>231.29434531939569</v>
      </c>
      <c r="T17">
        <f t="shared" ref="T17:T31" si="11">(BZ17+(S17+2*0.95*0.0000000567*(((BZ17+$B$7)+273)^4-(BZ17+273)^4)-44100*I17)/(1.84*29.3*P17+8*0.95*0.0000000567*(BZ17+273)^3))</f>
        <v>36.966827847924051</v>
      </c>
      <c r="U17">
        <f t="shared" ref="U17:U31" si="12">($C$7*CA17+$D$7*CB17+$E$7*T17)</f>
        <v>36.278986666666697</v>
      </c>
      <c r="V17">
        <f t="shared" ref="V17:V31" si="13">0.61365*EXP(17.502*U17/(240.97+U17))</f>
        <v>6.0609499904172335</v>
      </c>
      <c r="W17">
        <f t="shared" ref="W17:W31" si="14">(X17/Y17*100)</f>
        <v>52.17711845715575</v>
      </c>
      <c r="X17">
        <f t="shared" ref="X17:X31" si="15">BS17*(BX17+BY17)/1000</f>
        <v>3.2817351396228753</v>
      </c>
      <c r="Y17">
        <f t="shared" ref="Y17:Y31" si="16">0.61365*EXP(17.502*BZ17/(240.97+BZ17))</f>
        <v>6.2896059358234018</v>
      </c>
      <c r="Z17">
        <f t="shared" ref="Z17:Z31" si="17">(V17-BS17*(BX17+BY17)/1000)</f>
        <v>2.7792148507943581</v>
      </c>
      <c r="AA17">
        <f t="shared" ref="AA17:AA31" si="18">(-I17*44100)</f>
        <v>-229.34738973125329</v>
      </c>
      <c r="AB17">
        <f t="shared" ref="AB17:AB31" si="19">2*29.3*P17*0.92*(BZ17-U17)</f>
        <v>108.36298525470212</v>
      </c>
      <c r="AC17">
        <f t="shared" ref="AC17:AC31" si="20">2*0.95*0.0000000567*(((BZ17+$B$7)+273)^4-(U17+273)^4)</f>
        <v>8.6535872678656443</v>
      </c>
      <c r="AD17">
        <f t="shared" ref="AD17:AD31" si="21">S17+AC17+AA17+AB17</f>
        <v>118.96352811071017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52391.969734267557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758.99964</v>
      </c>
      <c r="AR17">
        <v>979.9</v>
      </c>
      <c r="AS17">
        <f t="shared" ref="AS17:AS31" si="27">1-AQ17/AR17</f>
        <v>0.2254315338299826</v>
      </c>
      <c r="AT17">
        <v>0.5</v>
      </c>
      <c r="AU17">
        <f t="shared" ref="AU17:AU31" si="28">BI17</f>
        <v>1180.2006387544066</v>
      </c>
      <c r="AV17">
        <f t="shared" ref="AV17:AV31" si="29">J17</f>
        <v>11.970263080751849</v>
      </c>
      <c r="AW17">
        <f t="shared" ref="AW17:AW31" si="30">AS17*AT17*AU17</f>
        <v>133.02722011076554</v>
      </c>
      <c r="AX17">
        <f t="shared" ref="AX17:AX31" si="31">BC17/AR17</f>
        <v>0.38255944484131033</v>
      </c>
      <c r="AY17">
        <f t="shared" ref="AY17:AY31" si="32">(AV17-AO17)/AU17</f>
        <v>1.0632099448625401E-2</v>
      </c>
      <c r="AZ17">
        <f t="shared" ref="AZ17:AZ31" si="33">(AL17-AR17)/AR17</f>
        <v>2.32899275436269</v>
      </c>
      <c r="BA17" t="s">
        <v>289</v>
      </c>
      <c r="BB17">
        <v>605.03</v>
      </c>
      <c r="BC17">
        <f t="shared" ref="BC17:BC31" si="34">AR17-BB17</f>
        <v>374.87</v>
      </c>
      <c r="BD17">
        <f t="shared" ref="BD17:BD31" si="35">(AR17-AQ17)/(AR17-BB17)</f>
        <v>0.58927190759463277</v>
      </c>
      <c r="BE17">
        <f t="shared" ref="BE17:BE31" si="36">(AL17-AR17)/(AL17-BB17)</f>
        <v>0.85891496208200813</v>
      </c>
      <c r="BF17">
        <f t="shared" ref="BF17:BF31" si="37">(AR17-AQ17)/(AR17-AK17)</f>
        <v>0.83540499781818145</v>
      </c>
      <c r="BG17">
        <f t="shared" ref="BG17:BG31" si="38">(AL17-AR17)/(AL17-AK17)</f>
        <v>0.89616635614743489</v>
      </c>
      <c r="BH17">
        <f t="shared" ref="BH17:BH31" si="39">$B$11*CF17+$C$11*CG17+$F$11*CH17*(1-CK17)</f>
        <v>1400.01833333333</v>
      </c>
      <c r="BI17">
        <f t="shared" ref="BI17:BI31" si="40">BH17*BJ17</f>
        <v>1180.2006387544066</v>
      </c>
      <c r="BJ17">
        <f t="shared" ref="BJ17:BJ31" si="41">($B$11*$D$9+$C$11*$D$9+$F$11*((CU17+CM17)/MAX(CU17+CM17+CV17, 0.1)*$I$9+CV17/MAX(CU17+CM17+CV17, 0.1)*$J$9))/($B$11+$C$11+$F$11)</f>
        <v>0.84298941710602082</v>
      </c>
      <c r="BK17">
        <f t="shared" ref="BK17:BK31" si="42">($B$11*$K$9+$C$11*$K$9+$F$11*((CU17+CM17)/MAX(CU17+CM17+CV17, 0.1)*$P$9+CV17/MAX(CU17+CM17+CV17, 0.1)*$Q$9))/($B$11+$C$11+$F$11)</f>
        <v>0.19597883421204182</v>
      </c>
      <c r="BL17">
        <v>6</v>
      </c>
      <c r="BM17">
        <v>0.5</v>
      </c>
      <c r="BN17" t="s">
        <v>290</v>
      </c>
      <c r="BO17">
        <v>2</v>
      </c>
      <c r="BP17">
        <v>1605827064.8499999</v>
      </c>
      <c r="BQ17">
        <v>401.63456666666701</v>
      </c>
      <c r="BR17">
        <v>422.72256666666698</v>
      </c>
      <c r="BS17">
        <v>32.041386666666703</v>
      </c>
      <c r="BT17">
        <v>24.490593333333301</v>
      </c>
      <c r="BU17">
        <v>397.27170000000001</v>
      </c>
      <c r="BV17">
        <v>31.713159999999998</v>
      </c>
      <c r="BW17">
        <v>400.00983333333301</v>
      </c>
      <c r="BX17">
        <v>102.37966666666701</v>
      </c>
      <c r="BY17">
        <v>4.2090973333333302E-2</v>
      </c>
      <c r="BZ17">
        <v>36.955573333333298</v>
      </c>
      <c r="CA17">
        <v>36.278986666666697</v>
      </c>
      <c r="CB17">
        <v>999.9</v>
      </c>
      <c r="CC17">
        <v>0</v>
      </c>
      <c r="CD17">
        <v>0</v>
      </c>
      <c r="CE17">
        <v>9999.0636666666705</v>
      </c>
      <c r="CF17">
        <v>0</v>
      </c>
      <c r="CG17">
        <v>555.88630000000001</v>
      </c>
      <c r="CH17">
        <v>1400.01833333333</v>
      </c>
      <c r="CI17">
        <v>0.89999669999999998</v>
      </c>
      <c r="CJ17">
        <v>0.100003433333333</v>
      </c>
      <c r="CK17">
        <v>0</v>
      </c>
      <c r="CL17">
        <v>759.11950000000002</v>
      </c>
      <c r="CM17">
        <v>4.9997499999999997</v>
      </c>
      <c r="CN17">
        <v>10632.9666666667</v>
      </c>
      <c r="CO17">
        <v>12178.2</v>
      </c>
      <c r="CP17">
        <v>49.935033333333301</v>
      </c>
      <c r="CQ17">
        <v>51.518599999999999</v>
      </c>
      <c r="CR17">
        <v>50.810033333333301</v>
      </c>
      <c r="CS17">
        <v>51.241466666666703</v>
      </c>
      <c r="CT17">
        <v>51.668399999999998</v>
      </c>
      <c r="CU17">
        <v>1255.511</v>
      </c>
      <c r="CV17">
        <v>139.50800000000001</v>
      </c>
      <c r="CW17">
        <v>0</v>
      </c>
      <c r="CX17">
        <v>806.70000004768394</v>
      </c>
      <c r="CY17">
        <v>0</v>
      </c>
      <c r="CZ17">
        <v>758.99964</v>
      </c>
      <c r="DA17">
        <v>-24.601999986675199</v>
      </c>
      <c r="DB17">
        <v>-312.14615332544599</v>
      </c>
      <c r="DC17">
        <v>10631.312</v>
      </c>
      <c r="DD17">
        <v>15</v>
      </c>
      <c r="DE17">
        <v>1605826537.5999999</v>
      </c>
      <c r="DF17" t="s">
        <v>291</v>
      </c>
      <c r="DG17">
        <v>1605826537.5999999</v>
      </c>
      <c r="DH17">
        <v>1605826523</v>
      </c>
      <c r="DI17">
        <v>7</v>
      </c>
      <c r="DJ17">
        <v>0.36699999999999999</v>
      </c>
      <c r="DK17">
        <v>-0.03</v>
      </c>
      <c r="DL17">
        <v>4.3630000000000004</v>
      </c>
      <c r="DM17">
        <v>0.32800000000000001</v>
      </c>
      <c r="DN17">
        <v>1602</v>
      </c>
      <c r="DO17">
        <v>24</v>
      </c>
      <c r="DP17">
        <v>0.01</v>
      </c>
      <c r="DQ17">
        <v>0.02</v>
      </c>
      <c r="DR17">
        <v>11.9525978437186</v>
      </c>
      <c r="DS17">
        <v>2.2036613047807299</v>
      </c>
      <c r="DT17">
        <v>0.160002740427237</v>
      </c>
      <c r="DU17">
        <v>0</v>
      </c>
      <c r="DV17">
        <v>-21.088083333333302</v>
      </c>
      <c r="DW17">
        <v>-3.17884137931039</v>
      </c>
      <c r="DX17">
        <v>0.23110674457680599</v>
      </c>
      <c r="DY17">
        <v>0</v>
      </c>
      <c r="DZ17">
        <v>7.5507893333333298</v>
      </c>
      <c r="EA17">
        <v>0.100218020022261</v>
      </c>
      <c r="EB17">
        <v>7.5013176324044703E-3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4.3630000000000004</v>
      </c>
      <c r="EJ17">
        <v>0.32819999999999999</v>
      </c>
      <c r="EK17">
        <v>4.3628571428573704</v>
      </c>
      <c r="EL17">
        <v>0</v>
      </c>
      <c r="EM17">
        <v>0</v>
      </c>
      <c r="EN17">
        <v>0</v>
      </c>
      <c r="EO17">
        <v>0.32822499999999999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8.9</v>
      </c>
      <c r="EX17">
        <v>9.1999999999999993</v>
      </c>
      <c r="EY17">
        <v>2</v>
      </c>
      <c r="EZ17">
        <v>394.649</v>
      </c>
      <c r="FA17">
        <v>655.23800000000006</v>
      </c>
      <c r="FB17">
        <v>35.472999999999999</v>
      </c>
      <c r="FC17">
        <v>33.46</v>
      </c>
      <c r="FD17">
        <v>30.000900000000001</v>
      </c>
      <c r="FE17">
        <v>33.190800000000003</v>
      </c>
      <c r="FF17">
        <v>33.117899999999999</v>
      </c>
      <c r="FG17">
        <v>23.441500000000001</v>
      </c>
      <c r="FH17">
        <v>0</v>
      </c>
      <c r="FI17">
        <v>100</v>
      </c>
      <c r="FJ17">
        <v>-999.9</v>
      </c>
      <c r="FK17">
        <v>422.34500000000003</v>
      </c>
      <c r="FL17">
        <v>29.5427</v>
      </c>
      <c r="FM17">
        <v>101.407</v>
      </c>
      <c r="FN17">
        <v>100.747</v>
      </c>
    </row>
    <row r="18" spans="1:170" x14ac:dyDescent="0.25">
      <c r="A18">
        <v>2</v>
      </c>
      <c r="B18">
        <v>1605827193.0999999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1605827185.0999999</v>
      </c>
      <c r="I18">
        <f t="shared" si="0"/>
        <v>5.8732682724849045E-3</v>
      </c>
      <c r="J18">
        <f t="shared" si="1"/>
        <v>-4.1013503779147955</v>
      </c>
      <c r="K18">
        <f t="shared" si="2"/>
        <v>49.476700000000001</v>
      </c>
      <c r="L18">
        <f t="shared" si="3"/>
        <v>77.779331908672404</v>
      </c>
      <c r="M18">
        <f t="shared" si="4"/>
        <v>7.9661618873304105</v>
      </c>
      <c r="N18">
        <f t="shared" si="5"/>
        <v>5.067405339938821</v>
      </c>
      <c r="O18">
        <f t="shared" si="6"/>
        <v>0.21806746202604624</v>
      </c>
      <c r="P18">
        <f t="shared" si="7"/>
        <v>2.9713992657858563</v>
      </c>
      <c r="Q18">
        <f t="shared" si="8"/>
        <v>0.20955073806678423</v>
      </c>
      <c r="R18">
        <f t="shared" si="9"/>
        <v>0.13170669012682229</v>
      </c>
      <c r="S18">
        <f t="shared" si="10"/>
        <v>231.29335624952773</v>
      </c>
      <c r="T18">
        <f t="shared" si="11"/>
        <v>37.022193197622435</v>
      </c>
      <c r="U18">
        <f t="shared" si="12"/>
        <v>36.480729032258097</v>
      </c>
      <c r="V18">
        <f t="shared" si="13"/>
        <v>6.1283619101253457</v>
      </c>
      <c r="W18">
        <f t="shared" si="14"/>
        <v>53.253736105503769</v>
      </c>
      <c r="X18">
        <f t="shared" si="15"/>
        <v>3.391148830173579</v>
      </c>
      <c r="Y18">
        <f t="shared" si="16"/>
        <v>6.3679078280164161</v>
      </c>
      <c r="Z18">
        <f t="shared" si="17"/>
        <v>2.7372130799517667</v>
      </c>
      <c r="AA18">
        <f t="shared" si="18"/>
        <v>-259.01113081658428</v>
      </c>
      <c r="AB18">
        <f t="shared" si="19"/>
        <v>112.39733212635672</v>
      </c>
      <c r="AC18">
        <f t="shared" si="20"/>
        <v>8.9925664247523684</v>
      </c>
      <c r="AD18">
        <f t="shared" si="21"/>
        <v>93.672123984052533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52370.918202235691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739.12969230769204</v>
      </c>
      <c r="AR18">
        <v>846.37</v>
      </c>
      <c r="AS18">
        <f t="shared" si="27"/>
        <v>0.12670617778549331</v>
      </c>
      <c r="AT18">
        <v>0.5</v>
      </c>
      <c r="AU18">
        <f t="shared" si="28"/>
        <v>1180.1984485031935</v>
      </c>
      <c r="AV18">
        <f t="shared" si="29"/>
        <v>-4.1013503779147955</v>
      </c>
      <c r="AW18">
        <f t="shared" si="30"/>
        <v>74.769217219104505</v>
      </c>
      <c r="AX18">
        <f t="shared" si="31"/>
        <v>0.23245152829140919</v>
      </c>
      <c r="AY18">
        <f t="shared" si="32"/>
        <v>-2.9856020422391175E-3</v>
      </c>
      <c r="AZ18">
        <f t="shared" si="33"/>
        <v>2.8542008814112032</v>
      </c>
      <c r="BA18" t="s">
        <v>296</v>
      </c>
      <c r="BB18">
        <v>649.63</v>
      </c>
      <c r="BC18">
        <f t="shared" si="34"/>
        <v>196.74</v>
      </c>
      <c r="BD18">
        <f t="shared" si="35"/>
        <v>0.5450864475567142</v>
      </c>
      <c r="BE18">
        <f t="shared" si="36"/>
        <v>0.9246913816532375</v>
      </c>
      <c r="BF18">
        <f t="shared" si="37"/>
        <v>0.81929701870581517</v>
      </c>
      <c r="BG18">
        <f t="shared" si="38"/>
        <v>0.94860091150081072</v>
      </c>
      <c r="BH18">
        <f t="shared" si="39"/>
        <v>1400.0161290322601</v>
      </c>
      <c r="BI18">
        <f t="shared" si="40"/>
        <v>1180.1984485031935</v>
      </c>
      <c r="BJ18">
        <f t="shared" si="41"/>
        <v>0.84298917993108247</v>
      </c>
      <c r="BK18">
        <f t="shared" si="42"/>
        <v>0.19597835986216505</v>
      </c>
      <c r="BL18">
        <v>6</v>
      </c>
      <c r="BM18">
        <v>0.5</v>
      </c>
      <c r="BN18" t="s">
        <v>290</v>
      </c>
      <c r="BO18">
        <v>2</v>
      </c>
      <c r="BP18">
        <v>1605827185.0999999</v>
      </c>
      <c r="BQ18">
        <v>49.476700000000001</v>
      </c>
      <c r="BR18">
        <v>43.761038709677401</v>
      </c>
      <c r="BS18">
        <v>33.110209677419398</v>
      </c>
      <c r="BT18">
        <v>24.5927193548387</v>
      </c>
      <c r="BU18">
        <v>45.113841935483897</v>
      </c>
      <c r="BV18">
        <v>32.781993548387099</v>
      </c>
      <c r="BW18">
        <v>400.03354838709703</v>
      </c>
      <c r="BX18">
        <v>102.377870967742</v>
      </c>
      <c r="BY18">
        <v>4.2163916129032301E-2</v>
      </c>
      <c r="BZ18">
        <v>37.182361290322604</v>
      </c>
      <c r="CA18">
        <v>36.480729032258097</v>
      </c>
      <c r="CB18">
        <v>999.9</v>
      </c>
      <c r="CC18">
        <v>0</v>
      </c>
      <c r="CD18">
        <v>0</v>
      </c>
      <c r="CE18">
        <v>10002.6825806452</v>
      </c>
      <c r="CF18">
        <v>0</v>
      </c>
      <c r="CG18">
        <v>569.18874193548402</v>
      </c>
      <c r="CH18">
        <v>1400.0161290322601</v>
      </c>
      <c r="CI18">
        <v>0.90000267741935502</v>
      </c>
      <c r="CJ18">
        <v>9.9997335483871005E-2</v>
      </c>
      <c r="CK18">
        <v>0</v>
      </c>
      <c r="CL18">
        <v>739.11900000000003</v>
      </c>
      <c r="CM18">
        <v>4.9997499999999997</v>
      </c>
      <c r="CN18">
        <v>10338.625806451601</v>
      </c>
      <c r="CO18">
        <v>12178.206451612899</v>
      </c>
      <c r="CP18">
        <v>50.106709677419303</v>
      </c>
      <c r="CQ18">
        <v>51.602516129032203</v>
      </c>
      <c r="CR18">
        <v>50.902999999999999</v>
      </c>
      <c r="CS18">
        <v>51.199322580645202</v>
      </c>
      <c r="CT18">
        <v>51.786000000000001</v>
      </c>
      <c r="CU18">
        <v>1255.5206451612901</v>
      </c>
      <c r="CV18">
        <v>139.49677419354799</v>
      </c>
      <c r="CW18">
        <v>0</v>
      </c>
      <c r="CX18">
        <v>119.5</v>
      </c>
      <c r="CY18">
        <v>0</v>
      </c>
      <c r="CZ18">
        <v>739.12969230769204</v>
      </c>
      <c r="DA18">
        <v>6.3014017145023002</v>
      </c>
      <c r="DB18">
        <v>74.099145276089502</v>
      </c>
      <c r="DC18">
        <v>10338.9230769231</v>
      </c>
      <c r="DD18">
        <v>15</v>
      </c>
      <c r="DE18">
        <v>1605826537.5999999</v>
      </c>
      <c r="DF18" t="s">
        <v>291</v>
      </c>
      <c r="DG18">
        <v>1605826537.5999999</v>
      </c>
      <c r="DH18">
        <v>1605826523</v>
      </c>
      <c r="DI18">
        <v>7</v>
      </c>
      <c r="DJ18">
        <v>0.36699999999999999</v>
      </c>
      <c r="DK18">
        <v>-0.03</v>
      </c>
      <c r="DL18">
        <v>4.3630000000000004</v>
      </c>
      <c r="DM18">
        <v>0.32800000000000001</v>
      </c>
      <c r="DN18">
        <v>1602</v>
      </c>
      <c r="DO18">
        <v>24</v>
      </c>
      <c r="DP18">
        <v>0.01</v>
      </c>
      <c r="DQ18">
        <v>0.02</v>
      </c>
      <c r="DR18">
        <v>-4.1041820301411498</v>
      </c>
      <c r="DS18">
        <v>2.59231484666183E-2</v>
      </c>
      <c r="DT18">
        <v>1.3485317811104999E-2</v>
      </c>
      <c r="DU18">
        <v>1</v>
      </c>
      <c r="DV18">
        <v>5.7177503333333304</v>
      </c>
      <c r="DW18">
        <v>-9.6388965517242506E-2</v>
      </c>
      <c r="DX18">
        <v>2.1522455480006999E-2</v>
      </c>
      <c r="DY18">
        <v>1</v>
      </c>
      <c r="DZ18">
        <v>8.5143753333333301</v>
      </c>
      <c r="EA18">
        <v>0.75850304783089695</v>
      </c>
      <c r="EB18">
        <v>5.4724278629832597E-2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4.3630000000000004</v>
      </c>
      <c r="EJ18">
        <v>0.32829999999999998</v>
      </c>
      <c r="EK18">
        <v>4.3628571428573704</v>
      </c>
      <c r="EL18">
        <v>0</v>
      </c>
      <c r="EM18">
        <v>0</v>
      </c>
      <c r="EN18">
        <v>0</v>
      </c>
      <c r="EO18">
        <v>0.32822499999999999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10.9</v>
      </c>
      <c r="EX18">
        <v>11.2</v>
      </c>
      <c r="EY18">
        <v>2</v>
      </c>
      <c r="EZ18">
        <v>395.55099999999999</v>
      </c>
      <c r="FA18">
        <v>653.23</v>
      </c>
      <c r="FB18">
        <v>35.712699999999998</v>
      </c>
      <c r="FC18">
        <v>33.679099999999998</v>
      </c>
      <c r="FD18">
        <v>30.000599999999999</v>
      </c>
      <c r="FE18">
        <v>33.403599999999997</v>
      </c>
      <c r="FF18">
        <v>33.322200000000002</v>
      </c>
      <c r="FG18">
        <v>6.5482199999999997</v>
      </c>
      <c r="FH18">
        <v>0</v>
      </c>
      <c r="FI18">
        <v>100</v>
      </c>
      <c r="FJ18">
        <v>-999.9</v>
      </c>
      <c r="FK18">
        <v>44.043500000000002</v>
      </c>
      <c r="FL18">
        <v>31.782599999999999</v>
      </c>
      <c r="FM18">
        <v>101.372</v>
      </c>
      <c r="FN18">
        <v>100.71299999999999</v>
      </c>
    </row>
    <row r="19" spans="1:170" x14ac:dyDescent="0.25">
      <c r="A19">
        <v>3</v>
      </c>
      <c r="B19">
        <v>1605827284.0999999</v>
      </c>
      <c r="C19">
        <v>211.5</v>
      </c>
      <c r="D19" t="s">
        <v>298</v>
      </c>
      <c r="E19" t="s">
        <v>299</v>
      </c>
      <c r="F19" t="s">
        <v>285</v>
      </c>
      <c r="G19" t="s">
        <v>286</v>
      </c>
      <c r="H19">
        <v>1605827276.3499999</v>
      </c>
      <c r="I19">
        <f t="shared" si="0"/>
        <v>6.3783931507740066E-3</v>
      </c>
      <c r="J19">
        <f t="shared" si="1"/>
        <v>-2.3191603526312052</v>
      </c>
      <c r="K19">
        <f t="shared" si="2"/>
        <v>79.659829999999999</v>
      </c>
      <c r="L19">
        <f t="shared" si="3"/>
        <v>91.454190851146976</v>
      </c>
      <c r="M19">
        <f t="shared" si="4"/>
        <v>9.3661536063643034</v>
      </c>
      <c r="N19">
        <f t="shared" si="5"/>
        <v>8.1582505634022571</v>
      </c>
      <c r="O19">
        <f t="shared" si="6"/>
        <v>0.25018762970836533</v>
      </c>
      <c r="P19">
        <f t="shared" si="7"/>
        <v>2.9715248397141778</v>
      </c>
      <c r="Q19">
        <f t="shared" si="8"/>
        <v>0.23904655447056466</v>
      </c>
      <c r="R19">
        <f t="shared" si="9"/>
        <v>0.15036373108421244</v>
      </c>
      <c r="S19">
        <f t="shared" si="10"/>
        <v>231.28932659819802</v>
      </c>
      <c r="T19">
        <f t="shared" si="11"/>
        <v>36.818861784335098</v>
      </c>
      <c r="U19">
        <f t="shared" si="12"/>
        <v>36.289593333333301</v>
      </c>
      <c r="V19">
        <f t="shared" si="13"/>
        <v>6.064478084032169</v>
      </c>
      <c r="W19">
        <f t="shared" si="14"/>
        <v>54.538495489400972</v>
      </c>
      <c r="X19">
        <f t="shared" si="15"/>
        <v>3.4588666557712147</v>
      </c>
      <c r="Y19">
        <f t="shared" si="16"/>
        <v>6.3420646732790997</v>
      </c>
      <c r="Z19">
        <f t="shared" si="17"/>
        <v>2.6056114282609544</v>
      </c>
      <c r="AA19">
        <f t="shared" si="18"/>
        <v>-281.28713794913369</v>
      </c>
      <c r="AB19">
        <f t="shared" si="19"/>
        <v>131.07419713393392</v>
      </c>
      <c r="AC19">
        <f t="shared" si="20"/>
        <v>10.472922694221868</v>
      </c>
      <c r="AD19">
        <f t="shared" si="21"/>
        <v>91.549308477220109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52386.950279734883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734.91211999999996</v>
      </c>
      <c r="AR19">
        <v>827.58</v>
      </c>
      <c r="AS19">
        <f t="shared" si="27"/>
        <v>0.11197452814229447</v>
      </c>
      <c r="AT19">
        <v>0.5</v>
      </c>
      <c r="AU19">
        <f t="shared" si="28"/>
        <v>1180.1773297508976</v>
      </c>
      <c r="AV19">
        <f t="shared" si="29"/>
        <v>-2.3191603526312052</v>
      </c>
      <c r="AW19">
        <f t="shared" si="30"/>
        <v>66.07489981154491</v>
      </c>
      <c r="AX19">
        <f t="shared" si="31"/>
        <v>0.23224340849223041</v>
      </c>
      <c r="AY19">
        <f t="shared" si="32"/>
        <v>-1.4755518759054166E-3</v>
      </c>
      <c r="AZ19">
        <f t="shared" si="33"/>
        <v>2.9417095628217211</v>
      </c>
      <c r="BA19" t="s">
        <v>301</v>
      </c>
      <c r="BB19">
        <v>635.38</v>
      </c>
      <c r="BC19">
        <f t="shared" si="34"/>
        <v>192.20000000000005</v>
      </c>
      <c r="BD19">
        <f t="shared" si="35"/>
        <v>0.48214297606659762</v>
      </c>
      <c r="BE19">
        <f t="shared" si="36"/>
        <v>0.9268283397418815</v>
      </c>
      <c r="BF19">
        <f t="shared" si="37"/>
        <v>0.82663101266691319</v>
      </c>
      <c r="BG19">
        <f t="shared" si="38"/>
        <v>0.95597936799066263</v>
      </c>
      <c r="BH19">
        <f t="shared" si="39"/>
        <v>1399.991</v>
      </c>
      <c r="BI19">
        <f t="shared" si="40"/>
        <v>1180.1773297508976</v>
      </c>
      <c r="BJ19">
        <f t="shared" si="41"/>
        <v>0.84298922618138095</v>
      </c>
      <c r="BK19">
        <f t="shared" si="42"/>
        <v>0.19597845236276207</v>
      </c>
      <c r="BL19">
        <v>6</v>
      </c>
      <c r="BM19">
        <v>0.5</v>
      </c>
      <c r="BN19" t="s">
        <v>290</v>
      </c>
      <c r="BO19">
        <v>2</v>
      </c>
      <c r="BP19">
        <v>1605827276.3499999</v>
      </c>
      <c r="BQ19">
        <v>79.659829999999999</v>
      </c>
      <c r="BR19">
        <v>76.943336666666696</v>
      </c>
      <c r="BS19">
        <v>33.773506666666698</v>
      </c>
      <c r="BT19">
        <v>24.52937</v>
      </c>
      <c r="BU19">
        <v>75.296983333333401</v>
      </c>
      <c r="BV19">
        <v>33.445286666666703</v>
      </c>
      <c r="BW19">
        <v>400.013933333333</v>
      </c>
      <c r="BX19">
        <v>102.3715</v>
      </c>
      <c r="BY19">
        <v>4.2107503333333303E-2</v>
      </c>
      <c r="BZ19">
        <v>37.107779999999998</v>
      </c>
      <c r="CA19">
        <v>36.289593333333301</v>
      </c>
      <c r="CB19">
        <v>999.9</v>
      </c>
      <c r="CC19">
        <v>0</v>
      </c>
      <c r="CD19">
        <v>0</v>
      </c>
      <c r="CE19">
        <v>10004.016</v>
      </c>
      <c r="CF19">
        <v>0</v>
      </c>
      <c r="CG19">
        <v>489.07016666666698</v>
      </c>
      <c r="CH19">
        <v>1399.991</v>
      </c>
      <c r="CI19">
        <v>0.90000183333333295</v>
      </c>
      <c r="CJ19">
        <v>9.9998169999999997E-2</v>
      </c>
      <c r="CK19">
        <v>0</v>
      </c>
      <c r="CL19">
        <v>734.86959999999999</v>
      </c>
      <c r="CM19">
        <v>4.9997499999999997</v>
      </c>
      <c r="CN19">
        <v>10235.0333333333</v>
      </c>
      <c r="CO19">
        <v>12177.973333333301</v>
      </c>
      <c r="CP19">
        <v>49.553966666666703</v>
      </c>
      <c r="CQ19">
        <v>51.049700000000001</v>
      </c>
      <c r="CR19">
        <v>50.3581</v>
      </c>
      <c r="CS19">
        <v>50.522733333333299</v>
      </c>
      <c r="CT19">
        <v>51.3205666666667</v>
      </c>
      <c r="CU19">
        <v>1255.4949999999999</v>
      </c>
      <c r="CV19">
        <v>139.49633333333301</v>
      </c>
      <c r="CW19">
        <v>0</v>
      </c>
      <c r="CX19">
        <v>90.299999952316298</v>
      </c>
      <c r="CY19">
        <v>0</v>
      </c>
      <c r="CZ19">
        <v>734.91211999999996</v>
      </c>
      <c r="DA19">
        <v>1.9125384620041199</v>
      </c>
      <c r="DB19">
        <v>-2.6846154105331101</v>
      </c>
      <c r="DC19">
        <v>10234.976000000001</v>
      </c>
      <c r="DD19">
        <v>15</v>
      </c>
      <c r="DE19">
        <v>1605826537.5999999</v>
      </c>
      <c r="DF19" t="s">
        <v>291</v>
      </c>
      <c r="DG19">
        <v>1605826537.5999999</v>
      </c>
      <c r="DH19">
        <v>1605826523</v>
      </c>
      <c r="DI19">
        <v>7</v>
      </c>
      <c r="DJ19">
        <v>0.36699999999999999</v>
      </c>
      <c r="DK19">
        <v>-0.03</v>
      </c>
      <c r="DL19">
        <v>4.3630000000000004</v>
      </c>
      <c r="DM19">
        <v>0.32800000000000001</v>
      </c>
      <c r="DN19">
        <v>1602</v>
      </c>
      <c r="DO19">
        <v>24</v>
      </c>
      <c r="DP19">
        <v>0.01</v>
      </c>
      <c r="DQ19">
        <v>0.02</v>
      </c>
      <c r="DR19">
        <v>-2.3177037820772401</v>
      </c>
      <c r="DS19">
        <v>-0.113382269823475</v>
      </c>
      <c r="DT19">
        <v>3.2889539779326897E-2</v>
      </c>
      <c r="DU19">
        <v>1</v>
      </c>
      <c r="DV19">
        <v>2.7152546666666701</v>
      </c>
      <c r="DW19">
        <v>5.5757419354841999E-2</v>
      </c>
      <c r="DX19">
        <v>4.7780011911072402E-2</v>
      </c>
      <c r="DY19">
        <v>1</v>
      </c>
      <c r="DZ19">
        <v>9.242521</v>
      </c>
      <c r="EA19">
        <v>0.19132698553952901</v>
      </c>
      <c r="EB19">
        <v>1.44758500844222E-2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4.3630000000000004</v>
      </c>
      <c r="EJ19">
        <v>0.32819999999999999</v>
      </c>
      <c r="EK19">
        <v>4.3628571428573704</v>
      </c>
      <c r="EL19">
        <v>0</v>
      </c>
      <c r="EM19">
        <v>0</v>
      </c>
      <c r="EN19">
        <v>0</v>
      </c>
      <c r="EO19">
        <v>0.32822499999999999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12.4</v>
      </c>
      <c r="EX19">
        <v>12.7</v>
      </c>
      <c r="EY19">
        <v>2</v>
      </c>
      <c r="EZ19">
        <v>396.30500000000001</v>
      </c>
      <c r="FA19">
        <v>653.29999999999995</v>
      </c>
      <c r="FB19">
        <v>35.7804</v>
      </c>
      <c r="FC19">
        <v>33.742199999999997</v>
      </c>
      <c r="FD19">
        <v>29.999700000000001</v>
      </c>
      <c r="FE19">
        <v>33.4724</v>
      </c>
      <c r="FF19">
        <v>33.380600000000001</v>
      </c>
      <c r="FG19">
        <v>8.0558099999999992</v>
      </c>
      <c r="FH19">
        <v>0</v>
      </c>
      <c r="FI19">
        <v>100</v>
      </c>
      <c r="FJ19">
        <v>-999.9</v>
      </c>
      <c r="FK19">
        <v>77.039599999999993</v>
      </c>
      <c r="FL19">
        <v>32.810899999999997</v>
      </c>
      <c r="FM19">
        <v>101.372</v>
      </c>
      <c r="FN19">
        <v>100.711</v>
      </c>
    </row>
    <row r="20" spans="1:170" x14ac:dyDescent="0.25">
      <c r="A20">
        <v>4</v>
      </c>
      <c r="B20">
        <v>1605827362.0999999</v>
      </c>
      <c r="C20">
        <v>289.5</v>
      </c>
      <c r="D20" t="s">
        <v>303</v>
      </c>
      <c r="E20" t="s">
        <v>304</v>
      </c>
      <c r="F20" t="s">
        <v>285</v>
      </c>
      <c r="G20" t="s">
        <v>286</v>
      </c>
      <c r="H20">
        <v>1605827354.3499999</v>
      </c>
      <c r="I20">
        <f t="shared" si="0"/>
        <v>6.6212553520584427E-3</v>
      </c>
      <c r="J20">
        <f t="shared" si="1"/>
        <v>-1.2165340818560086</v>
      </c>
      <c r="K20">
        <f t="shared" si="2"/>
        <v>99.612953333333294</v>
      </c>
      <c r="L20">
        <f t="shared" si="3"/>
        <v>103.03381856712554</v>
      </c>
      <c r="M20">
        <f t="shared" si="4"/>
        <v>10.55224261763448</v>
      </c>
      <c r="N20">
        <f t="shared" si="5"/>
        <v>10.201893572910981</v>
      </c>
      <c r="O20">
        <f t="shared" si="6"/>
        <v>0.26603974180393064</v>
      </c>
      <c r="P20">
        <f t="shared" si="7"/>
        <v>2.9720514559043192</v>
      </c>
      <c r="Q20">
        <f t="shared" si="8"/>
        <v>0.25348231982171876</v>
      </c>
      <c r="R20">
        <f t="shared" si="9"/>
        <v>0.1595052809898293</v>
      </c>
      <c r="S20">
        <f t="shared" si="10"/>
        <v>231.29618224785355</v>
      </c>
      <c r="T20">
        <f t="shared" si="11"/>
        <v>36.776276829474732</v>
      </c>
      <c r="U20">
        <f t="shared" si="12"/>
        <v>36.226666666666702</v>
      </c>
      <c r="V20">
        <f t="shared" si="13"/>
        <v>6.0435728703278775</v>
      </c>
      <c r="W20">
        <f t="shared" si="14"/>
        <v>55.017735148424777</v>
      </c>
      <c r="X20">
        <f t="shared" si="15"/>
        <v>3.4929165076541508</v>
      </c>
      <c r="Y20">
        <f t="shared" si="16"/>
        <v>6.3487100990818552</v>
      </c>
      <c r="Z20">
        <f t="shared" si="17"/>
        <v>2.5506563626737266</v>
      </c>
      <c r="AA20">
        <f t="shared" si="18"/>
        <v>-291.99736102577731</v>
      </c>
      <c r="AB20">
        <f t="shared" si="19"/>
        <v>144.25705354035995</v>
      </c>
      <c r="AC20">
        <f t="shared" si="20"/>
        <v>11.521764011539705</v>
      </c>
      <c r="AD20">
        <f t="shared" si="21"/>
        <v>95.077638773975906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52398.712886464535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726.07191999999998</v>
      </c>
      <c r="AR20">
        <v>825.84</v>
      </c>
      <c r="AS20">
        <f t="shared" si="27"/>
        <v>0.12080800154993709</v>
      </c>
      <c r="AT20">
        <v>0.5</v>
      </c>
      <c r="AU20">
        <f t="shared" si="28"/>
        <v>1180.21118074733</v>
      </c>
      <c r="AV20">
        <f t="shared" si="29"/>
        <v>-1.2165340818560086</v>
      </c>
      <c r="AW20">
        <f t="shared" si="30"/>
        <v>71.289477076488268</v>
      </c>
      <c r="AX20">
        <f t="shared" si="31"/>
        <v>0.26112806354741835</v>
      </c>
      <c r="AY20">
        <f t="shared" si="32"/>
        <v>-5.4124771266384289E-4</v>
      </c>
      <c r="AZ20">
        <f t="shared" si="33"/>
        <v>2.9500145306596917</v>
      </c>
      <c r="BA20" t="s">
        <v>306</v>
      </c>
      <c r="BB20">
        <v>610.19000000000005</v>
      </c>
      <c r="BC20">
        <f t="shared" si="34"/>
        <v>215.64999999999998</v>
      </c>
      <c r="BD20">
        <f t="shared" si="35"/>
        <v>0.46263890563412968</v>
      </c>
      <c r="BE20">
        <f t="shared" si="36"/>
        <v>0.91868063909136499</v>
      </c>
      <c r="BF20">
        <f t="shared" si="37"/>
        <v>0.9039987175197941</v>
      </c>
      <c r="BG20">
        <f t="shared" si="38"/>
        <v>0.95666263112490113</v>
      </c>
      <c r="BH20">
        <f t="shared" si="39"/>
        <v>1400.0309999999999</v>
      </c>
      <c r="BI20">
        <f t="shared" si="40"/>
        <v>1180.21118074733</v>
      </c>
      <c r="BJ20">
        <f t="shared" si="41"/>
        <v>0.84298932005600591</v>
      </c>
      <c r="BK20">
        <f t="shared" si="42"/>
        <v>0.19597864011201185</v>
      </c>
      <c r="BL20">
        <v>6</v>
      </c>
      <c r="BM20">
        <v>0.5</v>
      </c>
      <c r="BN20" t="s">
        <v>290</v>
      </c>
      <c r="BO20">
        <v>2</v>
      </c>
      <c r="BP20">
        <v>1605827354.3499999</v>
      </c>
      <c r="BQ20">
        <v>99.612953333333294</v>
      </c>
      <c r="BR20">
        <v>98.777543333333298</v>
      </c>
      <c r="BS20">
        <v>34.105406666666703</v>
      </c>
      <c r="BT20">
        <v>24.512793333333299</v>
      </c>
      <c r="BU20">
        <v>95.250096666666707</v>
      </c>
      <c r="BV20">
        <v>33.777173333333302</v>
      </c>
      <c r="BW20">
        <v>400.02246666666701</v>
      </c>
      <c r="BX20">
        <v>102.37309999999999</v>
      </c>
      <c r="BY20">
        <v>4.2230853333333297E-2</v>
      </c>
      <c r="BZ20">
        <v>37.1269833333333</v>
      </c>
      <c r="CA20">
        <v>36.226666666666702</v>
      </c>
      <c r="CB20">
        <v>999.9</v>
      </c>
      <c r="CC20">
        <v>0</v>
      </c>
      <c r="CD20">
        <v>0</v>
      </c>
      <c r="CE20">
        <v>10006.841333333299</v>
      </c>
      <c r="CF20">
        <v>0</v>
      </c>
      <c r="CG20">
        <v>321.06706666666702</v>
      </c>
      <c r="CH20">
        <v>1400.0309999999999</v>
      </c>
      <c r="CI20">
        <v>0.90000006666666699</v>
      </c>
      <c r="CJ20">
        <v>9.9999926666666697E-2</v>
      </c>
      <c r="CK20">
        <v>0</v>
      </c>
      <c r="CL20">
        <v>726.09760000000006</v>
      </c>
      <c r="CM20">
        <v>4.9997499999999997</v>
      </c>
      <c r="CN20">
        <v>10082.92</v>
      </c>
      <c r="CO20">
        <v>12178.3166666667</v>
      </c>
      <c r="CP20">
        <v>49.0705666666667</v>
      </c>
      <c r="CQ20">
        <v>50.570433333333298</v>
      </c>
      <c r="CR20">
        <v>49.849766666666603</v>
      </c>
      <c r="CS20">
        <v>50.039266666666698</v>
      </c>
      <c r="CT20">
        <v>50.862366666666603</v>
      </c>
      <c r="CU20">
        <v>1255.5263333333301</v>
      </c>
      <c r="CV20">
        <v>139.50466666666699</v>
      </c>
      <c r="CW20">
        <v>0</v>
      </c>
      <c r="CX20">
        <v>77.100000143051105</v>
      </c>
      <c r="CY20">
        <v>0</v>
      </c>
      <c r="CZ20">
        <v>726.07191999999998</v>
      </c>
      <c r="DA20">
        <v>0.62469230958257205</v>
      </c>
      <c r="DB20">
        <v>-17.646153825819901</v>
      </c>
      <c r="DC20">
        <v>10082.848</v>
      </c>
      <c r="DD20">
        <v>15</v>
      </c>
      <c r="DE20">
        <v>1605826537.5999999</v>
      </c>
      <c r="DF20" t="s">
        <v>291</v>
      </c>
      <c r="DG20">
        <v>1605826537.5999999</v>
      </c>
      <c r="DH20">
        <v>1605826523</v>
      </c>
      <c r="DI20">
        <v>7</v>
      </c>
      <c r="DJ20">
        <v>0.36699999999999999</v>
      </c>
      <c r="DK20">
        <v>-0.03</v>
      </c>
      <c r="DL20">
        <v>4.3630000000000004</v>
      </c>
      <c r="DM20">
        <v>0.32800000000000001</v>
      </c>
      <c r="DN20">
        <v>1602</v>
      </c>
      <c r="DO20">
        <v>24</v>
      </c>
      <c r="DP20">
        <v>0.01</v>
      </c>
      <c r="DQ20">
        <v>0.02</v>
      </c>
      <c r="DR20">
        <v>-1.2141623598439699</v>
      </c>
      <c r="DS20">
        <v>-0.17740641080411801</v>
      </c>
      <c r="DT20">
        <v>1.77803471669024E-2</v>
      </c>
      <c r="DU20">
        <v>1</v>
      </c>
      <c r="DV20">
        <v>0.83398689999999998</v>
      </c>
      <c r="DW20">
        <v>0.185217023359288</v>
      </c>
      <c r="DX20">
        <v>2.2901773179312301E-2</v>
      </c>
      <c r="DY20">
        <v>1</v>
      </c>
      <c r="DZ20">
        <v>9.5912970000000008</v>
      </c>
      <c r="EA20">
        <v>0.169279555061179</v>
      </c>
      <c r="EB20">
        <v>1.23571793302517E-2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4.3630000000000004</v>
      </c>
      <c r="EJ20">
        <v>0.32819999999999999</v>
      </c>
      <c r="EK20">
        <v>4.3628571428573704</v>
      </c>
      <c r="EL20">
        <v>0</v>
      </c>
      <c r="EM20">
        <v>0</v>
      </c>
      <c r="EN20">
        <v>0</v>
      </c>
      <c r="EO20">
        <v>0.32822499999999999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13.7</v>
      </c>
      <c r="EX20">
        <v>14</v>
      </c>
      <c r="EY20">
        <v>2</v>
      </c>
      <c r="EZ20">
        <v>396.63600000000002</v>
      </c>
      <c r="FA20">
        <v>654.25300000000004</v>
      </c>
      <c r="FB20">
        <v>35.792900000000003</v>
      </c>
      <c r="FC20">
        <v>33.685400000000001</v>
      </c>
      <c r="FD20">
        <v>29.999600000000001</v>
      </c>
      <c r="FE20">
        <v>33.442500000000003</v>
      </c>
      <c r="FF20">
        <v>33.3598</v>
      </c>
      <c r="FG20">
        <v>9.0626999999999995</v>
      </c>
      <c r="FH20">
        <v>0</v>
      </c>
      <c r="FI20">
        <v>100</v>
      </c>
      <c r="FJ20">
        <v>-999.9</v>
      </c>
      <c r="FK20">
        <v>98.923100000000005</v>
      </c>
      <c r="FL20">
        <v>33.461100000000002</v>
      </c>
      <c r="FM20">
        <v>101.38800000000001</v>
      </c>
      <c r="FN20">
        <v>100.733</v>
      </c>
    </row>
    <row r="21" spans="1:170" x14ac:dyDescent="0.25">
      <c r="A21">
        <v>5</v>
      </c>
      <c r="B21">
        <v>1605827446.0999999</v>
      </c>
      <c r="C21">
        <v>373.5</v>
      </c>
      <c r="D21" t="s">
        <v>307</v>
      </c>
      <c r="E21" t="s">
        <v>308</v>
      </c>
      <c r="F21" t="s">
        <v>285</v>
      </c>
      <c r="G21" t="s">
        <v>286</v>
      </c>
      <c r="H21">
        <v>1605827438.3499999</v>
      </c>
      <c r="I21">
        <f t="shared" si="0"/>
        <v>6.7252128951147587E-3</v>
      </c>
      <c r="J21">
        <f t="shared" si="1"/>
        <v>1.5543035265554976</v>
      </c>
      <c r="K21">
        <f t="shared" si="2"/>
        <v>149.2867</v>
      </c>
      <c r="L21">
        <f t="shared" si="3"/>
        <v>134.02500104892263</v>
      </c>
      <c r="M21">
        <f t="shared" si="4"/>
        <v>13.725349902294194</v>
      </c>
      <c r="N21">
        <f t="shared" si="5"/>
        <v>15.288283359243396</v>
      </c>
      <c r="O21">
        <f t="shared" si="6"/>
        <v>0.27433082488744348</v>
      </c>
      <c r="P21">
        <f t="shared" si="7"/>
        <v>2.9707172650939526</v>
      </c>
      <c r="Q21">
        <f t="shared" si="8"/>
        <v>0.2609939034352548</v>
      </c>
      <c r="R21">
        <f t="shared" si="9"/>
        <v>0.16426541286178889</v>
      </c>
      <c r="S21">
        <f t="shared" si="10"/>
        <v>231.29274268615276</v>
      </c>
      <c r="T21">
        <f t="shared" si="11"/>
        <v>36.754440587086478</v>
      </c>
      <c r="U21">
        <f t="shared" si="12"/>
        <v>36.207426666666699</v>
      </c>
      <c r="V21">
        <f t="shared" si="13"/>
        <v>6.0371935514072197</v>
      </c>
      <c r="W21">
        <f t="shared" si="14"/>
        <v>55.45344224205072</v>
      </c>
      <c r="X21">
        <f t="shared" si="15"/>
        <v>3.5215050516490622</v>
      </c>
      <c r="Y21">
        <f t="shared" si="16"/>
        <v>6.3503813456303009</v>
      </c>
      <c r="Z21">
        <f t="shared" si="17"/>
        <v>2.5156884997581574</v>
      </c>
      <c r="AA21">
        <f t="shared" si="18"/>
        <v>-296.58188867456084</v>
      </c>
      <c r="AB21">
        <f t="shared" si="19"/>
        <v>148.04674733205539</v>
      </c>
      <c r="AC21">
        <f t="shared" si="20"/>
        <v>11.828931631782796</v>
      </c>
      <c r="AD21">
        <f t="shared" si="21"/>
        <v>94.586532975430117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52359.840681888483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717.11635999999999</v>
      </c>
      <c r="AR21">
        <v>842.05</v>
      </c>
      <c r="AS21">
        <f t="shared" si="27"/>
        <v>0.14836843417849288</v>
      </c>
      <c r="AT21">
        <v>0.5</v>
      </c>
      <c r="AU21">
        <f t="shared" si="28"/>
        <v>1180.1945007473091</v>
      </c>
      <c r="AV21">
        <f t="shared" si="29"/>
        <v>1.5543035265554976</v>
      </c>
      <c r="AW21">
        <f t="shared" si="30"/>
        <v>87.551805050973201</v>
      </c>
      <c r="AX21">
        <f t="shared" si="31"/>
        <v>0.27156344635116675</v>
      </c>
      <c r="AY21">
        <f t="shared" si="32"/>
        <v>1.8065251151582963E-3</v>
      </c>
      <c r="AZ21">
        <f t="shared" si="33"/>
        <v>2.8739742295588147</v>
      </c>
      <c r="BA21" t="s">
        <v>310</v>
      </c>
      <c r="BB21">
        <v>613.38</v>
      </c>
      <c r="BC21">
        <f t="shared" si="34"/>
        <v>228.66999999999996</v>
      </c>
      <c r="BD21">
        <f t="shared" si="35"/>
        <v>0.54634906196702671</v>
      </c>
      <c r="BE21">
        <f t="shared" si="36"/>
        <v>0.91366708196473734</v>
      </c>
      <c r="BF21">
        <f t="shared" si="37"/>
        <v>0.98704750676106756</v>
      </c>
      <c r="BG21">
        <f t="shared" si="38"/>
        <v>0.95029728893754084</v>
      </c>
      <c r="BH21">
        <f t="shared" si="39"/>
        <v>1400.01133333333</v>
      </c>
      <c r="BI21">
        <f t="shared" si="40"/>
        <v>1180.1945007473091</v>
      </c>
      <c r="BJ21">
        <f t="shared" si="41"/>
        <v>0.84298924776369333</v>
      </c>
      <c r="BK21">
        <f t="shared" si="42"/>
        <v>0.19597849552738658</v>
      </c>
      <c r="BL21">
        <v>6</v>
      </c>
      <c r="BM21">
        <v>0.5</v>
      </c>
      <c r="BN21" t="s">
        <v>290</v>
      </c>
      <c r="BO21">
        <v>2</v>
      </c>
      <c r="BP21">
        <v>1605827438.3499999</v>
      </c>
      <c r="BQ21">
        <v>149.2867</v>
      </c>
      <c r="BR21">
        <v>153.12393333333301</v>
      </c>
      <c r="BS21">
        <v>34.3867166666667</v>
      </c>
      <c r="BT21">
        <v>24.64629</v>
      </c>
      <c r="BU21">
        <v>144.92383333333299</v>
      </c>
      <c r="BV21">
        <v>34.058500000000002</v>
      </c>
      <c r="BW21">
        <v>400.02076666666699</v>
      </c>
      <c r="BX21">
        <v>102.367033333333</v>
      </c>
      <c r="BY21">
        <v>4.1844076666666702E-2</v>
      </c>
      <c r="BZ21">
        <v>37.131810000000002</v>
      </c>
      <c r="CA21">
        <v>36.207426666666699</v>
      </c>
      <c r="CB21">
        <v>999.9</v>
      </c>
      <c r="CC21">
        <v>0</v>
      </c>
      <c r="CD21">
        <v>0</v>
      </c>
      <c r="CE21">
        <v>9999.8809999999994</v>
      </c>
      <c r="CF21">
        <v>0</v>
      </c>
      <c r="CG21">
        <v>315.222733333333</v>
      </c>
      <c r="CH21">
        <v>1400.01133333333</v>
      </c>
      <c r="CI21">
        <v>0.90000073333333297</v>
      </c>
      <c r="CJ21">
        <v>9.9999193333333306E-2</v>
      </c>
      <c r="CK21">
        <v>0</v>
      </c>
      <c r="CL21">
        <v>717.088666666667</v>
      </c>
      <c r="CM21">
        <v>4.9997499999999997</v>
      </c>
      <c r="CN21">
        <v>9952.1116666666694</v>
      </c>
      <c r="CO21">
        <v>12178.15</v>
      </c>
      <c r="CP21">
        <v>48.645666666666699</v>
      </c>
      <c r="CQ21">
        <v>50.145666666666699</v>
      </c>
      <c r="CR21">
        <v>49.395666666666699</v>
      </c>
      <c r="CS21">
        <v>49.686999999999998</v>
      </c>
      <c r="CT21">
        <v>50.470599999999997</v>
      </c>
      <c r="CU21">
        <v>1255.5119999999999</v>
      </c>
      <c r="CV21">
        <v>139.499333333333</v>
      </c>
      <c r="CW21">
        <v>0</v>
      </c>
      <c r="CX21">
        <v>83.100000143051105</v>
      </c>
      <c r="CY21">
        <v>0</v>
      </c>
      <c r="CZ21">
        <v>717.11635999999999</v>
      </c>
      <c r="DA21">
        <v>5.0345384532794899</v>
      </c>
      <c r="DB21">
        <v>48.908461520395299</v>
      </c>
      <c r="DC21">
        <v>9952.2767999999996</v>
      </c>
      <c r="DD21">
        <v>15</v>
      </c>
      <c r="DE21">
        <v>1605826537.5999999</v>
      </c>
      <c r="DF21" t="s">
        <v>291</v>
      </c>
      <c r="DG21">
        <v>1605826537.5999999</v>
      </c>
      <c r="DH21">
        <v>1605826523</v>
      </c>
      <c r="DI21">
        <v>7</v>
      </c>
      <c r="DJ21">
        <v>0.36699999999999999</v>
      </c>
      <c r="DK21">
        <v>-0.03</v>
      </c>
      <c r="DL21">
        <v>4.3630000000000004</v>
      </c>
      <c r="DM21">
        <v>0.32800000000000001</v>
      </c>
      <c r="DN21">
        <v>1602</v>
      </c>
      <c r="DO21">
        <v>24</v>
      </c>
      <c r="DP21">
        <v>0.01</v>
      </c>
      <c r="DQ21">
        <v>0.02</v>
      </c>
      <c r="DR21">
        <v>1.5546133115546501</v>
      </c>
      <c r="DS21">
        <v>-0.148266170573814</v>
      </c>
      <c r="DT21">
        <v>1.5310912266103699E-2</v>
      </c>
      <c r="DU21">
        <v>1</v>
      </c>
      <c r="DV21">
        <v>-3.8367499999999999</v>
      </c>
      <c r="DW21">
        <v>0.13608347052280501</v>
      </c>
      <c r="DX21">
        <v>2.0676541780481499E-2</v>
      </c>
      <c r="DY21">
        <v>1</v>
      </c>
      <c r="DZ21">
        <v>9.7400616666666693</v>
      </c>
      <c r="EA21">
        <v>3.97436262514144E-2</v>
      </c>
      <c r="EB21">
        <v>2.9799005389816E-3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4.3630000000000004</v>
      </c>
      <c r="EJ21">
        <v>0.32829999999999998</v>
      </c>
      <c r="EK21">
        <v>4.3628571428573704</v>
      </c>
      <c r="EL21">
        <v>0</v>
      </c>
      <c r="EM21">
        <v>0</v>
      </c>
      <c r="EN21">
        <v>0</v>
      </c>
      <c r="EO21">
        <v>0.32822499999999999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15.1</v>
      </c>
      <c r="EX21">
        <v>15.4</v>
      </c>
      <c r="EY21">
        <v>2</v>
      </c>
      <c r="EZ21">
        <v>396.62299999999999</v>
      </c>
      <c r="FA21">
        <v>655.30999999999995</v>
      </c>
      <c r="FB21">
        <v>35.819699999999997</v>
      </c>
      <c r="FC21">
        <v>33.626300000000001</v>
      </c>
      <c r="FD21">
        <v>29.9999</v>
      </c>
      <c r="FE21">
        <v>33.407600000000002</v>
      </c>
      <c r="FF21">
        <v>33.335999999999999</v>
      </c>
      <c r="FG21">
        <v>11.591699999999999</v>
      </c>
      <c r="FH21">
        <v>0</v>
      </c>
      <c r="FI21">
        <v>100</v>
      </c>
      <c r="FJ21">
        <v>-999.9</v>
      </c>
      <c r="FK21">
        <v>153.50200000000001</v>
      </c>
      <c r="FL21">
        <v>33.777500000000003</v>
      </c>
      <c r="FM21">
        <v>101.395</v>
      </c>
      <c r="FN21">
        <v>100.741</v>
      </c>
    </row>
    <row r="22" spans="1:170" x14ac:dyDescent="0.25">
      <c r="A22">
        <v>6</v>
      </c>
      <c r="B22">
        <v>1605827527.0999999</v>
      </c>
      <c r="C22">
        <v>454.5</v>
      </c>
      <c r="D22" t="s">
        <v>311</v>
      </c>
      <c r="E22" t="s">
        <v>312</v>
      </c>
      <c r="F22" t="s">
        <v>285</v>
      </c>
      <c r="G22" t="s">
        <v>286</v>
      </c>
      <c r="H22">
        <v>1605827519.3499999</v>
      </c>
      <c r="I22">
        <f t="shared" si="0"/>
        <v>6.7743791745761327E-3</v>
      </c>
      <c r="J22">
        <f t="shared" si="1"/>
        <v>4.4329831345544513</v>
      </c>
      <c r="K22">
        <f t="shared" si="2"/>
        <v>199.13253333333299</v>
      </c>
      <c r="L22">
        <f t="shared" si="3"/>
        <v>165.169756930472</v>
      </c>
      <c r="M22">
        <f t="shared" si="4"/>
        <v>16.915285400052024</v>
      </c>
      <c r="N22">
        <f t="shared" si="5"/>
        <v>20.393464859227329</v>
      </c>
      <c r="O22">
        <f t="shared" si="6"/>
        <v>0.2788512052498352</v>
      </c>
      <c r="P22">
        <f t="shared" si="7"/>
        <v>2.9708362639566217</v>
      </c>
      <c r="Q22">
        <f t="shared" si="8"/>
        <v>0.26508350712959594</v>
      </c>
      <c r="R22">
        <f t="shared" si="9"/>
        <v>0.16685750280073766</v>
      </c>
      <c r="S22">
        <f t="shared" si="10"/>
        <v>231.28724814489217</v>
      </c>
      <c r="T22">
        <f t="shared" si="11"/>
        <v>36.748202730828936</v>
      </c>
      <c r="U22">
        <f t="shared" si="12"/>
        <v>36.20485</v>
      </c>
      <c r="V22">
        <f t="shared" si="13"/>
        <v>6.0363396620481442</v>
      </c>
      <c r="W22">
        <f t="shared" si="14"/>
        <v>55.749621501251468</v>
      </c>
      <c r="X22">
        <f t="shared" si="15"/>
        <v>3.5415319334650999</v>
      </c>
      <c r="Y22">
        <f t="shared" si="16"/>
        <v>6.3525667764140783</v>
      </c>
      <c r="Z22">
        <f t="shared" si="17"/>
        <v>2.4948077285830443</v>
      </c>
      <c r="AA22">
        <f t="shared" si="18"/>
        <v>-298.75012159880743</v>
      </c>
      <c r="AB22">
        <f t="shared" si="19"/>
        <v>149.47599931570554</v>
      </c>
      <c r="AC22">
        <f t="shared" si="20"/>
        <v>11.942866924883308</v>
      </c>
      <c r="AD22">
        <f t="shared" si="21"/>
        <v>93.95599278667359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52362.207296959961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717.02635999999995</v>
      </c>
      <c r="AR22">
        <v>868.76</v>
      </c>
      <c r="AS22">
        <f t="shared" si="27"/>
        <v>0.17465541691606434</v>
      </c>
      <c r="AT22">
        <v>0.5</v>
      </c>
      <c r="AU22">
        <f t="shared" si="28"/>
        <v>1180.1654007473369</v>
      </c>
      <c r="AV22">
        <f t="shared" si="29"/>
        <v>4.4329831345544513</v>
      </c>
      <c r="AW22">
        <f t="shared" si="30"/>
        <v>103.06114004872013</v>
      </c>
      <c r="AX22">
        <f t="shared" si="31"/>
        <v>0.27744141074635109</v>
      </c>
      <c r="AY22">
        <f t="shared" si="32"/>
        <v>4.245786744127256E-3</v>
      </c>
      <c r="AZ22">
        <f t="shared" si="33"/>
        <v>2.754869008702058</v>
      </c>
      <c r="BA22" t="s">
        <v>314</v>
      </c>
      <c r="BB22">
        <v>627.73</v>
      </c>
      <c r="BC22">
        <f t="shared" si="34"/>
        <v>241.02999999999997</v>
      </c>
      <c r="BD22">
        <f t="shared" si="35"/>
        <v>0.62952180226527843</v>
      </c>
      <c r="BE22">
        <f t="shared" si="36"/>
        <v>0.90850494429365869</v>
      </c>
      <c r="BF22">
        <f t="shared" si="37"/>
        <v>0.98989166348836699</v>
      </c>
      <c r="BG22">
        <f t="shared" si="38"/>
        <v>0.93980880714701687</v>
      </c>
      <c r="BH22">
        <f t="shared" si="39"/>
        <v>1399.9766666666701</v>
      </c>
      <c r="BI22">
        <f t="shared" si="40"/>
        <v>1180.1654007473369</v>
      </c>
      <c r="BJ22">
        <f t="shared" si="41"/>
        <v>0.84298933607036353</v>
      </c>
      <c r="BK22">
        <f t="shared" si="42"/>
        <v>0.19597867214072712</v>
      </c>
      <c r="BL22">
        <v>6</v>
      </c>
      <c r="BM22">
        <v>0.5</v>
      </c>
      <c r="BN22" t="s">
        <v>290</v>
      </c>
      <c r="BO22">
        <v>2</v>
      </c>
      <c r="BP22">
        <v>1605827519.3499999</v>
      </c>
      <c r="BQ22">
        <v>199.13253333333299</v>
      </c>
      <c r="BR22">
        <v>207.80539999999999</v>
      </c>
      <c r="BS22">
        <v>34.581383333333299</v>
      </c>
      <c r="BT22">
        <v>24.771336666666699</v>
      </c>
      <c r="BU22">
        <v>194.76966666666701</v>
      </c>
      <c r="BV22">
        <v>34.253146666666701</v>
      </c>
      <c r="BW22">
        <v>400.00493333333299</v>
      </c>
      <c r="BX22">
        <v>102.3694</v>
      </c>
      <c r="BY22">
        <v>4.2117183333333301E-2</v>
      </c>
      <c r="BZ22">
        <v>37.138120000000001</v>
      </c>
      <c r="CA22">
        <v>36.20485</v>
      </c>
      <c r="CB22">
        <v>999.9</v>
      </c>
      <c r="CC22">
        <v>0</v>
      </c>
      <c r="CD22">
        <v>0</v>
      </c>
      <c r="CE22">
        <v>10000.323333333299</v>
      </c>
      <c r="CF22">
        <v>0</v>
      </c>
      <c r="CG22">
        <v>306.85343333333299</v>
      </c>
      <c r="CH22">
        <v>1399.9766666666701</v>
      </c>
      <c r="CI22">
        <v>0.8999992</v>
      </c>
      <c r="CJ22">
        <v>0.10000081</v>
      </c>
      <c r="CK22">
        <v>0</v>
      </c>
      <c r="CL22">
        <v>716.91033333333303</v>
      </c>
      <c r="CM22">
        <v>4.9997499999999997</v>
      </c>
      <c r="CN22">
        <v>9943.9523333333309</v>
      </c>
      <c r="CO22">
        <v>12177.836666666701</v>
      </c>
      <c r="CP22">
        <v>48.3791333333333</v>
      </c>
      <c r="CQ22">
        <v>49.837200000000003</v>
      </c>
      <c r="CR22">
        <v>49.066200000000002</v>
      </c>
      <c r="CS22">
        <v>49.436999999999998</v>
      </c>
      <c r="CT22">
        <v>50.207999999999998</v>
      </c>
      <c r="CU22">
        <v>1255.4766666666701</v>
      </c>
      <c r="CV22">
        <v>139.5</v>
      </c>
      <c r="CW22">
        <v>0</v>
      </c>
      <c r="CX22">
        <v>80.600000143051105</v>
      </c>
      <c r="CY22">
        <v>0</v>
      </c>
      <c r="CZ22">
        <v>717.02635999999995</v>
      </c>
      <c r="DA22">
        <v>9.1546153902515108</v>
      </c>
      <c r="DB22">
        <v>119.244615104781</v>
      </c>
      <c r="DC22">
        <v>9945.6919999999991</v>
      </c>
      <c r="DD22">
        <v>15</v>
      </c>
      <c r="DE22">
        <v>1605826537.5999999</v>
      </c>
      <c r="DF22" t="s">
        <v>291</v>
      </c>
      <c r="DG22">
        <v>1605826537.5999999</v>
      </c>
      <c r="DH22">
        <v>1605826523</v>
      </c>
      <c r="DI22">
        <v>7</v>
      </c>
      <c r="DJ22">
        <v>0.36699999999999999</v>
      </c>
      <c r="DK22">
        <v>-0.03</v>
      </c>
      <c r="DL22">
        <v>4.3630000000000004</v>
      </c>
      <c r="DM22">
        <v>0.32800000000000001</v>
      </c>
      <c r="DN22">
        <v>1602</v>
      </c>
      <c r="DO22">
        <v>24</v>
      </c>
      <c r="DP22">
        <v>0.01</v>
      </c>
      <c r="DQ22">
        <v>0.02</v>
      </c>
      <c r="DR22">
        <v>4.4366947263677803</v>
      </c>
      <c r="DS22">
        <v>-0.122888483375857</v>
      </c>
      <c r="DT22">
        <v>2.2558892338706799E-2</v>
      </c>
      <c r="DU22">
        <v>1</v>
      </c>
      <c r="DV22">
        <v>-8.6750500000000006</v>
      </c>
      <c r="DW22">
        <v>9.2505450500550104E-2</v>
      </c>
      <c r="DX22">
        <v>2.9032319806266499E-2</v>
      </c>
      <c r="DY22">
        <v>1</v>
      </c>
      <c r="DZ22">
        <v>9.8101796666666701</v>
      </c>
      <c r="EA22">
        <v>-1.9185317018908399E-2</v>
      </c>
      <c r="EB22">
        <v>1.69120959342389E-3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4.3630000000000004</v>
      </c>
      <c r="EJ22">
        <v>0.32819999999999999</v>
      </c>
      <c r="EK22">
        <v>4.3628571428573704</v>
      </c>
      <c r="EL22">
        <v>0</v>
      </c>
      <c r="EM22">
        <v>0</v>
      </c>
      <c r="EN22">
        <v>0</v>
      </c>
      <c r="EO22">
        <v>0.32822499999999999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16.5</v>
      </c>
      <c r="EX22">
        <v>16.7</v>
      </c>
      <c r="EY22">
        <v>2</v>
      </c>
      <c r="EZ22">
        <v>396.96300000000002</v>
      </c>
      <c r="FA22">
        <v>655.38499999999999</v>
      </c>
      <c r="FB22">
        <v>35.845300000000002</v>
      </c>
      <c r="FC22">
        <v>33.621000000000002</v>
      </c>
      <c r="FD22">
        <v>30.0002</v>
      </c>
      <c r="FE22">
        <v>33.409700000000001</v>
      </c>
      <c r="FF22">
        <v>33.344900000000003</v>
      </c>
      <c r="FG22">
        <v>14.1052</v>
      </c>
      <c r="FH22">
        <v>0</v>
      </c>
      <c r="FI22">
        <v>100</v>
      </c>
      <c r="FJ22">
        <v>-999.9</v>
      </c>
      <c r="FK22">
        <v>208.28899999999999</v>
      </c>
      <c r="FL22">
        <v>34.051299999999998</v>
      </c>
      <c r="FM22">
        <v>101.39400000000001</v>
      </c>
      <c r="FN22">
        <v>100.739</v>
      </c>
    </row>
    <row r="23" spans="1:170" x14ac:dyDescent="0.25">
      <c r="A23">
        <v>7</v>
      </c>
      <c r="B23">
        <v>1605827608.0999999</v>
      </c>
      <c r="C23">
        <v>535.5</v>
      </c>
      <c r="D23" t="s">
        <v>315</v>
      </c>
      <c r="E23" t="s">
        <v>316</v>
      </c>
      <c r="F23" t="s">
        <v>285</v>
      </c>
      <c r="G23" t="s">
        <v>286</v>
      </c>
      <c r="H23">
        <v>1605827600.3499999</v>
      </c>
      <c r="I23">
        <f t="shared" si="0"/>
        <v>6.7860319510104341E-3</v>
      </c>
      <c r="J23">
        <f t="shared" si="1"/>
        <v>7.6180388578643896</v>
      </c>
      <c r="K23">
        <f t="shared" si="2"/>
        <v>249.04570000000001</v>
      </c>
      <c r="L23">
        <f t="shared" si="3"/>
        <v>194.57630024368055</v>
      </c>
      <c r="M23">
        <f t="shared" si="4"/>
        <v>19.926903612843024</v>
      </c>
      <c r="N23">
        <f t="shared" si="5"/>
        <v>25.505211338060679</v>
      </c>
      <c r="O23">
        <f t="shared" si="6"/>
        <v>0.27996071890043706</v>
      </c>
      <c r="P23">
        <f t="shared" si="7"/>
        <v>2.970882802307341</v>
      </c>
      <c r="Q23">
        <f t="shared" si="8"/>
        <v>0.26608637689406883</v>
      </c>
      <c r="R23">
        <f t="shared" si="9"/>
        <v>0.16749322431661831</v>
      </c>
      <c r="S23">
        <f t="shared" si="10"/>
        <v>231.29057137705769</v>
      </c>
      <c r="T23">
        <f t="shared" si="11"/>
        <v>36.755190307654011</v>
      </c>
      <c r="U23">
        <f t="shared" si="12"/>
        <v>36.216149999999999</v>
      </c>
      <c r="V23">
        <f t="shared" si="13"/>
        <v>6.0400851821004133</v>
      </c>
      <c r="W23">
        <f t="shared" si="14"/>
        <v>55.861507640618221</v>
      </c>
      <c r="X23">
        <f t="shared" si="15"/>
        <v>3.5505615006048461</v>
      </c>
      <c r="Y23">
        <f t="shared" si="16"/>
        <v>6.3560072947675854</v>
      </c>
      <c r="Z23">
        <f t="shared" si="17"/>
        <v>2.4895236814955672</v>
      </c>
      <c r="AA23">
        <f t="shared" si="18"/>
        <v>-299.26400903956016</v>
      </c>
      <c r="AB23">
        <f t="shared" si="19"/>
        <v>149.25891312724588</v>
      </c>
      <c r="AC23">
        <f t="shared" si="20"/>
        <v>11.926561612724266</v>
      </c>
      <c r="AD23">
        <f t="shared" si="21"/>
        <v>93.21203707746767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52361.852919549805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721.75907692307703</v>
      </c>
      <c r="AR23">
        <v>896.92</v>
      </c>
      <c r="AS23">
        <f t="shared" si="27"/>
        <v>0.19529157904486794</v>
      </c>
      <c r="AT23">
        <v>0.5</v>
      </c>
      <c r="AU23">
        <f t="shared" si="28"/>
        <v>1180.1850397509043</v>
      </c>
      <c r="AV23">
        <f t="shared" si="29"/>
        <v>7.6180388578643896</v>
      </c>
      <c r="AW23">
        <f t="shared" si="30"/>
        <v>115.24009998904216</v>
      </c>
      <c r="AX23">
        <f t="shared" si="31"/>
        <v>0.31725237479373852</v>
      </c>
      <c r="AY23">
        <f t="shared" si="32"/>
        <v>6.9444926529575873E-3</v>
      </c>
      <c r="AZ23">
        <f t="shared" si="33"/>
        <v>2.6369798867234535</v>
      </c>
      <c r="BA23" t="s">
        <v>318</v>
      </c>
      <c r="BB23">
        <v>612.37</v>
      </c>
      <c r="BC23">
        <f t="shared" si="34"/>
        <v>284.54999999999995</v>
      </c>
      <c r="BD23">
        <f t="shared" si="35"/>
        <v>0.6155716853871831</v>
      </c>
      <c r="BE23">
        <f t="shared" si="36"/>
        <v>0.89261088949356715</v>
      </c>
      <c r="BF23">
        <f t="shared" si="37"/>
        <v>0.96537672336312175</v>
      </c>
      <c r="BG23">
        <f t="shared" si="38"/>
        <v>0.92875093941129416</v>
      </c>
      <c r="BH23">
        <f t="shared" si="39"/>
        <v>1400.00033333333</v>
      </c>
      <c r="BI23">
        <f t="shared" si="40"/>
        <v>1180.1850397509043</v>
      </c>
      <c r="BJ23">
        <f t="shared" si="41"/>
        <v>0.84298911339609717</v>
      </c>
      <c r="BK23">
        <f t="shared" si="42"/>
        <v>0.1959782267921944</v>
      </c>
      <c r="BL23">
        <v>6</v>
      </c>
      <c r="BM23">
        <v>0.5</v>
      </c>
      <c r="BN23" t="s">
        <v>290</v>
      </c>
      <c r="BO23">
        <v>2</v>
      </c>
      <c r="BP23">
        <v>1605827600.3499999</v>
      </c>
      <c r="BQ23">
        <v>249.04570000000001</v>
      </c>
      <c r="BR23">
        <v>263.00746666666703</v>
      </c>
      <c r="BS23">
        <v>34.6694666666667</v>
      </c>
      <c r="BT23">
        <v>24.84356</v>
      </c>
      <c r="BU23">
        <v>244.68289999999999</v>
      </c>
      <c r="BV23">
        <v>34.341243333333303</v>
      </c>
      <c r="BW23">
        <v>400.00973333333297</v>
      </c>
      <c r="BX23">
        <v>102.36936666666701</v>
      </c>
      <c r="BY23">
        <v>4.2404900000000002E-2</v>
      </c>
      <c r="BZ23">
        <v>37.148049999999998</v>
      </c>
      <c r="CA23">
        <v>36.216149999999999</v>
      </c>
      <c r="CB23">
        <v>999.9</v>
      </c>
      <c r="CC23">
        <v>0</v>
      </c>
      <c r="CD23">
        <v>0</v>
      </c>
      <c r="CE23">
        <v>10000.59</v>
      </c>
      <c r="CF23">
        <v>0</v>
      </c>
      <c r="CG23">
        <v>304.94816666666702</v>
      </c>
      <c r="CH23">
        <v>1400.00033333333</v>
      </c>
      <c r="CI23">
        <v>0.90000813333333296</v>
      </c>
      <c r="CJ23">
        <v>9.9991919999999998E-2</v>
      </c>
      <c r="CK23">
        <v>0</v>
      </c>
      <c r="CL23">
        <v>721.76706666666701</v>
      </c>
      <c r="CM23">
        <v>4.9997499999999997</v>
      </c>
      <c r="CN23">
        <v>10005.893333333301</v>
      </c>
      <c r="CO23">
        <v>12178.08</v>
      </c>
      <c r="CP23">
        <v>48.155999999999999</v>
      </c>
      <c r="CQ23">
        <v>49.6145</v>
      </c>
      <c r="CR23">
        <v>48.835099999999997</v>
      </c>
      <c r="CS23">
        <v>49.235300000000002</v>
      </c>
      <c r="CT23">
        <v>49.997866666666702</v>
      </c>
      <c r="CU23">
        <v>1255.50866666667</v>
      </c>
      <c r="CV23">
        <v>139.49199999999999</v>
      </c>
      <c r="CW23">
        <v>0</v>
      </c>
      <c r="CX23">
        <v>80.100000143051105</v>
      </c>
      <c r="CY23">
        <v>0</v>
      </c>
      <c r="CZ23">
        <v>721.75907692307703</v>
      </c>
      <c r="DA23">
        <v>10.526153841610601</v>
      </c>
      <c r="DB23">
        <v>144.30324788246699</v>
      </c>
      <c r="DC23">
        <v>10005.841153846201</v>
      </c>
      <c r="DD23">
        <v>15</v>
      </c>
      <c r="DE23">
        <v>1605826537.5999999</v>
      </c>
      <c r="DF23" t="s">
        <v>291</v>
      </c>
      <c r="DG23">
        <v>1605826537.5999999</v>
      </c>
      <c r="DH23">
        <v>1605826523</v>
      </c>
      <c r="DI23">
        <v>7</v>
      </c>
      <c r="DJ23">
        <v>0.36699999999999999</v>
      </c>
      <c r="DK23">
        <v>-0.03</v>
      </c>
      <c r="DL23">
        <v>4.3630000000000004</v>
      </c>
      <c r="DM23">
        <v>0.32800000000000001</v>
      </c>
      <c r="DN23">
        <v>1602</v>
      </c>
      <c r="DO23">
        <v>24</v>
      </c>
      <c r="DP23">
        <v>0.01</v>
      </c>
      <c r="DQ23">
        <v>0.02</v>
      </c>
      <c r="DR23">
        <v>7.6189514445168403</v>
      </c>
      <c r="DS23">
        <v>-0.13290234231377501</v>
      </c>
      <c r="DT23">
        <v>1.8537142366747101E-2</v>
      </c>
      <c r="DU23">
        <v>1</v>
      </c>
      <c r="DV23">
        <v>-13.961930000000001</v>
      </c>
      <c r="DW23">
        <v>8.4266963292512598E-2</v>
      </c>
      <c r="DX23">
        <v>2.5244486526764701E-2</v>
      </c>
      <c r="DY23">
        <v>1</v>
      </c>
      <c r="DZ23">
        <v>9.8262116666666692</v>
      </c>
      <c r="EA23">
        <v>-1.0700155728588999E-2</v>
      </c>
      <c r="EB23">
        <v>2.34120208914607E-3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4.3620000000000001</v>
      </c>
      <c r="EJ23">
        <v>0.32819999999999999</v>
      </c>
      <c r="EK23">
        <v>4.3628571428573704</v>
      </c>
      <c r="EL23">
        <v>0</v>
      </c>
      <c r="EM23">
        <v>0</v>
      </c>
      <c r="EN23">
        <v>0</v>
      </c>
      <c r="EO23">
        <v>0.32822499999999999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17.8</v>
      </c>
      <c r="EX23">
        <v>18.100000000000001</v>
      </c>
      <c r="EY23">
        <v>2</v>
      </c>
      <c r="EZ23">
        <v>396.94499999999999</v>
      </c>
      <c r="FA23">
        <v>655.10199999999998</v>
      </c>
      <c r="FB23">
        <v>35.870399999999997</v>
      </c>
      <c r="FC23">
        <v>33.665500000000002</v>
      </c>
      <c r="FD23">
        <v>30.000399999999999</v>
      </c>
      <c r="FE23">
        <v>33.448399999999999</v>
      </c>
      <c r="FF23">
        <v>33.383499999999998</v>
      </c>
      <c r="FG23">
        <v>16.593800000000002</v>
      </c>
      <c r="FH23">
        <v>0</v>
      </c>
      <c r="FI23">
        <v>100</v>
      </c>
      <c r="FJ23">
        <v>-999.9</v>
      </c>
      <c r="FK23">
        <v>263.45</v>
      </c>
      <c r="FL23">
        <v>34.257100000000001</v>
      </c>
      <c r="FM23">
        <v>101.38200000000001</v>
      </c>
      <c r="FN23">
        <v>100.726</v>
      </c>
    </row>
    <row r="24" spans="1:170" x14ac:dyDescent="0.25">
      <c r="A24">
        <v>8</v>
      </c>
      <c r="B24">
        <v>1605827699.0999999</v>
      </c>
      <c r="C24">
        <v>626.5</v>
      </c>
      <c r="D24" t="s">
        <v>319</v>
      </c>
      <c r="E24" t="s">
        <v>320</v>
      </c>
      <c r="F24" t="s">
        <v>285</v>
      </c>
      <c r="G24" t="s">
        <v>286</v>
      </c>
      <c r="H24">
        <v>1605827691.3499999</v>
      </c>
      <c r="I24">
        <f t="shared" si="0"/>
        <v>6.7543604084073202E-3</v>
      </c>
      <c r="J24">
        <f t="shared" si="1"/>
        <v>16.027741734610508</v>
      </c>
      <c r="K24">
        <f t="shared" si="2"/>
        <v>398.33483333333299</v>
      </c>
      <c r="L24">
        <f t="shared" si="3"/>
        <v>288.1096179594939</v>
      </c>
      <c r="M24">
        <f t="shared" si="4"/>
        <v>29.506112503534091</v>
      </c>
      <c r="N24">
        <f t="shared" si="5"/>
        <v>40.794585372232369</v>
      </c>
      <c r="O24">
        <f t="shared" si="6"/>
        <v>0.27812051571077689</v>
      </c>
      <c r="P24">
        <f t="shared" si="7"/>
        <v>2.9717405057017583</v>
      </c>
      <c r="Q24">
        <f t="shared" si="8"/>
        <v>0.26442691921428996</v>
      </c>
      <c r="R24">
        <f t="shared" si="9"/>
        <v>0.16644093898641943</v>
      </c>
      <c r="S24">
        <f t="shared" si="10"/>
        <v>231.28704904835229</v>
      </c>
      <c r="T24">
        <f t="shared" si="11"/>
        <v>36.790192645261264</v>
      </c>
      <c r="U24">
        <f t="shared" si="12"/>
        <v>36.250860000000003</v>
      </c>
      <c r="V24">
        <f t="shared" si="13"/>
        <v>6.0516028524649039</v>
      </c>
      <c r="W24">
        <f t="shared" si="14"/>
        <v>55.902469993373352</v>
      </c>
      <c r="X24">
        <f t="shared" si="15"/>
        <v>3.5583682175618883</v>
      </c>
      <c r="Y24">
        <f t="shared" si="16"/>
        <v>6.3653148384743918</v>
      </c>
      <c r="Z24">
        <f t="shared" si="17"/>
        <v>2.4932346349030157</v>
      </c>
      <c r="AA24">
        <f t="shared" si="18"/>
        <v>-297.86729401076281</v>
      </c>
      <c r="AB24">
        <f t="shared" si="19"/>
        <v>148.04113248271878</v>
      </c>
      <c r="AC24">
        <f t="shared" si="20"/>
        <v>11.82936597502597</v>
      </c>
      <c r="AD24">
        <f t="shared" si="21"/>
        <v>93.290253495334241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52381.727544163405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748.02380000000005</v>
      </c>
      <c r="AR24">
        <v>993.17</v>
      </c>
      <c r="AS24">
        <f t="shared" si="27"/>
        <v>0.24683206299022309</v>
      </c>
      <c r="AT24">
        <v>0.5</v>
      </c>
      <c r="AU24">
        <f t="shared" si="28"/>
        <v>1180.1645397508923</v>
      </c>
      <c r="AV24">
        <f t="shared" si="29"/>
        <v>16.027741734610508</v>
      </c>
      <c r="AW24">
        <f t="shared" si="30"/>
        <v>145.65122400730996</v>
      </c>
      <c r="AX24">
        <f t="shared" si="31"/>
        <v>0.41114814180855236</v>
      </c>
      <c r="AY24">
        <f t="shared" si="32"/>
        <v>1.407048649159701E-2</v>
      </c>
      <c r="AZ24">
        <f t="shared" si="33"/>
        <v>2.2845132253289968</v>
      </c>
      <c r="BA24" t="s">
        <v>322</v>
      </c>
      <c r="BB24">
        <v>584.83000000000004</v>
      </c>
      <c r="BC24">
        <f t="shared" si="34"/>
        <v>408.33999999999992</v>
      </c>
      <c r="BD24">
        <f t="shared" si="35"/>
        <v>0.60034823921242086</v>
      </c>
      <c r="BE24">
        <f t="shared" si="36"/>
        <v>0.84747782239238023</v>
      </c>
      <c r="BF24">
        <f t="shared" si="37"/>
        <v>0.88279550472159296</v>
      </c>
      <c r="BG24">
        <f t="shared" si="38"/>
        <v>0.89095549304896049</v>
      </c>
      <c r="BH24">
        <f t="shared" si="39"/>
        <v>1399.9756666666699</v>
      </c>
      <c r="BI24">
        <f t="shared" si="40"/>
        <v>1180.1645397508923</v>
      </c>
      <c r="BJ24">
        <f t="shared" si="41"/>
        <v>0.84298932320791975</v>
      </c>
      <c r="BK24">
        <f t="shared" si="42"/>
        <v>0.19597864641583967</v>
      </c>
      <c r="BL24">
        <v>6</v>
      </c>
      <c r="BM24">
        <v>0.5</v>
      </c>
      <c r="BN24" t="s">
        <v>290</v>
      </c>
      <c r="BO24">
        <v>2</v>
      </c>
      <c r="BP24">
        <v>1605827691.3499999</v>
      </c>
      <c r="BQ24">
        <v>398.33483333333299</v>
      </c>
      <c r="BR24">
        <v>426.41103333333302</v>
      </c>
      <c r="BS24">
        <v>34.745346666666698</v>
      </c>
      <c r="BT24">
        <v>24.9662333333333</v>
      </c>
      <c r="BU24">
        <v>393.972033333333</v>
      </c>
      <c r="BV24">
        <v>34.41713</v>
      </c>
      <c r="BW24">
        <v>400.01650000000001</v>
      </c>
      <c r="BX24">
        <v>102.3706</v>
      </c>
      <c r="BY24">
        <v>4.2199380000000002E-2</v>
      </c>
      <c r="BZ24">
        <v>37.174889999999998</v>
      </c>
      <c r="CA24">
        <v>36.250860000000003</v>
      </c>
      <c r="CB24">
        <v>999.9</v>
      </c>
      <c r="CC24">
        <v>0</v>
      </c>
      <c r="CD24">
        <v>0</v>
      </c>
      <c r="CE24">
        <v>10005.325000000001</v>
      </c>
      <c r="CF24">
        <v>0</v>
      </c>
      <c r="CG24">
        <v>305.11256666666702</v>
      </c>
      <c r="CH24">
        <v>1399.9756666666699</v>
      </c>
      <c r="CI24">
        <v>0.89999993333333395</v>
      </c>
      <c r="CJ24">
        <v>0.10000007333333299</v>
      </c>
      <c r="CK24">
        <v>0</v>
      </c>
      <c r="CL24">
        <v>747.87413333333302</v>
      </c>
      <c r="CM24">
        <v>4.9997499999999997</v>
      </c>
      <c r="CN24">
        <v>10362.9666666667</v>
      </c>
      <c r="CO24">
        <v>12177.846666666699</v>
      </c>
      <c r="CP24">
        <v>47.953800000000001</v>
      </c>
      <c r="CQ24">
        <v>49.420466666666698</v>
      </c>
      <c r="CR24">
        <v>48.616599999999998</v>
      </c>
      <c r="CS24">
        <v>49.053733333333298</v>
      </c>
      <c r="CT24">
        <v>49.811999999999998</v>
      </c>
      <c r="CU24">
        <v>1255.4766666666701</v>
      </c>
      <c r="CV24">
        <v>139.499333333333</v>
      </c>
      <c r="CW24">
        <v>0</v>
      </c>
      <c r="CX24">
        <v>90.199999809265094</v>
      </c>
      <c r="CY24">
        <v>0</v>
      </c>
      <c r="CZ24">
        <v>748.02380000000005</v>
      </c>
      <c r="DA24">
        <v>21.698000048668401</v>
      </c>
      <c r="DB24">
        <v>281.90000042517499</v>
      </c>
      <c r="DC24">
        <v>10365.4</v>
      </c>
      <c r="DD24">
        <v>15</v>
      </c>
      <c r="DE24">
        <v>1605826537.5999999</v>
      </c>
      <c r="DF24" t="s">
        <v>291</v>
      </c>
      <c r="DG24">
        <v>1605826537.5999999</v>
      </c>
      <c r="DH24">
        <v>1605826523</v>
      </c>
      <c r="DI24">
        <v>7</v>
      </c>
      <c r="DJ24">
        <v>0.36699999999999999</v>
      </c>
      <c r="DK24">
        <v>-0.03</v>
      </c>
      <c r="DL24">
        <v>4.3630000000000004</v>
      </c>
      <c r="DM24">
        <v>0.32800000000000001</v>
      </c>
      <c r="DN24">
        <v>1602</v>
      </c>
      <c r="DO24">
        <v>24</v>
      </c>
      <c r="DP24">
        <v>0.01</v>
      </c>
      <c r="DQ24">
        <v>0.02</v>
      </c>
      <c r="DR24">
        <v>16.034499907376802</v>
      </c>
      <c r="DS24">
        <v>-0.18241414242832399</v>
      </c>
      <c r="DT24">
        <v>2.6117471041783101E-2</v>
      </c>
      <c r="DU24">
        <v>1</v>
      </c>
      <c r="DV24">
        <v>-28.0806233333333</v>
      </c>
      <c r="DW24">
        <v>0.19569210233593101</v>
      </c>
      <c r="DX24">
        <v>3.1096266478291099E-2</v>
      </c>
      <c r="DY24">
        <v>1</v>
      </c>
      <c r="DZ24">
        <v>9.7797723333333408</v>
      </c>
      <c r="EA24">
        <v>-8.6722758620698295E-2</v>
      </c>
      <c r="EB24">
        <v>6.3355903083735102E-3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4.3630000000000004</v>
      </c>
      <c r="EJ24">
        <v>0.32819999999999999</v>
      </c>
      <c r="EK24">
        <v>4.3628571428573704</v>
      </c>
      <c r="EL24">
        <v>0</v>
      </c>
      <c r="EM24">
        <v>0</v>
      </c>
      <c r="EN24">
        <v>0</v>
      </c>
      <c r="EO24">
        <v>0.32822499999999999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19.399999999999999</v>
      </c>
      <c r="EX24">
        <v>19.600000000000001</v>
      </c>
      <c r="EY24">
        <v>2</v>
      </c>
      <c r="EZ24">
        <v>397.10700000000003</v>
      </c>
      <c r="FA24">
        <v>654.6</v>
      </c>
      <c r="FB24">
        <v>35.904200000000003</v>
      </c>
      <c r="FC24">
        <v>33.754100000000001</v>
      </c>
      <c r="FD24">
        <v>30.000599999999999</v>
      </c>
      <c r="FE24">
        <v>33.524700000000003</v>
      </c>
      <c r="FF24">
        <v>33.458399999999997</v>
      </c>
      <c r="FG24">
        <v>23.6235</v>
      </c>
      <c r="FH24">
        <v>0</v>
      </c>
      <c r="FI24">
        <v>100</v>
      </c>
      <c r="FJ24">
        <v>-999.9</v>
      </c>
      <c r="FK24">
        <v>427.113</v>
      </c>
      <c r="FL24">
        <v>34.328299999999999</v>
      </c>
      <c r="FM24">
        <v>101.363</v>
      </c>
      <c r="FN24">
        <v>100.70399999999999</v>
      </c>
    </row>
    <row r="25" spans="1:170" x14ac:dyDescent="0.25">
      <c r="A25">
        <v>9</v>
      </c>
      <c r="B25">
        <v>1605827809.0999999</v>
      </c>
      <c r="C25">
        <v>736.5</v>
      </c>
      <c r="D25" t="s">
        <v>323</v>
      </c>
      <c r="E25" t="s">
        <v>324</v>
      </c>
      <c r="F25" t="s">
        <v>285</v>
      </c>
      <c r="G25" t="s">
        <v>286</v>
      </c>
      <c r="H25">
        <v>1605827801.3499999</v>
      </c>
      <c r="I25">
        <f t="shared" si="0"/>
        <v>6.6544668948272353E-3</v>
      </c>
      <c r="J25">
        <f t="shared" si="1"/>
        <v>20.620573596806882</v>
      </c>
      <c r="K25">
        <f t="shared" si="2"/>
        <v>499.50119999999998</v>
      </c>
      <c r="L25">
        <f t="shared" si="3"/>
        <v>355.04530612671266</v>
      </c>
      <c r="M25">
        <f t="shared" si="4"/>
        <v>36.359489127992994</v>
      </c>
      <c r="N25">
        <f t="shared" si="5"/>
        <v>51.152932139701996</v>
      </c>
      <c r="O25">
        <f t="shared" si="6"/>
        <v>0.27113288481391656</v>
      </c>
      <c r="P25">
        <f t="shared" si="7"/>
        <v>2.9704818500225643</v>
      </c>
      <c r="Q25">
        <f t="shared" si="8"/>
        <v>0.25809617699525556</v>
      </c>
      <c r="R25">
        <f t="shared" si="9"/>
        <v>0.16242915872261993</v>
      </c>
      <c r="S25">
        <f t="shared" si="10"/>
        <v>231.28714502149742</v>
      </c>
      <c r="T25">
        <f t="shared" si="11"/>
        <v>36.847477515274136</v>
      </c>
      <c r="U25">
        <f t="shared" si="12"/>
        <v>36.297996666666698</v>
      </c>
      <c r="V25">
        <f t="shared" si="13"/>
        <v>6.0672745495255871</v>
      </c>
      <c r="W25">
        <f t="shared" si="14"/>
        <v>55.687897084321733</v>
      </c>
      <c r="X25">
        <f t="shared" si="15"/>
        <v>3.5508911327444102</v>
      </c>
      <c r="Y25">
        <f t="shared" si="16"/>
        <v>6.3764144790163417</v>
      </c>
      <c r="Z25">
        <f t="shared" si="17"/>
        <v>2.5163834167811769</v>
      </c>
      <c r="AA25">
        <f t="shared" si="18"/>
        <v>-293.46199006188107</v>
      </c>
      <c r="AB25">
        <f t="shared" si="19"/>
        <v>145.54850324420866</v>
      </c>
      <c r="AC25">
        <f t="shared" si="20"/>
        <v>11.639575142081796</v>
      </c>
      <c r="AD25">
        <f t="shared" si="21"/>
        <v>95.013233345906798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52340.451719558412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789.38675999999998</v>
      </c>
      <c r="AR25">
        <v>1088.6199999999999</v>
      </c>
      <c r="AS25">
        <f t="shared" si="27"/>
        <v>0.27487391376237802</v>
      </c>
      <c r="AT25">
        <v>0.5</v>
      </c>
      <c r="AU25">
        <f t="shared" si="28"/>
        <v>1180.1645907473428</v>
      </c>
      <c r="AV25">
        <f t="shared" si="29"/>
        <v>20.620573596806882</v>
      </c>
      <c r="AW25">
        <f t="shared" si="30"/>
        <v>162.19822997124862</v>
      </c>
      <c r="AX25">
        <f t="shared" si="31"/>
        <v>0.44844849442413331</v>
      </c>
      <c r="AY25">
        <f t="shared" si="32"/>
        <v>1.7962173448365541E-2</v>
      </c>
      <c r="AZ25">
        <f t="shared" si="33"/>
        <v>1.9965277139865152</v>
      </c>
      <c r="BA25" t="s">
        <v>326</v>
      </c>
      <c r="BB25">
        <v>600.42999999999995</v>
      </c>
      <c r="BC25">
        <f t="shared" si="34"/>
        <v>488.18999999999994</v>
      </c>
      <c r="BD25">
        <f t="shared" si="35"/>
        <v>0.61294422253630743</v>
      </c>
      <c r="BE25">
        <f t="shared" si="36"/>
        <v>0.81658369808201681</v>
      </c>
      <c r="BF25">
        <f t="shared" si="37"/>
        <v>0.80192628111303954</v>
      </c>
      <c r="BG25">
        <f t="shared" si="38"/>
        <v>0.85347419065639174</v>
      </c>
      <c r="BH25">
        <f t="shared" si="39"/>
        <v>1399.9756666666699</v>
      </c>
      <c r="BI25">
        <f t="shared" si="40"/>
        <v>1180.1645907473428</v>
      </c>
      <c r="BJ25">
        <f t="shared" si="41"/>
        <v>0.84298935963458888</v>
      </c>
      <c r="BK25">
        <f t="shared" si="42"/>
        <v>0.19597871926917765</v>
      </c>
      <c r="BL25">
        <v>6</v>
      </c>
      <c r="BM25">
        <v>0.5</v>
      </c>
      <c r="BN25" t="s">
        <v>290</v>
      </c>
      <c r="BO25">
        <v>2</v>
      </c>
      <c r="BP25">
        <v>1605827801.3499999</v>
      </c>
      <c r="BQ25">
        <v>499.50119999999998</v>
      </c>
      <c r="BR25">
        <v>535.41780000000006</v>
      </c>
      <c r="BS25">
        <v>34.673953333333301</v>
      </c>
      <c r="BT25">
        <v>25.0383933333333</v>
      </c>
      <c r="BU25">
        <v>495.13823333333301</v>
      </c>
      <c r="BV25">
        <v>34.3457133333333</v>
      </c>
      <c r="BW25">
        <v>400.001466666667</v>
      </c>
      <c r="BX25">
        <v>102.365466666667</v>
      </c>
      <c r="BY25">
        <v>4.2559859999999998E-2</v>
      </c>
      <c r="BZ25">
        <v>37.206853333333299</v>
      </c>
      <c r="CA25">
        <v>36.297996666666698</v>
      </c>
      <c r="CB25">
        <v>999.9</v>
      </c>
      <c r="CC25">
        <v>0</v>
      </c>
      <c r="CD25">
        <v>0</v>
      </c>
      <c r="CE25">
        <v>9998.7016666666696</v>
      </c>
      <c r="CF25">
        <v>0</v>
      </c>
      <c r="CG25">
        <v>306.946666666667</v>
      </c>
      <c r="CH25">
        <v>1399.9756666666699</v>
      </c>
      <c r="CI25">
        <v>0.89999893333333403</v>
      </c>
      <c r="CJ25">
        <v>0.10000108000000001</v>
      </c>
      <c r="CK25">
        <v>0</v>
      </c>
      <c r="CL25">
        <v>789.23393333333297</v>
      </c>
      <c r="CM25">
        <v>4.9997499999999997</v>
      </c>
      <c r="CN25">
        <v>10928.71</v>
      </c>
      <c r="CO25">
        <v>12177.83</v>
      </c>
      <c r="CP25">
        <v>47.770800000000001</v>
      </c>
      <c r="CQ25">
        <v>49.25</v>
      </c>
      <c r="CR25">
        <v>48.445399999999999</v>
      </c>
      <c r="CS25">
        <v>48.904000000000003</v>
      </c>
      <c r="CT25">
        <v>49.6332666666667</v>
      </c>
      <c r="CU25">
        <v>1255.4746666666699</v>
      </c>
      <c r="CV25">
        <v>139.501</v>
      </c>
      <c r="CW25">
        <v>0</v>
      </c>
      <c r="CX25">
        <v>109.40000009536701</v>
      </c>
      <c r="CY25">
        <v>0</v>
      </c>
      <c r="CZ25">
        <v>789.38675999999998</v>
      </c>
      <c r="DA25">
        <v>18.109076955227099</v>
      </c>
      <c r="DB25">
        <v>246.623076842362</v>
      </c>
      <c r="DC25">
        <v>10931.208000000001</v>
      </c>
      <c r="DD25">
        <v>15</v>
      </c>
      <c r="DE25">
        <v>1605826537.5999999</v>
      </c>
      <c r="DF25" t="s">
        <v>291</v>
      </c>
      <c r="DG25">
        <v>1605826537.5999999</v>
      </c>
      <c r="DH25">
        <v>1605826523</v>
      </c>
      <c r="DI25">
        <v>7</v>
      </c>
      <c r="DJ25">
        <v>0.36699999999999999</v>
      </c>
      <c r="DK25">
        <v>-0.03</v>
      </c>
      <c r="DL25">
        <v>4.3630000000000004</v>
      </c>
      <c r="DM25">
        <v>0.32800000000000001</v>
      </c>
      <c r="DN25">
        <v>1602</v>
      </c>
      <c r="DO25">
        <v>24</v>
      </c>
      <c r="DP25">
        <v>0.01</v>
      </c>
      <c r="DQ25">
        <v>0.02</v>
      </c>
      <c r="DR25">
        <v>20.619765071959399</v>
      </c>
      <c r="DS25">
        <v>-0.104503371062821</v>
      </c>
      <c r="DT25">
        <v>2.1369039146685601E-2</v>
      </c>
      <c r="DU25">
        <v>1</v>
      </c>
      <c r="DV25">
        <v>-35.915466666666703</v>
      </c>
      <c r="DW25">
        <v>0.151453615127841</v>
      </c>
      <c r="DX25">
        <v>3.2514851307602899E-2</v>
      </c>
      <c r="DY25">
        <v>1</v>
      </c>
      <c r="DZ25">
        <v>9.6364693333333307</v>
      </c>
      <c r="EA25">
        <v>-0.111555951056729</v>
      </c>
      <c r="EB25">
        <v>8.1546043980619994E-3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4.3630000000000004</v>
      </c>
      <c r="EJ25">
        <v>0.32819999999999999</v>
      </c>
      <c r="EK25">
        <v>4.3628571428573704</v>
      </c>
      <c r="EL25">
        <v>0</v>
      </c>
      <c r="EM25">
        <v>0</v>
      </c>
      <c r="EN25">
        <v>0</v>
      </c>
      <c r="EO25">
        <v>0.32822499999999999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21.2</v>
      </c>
      <c r="EX25">
        <v>21.4</v>
      </c>
      <c r="EY25">
        <v>2</v>
      </c>
      <c r="EZ25">
        <v>397.11399999999998</v>
      </c>
      <c r="FA25">
        <v>654.10299999999995</v>
      </c>
      <c r="FB25">
        <v>35.950800000000001</v>
      </c>
      <c r="FC25">
        <v>33.891800000000003</v>
      </c>
      <c r="FD25">
        <v>30.000699999999998</v>
      </c>
      <c r="FE25">
        <v>33.648600000000002</v>
      </c>
      <c r="FF25">
        <v>33.5777</v>
      </c>
      <c r="FG25">
        <v>28.0364</v>
      </c>
      <c r="FH25">
        <v>0</v>
      </c>
      <c r="FI25">
        <v>100</v>
      </c>
      <c r="FJ25">
        <v>-999.9</v>
      </c>
      <c r="FK25">
        <v>535.654</v>
      </c>
      <c r="FL25">
        <v>34.415500000000002</v>
      </c>
      <c r="FM25">
        <v>101.339</v>
      </c>
      <c r="FN25">
        <v>100.681</v>
      </c>
    </row>
    <row r="26" spans="1:170" x14ac:dyDescent="0.25">
      <c r="A26">
        <v>10</v>
      </c>
      <c r="B26">
        <v>1605827929.5999999</v>
      </c>
      <c r="C26">
        <v>857</v>
      </c>
      <c r="D26" t="s">
        <v>327</v>
      </c>
      <c r="E26" t="s">
        <v>328</v>
      </c>
      <c r="F26" t="s">
        <v>285</v>
      </c>
      <c r="G26" t="s">
        <v>286</v>
      </c>
      <c r="H26">
        <v>1605827921.5999999</v>
      </c>
      <c r="I26">
        <f t="shared" si="0"/>
        <v>6.4301347545577111E-3</v>
      </c>
      <c r="J26">
        <f t="shared" si="1"/>
        <v>24.042636875995093</v>
      </c>
      <c r="K26">
        <f t="shared" si="2"/>
        <v>599.82880645161299</v>
      </c>
      <c r="L26">
        <f t="shared" si="3"/>
        <v>421.88902277554865</v>
      </c>
      <c r="M26">
        <f t="shared" si="4"/>
        <v>43.203095617774231</v>
      </c>
      <c r="N26">
        <f t="shared" si="5"/>
        <v>61.424829470406287</v>
      </c>
      <c r="O26">
        <f t="shared" si="6"/>
        <v>0.2557576097931929</v>
      </c>
      <c r="P26">
        <f t="shared" si="7"/>
        <v>2.9700190336783656</v>
      </c>
      <c r="Q26">
        <f t="shared" si="8"/>
        <v>0.24412172492789688</v>
      </c>
      <c r="R26">
        <f t="shared" si="9"/>
        <v>0.15357739552654903</v>
      </c>
      <c r="S26">
        <f t="shared" si="10"/>
        <v>231.29432969849049</v>
      </c>
      <c r="T26">
        <f t="shared" si="11"/>
        <v>36.954854388051018</v>
      </c>
      <c r="U26">
        <f t="shared" si="12"/>
        <v>36.373216129032301</v>
      </c>
      <c r="V26">
        <f t="shared" si="13"/>
        <v>6.0923560410891318</v>
      </c>
      <c r="W26">
        <f t="shared" si="14"/>
        <v>55.078730993166182</v>
      </c>
      <c r="X26">
        <f t="shared" si="15"/>
        <v>3.5216656724526336</v>
      </c>
      <c r="Y26">
        <f t="shared" si="16"/>
        <v>6.3938758372802367</v>
      </c>
      <c r="Z26">
        <f t="shared" si="17"/>
        <v>2.5706903686364981</v>
      </c>
      <c r="AA26">
        <f t="shared" si="18"/>
        <v>-283.56894267599506</v>
      </c>
      <c r="AB26">
        <f t="shared" si="19"/>
        <v>141.5173765431289</v>
      </c>
      <c r="AC26">
        <f t="shared" si="20"/>
        <v>11.325841664378778</v>
      </c>
      <c r="AD26">
        <f t="shared" si="21"/>
        <v>100.5686052300031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52318.748670105648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818.44719230769203</v>
      </c>
      <c r="AR26">
        <v>1156.1199999999999</v>
      </c>
      <c r="AS26">
        <f t="shared" si="27"/>
        <v>0.29207418580450806</v>
      </c>
      <c r="AT26">
        <v>0.5</v>
      </c>
      <c r="AU26">
        <f t="shared" si="28"/>
        <v>1180.2031071989179</v>
      </c>
      <c r="AV26">
        <f t="shared" si="29"/>
        <v>24.042636875995093</v>
      </c>
      <c r="AW26">
        <f t="shared" si="30"/>
        <v>172.35343080953726</v>
      </c>
      <c r="AX26">
        <f t="shared" si="31"/>
        <v>0.47245960626924538</v>
      </c>
      <c r="AY26">
        <f t="shared" si="32"/>
        <v>2.0861141786217702E-2</v>
      </c>
      <c r="AZ26">
        <f t="shared" si="33"/>
        <v>1.8215756149880638</v>
      </c>
      <c r="BA26" t="s">
        <v>330</v>
      </c>
      <c r="BB26">
        <v>609.9</v>
      </c>
      <c r="BC26">
        <f t="shared" si="34"/>
        <v>546.21999999999991</v>
      </c>
      <c r="BD26">
        <f t="shared" si="35"/>
        <v>0.61819927445408063</v>
      </c>
      <c r="BE26">
        <f t="shared" si="36"/>
        <v>0.79404866939649654</v>
      </c>
      <c r="BF26">
        <f t="shared" si="37"/>
        <v>0.76631819578378491</v>
      </c>
      <c r="BG26">
        <f t="shared" si="38"/>
        <v>0.82696829320748244</v>
      </c>
      <c r="BH26">
        <f t="shared" si="39"/>
        <v>1400.0216129032301</v>
      </c>
      <c r="BI26">
        <f t="shared" si="40"/>
        <v>1180.2031071989179</v>
      </c>
      <c r="BJ26">
        <f t="shared" si="41"/>
        <v>0.84298920553913903</v>
      </c>
      <c r="BK26">
        <f t="shared" si="42"/>
        <v>0.19597841107827796</v>
      </c>
      <c r="BL26">
        <v>6</v>
      </c>
      <c r="BM26">
        <v>0.5</v>
      </c>
      <c r="BN26" t="s">
        <v>290</v>
      </c>
      <c r="BO26">
        <v>2</v>
      </c>
      <c r="BP26">
        <v>1605827921.5999999</v>
      </c>
      <c r="BQ26">
        <v>599.82880645161299</v>
      </c>
      <c r="BR26">
        <v>641.67838709677403</v>
      </c>
      <c r="BS26">
        <v>34.389945161290299</v>
      </c>
      <c r="BT26">
        <v>25.0764064516129</v>
      </c>
      <c r="BU26">
        <v>595.46606451612899</v>
      </c>
      <c r="BV26">
        <v>34.061703225806397</v>
      </c>
      <c r="BW26">
        <v>399.998516129032</v>
      </c>
      <c r="BX26">
        <v>102.361225806452</v>
      </c>
      <c r="BY26">
        <v>4.2708132258064503E-2</v>
      </c>
      <c r="BZ26">
        <v>37.257038709677403</v>
      </c>
      <c r="CA26">
        <v>36.373216129032301</v>
      </c>
      <c r="CB26">
        <v>999.9</v>
      </c>
      <c r="CC26">
        <v>0</v>
      </c>
      <c r="CD26">
        <v>0</v>
      </c>
      <c r="CE26">
        <v>9996.4967741935507</v>
      </c>
      <c r="CF26">
        <v>0</v>
      </c>
      <c r="CG26">
        <v>308.013709677419</v>
      </c>
      <c r="CH26">
        <v>1400.0216129032301</v>
      </c>
      <c r="CI26">
        <v>0.90000409677419302</v>
      </c>
      <c r="CJ26">
        <v>9.9995938709677504E-2</v>
      </c>
      <c r="CK26">
        <v>0</v>
      </c>
      <c r="CL26">
        <v>818.33664516128999</v>
      </c>
      <c r="CM26">
        <v>4.9997499999999997</v>
      </c>
      <c r="CN26">
        <v>11325.461290322601</v>
      </c>
      <c r="CO26">
        <v>12178.2612903226</v>
      </c>
      <c r="CP26">
        <v>47.625</v>
      </c>
      <c r="CQ26">
        <v>49.116870967741903</v>
      </c>
      <c r="CR26">
        <v>48.268000000000001</v>
      </c>
      <c r="CS26">
        <v>48.792000000000002</v>
      </c>
      <c r="CT26">
        <v>49.5</v>
      </c>
      <c r="CU26">
        <v>1255.52322580645</v>
      </c>
      <c r="CV26">
        <v>139.498387096774</v>
      </c>
      <c r="CW26">
        <v>0</v>
      </c>
      <c r="CX26">
        <v>120</v>
      </c>
      <c r="CY26">
        <v>0</v>
      </c>
      <c r="CZ26">
        <v>818.44719230769203</v>
      </c>
      <c r="DA26">
        <v>10.0051624071</v>
      </c>
      <c r="DB26">
        <v>135.063247949832</v>
      </c>
      <c r="DC26">
        <v>11327.069230769201</v>
      </c>
      <c r="DD26">
        <v>15</v>
      </c>
      <c r="DE26">
        <v>1605826537.5999999</v>
      </c>
      <c r="DF26" t="s">
        <v>291</v>
      </c>
      <c r="DG26">
        <v>1605826537.5999999</v>
      </c>
      <c r="DH26">
        <v>1605826523</v>
      </c>
      <c r="DI26">
        <v>7</v>
      </c>
      <c r="DJ26">
        <v>0.36699999999999999</v>
      </c>
      <c r="DK26">
        <v>-0.03</v>
      </c>
      <c r="DL26">
        <v>4.3630000000000004</v>
      </c>
      <c r="DM26">
        <v>0.32800000000000001</v>
      </c>
      <c r="DN26">
        <v>1602</v>
      </c>
      <c r="DO26">
        <v>24</v>
      </c>
      <c r="DP26">
        <v>0.01</v>
      </c>
      <c r="DQ26">
        <v>0.02</v>
      </c>
      <c r="DR26">
        <v>24.042518543010601</v>
      </c>
      <c r="DS26">
        <v>-0.43833241736713702</v>
      </c>
      <c r="DT26">
        <v>4.3325852607708402E-2</v>
      </c>
      <c r="DU26">
        <v>1</v>
      </c>
      <c r="DV26">
        <v>-41.848080000000003</v>
      </c>
      <c r="DW26">
        <v>0.78794215795336597</v>
      </c>
      <c r="DX26">
        <v>7.2927257821293501E-2</v>
      </c>
      <c r="DY26">
        <v>0</v>
      </c>
      <c r="DZ26">
        <v>9.3125596666666706</v>
      </c>
      <c r="EA26">
        <v>-0.22385592880979199</v>
      </c>
      <c r="EB26">
        <v>1.6186164355879901E-2</v>
      </c>
      <c r="EC26">
        <v>0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4.3630000000000004</v>
      </c>
      <c r="EJ26">
        <v>0.32819999999999999</v>
      </c>
      <c r="EK26">
        <v>4.3628571428573704</v>
      </c>
      <c r="EL26">
        <v>0</v>
      </c>
      <c r="EM26">
        <v>0</v>
      </c>
      <c r="EN26">
        <v>0</v>
      </c>
      <c r="EO26">
        <v>0.32822499999999999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23.2</v>
      </c>
      <c r="EX26">
        <v>23.4</v>
      </c>
      <c r="EY26">
        <v>2</v>
      </c>
      <c r="EZ26">
        <v>396.97699999999998</v>
      </c>
      <c r="FA26">
        <v>653.00099999999998</v>
      </c>
      <c r="FB26">
        <v>36.013399999999997</v>
      </c>
      <c r="FC26">
        <v>34.055</v>
      </c>
      <c r="FD26">
        <v>30.000599999999999</v>
      </c>
      <c r="FE26">
        <v>33.802599999999998</v>
      </c>
      <c r="FF26">
        <v>33.729500000000002</v>
      </c>
      <c r="FG26">
        <v>32.2166</v>
      </c>
      <c r="FH26">
        <v>0</v>
      </c>
      <c r="FI26">
        <v>100</v>
      </c>
      <c r="FJ26">
        <v>-999.9</v>
      </c>
      <c r="FK26">
        <v>641.82500000000005</v>
      </c>
      <c r="FL26">
        <v>34.357500000000002</v>
      </c>
      <c r="FM26">
        <v>101.30800000000001</v>
      </c>
      <c r="FN26">
        <v>100.64100000000001</v>
      </c>
    </row>
    <row r="27" spans="1:170" x14ac:dyDescent="0.25">
      <c r="A27">
        <v>11</v>
      </c>
      <c r="B27">
        <v>1605828050.0999999</v>
      </c>
      <c r="C27">
        <v>977.5</v>
      </c>
      <c r="D27" t="s">
        <v>331</v>
      </c>
      <c r="E27" t="s">
        <v>332</v>
      </c>
      <c r="F27" t="s">
        <v>285</v>
      </c>
      <c r="G27" t="s">
        <v>286</v>
      </c>
      <c r="H27">
        <v>1605828042.0999999</v>
      </c>
      <c r="I27">
        <f t="shared" si="0"/>
        <v>6.0504847060311685E-3</v>
      </c>
      <c r="J27">
        <f t="shared" si="1"/>
        <v>26.163273642473122</v>
      </c>
      <c r="K27">
        <f t="shared" si="2"/>
        <v>699.96554838709699</v>
      </c>
      <c r="L27">
        <f t="shared" si="3"/>
        <v>488.09003470982242</v>
      </c>
      <c r="M27">
        <f t="shared" si="4"/>
        <v>49.98195799045817</v>
      </c>
      <c r="N27">
        <f t="shared" si="5"/>
        <v>71.678678412378247</v>
      </c>
      <c r="O27">
        <f t="shared" si="6"/>
        <v>0.23307973924028103</v>
      </c>
      <c r="P27">
        <f t="shared" si="7"/>
        <v>2.9704534258686106</v>
      </c>
      <c r="Q27">
        <f t="shared" si="8"/>
        <v>0.22337512886158034</v>
      </c>
      <c r="R27">
        <f t="shared" si="9"/>
        <v>0.1404477053234221</v>
      </c>
      <c r="S27">
        <f t="shared" si="10"/>
        <v>231.28992804109109</v>
      </c>
      <c r="T27">
        <f t="shared" si="11"/>
        <v>37.106674593741452</v>
      </c>
      <c r="U27">
        <f t="shared" si="12"/>
        <v>36.456116129032303</v>
      </c>
      <c r="V27">
        <f t="shared" si="13"/>
        <v>6.1201028261149872</v>
      </c>
      <c r="W27">
        <f t="shared" si="14"/>
        <v>54.206675190079345</v>
      </c>
      <c r="X27">
        <f t="shared" si="15"/>
        <v>3.4763115112452518</v>
      </c>
      <c r="Y27">
        <f t="shared" si="16"/>
        <v>6.4130690529447376</v>
      </c>
      <c r="Z27">
        <f t="shared" si="17"/>
        <v>2.6437913148697354</v>
      </c>
      <c r="AA27">
        <f t="shared" si="18"/>
        <v>-266.82637553597453</v>
      </c>
      <c r="AB27">
        <f t="shared" si="19"/>
        <v>137.07421539212095</v>
      </c>
      <c r="AC27">
        <f t="shared" si="20"/>
        <v>10.975969634837211</v>
      </c>
      <c r="AD27">
        <f t="shared" si="21"/>
        <v>112.51373753207471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52321.787536979864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827.92507692307697</v>
      </c>
      <c r="AR27">
        <v>1183.0999999999999</v>
      </c>
      <c r="AS27">
        <f t="shared" si="27"/>
        <v>0.30020701806856809</v>
      </c>
      <c r="AT27">
        <v>0.5</v>
      </c>
      <c r="AU27">
        <f t="shared" si="28"/>
        <v>1180.1834717149852</v>
      </c>
      <c r="AV27">
        <f t="shared" si="29"/>
        <v>26.163273642473122</v>
      </c>
      <c r="AW27">
        <f t="shared" si="30"/>
        <v>177.149680408683</v>
      </c>
      <c r="AX27">
        <f t="shared" si="31"/>
        <v>0.48419406643563517</v>
      </c>
      <c r="AY27">
        <f t="shared" si="32"/>
        <v>2.2658359283265164E-2</v>
      </c>
      <c r="AZ27">
        <f t="shared" si="33"/>
        <v>1.7572310032964249</v>
      </c>
      <c r="BA27" t="s">
        <v>334</v>
      </c>
      <c r="BB27">
        <v>610.25</v>
      </c>
      <c r="BC27">
        <f t="shared" si="34"/>
        <v>572.84999999999991</v>
      </c>
      <c r="BD27">
        <f t="shared" si="35"/>
        <v>0.62001383098005236</v>
      </c>
      <c r="BE27">
        <f t="shared" si="36"/>
        <v>0.78397936519309308</v>
      </c>
      <c r="BF27">
        <f t="shared" si="37"/>
        <v>0.75953249658666544</v>
      </c>
      <c r="BG27">
        <f t="shared" si="38"/>
        <v>0.81637378782716286</v>
      </c>
      <c r="BH27">
        <f t="shared" si="39"/>
        <v>1399.99870967742</v>
      </c>
      <c r="BI27">
        <f t="shared" si="40"/>
        <v>1180.1834717149852</v>
      </c>
      <c r="BJ27">
        <f t="shared" si="41"/>
        <v>0.84298897103049231</v>
      </c>
      <c r="BK27">
        <f t="shared" si="42"/>
        <v>0.19597794206098465</v>
      </c>
      <c r="BL27">
        <v>6</v>
      </c>
      <c r="BM27">
        <v>0.5</v>
      </c>
      <c r="BN27" t="s">
        <v>290</v>
      </c>
      <c r="BO27">
        <v>2</v>
      </c>
      <c r="BP27">
        <v>1605828042.0999999</v>
      </c>
      <c r="BQ27">
        <v>699.96554838709699</v>
      </c>
      <c r="BR27">
        <v>745.56183870967698</v>
      </c>
      <c r="BS27">
        <v>33.947309677419398</v>
      </c>
      <c r="BT27">
        <v>25.1799322580645</v>
      </c>
      <c r="BU27">
        <v>695.602741935484</v>
      </c>
      <c r="BV27">
        <v>33.619087096774201</v>
      </c>
      <c r="BW27">
        <v>400.01154838709698</v>
      </c>
      <c r="BX27">
        <v>102.36016129032301</v>
      </c>
      <c r="BY27">
        <v>4.2990661290322599E-2</v>
      </c>
      <c r="BZ27">
        <v>37.312064516128999</v>
      </c>
      <c r="CA27">
        <v>36.456116129032303</v>
      </c>
      <c r="CB27">
        <v>999.9</v>
      </c>
      <c r="CC27">
        <v>0</v>
      </c>
      <c r="CD27">
        <v>0</v>
      </c>
      <c r="CE27">
        <v>9999.0590322580592</v>
      </c>
      <c r="CF27">
        <v>0</v>
      </c>
      <c r="CG27">
        <v>309.65648387096797</v>
      </c>
      <c r="CH27">
        <v>1399.99870967742</v>
      </c>
      <c r="CI27">
        <v>0.90000909677419305</v>
      </c>
      <c r="CJ27">
        <v>9.99907548387097E-2</v>
      </c>
      <c r="CK27">
        <v>0</v>
      </c>
      <c r="CL27">
        <v>827.916258064516</v>
      </c>
      <c r="CM27">
        <v>4.9997499999999997</v>
      </c>
      <c r="CN27">
        <v>11456.5903225806</v>
      </c>
      <c r="CO27">
        <v>12178.0741935484</v>
      </c>
      <c r="CP27">
        <v>47.515999999999998</v>
      </c>
      <c r="CQ27">
        <v>49.015999999999998</v>
      </c>
      <c r="CR27">
        <v>48.186999999999998</v>
      </c>
      <c r="CS27">
        <v>48.686999999999998</v>
      </c>
      <c r="CT27">
        <v>49.430999999999997</v>
      </c>
      <c r="CU27">
        <v>1255.5135483870999</v>
      </c>
      <c r="CV27">
        <v>139.48516129032299</v>
      </c>
      <c r="CW27">
        <v>0</v>
      </c>
      <c r="CX27">
        <v>120</v>
      </c>
      <c r="CY27">
        <v>0</v>
      </c>
      <c r="CZ27">
        <v>827.92507692307697</v>
      </c>
      <c r="DA27">
        <v>1.39664958196861</v>
      </c>
      <c r="DB27">
        <v>9.6068376800676791</v>
      </c>
      <c r="DC27">
        <v>11456.4769230769</v>
      </c>
      <c r="DD27">
        <v>15</v>
      </c>
      <c r="DE27">
        <v>1605826537.5999999</v>
      </c>
      <c r="DF27" t="s">
        <v>291</v>
      </c>
      <c r="DG27">
        <v>1605826537.5999999</v>
      </c>
      <c r="DH27">
        <v>1605826523</v>
      </c>
      <c r="DI27">
        <v>7</v>
      </c>
      <c r="DJ27">
        <v>0.36699999999999999</v>
      </c>
      <c r="DK27">
        <v>-0.03</v>
      </c>
      <c r="DL27">
        <v>4.3630000000000004</v>
      </c>
      <c r="DM27">
        <v>0.32800000000000001</v>
      </c>
      <c r="DN27">
        <v>1602</v>
      </c>
      <c r="DO27">
        <v>24</v>
      </c>
      <c r="DP27">
        <v>0.01</v>
      </c>
      <c r="DQ27">
        <v>0.02</v>
      </c>
      <c r="DR27">
        <v>26.1633748996591</v>
      </c>
      <c r="DS27">
        <v>-0.76140945737780097</v>
      </c>
      <c r="DT27">
        <v>8.5076607514808195E-2</v>
      </c>
      <c r="DU27">
        <v>0</v>
      </c>
      <c r="DV27">
        <v>-45.594913333333302</v>
      </c>
      <c r="DW27">
        <v>1.33733659621796</v>
      </c>
      <c r="DX27">
        <v>0.13990676832170201</v>
      </c>
      <c r="DY27">
        <v>0</v>
      </c>
      <c r="DZ27">
        <v>8.7688363333333292</v>
      </c>
      <c r="EA27">
        <v>-0.37022869855396501</v>
      </c>
      <c r="EB27">
        <v>2.6726606030113401E-2</v>
      </c>
      <c r="EC27">
        <v>0</v>
      </c>
      <c r="ED27">
        <v>0</v>
      </c>
      <c r="EE27">
        <v>3</v>
      </c>
      <c r="EF27" t="s">
        <v>335</v>
      </c>
      <c r="EG27">
        <v>100</v>
      </c>
      <c r="EH27">
        <v>100</v>
      </c>
      <c r="EI27">
        <v>4.3620000000000001</v>
      </c>
      <c r="EJ27">
        <v>0.32819999999999999</v>
      </c>
      <c r="EK27">
        <v>4.3628571428573704</v>
      </c>
      <c r="EL27">
        <v>0</v>
      </c>
      <c r="EM27">
        <v>0</v>
      </c>
      <c r="EN27">
        <v>0</v>
      </c>
      <c r="EO27">
        <v>0.32822499999999999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25.2</v>
      </c>
      <c r="EX27">
        <v>25.5</v>
      </c>
      <c r="EY27">
        <v>2</v>
      </c>
      <c r="EZ27">
        <v>396.81099999999998</v>
      </c>
      <c r="FA27">
        <v>652.66499999999996</v>
      </c>
      <c r="FB27">
        <v>36.079900000000002</v>
      </c>
      <c r="FC27">
        <v>34.2301</v>
      </c>
      <c r="FD27">
        <v>30.000800000000002</v>
      </c>
      <c r="FE27">
        <v>33.972099999999998</v>
      </c>
      <c r="FF27">
        <v>33.898200000000003</v>
      </c>
      <c r="FG27">
        <v>36.185299999999998</v>
      </c>
      <c r="FH27">
        <v>0</v>
      </c>
      <c r="FI27">
        <v>100</v>
      </c>
      <c r="FJ27">
        <v>-999.9</v>
      </c>
      <c r="FK27">
        <v>745.56200000000001</v>
      </c>
      <c r="FL27">
        <v>34.062899999999999</v>
      </c>
      <c r="FM27">
        <v>101.276</v>
      </c>
      <c r="FN27">
        <v>100.605</v>
      </c>
    </row>
    <row r="28" spans="1:170" x14ac:dyDescent="0.25">
      <c r="A28">
        <v>12</v>
      </c>
      <c r="B28">
        <v>1605828171</v>
      </c>
      <c r="C28">
        <v>1098.4000000953699</v>
      </c>
      <c r="D28" t="s">
        <v>336</v>
      </c>
      <c r="E28" t="s">
        <v>337</v>
      </c>
      <c r="F28" t="s">
        <v>285</v>
      </c>
      <c r="G28" t="s">
        <v>286</v>
      </c>
      <c r="H28">
        <v>1605828163.06774</v>
      </c>
      <c r="I28">
        <f t="shared" si="0"/>
        <v>5.5436182695385566E-3</v>
      </c>
      <c r="J28">
        <f t="shared" si="1"/>
        <v>27.412328281830682</v>
      </c>
      <c r="K28">
        <f t="shared" si="2"/>
        <v>800.053</v>
      </c>
      <c r="L28">
        <f t="shared" si="3"/>
        <v>549.91797020362185</v>
      </c>
      <c r="M28">
        <f t="shared" si="4"/>
        <v>56.313887231079768</v>
      </c>
      <c r="N28">
        <f t="shared" si="5"/>
        <v>81.928754581714387</v>
      </c>
      <c r="O28">
        <f t="shared" si="6"/>
        <v>0.20583081066727818</v>
      </c>
      <c r="P28">
        <f t="shared" si="7"/>
        <v>2.9705300099455245</v>
      </c>
      <c r="Q28">
        <f t="shared" si="8"/>
        <v>0.19822301944480222</v>
      </c>
      <c r="R28">
        <f t="shared" si="9"/>
        <v>0.12454948902628882</v>
      </c>
      <c r="S28">
        <f t="shared" si="10"/>
        <v>231.28945284431842</v>
      </c>
      <c r="T28">
        <f t="shared" si="11"/>
        <v>37.307231351536558</v>
      </c>
      <c r="U28">
        <f t="shared" si="12"/>
        <v>36.571254838709699</v>
      </c>
      <c r="V28">
        <f t="shared" si="13"/>
        <v>6.1588219954094319</v>
      </c>
      <c r="W28">
        <f t="shared" si="14"/>
        <v>53.261564733259007</v>
      </c>
      <c r="X28">
        <f t="shared" si="15"/>
        <v>3.4289979771187995</v>
      </c>
      <c r="Y28">
        <f t="shared" si="16"/>
        <v>6.4380346208221209</v>
      </c>
      <c r="Z28">
        <f t="shared" si="17"/>
        <v>2.7298240182906324</v>
      </c>
      <c r="AA28">
        <f t="shared" si="18"/>
        <v>-244.47356568665035</v>
      </c>
      <c r="AB28">
        <f t="shared" si="19"/>
        <v>130.06691769123196</v>
      </c>
      <c r="AC28">
        <f t="shared" si="20"/>
        <v>10.424007141783138</v>
      </c>
      <c r="AD28">
        <f t="shared" si="21"/>
        <v>127.30681199068317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52311.948469886142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823.88991999999996</v>
      </c>
      <c r="AR28">
        <v>1182.26</v>
      </c>
      <c r="AS28">
        <f t="shared" si="27"/>
        <v>0.30312290020807608</v>
      </c>
      <c r="AT28">
        <v>0.5</v>
      </c>
      <c r="AU28">
        <f t="shared" si="28"/>
        <v>1180.1805394569287</v>
      </c>
      <c r="AV28">
        <f t="shared" si="29"/>
        <v>27.412328281830682</v>
      </c>
      <c r="AW28">
        <f t="shared" si="30"/>
        <v>178.869873944658</v>
      </c>
      <c r="AX28">
        <f t="shared" si="31"/>
        <v>0.48258420313636591</v>
      </c>
      <c r="AY28">
        <f t="shared" si="32"/>
        <v>2.3716774532248096E-2</v>
      </c>
      <c r="AZ28">
        <f t="shared" si="33"/>
        <v>1.7591900258826314</v>
      </c>
      <c r="BA28" t="s">
        <v>339</v>
      </c>
      <c r="BB28">
        <v>611.72</v>
      </c>
      <c r="BC28">
        <f t="shared" si="34"/>
        <v>570.54</v>
      </c>
      <c r="BD28">
        <f t="shared" si="35"/>
        <v>0.62812437340063809</v>
      </c>
      <c r="BE28">
        <f t="shared" si="36"/>
        <v>0.78473113086524093</v>
      </c>
      <c r="BF28">
        <f t="shared" si="37"/>
        <v>0.76774437145898755</v>
      </c>
      <c r="BG28">
        <f t="shared" si="38"/>
        <v>0.81670363899541576</v>
      </c>
      <c r="BH28">
        <f t="shared" si="39"/>
        <v>1399.9951612903201</v>
      </c>
      <c r="BI28">
        <f t="shared" si="40"/>
        <v>1180.1805394569287</v>
      </c>
      <c r="BJ28">
        <f t="shared" si="41"/>
        <v>0.84298901316859054</v>
      </c>
      <c r="BK28">
        <f t="shared" si="42"/>
        <v>0.19597802633718098</v>
      </c>
      <c r="BL28">
        <v>6</v>
      </c>
      <c r="BM28">
        <v>0.5</v>
      </c>
      <c r="BN28" t="s">
        <v>290</v>
      </c>
      <c r="BO28">
        <v>2</v>
      </c>
      <c r="BP28">
        <v>1605828163.06774</v>
      </c>
      <c r="BQ28">
        <v>800.053</v>
      </c>
      <c r="BR28">
        <v>847.82351612903199</v>
      </c>
      <c r="BS28">
        <v>33.4849483870968</v>
      </c>
      <c r="BT28">
        <v>25.4480903225807</v>
      </c>
      <c r="BU28">
        <v>795.69006451612904</v>
      </c>
      <c r="BV28">
        <v>33.156725806451597</v>
      </c>
      <c r="BW28">
        <v>400.00635483871002</v>
      </c>
      <c r="BX28">
        <v>102.360903225806</v>
      </c>
      <c r="BY28">
        <v>4.3255725806451602E-2</v>
      </c>
      <c r="BZ28">
        <v>37.383425806451598</v>
      </c>
      <c r="CA28">
        <v>36.571254838709699</v>
      </c>
      <c r="CB28">
        <v>999.9</v>
      </c>
      <c r="CC28">
        <v>0</v>
      </c>
      <c r="CD28">
        <v>0</v>
      </c>
      <c r="CE28">
        <v>9999.42</v>
      </c>
      <c r="CF28">
        <v>0</v>
      </c>
      <c r="CG28">
        <v>306.881709677419</v>
      </c>
      <c r="CH28">
        <v>1399.9951612903201</v>
      </c>
      <c r="CI28">
        <v>0.90000774193548405</v>
      </c>
      <c r="CJ28">
        <v>9.9992103225806497E-2</v>
      </c>
      <c r="CK28">
        <v>0</v>
      </c>
      <c r="CL28">
        <v>823.98332258064499</v>
      </c>
      <c r="CM28">
        <v>4.9997499999999997</v>
      </c>
      <c r="CN28">
        <v>11403.893548387099</v>
      </c>
      <c r="CO28">
        <v>12178.038709677399</v>
      </c>
      <c r="CP28">
        <v>47.471548387096803</v>
      </c>
      <c r="CQ28">
        <v>48.961387096774203</v>
      </c>
      <c r="CR28">
        <v>48.120935483871001</v>
      </c>
      <c r="CS28">
        <v>48.645000000000003</v>
      </c>
      <c r="CT28">
        <v>49.370935483871001</v>
      </c>
      <c r="CU28">
        <v>1255.5083870967701</v>
      </c>
      <c r="CV28">
        <v>139.486774193548</v>
      </c>
      <c r="CW28">
        <v>0</v>
      </c>
      <c r="CX28">
        <v>120.60000014305101</v>
      </c>
      <c r="CY28">
        <v>0</v>
      </c>
      <c r="CZ28">
        <v>823.88991999999996</v>
      </c>
      <c r="DA28">
        <v>-1.68984612331463</v>
      </c>
      <c r="DB28">
        <v>-37.707692241934801</v>
      </c>
      <c r="DC28">
        <v>11403.12</v>
      </c>
      <c r="DD28">
        <v>15</v>
      </c>
      <c r="DE28">
        <v>1605826537.5999999</v>
      </c>
      <c r="DF28" t="s">
        <v>291</v>
      </c>
      <c r="DG28">
        <v>1605826537.5999999</v>
      </c>
      <c r="DH28">
        <v>1605826523</v>
      </c>
      <c r="DI28">
        <v>7</v>
      </c>
      <c r="DJ28">
        <v>0.36699999999999999</v>
      </c>
      <c r="DK28">
        <v>-0.03</v>
      </c>
      <c r="DL28">
        <v>4.3630000000000004</v>
      </c>
      <c r="DM28">
        <v>0.32800000000000001</v>
      </c>
      <c r="DN28">
        <v>1602</v>
      </c>
      <c r="DO28">
        <v>24</v>
      </c>
      <c r="DP28">
        <v>0.01</v>
      </c>
      <c r="DQ28">
        <v>0.02</v>
      </c>
      <c r="DR28">
        <v>27.420685831916899</v>
      </c>
      <c r="DS28">
        <v>-1.1433172839596299</v>
      </c>
      <c r="DT28">
        <v>9.0621777278994203E-2</v>
      </c>
      <c r="DU28">
        <v>0</v>
      </c>
      <c r="DV28">
        <v>-47.770499999999998</v>
      </c>
      <c r="DW28">
        <v>2.0685289767169501</v>
      </c>
      <c r="DX28">
        <v>0.16079819851342</v>
      </c>
      <c r="DY28">
        <v>0</v>
      </c>
      <c r="DZ28">
        <v>8.0368729032258095</v>
      </c>
      <c r="EA28">
        <v>-0.34816102197368998</v>
      </c>
      <c r="EB28">
        <v>2.5758395962074701E-2</v>
      </c>
      <c r="EC28">
        <v>0</v>
      </c>
      <c r="ED28">
        <v>0</v>
      </c>
      <c r="EE28">
        <v>3</v>
      </c>
      <c r="EF28" t="s">
        <v>335</v>
      </c>
      <c r="EG28">
        <v>100</v>
      </c>
      <c r="EH28">
        <v>100</v>
      </c>
      <c r="EI28">
        <v>4.3630000000000004</v>
      </c>
      <c r="EJ28">
        <v>0.32819999999999999</v>
      </c>
      <c r="EK28">
        <v>4.3628571428573704</v>
      </c>
      <c r="EL28">
        <v>0</v>
      </c>
      <c r="EM28">
        <v>0</v>
      </c>
      <c r="EN28">
        <v>0</v>
      </c>
      <c r="EO28">
        <v>0.32822499999999999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27.2</v>
      </c>
      <c r="EX28">
        <v>27.5</v>
      </c>
      <c r="EY28">
        <v>2</v>
      </c>
      <c r="EZ28">
        <v>396.61200000000002</v>
      </c>
      <c r="FA28">
        <v>651.89400000000001</v>
      </c>
      <c r="FB28">
        <v>36.152999999999999</v>
      </c>
      <c r="FC28">
        <v>34.407400000000003</v>
      </c>
      <c r="FD28">
        <v>30.000599999999999</v>
      </c>
      <c r="FE28">
        <v>34.148299999999999</v>
      </c>
      <c r="FF28">
        <v>34.073500000000003</v>
      </c>
      <c r="FG28">
        <v>39.995899999999999</v>
      </c>
      <c r="FH28">
        <v>0</v>
      </c>
      <c r="FI28">
        <v>100</v>
      </c>
      <c r="FJ28">
        <v>-999.9</v>
      </c>
      <c r="FK28">
        <v>847.43</v>
      </c>
      <c r="FL28">
        <v>33.646000000000001</v>
      </c>
      <c r="FM28">
        <v>101.246</v>
      </c>
      <c r="FN28">
        <v>100.574</v>
      </c>
    </row>
    <row r="29" spans="1:170" x14ac:dyDescent="0.25">
      <c r="A29">
        <v>13</v>
      </c>
      <c r="B29">
        <v>1605828291.5</v>
      </c>
      <c r="C29">
        <v>1218.9000000953699</v>
      </c>
      <c r="D29" t="s">
        <v>340</v>
      </c>
      <c r="E29" t="s">
        <v>341</v>
      </c>
      <c r="F29" t="s">
        <v>285</v>
      </c>
      <c r="G29" t="s">
        <v>286</v>
      </c>
      <c r="H29">
        <v>1605828283.5</v>
      </c>
      <c r="I29">
        <f t="shared" si="0"/>
        <v>5.1072427899827248E-3</v>
      </c>
      <c r="J29">
        <f t="shared" si="1"/>
        <v>27.940265641151662</v>
      </c>
      <c r="K29">
        <f t="shared" si="2"/>
        <v>900.07399999999996</v>
      </c>
      <c r="L29">
        <f t="shared" si="3"/>
        <v>611.28475656659054</v>
      </c>
      <c r="M29">
        <f t="shared" si="4"/>
        <v>62.601355329693753</v>
      </c>
      <c r="N29">
        <f t="shared" si="5"/>
        <v>92.17611218296544</v>
      </c>
      <c r="O29">
        <f t="shared" si="6"/>
        <v>0.18128616197581229</v>
      </c>
      <c r="P29">
        <f t="shared" si="7"/>
        <v>2.970029868404259</v>
      </c>
      <c r="Q29">
        <f t="shared" si="8"/>
        <v>0.17535551335241031</v>
      </c>
      <c r="R29">
        <f t="shared" si="9"/>
        <v>0.11011387861736688</v>
      </c>
      <c r="S29">
        <f t="shared" si="10"/>
        <v>231.29513789028962</v>
      </c>
      <c r="T29">
        <f t="shared" si="11"/>
        <v>37.516548764022076</v>
      </c>
      <c r="U29">
        <f t="shared" si="12"/>
        <v>36.724074193548397</v>
      </c>
      <c r="V29">
        <f t="shared" si="13"/>
        <v>6.2105409413661867</v>
      </c>
      <c r="W29">
        <f t="shared" si="14"/>
        <v>52.025424310540643</v>
      </c>
      <c r="X29">
        <f t="shared" si="15"/>
        <v>3.3673351001474505</v>
      </c>
      <c r="Y29">
        <f t="shared" si="16"/>
        <v>6.4724798399485799</v>
      </c>
      <c r="Z29">
        <f t="shared" si="17"/>
        <v>2.8432058412187362</v>
      </c>
      <c r="AA29">
        <f t="shared" si="18"/>
        <v>-225.22940703823815</v>
      </c>
      <c r="AB29">
        <f t="shared" si="19"/>
        <v>121.27766013569442</v>
      </c>
      <c r="AC29">
        <f t="shared" si="20"/>
        <v>9.7330473527395842</v>
      </c>
      <c r="AD29">
        <f t="shared" si="21"/>
        <v>137.07643834048548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52281.334366231946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815.37176923076902</v>
      </c>
      <c r="AR29">
        <v>1169.8</v>
      </c>
      <c r="AS29">
        <f t="shared" si="27"/>
        <v>0.30298190354695753</v>
      </c>
      <c r="AT29">
        <v>0.5</v>
      </c>
      <c r="AU29">
        <f t="shared" si="28"/>
        <v>1180.2079216975271</v>
      </c>
      <c r="AV29">
        <f t="shared" si="29"/>
        <v>27.940265641151662</v>
      </c>
      <c r="AW29">
        <f t="shared" si="30"/>
        <v>178.7908213485577</v>
      </c>
      <c r="AX29">
        <f t="shared" si="31"/>
        <v>0.47732945802701315</v>
      </c>
      <c r="AY29">
        <f t="shared" si="32"/>
        <v>2.4163549995453008E-2</v>
      </c>
      <c r="AZ29">
        <f t="shared" si="33"/>
        <v>1.7885792443152675</v>
      </c>
      <c r="BA29" t="s">
        <v>343</v>
      </c>
      <c r="BB29">
        <v>611.41999999999996</v>
      </c>
      <c r="BC29">
        <f t="shared" si="34"/>
        <v>558.38</v>
      </c>
      <c r="BD29">
        <f t="shared" si="35"/>
        <v>0.63474377801717641</v>
      </c>
      <c r="BE29">
        <f t="shared" si="36"/>
        <v>0.78934303154686003</v>
      </c>
      <c r="BF29">
        <f t="shared" si="37"/>
        <v>0.7801237682435409</v>
      </c>
      <c r="BG29">
        <f t="shared" si="38"/>
        <v>0.82159643132450333</v>
      </c>
      <c r="BH29">
        <f t="shared" si="39"/>
        <v>1400.02741935484</v>
      </c>
      <c r="BI29">
        <f t="shared" si="40"/>
        <v>1180.2079216975271</v>
      </c>
      <c r="BJ29">
        <f t="shared" si="41"/>
        <v>0.84298914819924731</v>
      </c>
      <c r="BK29">
        <f t="shared" si="42"/>
        <v>0.1959782963984949</v>
      </c>
      <c r="BL29">
        <v>6</v>
      </c>
      <c r="BM29">
        <v>0.5</v>
      </c>
      <c r="BN29" t="s">
        <v>290</v>
      </c>
      <c r="BO29">
        <v>2</v>
      </c>
      <c r="BP29">
        <v>1605828283.5</v>
      </c>
      <c r="BQ29">
        <v>900.07399999999996</v>
      </c>
      <c r="BR29">
        <v>948.88045161290302</v>
      </c>
      <c r="BS29">
        <v>32.881087096774202</v>
      </c>
      <c r="BT29">
        <v>25.472012903225799</v>
      </c>
      <c r="BU29">
        <v>895.71116129032305</v>
      </c>
      <c r="BV29">
        <v>32.5528451612903</v>
      </c>
      <c r="BW29">
        <v>399.99419354838699</v>
      </c>
      <c r="BX29">
        <v>102.366032258065</v>
      </c>
      <c r="BY29">
        <v>4.3449832258064501E-2</v>
      </c>
      <c r="BZ29">
        <v>37.481490322580598</v>
      </c>
      <c r="CA29">
        <v>36.724074193548397</v>
      </c>
      <c r="CB29">
        <v>999.9</v>
      </c>
      <c r="CC29">
        <v>0</v>
      </c>
      <c r="CD29">
        <v>0</v>
      </c>
      <c r="CE29">
        <v>9996.0887096774204</v>
      </c>
      <c r="CF29">
        <v>0</v>
      </c>
      <c r="CG29">
        <v>305.53335483871001</v>
      </c>
      <c r="CH29">
        <v>1400.02741935484</v>
      </c>
      <c r="CI29">
        <v>0.90000358064516095</v>
      </c>
      <c r="CJ29">
        <v>9.9996222580645194E-2</v>
      </c>
      <c r="CK29">
        <v>0</v>
      </c>
      <c r="CL29">
        <v>815.386161290323</v>
      </c>
      <c r="CM29">
        <v>4.9997499999999997</v>
      </c>
      <c r="CN29">
        <v>11290.3838709677</v>
      </c>
      <c r="CO29">
        <v>12178.316129032301</v>
      </c>
      <c r="CP29">
        <v>47.436999999999998</v>
      </c>
      <c r="CQ29">
        <v>48.933</v>
      </c>
      <c r="CR29">
        <v>48.090451612903202</v>
      </c>
      <c r="CS29">
        <v>48.625</v>
      </c>
      <c r="CT29">
        <v>49.346548387096803</v>
      </c>
      <c r="CU29">
        <v>1255.52967741935</v>
      </c>
      <c r="CV29">
        <v>139.49612903225801</v>
      </c>
      <c r="CW29">
        <v>0</v>
      </c>
      <c r="CX29">
        <v>119.60000014305101</v>
      </c>
      <c r="CY29">
        <v>0</v>
      </c>
      <c r="CZ29">
        <v>815.37176923076902</v>
      </c>
      <c r="DA29">
        <v>-2.77094017219809</v>
      </c>
      <c r="DB29">
        <v>-54.608546937113402</v>
      </c>
      <c r="DC29">
        <v>11290.026923076901</v>
      </c>
      <c r="DD29">
        <v>15</v>
      </c>
      <c r="DE29">
        <v>1605826537.5999999</v>
      </c>
      <c r="DF29" t="s">
        <v>291</v>
      </c>
      <c r="DG29">
        <v>1605826537.5999999</v>
      </c>
      <c r="DH29">
        <v>1605826523</v>
      </c>
      <c r="DI29">
        <v>7</v>
      </c>
      <c r="DJ29">
        <v>0.36699999999999999</v>
      </c>
      <c r="DK29">
        <v>-0.03</v>
      </c>
      <c r="DL29">
        <v>4.3630000000000004</v>
      </c>
      <c r="DM29">
        <v>0.32800000000000001</v>
      </c>
      <c r="DN29">
        <v>1602</v>
      </c>
      <c r="DO29">
        <v>24</v>
      </c>
      <c r="DP29">
        <v>0.01</v>
      </c>
      <c r="DQ29">
        <v>0.02</v>
      </c>
      <c r="DR29">
        <v>27.957009643953398</v>
      </c>
      <c r="DS29">
        <v>-1.1903444707706501</v>
      </c>
      <c r="DT29">
        <v>9.9328887364058704E-2</v>
      </c>
      <c r="DU29">
        <v>0</v>
      </c>
      <c r="DV29">
        <v>-48.815563333333301</v>
      </c>
      <c r="DW29">
        <v>2.1111911012234899</v>
      </c>
      <c r="DX29">
        <v>0.16508502149565901</v>
      </c>
      <c r="DY29">
        <v>0</v>
      </c>
      <c r="DZ29">
        <v>7.4103866666666702</v>
      </c>
      <c r="EA29">
        <v>-0.300245072302537</v>
      </c>
      <c r="EB29">
        <v>2.1684699572637699E-2</v>
      </c>
      <c r="EC29">
        <v>0</v>
      </c>
      <c r="ED29">
        <v>0</v>
      </c>
      <c r="EE29">
        <v>3</v>
      </c>
      <c r="EF29" t="s">
        <v>335</v>
      </c>
      <c r="EG29">
        <v>100</v>
      </c>
      <c r="EH29">
        <v>100</v>
      </c>
      <c r="EI29">
        <v>4.3630000000000004</v>
      </c>
      <c r="EJ29">
        <v>0.32819999999999999</v>
      </c>
      <c r="EK29">
        <v>4.3628571428573704</v>
      </c>
      <c r="EL29">
        <v>0</v>
      </c>
      <c r="EM29">
        <v>0</v>
      </c>
      <c r="EN29">
        <v>0</v>
      </c>
      <c r="EO29">
        <v>0.32822499999999999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29.2</v>
      </c>
      <c r="EX29">
        <v>29.5</v>
      </c>
      <c r="EY29">
        <v>2</v>
      </c>
      <c r="EZ29">
        <v>396.22399999999999</v>
      </c>
      <c r="FA29">
        <v>650.94299999999998</v>
      </c>
      <c r="FB29">
        <v>36.243400000000001</v>
      </c>
      <c r="FC29">
        <v>34.580300000000001</v>
      </c>
      <c r="FD29">
        <v>30.000699999999998</v>
      </c>
      <c r="FE29">
        <v>34.321100000000001</v>
      </c>
      <c r="FF29">
        <v>34.245399999999997</v>
      </c>
      <c r="FG29">
        <v>43.703600000000002</v>
      </c>
      <c r="FH29">
        <v>0</v>
      </c>
      <c r="FI29">
        <v>100</v>
      </c>
      <c r="FJ29">
        <v>-999.9</v>
      </c>
      <c r="FK29">
        <v>948.649</v>
      </c>
      <c r="FL29">
        <v>33.226399999999998</v>
      </c>
      <c r="FM29">
        <v>101.218</v>
      </c>
      <c r="FN29">
        <v>100.541</v>
      </c>
    </row>
    <row r="30" spans="1:170" x14ac:dyDescent="0.25">
      <c r="A30">
        <v>14</v>
      </c>
      <c r="B30">
        <v>1605828412</v>
      </c>
      <c r="C30">
        <v>1339.4000000953699</v>
      </c>
      <c r="D30" t="s">
        <v>344</v>
      </c>
      <c r="E30" t="s">
        <v>345</v>
      </c>
      <c r="F30" t="s">
        <v>285</v>
      </c>
      <c r="G30" t="s">
        <v>286</v>
      </c>
      <c r="H30">
        <v>1605828404</v>
      </c>
      <c r="I30">
        <f t="shared" si="0"/>
        <v>4.6884533473334966E-3</v>
      </c>
      <c r="J30">
        <f t="shared" si="1"/>
        <v>28.803857279895801</v>
      </c>
      <c r="K30">
        <f t="shared" si="2"/>
        <v>1199.9661290322599</v>
      </c>
      <c r="L30">
        <f t="shared" si="3"/>
        <v>851.85912707424836</v>
      </c>
      <c r="M30">
        <f t="shared" si="4"/>
        <v>87.242039765193823</v>
      </c>
      <c r="N30">
        <f t="shared" si="5"/>
        <v>122.89296365875941</v>
      </c>
      <c r="O30">
        <f t="shared" si="6"/>
        <v>0.15841016527768501</v>
      </c>
      <c r="P30">
        <f t="shared" si="7"/>
        <v>2.9705196807171497</v>
      </c>
      <c r="Q30">
        <f t="shared" si="8"/>
        <v>0.15386233989286371</v>
      </c>
      <c r="R30">
        <f t="shared" si="9"/>
        <v>9.6561691048714565E-2</v>
      </c>
      <c r="S30">
        <f t="shared" si="10"/>
        <v>231.29172735902438</v>
      </c>
      <c r="T30">
        <f t="shared" si="11"/>
        <v>37.759647238481072</v>
      </c>
      <c r="U30">
        <f t="shared" si="12"/>
        <v>36.930632258064499</v>
      </c>
      <c r="V30">
        <f t="shared" si="13"/>
        <v>6.2810459012176247</v>
      </c>
      <c r="W30">
        <f t="shared" si="14"/>
        <v>50.70645449542932</v>
      </c>
      <c r="X30">
        <f t="shared" si="15"/>
        <v>3.3063953788709695</v>
      </c>
      <c r="Y30">
        <f t="shared" si="16"/>
        <v>6.520659769594042</v>
      </c>
      <c r="Z30">
        <f t="shared" si="17"/>
        <v>2.9746505223466553</v>
      </c>
      <c r="AA30">
        <f t="shared" si="18"/>
        <v>-206.76079261740719</v>
      </c>
      <c r="AB30">
        <f t="shared" si="19"/>
        <v>110.06363135334361</v>
      </c>
      <c r="AC30">
        <f t="shared" si="20"/>
        <v>8.8462745765868984</v>
      </c>
      <c r="AD30">
        <f t="shared" si="21"/>
        <v>143.44084067154768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52272.356022730557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783.407307692308</v>
      </c>
      <c r="AR30">
        <v>1102.1300000000001</v>
      </c>
      <c r="AS30">
        <f t="shared" si="27"/>
        <v>0.28918792910790203</v>
      </c>
      <c r="AT30">
        <v>0.5</v>
      </c>
      <c r="AU30">
        <f t="shared" si="28"/>
        <v>1180.1917362311292</v>
      </c>
      <c r="AV30">
        <f t="shared" si="29"/>
        <v>28.803857279895801</v>
      </c>
      <c r="AW30">
        <f t="shared" si="30"/>
        <v>170.6486020754698</v>
      </c>
      <c r="AX30">
        <f t="shared" si="31"/>
        <v>0.46240461651529319</v>
      </c>
      <c r="AY30">
        <f t="shared" si="32"/>
        <v>2.4895619802880846E-2</v>
      </c>
      <c r="AZ30">
        <f t="shared" si="33"/>
        <v>1.9597960313211686</v>
      </c>
      <c r="BA30" t="s">
        <v>347</v>
      </c>
      <c r="BB30">
        <v>592.5</v>
      </c>
      <c r="BC30">
        <f t="shared" si="34"/>
        <v>509.63000000000011</v>
      </c>
      <c r="BD30">
        <f t="shared" si="35"/>
        <v>0.62540017720246466</v>
      </c>
      <c r="BE30">
        <f t="shared" si="36"/>
        <v>0.80909731118752759</v>
      </c>
      <c r="BF30">
        <f t="shared" si="37"/>
        <v>0.82431179610423877</v>
      </c>
      <c r="BG30">
        <f t="shared" si="38"/>
        <v>0.84816908436698768</v>
      </c>
      <c r="BH30">
        <f t="shared" si="39"/>
        <v>1400.0083870967701</v>
      </c>
      <c r="BI30">
        <f t="shared" si="40"/>
        <v>1180.1917362311292</v>
      </c>
      <c r="BJ30">
        <f t="shared" si="41"/>
        <v>0.84298904714315337</v>
      </c>
      <c r="BK30">
        <f t="shared" si="42"/>
        <v>0.1959780942863068</v>
      </c>
      <c r="BL30">
        <v>6</v>
      </c>
      <c r="BM30">
        <v>0.5</v>
      </c>
      <c r="BN30" t="s">
        <v>290</v>
      </c>
      <c r="BO30">
        <v>2</v>
      </c>
      <c r="BP30">
        <v>1605828404</v>
      </c>
      <c r="BQ30">
        <v>1199.9661290322599</v>
      </c>
      <c r="BR30">
        <v>1251.6109677419399</v>
      </c>
      <c r="BS30">
        <v>32.284700000000001</v>
      </c>
      <c r="BT30">
        <v>25.479058064516099</v>
      </c>
      <c r="BU30">
        <v>1195.6032258064499</v>
      </c>
      <c r="BV30">
        <v>31.956467741935501</v>
      </c>
      <c r="BW30">
        <v>399.99941935483901</v>
      </c>
      <c r="BX30">
        <v>102.369967741935</v>
      </c>
      <c r="BY30">
        <v>4.3726016129032201E-2</v>
      </c>
      <c r="BZ30">
        <v>37.617899999999999</v>
      </c>
      <c r="CA30">
        <v>36.930632258064499</v>
      </c>
      <c r="CB30">
        <v>999.9</v>
      </c>
      <c r="CC30">
        <v>0</v>
      </c>
      <c r="CD30">
        <v>0</v>
      </c>
      <c r="CE30">
        <v>9998.4761290322604</v>
      </c>
      <c r="CF30">
        <v>0</v>
      </c>
      <c r="CG30">
        <v>304.59500000000003</v>
      </c>
      <c r="CH30">
        <v>1400.0083870967701</v>
      </c>
      <c r="CI30">
        <v>0.90000867741935497</v>
      </c>
      <c r="CJ30">
        <v>9.9991306451612999E-2</v>
      </c>
      <c r="CK30">
        <v>0</v>
      </c>
      <c r="CL30">
        <v>783.47612903225797</v>
      </c>
      <c r="CM30">
        <v>4.9997499999999997</v>
      </c>
      <c r="CN30">
        <v>10855.538709677399</v>
      </c>
      <c r="CO30">
        <v>12178.151612903201</v>
      </c>
      <c r="CP30">
        <v>47.439032258064501</v>
      </c>
      <c r="CQ30">
        <v>48.878999999999998</v>
      </c>
      <c r="CR30">
        <v>48.061999999999998</v>
      </c>
      <c r="CS30">
        <v>48.618903225806399</v>
      </c>
      <c r="CT30">
        <v>49.340451612903202</v>
      </c>
      <c r="CU30">
        <v>1255.51870967742</v>
      </c>
      <c r="CV30">
        <v>139.48967741935499</v>
      </c>
      <c r="CW30">
        <v>0</v>
      </c>
      <c r="CX30">
        <v>119.60000014305101</v>
      </c>
      <c r="CY30">
        <v>0</v>
      </c>
      <c r="CZ30">
        <v>783.407307692308</v>
      </c>
      <c r="DA30">
        <v>-12.780991445467</v>
      </c>
      <c r="DB30">
        <v>-173.579487186752</v>
      </c>
      <c r="DC30">
        <v>10854.4692307692</v>
      </c>
      <c r="DD30">
        <v>15</v>
      </c>
      <c r="DE30">
        <v>1605826537.5999999</v>
      </c>
      <c r="DF30" t="s">
        <v>291</v>
      </c>
      <c r="DG30">
        <v>1605826537.5999999</v>
      </c>
      <c r="DH30">
        <v>1605826523</v>
      </c>
      <c r="DI30">
        <v>7</v>
      </c>
      <c r="DJ30">
        <v>0.36699999999999999</v>
      </c>
      <c r="DK30">
        <v>-0.03</v>
      </c>
      <c r="DL30">
        <v>4.3630000000000004</v>
      </c>
      <c r="DM30">
        <v>0.32800000000000001</v>
      </c>
      <c r="DN30">
        <v>1602</v>
      </c>
      <c r="DO30">
        <v>24</v>
      </c>
      <c r="DP30">
        <v>0.01</v>
      </c>
      <c r="DQ30">
        <v>0.02</v>
      </c>
      <c r="DR30">
        <v>28.8085240984928</v>
      </c>
      <c r="DS30">
        <v>-1.4566700403544299</v>
      </c>
      <c r="DT30">
        <v>0.10957049006575501</v>
      </c>
      <c r="DU30">
        <v>0</v>
      </c>
      <c r="DV30">
        <v>-51.6361566666667</v>
      </c>
      <c r="DW30">
        <v>2.6040373748610999</v>
      </c>
      <c r="DX30">
        <v>0.19302156128842801</v>
      </c>
      <c r="DY30">
        <v>0</v>
      </c>
      <c r="DZ30">
        <v>6.8044566666666704</v>
      </c>
      <c r="EA30">
        <v>-0.30359919911012101</v>
      </c>
      <c r="EB30">
        <v>2.1985905838867701E-2</v>
      </c>
      <c r="EC30">
        <v>0</v>
      </c>
      <c r="ED30">
        <v>0</v>
      </c>
      <c r="EE30">
        <v>3</v>
      </c>
      <c r="EF30" t="s">
        <v>335</v>
      </c>
      <c r="EG30">
        <v>100</v>
      </c>
      <c r="EH30">
        <v>100</v>
      </c>
      <c r="EI30">
        <v>4.37</v>
      </c>
      <c r="EJ30">
        <v>0.32829999999999998</v>
      </c>
      <c r="EK30">
        <v>4.3628571428573704</v>
      </c>
      <c r="EL30">
        <v>0</v>
      </c>
      <c r="EM30">
        <v>0</v>
      </c>
      <c r="EN30">
        <v>0</v>
      </c>
      <c r="EO30">
        <v>0.32822499999999999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31.2</v>
      </c>
      <c r="EX30">
        <v>31.5</v>
      </c>
      <c r="EY30">
        <v>2</v>
      </c>
      <c r="EZ30">
        <v>395.89600000000002</v>
      </c>
      <c r="FA30">
        <v>650.96100000000001</v>
      </c>
      <c r="FB30">
        <v>36.354199999999999</v>
      </c>
      <c r="FC30">
        <v>34.743499999999997</v>
      </c>
      <c r="FD30">
        <v>30.000599999999999</v>
      </c>
      <c r="FE30">
        <v>34.486600000000003</v>
      </c>
      <c r="FF30">
        <v>34.410800000000002</v>
      </c>
      <c r="FG30">
        <v>54.425899999999999</v>
      </c>
      <c r="FH30">
        <v>0</v>
      </c>
      <c r="FI30">
        <v>100</v>
      </c>
      <c r="FJ30">
        <v>-999.9</v>
      </c>
      <c r="FK30">
        <v>1251.31</v>
      </c>
      <c r="FL30">
        <v>32.6357</v>
      </c>
      <c r="FM30">
        <v>101.191</v>
      </c>
      <c r="FN30">
        <v>100.508</v>
      </c>
    </row>
    <row r="31" spans="1:170" x14ac:dyDescent="0.25">
      <c r="A31">
        <v>15</v>
      </c>
      <c r="B31">
        <v>1605828532.5</v>
      </c>
      <c r="C31">
        <v>1459.9000000953699</v>
      </c>
      <c r="D31" t="s">
        <v>348</v>
      </c>
      <c r="E31" t="s">
        <v>349</v>
      </c>
      <c r="F31" t="s">
        <v>285</v>
      </c>
      <c r="G31" t="s">
        <v>286</v>
      </c>
      <c r="H31">
        <v>1605828524.5</v>
      </c>
      <c r="I31">
        <f t="shared" si="0"/>
        <v>4.2400363708106877E-3</v>
      </c>
      <c r="J31">
        <f t="shared" si="1"/>
        <v>28.196397834458416</v>
      </c>
      <c r="K31">
        <f t="shared" si="2"/>
        <v>1400.0170967741899</v>
      </c>
      <c r="L31">
        <f t="shared" si="3"/>
        <v>1001.7418882734859</v>
      </c>
      <c r="M31">
        <f t="shared" si="4"/>
        <v>102.59657074433829</v>
      </c>
      <c r="N31">
        <f t="shared" si="5"/>
        <v>143.38718864999873</v>
      </c>
      <c r="O31">
        <f t="shared" si="6"/>
        <v>0.13665052045534631</v>
      </c>
      <c r="P31">
        <f t="shared" si="7"/>
        <v>2.9706867955441574</v>
      </c>
      <c r="Q31">
        <f t="shared" si="8"/>
        <v>0.13325203968877561</v>
      </c>
      <c r="R31">
        <f t="shared" si="9"/>
        <v>8.3580825141069112E-2</v>
      </c>
      <c r="S31">
        <f t="shared" si="10"/>
        <v>231.29229027430125</v>
      </c>
      <c r="T31">
        <f t="shared" si="11"/>
        <v>38.009221204292793</v>
      </c>
      <c r="U31">
        <f t="shared" si="12"/>
        <v>37.123780645161297</v>
      </c>
      <c r="V31">
        <f t="shared" si="13"/>
        <v>6.3476013702782135</v>
      </c>
      <c r="W31">
        <f t="shared" si="14"/>
        <v>49.343266944905551</v>
      </c>
      <c r="X31">
        <f t="shared" si="15"/>
        <v>3.2412456582032743</v>
      </c>
      <c r="Y31">
        <f t="shared" si="16"/>
        <v>6.5687698826717371</v>
      </c>
      <c r="Z31">
        <f t="shared" si="17"/>
        <v>3.1063557120749392</v>
      </c>
      <c r="AA31">
        <f t="shared" si="18"/>
        <v>-186.98560395275132</v>
      </c>
      <c r="AB31">
        <f t="shared" si="19"/>
        <v>100.81179250102215</v>
      </c>
      <c r="AC31">
        <f t="shared" si="20"/>
        <v>8.1150817939813731</v>
      </c>
      <c r="AD31">
        <f t="shared" si="21"/>
        <v>153.23356061655346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52254.423260877833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768.34673076923104</v>
      </c>
      <c r="AR31">
        <v>1067.46</v>
      </c>
      <c r="AS31">
        <f t="shared" si="27"/>
        <v>0.28021028350548871</v>
      </c>
      <c r="AT31">
        <v>0.5</v>
      </c>
      <c r="AU31">
        <f t="shared" si="28"/>
        <v>1180.1893555860825</v>
      </c>
      <c r="AV31">
        <f t="shared" si="29"/>
        <v>28.196397834458416</v>
      </c>
      <c r="AW31">
        <f t="shared" si="30"/>
        <v>165.35059695946811</v>
      </c>
      <c r="AX31">
        <f t="shared" si="31"/>
        <v>0.45184831281734211</v>
      </c>
      <c r="AY31">
        <f t="shared" si="32"/>
        <v>2.4380956477941956E-2</v>
      </c>
      <c r="AZ31">
        <f t="shared" si="33"/>
        <v>2.0559271541790793</v>
      </c>
      <c r="BA31" t="s">
        <v>351</v>
      </c>
      <c r="BB31">
        <v>585.13</v>
      </c>
      <c r="BC31">
        <f t="shared" si="34"/>
        <v>482.33000000000004</v>
      </c>
      <c r="BD31">
        <f t="shared" si="35"/>
        <v>0.62014236981064619</v>
      </c>
      <c r="BE31">
        <f t="shared" si="36"/>
        <v>0.81982106501802421</v>
      </c>
      <c r="BF31">
        <f t="shared" si="37"/>
        <v>0.84979446127217551</v>
      </c>
      <c r="BG31">
        <f t="shared" si="38"/>
        <v>0.86178329865667203</v>
      </c>
      <c r="BH31">
        <f t="shared" si="39"/>
        <v>1400.0048387096799</v>
      </c>
      <c r="BI31">
        <f t="shared" si="40"/>
        <v>1180.1893555860825</v>
      </c>
      <c r="BJ31">
        <f t="shared" si="41"/>
        <v>0.8429894832890783</v>
      </c>
      <c r="BK31">
        <f t="shared" si="42"/>
        <v>0.19597896657815678</v>
      </c>
      <c r="BL31">
        <v>6</v>
      </c>
      <c r="BM31">
        <v>0.5</v>
      </c>
      <c r="BN31" t="s">
        <v>290</v>
      </c>
      <c r="BO31">
        <v>2</v>
      </c>
      <c r="BP31">
        <v>1605828524.5</v>
      </c>
      <c r="BQ31">
        <v>1400.0170967741899</v>
      </c>
      <c r="BR31">
        <v>1451.21451612903</v>
      </c>
      <c r="BS31">
        <v>31.647174193548398</v>
      </c>
      <c r="BT31">
        <v>25.4885612903226</v>
      </c>
      <c r="BU31">
        <v>1395.6551612903199</v>
      </c>
      <c r="BV31">
        <v>31.318958064516099</v>
      </c>
      <c r="BW31">
        <v>400.01064516128997</v>
      </c>
      <c r="BX31">
        <v>102.37441935483901</v>
      </c>
      <c r="BY31">
        <v>4.3750380645161298E-2</v>
      </c>
      <c r="BZ31">
        <v>37.753241935483899</v>
      </c>
      <c r="CA31">
        <v>37.123780645161297</v>
      </c>
      <c r="CB31">
        <v>999.9</v>
      </c>
      <c r="CC31">
        <v>0</v>
      </c>
      <c r="CD31">
        <v>0</v>
      </c>
      <c r="CE31">
        <v>9998.9870967741899</v>
      </c>
      <c r="CF31">
        <v>0</v>
      </c>
      <c r="CG31">
        <v>304.34551612903198</v>
      </c>
      <c r="CH31">
        <v>1400.0048387096799</v>
      </c>
      <c r="CI31">
        <v>0.89999600000000002</v>
      </c>
      <c r="CJ31">
        <v>0.100004</v>
      </c>
      <c r="CK31">
        <v>0</v>
      </c>
      <c r="CL31">
        <v>768.35364516129005</v>
      </c>
      <c r="CM31">
        <v>4.9997499999999997</v>
      </c>
      <c r="CN31">
        <v>10648.032258064501</v>
      </c>
      <c r="CO31">
        <v>12178.0774193548</v>
      </c>
      <c r="CP31">
        <v>47.436999999999998</v>
      </c>
      <c r="CQ31">
        <v>48.933</v>
      </c>
      <c r="CR31">
        <v>48.112806451612897</v>
      </c>
      <c r="CS31">
        <v>48.625</v>
      </c>
      <c r="CT31">
        <v>49.375</v>
      </c>
      <c r="CU31">
        <v>1255.4951612903201</v>
      </c>
      <c r="CV31">
        <v>139.509677419355</v>
      </c>
      <c r="CW31">
        <v>0</v>
      </c>
      <c r="CX31">
        <v>119.60000014305101</v>
      </c>
      <c r="CY31">
        <v>0</v>
      </c>
      <c r="CZ31">
        <v>768.34673076923104</v>
      </c>
      <c r="DA31">
        <v>-1.7409572637074</v>
      </c>
      <c r="DB31">
        <v>-27.4119658059325</v>
      </c>
      <c r="DC31">
        <v>10647.9461538462</v>
      </c>
      <c r="DD31">
        <v>15</v>
      </c>
      <c r="DE31">
        <v>1605826537.5999999</v>
      </c>
      <c r="DF31" t="s">
        <v>291</v>
      </c>
      <c r="DG31">
        <v>1605826537.5999999</v>
      </c>
      <c r="DH31">
        <v>1605826523</v>
      </c>
      <c r="DI31">
        <v>7</v>
      </c>
      <c r="DJ31">
        <v>0.36699999999999999</v>
      </c>
      <c r="DK31">
        <v>-0.03</v>
      </c>
      <c r="DL31">
        <v>4.3630000000000004</v>
      </c>
      <c r="DM31">
        <v>0.32800000000000001</v>
      </c>
      <c r="DN31">
        <v>1602</v>
      </c>
      <c r="DO31">
        <v>24</v>
      </c>
      <c r="DP31">
        <v>0.01</v>
      </c>
      <c r="DQ31">
        <v>0.02</v>
      </c>
      <c r="DR31">
        <v>28.2297377668155</v>
      </c>
      <c r="DS31">
        <v>-1.21602276821526</v>
      </c>
      <c r="DT31">
        <v>0.140242409225836</v>
      </c>
      <c r="DU31">
        <v>0</v>
      </c>
      <c r="DV31">
        <v>-51.210349999999998</v>
      </c>
      <c r="DW31">
        <v>2.1529334816462402</v>
      </c>
      <c r="DX31">
        <v>0.22661954865662701</v>
      </c>
      <c r="DY31">
        <v>0</v>
      </c>
      <c r="DZ31">
        <v>6.15967633333333</v>
      </c>
      <c r="EA31">
        <v>-0.26165419354839597</v>
      </c>
      <c r="EB31">
        <v>1.8896759948614401E-2</v>
      </c>
      <c r="EC31">
        <v>0</v>
      </c>
      <c r="ED31">
        <v>0</v>
      </c>
      <c r="EE31">
        <v>3</v>
      </c>
      <c r="EF31" t="s">
        <v>335</v>
      </c>
      <c r="EG31">
        <v>100</v>
      </c>
      <c r="EH31">
        <v>100</v>
      </c>
      <c r="EI31">
        <v>4.3600000000000003</v>
      </c>
      <c r="EJ31">
        <v>0.32819999999999999</v>
      </c>
      <c r="EK31">
        <v>4.3628571428573704</v>
      </c>
      <c r="EL31">
        <v>0</v>
      </c>
      <c r="EM31">
        <v>0</v>
      </c>
      <c r="EN31">
        <v>0</v>
      </c>
      <c r="EO31">
        <v>0.32822499999999999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33.200000000000003</v>
      </c>
      <c r="EX31">
        <v>33.5</v>
      </c>
      <c r="EY31">
        <v>2</v>
      </c>
      <c r="EZ31">
        <v>395.87599999999998</v>
      </c>
      <c r="FA31">
        <v>650.31600000000003</v>
      </c>
      <c r="FB31">
        <v>36.485599999999998</v>
      </c>
      <c r="FC31">
        <v>34.909399999999998</v>
      </c>
      <c r="FD31">
        <v>30.000599999999999</v>
      </c>
      <c r="FE31">
        <v>34.651699999999998</v>
      </c>
      <c r="FF31">
        <v>34.576500000000003</v>
      </c>
      <c r="FG31">
        <v>61.204599999999999</v>
      </c>
      <c r="FH31">
        <v>0</v>
      </c>
      <c r="FI31">
        <v>100</v>
      </c>
      <c r="FJ31">
        <v>-999.9</v>
      </c>
      <c r="FK31">
        <v>1451.11</v>
      </c>
      <c r="FL31">
        <v>32.0837</v>
      </c>
      <c r="FM31">
        <v>101.166</v>
      </c>
      <c r="FN31">
        <v>100.47799999999999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2020-11-19T15:33:17Z</dcterms:created>
  <dcterms:modified xsi:type="dcterms:W3CDTF">2021-05-04T23:06:36Z</dcterms:modified>
</cp:coreProperties>
</file>