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53C31C6-CA07-42EA-AD59-7D398D2860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I31" i="1" s="1"/>
  <c r="Y31" i="1"/>
  <c r="X31" i="1"/>
  <c r="W31" i="1"/>
  <c r="P31" i="1"/>
  <c r="N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 s="1"/>
  <c r="Y21" i="1"/>
  <c r="X21" i="1"/>
  <c r="W21" i="1" s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BK17" i="1"/>
  <c r="BJ17" i="1"/>
  <c r="BI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S29" i="1" l="1"/>
  <c r="AU29" i="1"/>
  <c r="S23" i="1"/>
  <c r="AU23" i="1"/>
  <c r="AW23" i="1" s="1"/>
  <c r="AW24" i="1"/>
  <c r="AU24" i="1"/>
  <c r="S24" i="1"/>
  <c r="AW29" i="1"/>
  <c r="AU30" i="1"/>
  <c r="AW30" i="1" s="1"/>
  <c r="S30" i="1"/>
  <c r="N19" i="1"/>
  <c r="I19" i="1"/>
  <c r="K19" i="1"/>
  <c r="J19" i="1"/>
  <c r="AV19" i="1" s="1"/>
  <c r="AY19" i="1" s="1"/>
  <c r="AH19" i="1"/>
  <c r="AU25" i="1"/>
  <c r="AW25" i="1" s="1"/>
  <c r="S25" i="1"/>
  <c r="T28" i="1"/>
  <c r="U28" i="1" s="1"/>
  <c r="AB28" i="1" s="1"/>
  <c r="K20" i="1"/>
  <c r="J20" i="1"/>
  <c r="AV20" i="1" s="1"/>
  <c r="I20" i="1"/>
  <c r="N20" i="1"/>
  <c r="AH20" i="1"/>
  <c r="N27" i="1"/>
  <c r="I27" i="1"/>
  <c r="K27" i="1"/>
  <c r="J27" i="1"/>
  <c r="AV27" i="1" s="1"/>
  <c r="AY27" i="1" s="1"/>
  <c r="AH27" i="1"/>
  <c r="AA31" i="1"/>
  <c r="I21" i="1"/>
  <c r="AH21" i="1"/>
  <c r="N21" i="1"/>
  <c r="J21" i="1"/>
  <c r="AV21" i="1" s="1"/>
  <c r="K21" i="1"/>
  <c r="N22" i="1"/>
  <c r="K22" i="1"/>
  <c r="J22" i="1"/>
  <c r="AV22" i="1" s="1"/>
  <c r="I22" i="1"/>
  <c r="AH22" i="1"/>
  <c r="K28" i="1"/>
  <c r="N28" i="1"/>
  <c r="J28" i="1"/>
  <c r="AV28" i="1" s="1"/>
  <c r="AY28" i="1" s="1"/>
  <c r="I28" i="1"/>
  <c r="AH28" i="1"/>
  <c r="S31" i="1"/>
  <c r="AU31" i="1"/>
  <c r="AY31" i="1" s="1"/>
  <c r="AU17" i="1"/>
  <c r="AW17" i="1" s="1"/>
  <c r="S17" i="1"/>
  <c r="T20" i="1"/>
  <c r="U20" i="1" s="1"/>
  <c r="S21" i="1"/>
  <c r="AU21" i="1"/>
  <c r="AW21" i="1" s="1"/>
  <c r="I29" i="1"/>
  <c r="AH29" i="1"/>
  <c r="N29" i="1"/>
  <c r="J29" i="1"/>
  <c r="AV29" i="1" s="1"/>
  <c r="AY29" i="1" s="1"/>
  <c r="K29" i="1"/>
  <c r="N30" i="1"/>
  <c r="K30" i="1"/>
  <c r="AH30" i="1"/>
  <c r="J30" i="1"/>
  <c r="AV30" i="1" s="1"/>
  <c r="AY30" i="1" s="1"/>
  <c r="I30" i="1"/>
  <c r="AW31" i="1"/>
  <c r="AU22" i="1"/>
  <c r="AW22" i="1" s="1"/>
  <c r="S22" i="1"/>
  <c r="AH24" i="1"/>
  <c r="N24" i="1"/>
  <c r="J24" i="1"/>
  <c r="AV24" i="1" s="1"/>
  <c r="AY24" i="1" s="1"/>
  <c r="K24" i="1"/>
  <c r="I24" i="1"/>
  <c r="N17" i="1"/>
  <c r="K18" i="1"/>
  <c r="AU20" i="1"/>
  <c r="AW20" i="1" s="1"/>
  <c r="N25" i="1"/>
  <c r="K26" i="1"/>
  <c r="AH17" i="1"/>
  <c r="N23" i="1"/>
  <c r="AH25" i="1"/>
  <c r="I17" i="1"/>
  <c r="N18" i="1"/>
  <c r="S19" i="1"/>
  <c r="I25" i="1"/>
  <c r="N26" i="1"/>
  <c r="S27" i="1"/>
  <c r="J25" i="1"/>
  <c r="AV25" i="1" s="1"/>
  <c r="AY25" i="1" s="1"/>
  <c r="AH31" i="1"/>
  <c r="J17" i="1"/>
  <c r="AV17" i="1" s="1"/>
  <c r="AY17" i="1" s="1"/>
  <c r="AH18" i="1"/>
  <c r="I23" i="1"/>
  <c r="AH26" i="1"/>
  <c r="I18" i="1"/>
  <c r="J23" i="1"/>
  <c r="AV23" i="1" s="1"/>
  <c r="AY23" i="1" s="1"/>
  <c r="I26" i="1"/>
  <c r="AA29" i="1" l="1"/>
  <c r="T31" i="1"/>
  <c r="U31" i="1" s="1"/>
  <c r="AA25" i="1"/>
  <c r="AY22" i="1"/>
  <c r="T25" i="1"/>
  <c r="U25" i="1" s="1"/>
  <c r="Q25" i="1" s="1"/>
  <c r="O25" i="1" s="1"/>
  <c r="R25" i="1" s="1"/>
  <c r="L25" i="1" s="1"/>
  <c r="M25" i="1" s="1"/>
  <c r="AA21" i="1"/>
  <c r="AA23" i="1"/>
  <c r="T19" i="1"/>
  <c r="U19" i="1" s="1"/>
  <c r="T21" i="1"/>
  <c r="U21" i="1" s="1"/>
  <c r="Q21" i="1" s="1"/>
  <c r="O21" i="1" s="1"/>
  <c r="R21" i="1" s="1"/>
  <c r="L21" i="1" s="1"/>
  <c r="M21" i="1" s="1"/>
  <c r="AA28" i="1"/>
  <c r="Q28" i="1"/>
  <c r="O28" i="1" s="1"/>
  <c r="R28" i="1" s="1"/>
  <c r="L28" i="1" s="1"/>
  <c r="M28" i="1" s="1"/>
  <c r="T30" i="1"/>
  <c r="U30" i="1" s="1"/>
  <c r="T23" i="1"/>
  <c r="U23" i="1" s="1"/>
  <c r="T22" i="1"/>
  <c r="U22" i="1" s="1"/>
  <c r="Q22" i="1" s="1"/>
  <c r="O22" i="1" s="1"/>
  <c r="R22" i="1" s="1"/>
  <c r="L22" i="1" s="1"/>
  <c r="M22" i="1" s="1"/>
  <c r="AA22" i="1"/>
  <c r="AA17" i="1"/>
  <c r="AC20" i="1"/>
  <c r="V20" i="1"/>
  <c r="Z20" i="1" s="1"/>
  <c r="Q18" i="1"/>
  <c r="O18" i="1" s="1"/>
  <c r="R18" i="1" s="1"/>
  <c r="L18" i="1" s="1"/>
  <c r="M18" i="1" s="1"/>
  <c r="T18" i="1"/>
  <c r="U18" i="1" s="1"/>
  <c r="AA18" i="1"/>
  <c r="T17" i="1"/>
  <c r="U17" i="1" s="1"/>
  <c r="Q17" i="1" s="1"/>
  <c r="O17" i="1" s="1"/>
  <c r="R17" i="1" s="1"/>
  <c r="L17" i="1" s="1"/>
  <c r="M17" i="1" s="1"/>
  <c r="AY21" i="1"/>
  <c r="AA20" i="1"/>
  <c r="Q20" i="1"/>
  <c r="O20" i="1" s="1"/>
  <c r="R20" i="1" s="1"/>
  <c r="L20" i="1" s="1"/>
  <c r="M20" i="1" s="1"/>
  <c r="AC28" i="1"/>
  <c r="AD28" i="1" s="1"/>
  <c r="V28" i="1"/>
  <c r="Z28" i="1" s="1"/>
  <c r="T26" i="1"/>
  <c r="U26" i="1" s="1"/>
  <c r="AA26" i="1"/>
  <c r="AA24" i="1"/>
  <c r="AY20" i="1"/>
  <c r="T24" i="1"/>
  <c r="U24" i="1" s="1"/>
  <c r="Q24" i="1" s="1"/>
  <c r="O24" i="1" s="1"/>
  <c r="R24" i="1" s="1"/>
  <c r="L24" i="1" s="1"/>
  <c r="M24" i="1" s="1"/>
  <c r="T29" i="1"/>
  <c r="U29" i="1" s="1"/>
  <c r="AA27" i="1"/>
  <c r="T27" i="1"/>
  <c r="U27" i="1" s="1"/>
  <c r="AA30" i="1"/>
  <c r="Q30" i="1"/>
  <c r="O30" i="1" s="1"/>
  <c r="R30" i="1" s="1"/>
  <c r="L30" i="1" s="1"/>
  <c r="M30" i="1" s="1"/>
  <c r="AA19" i="1"/>
  <c r="AB20" i="1"/>
  <c r="AC23" i="1" l="1"/>
  <c r="V23" i="1"/>
  <c r="Z23" i="1" s="1"/>
  <c r="AB23" i="1"/>
  <c r="V19" i="1"/>
  <c r="Z19" i="1" s="1"/>
  <c r="AC19" i="1"/>
  <c r="AD19" i="1" s="1"/>
  <c r="AB19" i="1"/>
  <c r="V27" i="1"/>
  <c r="Z27" i="1" s="1"/>
  <c r="AC27" i="1"/>
  <c r="AD27" i="1" s="1"/>
  <c r="AB27" i="1"/>
  <c r="AD20" i="1"/>
  <c r="AC25" i="1"/>
  <c r="V25" i="1"/>
  <c r="Z25" i="1" s="1"/>
  <c r="AB25" i="1"/>
  <c r="Q27" i="1"/>
  <c r="O27" i="1" s="1"/>
  <c r="R27" i="1" s="1"/>
  <c r="L27" i="1" s="1"/>
  <c r="M27" i="1" s="1"/>
  <c r="V30" i="1"/>
  <c r="Z30" i="1" s="1"/>
  <c r="AC30" i="1"/>
  <c r="AD30" i="1" s="1"/>
  <c r="AB30" i="1"/>
  <c r="Q23" i="1"/>
  <c r="O23" i="1" s="1"/>
  <c r="R23" i="1" s="1"/>
  <c r="L23" i="1" s="1"/>
  <c r="M23" i="1" s="1"/>
  <c r="V31" i="1"/>
  <c r="Z31" i="1" s="1"/>
  <c r="AC31" i="1"/>
  <c r="AB31" i="1"/>
  <c r="Q31" i="1"/>
  <c r="O31" i="1" s="1"/>
  <c r="R31" i="1" s="1"/>
  <c r="L31" i="1" s="1"/>
  <c r="M31" i="1" s="1"/>
  <c r="V29" i="1"/>
  <c r="Z29" i="1" s="1"/>
  <c r="AC29" i="1"/>
  <c r="AD29" i="1" s="1"/>
  <c r="AB29" i="1"/>
  <c r="AB26" i="1"/>
  <c r="V26" i="1"/>
  <c r="Z26" i="1" s="1"/>
  <c r="AC26" i="1"/>
  <c r="AC17" i="1"/>
  <c r="AD17" i="1" s="1"/>
  <c r="V17" i="1"/>
  <c r="Z17" i="1" s="1"/>
  <c r="AB17" i="1"/>
  <c r="Q19" i="1"/>
  <c r="O19" i="1" s="1"/>
  <c r="R19" i="1" s="1"/>
  <c r="L19" i="1" s="1"/>
  <c r="M19" i="1" s="1"/>
  <c r="Q26" i="1"/>
  <c r="O26" i="1" s="1"/>
  <c r="R26" i="1" s="1"/>
  <c r="L26" i="1" s="1"/>
  <c r="M26" i="1" s="1"/>
  <c r="V24" i="1"/>
  <c r="Z24" i="1" s="1"/>
  <c r="AC24" i="1"/>
  <c r="AB24" i="1"/>
  <c r="AB18" i="1"/>
  <c r="V18" i="1"/>
  <c r="Z18" i="1" s="1"/>
  <c r="AC18" i="1"/>
  <c r="V22" i="1"/>
  <c r="Z22" i="1" s="1"/>
  <c r="AC22" i="1"/>
  <c r="AD22" i="1" s="1"/>
  <c r="AB22" i="1"/>
  <c r="V21" i="1"/>
  <c r="Z21" i="1" s="1"/>
  <c r="AC21" i="1"/>
  <c r="AB21" i="1"/>
  <c r="Q29" i="1"/>
  <c r="O29" i="1" s="1"/>
  <c r="R29" i="1" s="1"/>
  <c r="L29" i="1" s="1"/>
  <c r="M29" i="1" s="1"/>
  <c r="AD18" i="1" l="1"/>
  <c r="AD21" i="1"/>
  <c r="AD26" i="1"/>
  <c r="AD31" i="1"/>
  <c r="AD24" i="1"/>
  <c r="AD25" i="1"/>
  <c r="AD23" i="1"/>
</calcChain>
</file>

<file path=xl/sharedStrings.xml><?xml version="1.0" encoding="utf-8"?>
<sst xmlns="http://schemas.openxmlformats.org/spreadsheetml/2006/main" count="693" uniqueCount="352">
  <si>
    <t>File opened</t>
  </si>
  <si>
    <t>2020-11-20 09:38:52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</si>
  <si>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</si>
  <si>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</si>
  <si>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</si>
  <si>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</si>
  <si>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</si>
  <si>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</si>
  <si>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</si>
  <si>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</si>
  <si>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</si>
  <si>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</si>
  <si>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</si>
  <si>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</si>
  <si>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</si>
  <si>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</si>
  <si>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</si>
  <si>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</si>
  <si>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</si>
  <si>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</si>
  <si>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</si>
  <si>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</si>
  <si>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</si>
  <si>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09:38:52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</si>
  <si>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</si>
  <si>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</si>
  <si>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</si>
  <si>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</si>
  <si>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</si>
  <si>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</si>
  <si>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</si>
  <si>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</si>
  <si>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</si>
  <si>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</si>
  <si>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</si>
  <si>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</si>
  <si>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</si>
  <si>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</si>
  <si>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</si>
  <si>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</si>
  <si>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</si>
  <si>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</si>
  <si>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</si>
  <si>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</si>
  <si>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</si>
  <si>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</si>
  <si>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</si>
  <si>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</si>
  <si>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</si>
  <si>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</si>
  <si>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</si>
  <si>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</si>
  <si>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</si>
  <si>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</si>
  <si>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</si>
  <si>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</si>
  <si>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</si>
  <si>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</si>
  <si>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</si>
  <si>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</si>
  <si>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</si>
  <si>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</si>
  <si>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</si>
  <si>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</si>
  <si>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</si>
  <si>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</si>
  <si>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</si>
  <si>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</si>
  <si>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</si>
  <si>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</si>
  <si>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</si>
  <si>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</si>
  <si>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</si>
  <si>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</si>
  <si>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</si>
  <si>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</si>
  <si>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</si>
  <si>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</si>
  <si>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</si>
  <si>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</si>
  <si>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</si>
  <si>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</si>
  <si>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</si>
  <si>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</si>
  <si>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</si>
  <si>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</si>
  <si>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</si>
  <si>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</si>
  <si>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</si>
  <si>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</si>
  <si>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</si>
  <si>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</si>
  <si>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</si>
  <si>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</si>
  <si>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</si>
  <si>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</si>
  <si>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</si>
  <si>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</si>
  <si>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</si>
  <si>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</si>
  <si>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</si>
  <si>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</si>
  <si>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</si>
  <si>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</si>
  <si>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</si>
  <si>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</si>
  <si>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</si>
  <si>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</si>
  <si>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</si>
  <si>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</si>
  <si>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</si>
  <si>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</si>
  <si>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</si>
  <si>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</si>
  <si>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</si>
  <si>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</si>
  <si>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</si>
  <si>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</si>
  <si>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</si>
  <si>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</si>
  <si>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</si>
  <si>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</si>
  <si>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</si>
  <si>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</si>
  <si>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</si>
  <si>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</si>
  <si>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</si>
  <si>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</si>
  <si>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</si>
  <si>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</si>
  <si>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</si>
  <si>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</si>
  <si>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</si>
  <si>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</si>
  <si>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</si>
  <si>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</si>
  <si>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</si>
  <si>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</si>
  <si>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</si>
  <si>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</si>
  <si>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</si>
  <si>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</si>
  <si>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</si>
  <si>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</si>
  <si>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</si>
  <si>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</si>
  <si>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</si>
  <si>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</si>
  <si>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</si>
  <si>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</si>
  <si>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</si>
  <si>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</si>
  <si>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</si>
  <si>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</si>
  <si>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</si>
  <si>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</si>
  <si>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</si>
  <si>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</si>
  <si>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</si>
  <si>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</si>
  <si>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</si>
  <si>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</si>
  <si>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</si>
  <si>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</si>
  <si>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</si>
  <si>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</si>
  <si>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</si>
  <si>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</si>
  <si>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</si>
  <si>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</si>
  <si>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</si>
  <si>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</si>
  <si>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</si>
  <si>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</si>
  <si>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</si>
  <si>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</si>
  <si>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</si>
  <si>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</si>
  <si>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</si>
  <si>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</si>
  <si>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</si>
  <si>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</si>
  <si>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</si>
  <si>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</si>
  <si>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</si>
  <si>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</si>
  <si>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</si>
  <si>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</si>
  <si>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</si>
  <si>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</si>
  <si>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</si>
  <si>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</si>
  <si>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</si>
  <si>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</si>
  <si>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</si>
  <si>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</si>
  <si>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</si>
  <si>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</si>
  <si>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</si>
  <si>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</si>
  <si>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</si>
  <si>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</si>
  <si>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</si>
  <si>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</si>
  <si>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</si>
  <si>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</si>
  <si>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</si>
  <si>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</si>
  <si>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</si>
  <si>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</si>
  <si>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</si>
  <si>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</si>
  <si>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</si>
  <si>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</si>
  <si>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</si>
  <si>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</si>
  <si>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</si>
  <si>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</si>
  <si>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</si>
  <si>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</si>
  <si>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</si>
  <si>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</si>
  <si>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</si>
  <si>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</si>
  <si>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</si>
  <si>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</si>
  <si>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</si>
  <si>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</si>
  <si>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</si>
  <si>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</si>
  <si>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</si>
  <si>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</si>
  <si>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</si>
  <si>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</si>
  <si>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</si>
  <si>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</si>
  <si>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</si>
  <si>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</si>
  <si>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</si>
  <si>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</si>
  <si>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</si>
  <si>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</si>
  <si>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</si>
  <si>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</si>
  <si>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</si>
  <si>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</si>
  <si>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</si>
  <si>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</si>
  <si>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</si>
  <si>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</si>
  <si>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</si>
  <si>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</si>
  <si>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</si>
  <si>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</si>
  <si>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</si>
  <si>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</si>
  <si>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</si>
  <si>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</si>
  <si>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</si>
  <si>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</si>
  <si>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</si>
  <si>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</si>
  <si>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</si>
  <si>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</si>
  <si>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</si>
  <si>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</si>
  <si>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</si>
  <si>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</si>
  <si>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</si>
  <si>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</si>
  <si>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</si>
  <si>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</si>
  <si>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</si>
  <si>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</si>
  <si>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</si>
  <si>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</si>
  <si>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</si>
  <si>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</si>
  <si>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</si>
  <si>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</si>
  <si>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</si>
  <si>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</si>
  <si>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</si>
  <si>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09:54:53</t>
  </si>
  <si>
    <t>09:54:53</t>
  </si>
  <si>
    <t>1149</t>
  </si>
  <si>
    <t>_1</t>
  </si>
  <si>
    <t>RECT-4143-20200907-06_33_50</t>
  </si>
  <si>
    <t>RECT-5559-20201120-09_54_57</t>
  </si>
  <si>
    <t>DARK-5560-20201120-09_54_59</t>
  </si>
  <si>
    <t>0: Broadleaf</t>
  </si>
  <si>
    <t>09:39:28</t>
  </si>
  <si>
    <t>3/3</t>
  </si>
  <si>
    <t>20201120 09:56:53</t>
  </si>
  <si>
    <t>09:56:53</t>
  </si>
  <si>
    <t>RECT-5561-20201120-09_56_57</t>
  </si>
  <si>
    <t>DARK-5562-20201120-09_56_59</t>
  </si>
  <si>
    <t>0/3</t>
  </si>
  <si>
    <t>20201120 09:58:54</t>
  </si>
  <si>
    <t>09:58:54</t>
  </si>
  <si>
    <t>RECT-5563-20201120-09_58_58</t>
  </si>
  <si>
    <t>DARK-5564-20201120-09_59_00</t>
  </si>
  <si>
    <t>20201120 10:00:16</t>
  </si>
  <si>
    <t>10:00:16</t>
  </si>
  <si>
    <t>RECT-5565-20201120-10_00_20</t>
  </si>
  <si>
    <t>DARK-5566-20201120-10_00_22</t>
  </si>
  <si>
    <t>20201120 10:01:39</t>
  </si>
  <si>
    <t>10:01:39</t>
  </si>
  <si>
    <t>RECT-5567-20201120-10_01_43</t>
  </si>
  <si>
    <t>DARK-5568-20201120-10_01_45</t>
  </si>
  <si>
    <t>20201120 10:03:04</t>
  </si>
  <si>
    <t>10:03:04</t>
  </si>
  <si>
    <t>RECT-5569-20201120-10_03_08</t>
  </si>
  <si>
    <t>DARK-5570-20201120-10_03_10</t>
  </si>
  <si>
    <t>20201120 10:04:29</t>
  </si>
  <si>
    <t>10:04:29</t>
  </si>
  <si>
    <t>RECT-5571-20201120-10_04_33</t>
  </si>
  <si>
    <t>DARK-5572-20201120-10_04_35</t>
  </si>
  <si>
    <t>20201120 10:06:24</t>
  </si>
  <si>
    <t>10:06:24</t>
  </si>
  <si>
    <t>RECT-5573-20201120-10_06_28</t>
  </si>
  <si>
    <t>DARK-5574-20201120-10_06_30</t>
  </si>
  <si>
    <t>20201120 10:08:24</t>
  </si>
  <si>
    <t>10:08:24</t>
  </si>
  <si>
    <t>RECT-5575-20201120-10_08_29</t>
  </si>
  <si>
    <t>DARK-5576-20201120-10_08_31</t>
  </si>
  <si>
    <t>20201120 10:10:10</t>
  </si>
  <si>
    <t>10:10:10</t>
  </si>
  <si>
    <t>RECT-5577-20201120-10_10_14</t>
  </si>
  <si>
    <t>DARK-5578-20201120-10_10_16</t>
  </si>
  <si>
    <t>20201120 10:12:07</t>
  </si>
  <si>
    <t>10:12:07</t>
  </si>
  <si>
    <t>RECT-5579-20201120-10_12_11</t>
  </si>
  <si>
    <t>DARK-5580-20201120-10_12_13</t>
  </si>
  <si>
    <t>20201120 10:13:54</t>
  </si>
  <si>
    <t>10:13:54</t>
  </si>
  <si>
    <t>RECT-5581-20201120-10_13_58</t>
  </si>
  <si>
    <t>DARK-5582-20201120-10_14_00</t>
  </si>
  <si>
    <t>20201120 10:15:54</t>
  </si>
  <si>
    <t>10:15:54</t>
  </si>
  <si>
    <t>RECT-5583-20201120-10_15_59</t>
  </si>
  <si>
    <t>DARK-5584-20201120-10_16_01</t>
  </si>
  <si>
    <t>1/3</t>
  </si>
  <si>
    <t>20201120 10:17:55</t>
  </si>
  <si>
    <t>10:17:55</t>
  </si>
  <si>
    <t>RECT-5585-20201120-10_17_59</t>
  </si>
  <si>
    <t>DARK-5586-20201120-10_18_01</t>
  </si>
  <si>
    <t>20201120 10:19:55</t>
  </si>
  <si>
    <t>10:19:55</t>
  </si>
  <si>
    <t>RECT-5587-20201120-10_20_00</t>
  </si>
  <si>
    <t>DARK-5588-20201120-10_20_02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</si>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</sst>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1605894893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1605894885</v>
      </c>
      <c r="I17">
        <f t="shared" ref="I17:I31" si="0">BW17*AG17*(BS17-BT17)/(100*BL17*(1000-AG17*BS17))</f>
        <v>5.355037699212222E-3</v>
      </c>
      <c r="J17">
        <f t="shared" ref="J17:J31" si="1">BW17*AG17*(BR17-BQ17*(1000-AG17*BT17)/(1000-AG17*BS17))/(100*BL17)</f>
        <v>14.741688425395372</v>
      </c>
      <c r="K17">
        <f t="shared" ref="K17:K31" si="2">BQ17 - IF(AG17&gt;1, J17*BL17*100/(AI17*CE17), 0)</f>
        <v>399.97464516129003</v>
      </c>
      <c r="L17">
        <f t="shared" ref="L17:L31" si="3">((R17-I17/2)*K17-J17)/(R17+I17/2)</f>
        <v>262.78152128992599</v>
      </c>
      <c r="M17">
        <f t="shared" ref="M17:M31" si="4">L17*(BX17+BY17)/1000</f>
        <v>26.960948011127009</v>
      </c>
      <c r="N17">
        <f t="shared" ref="N17:N31" si="5">(BQ17 - IF(AG17&gt;1, J17*BL17*100/(AI17*CE17), 0))*(BX17+BY17)/1000</f>
        <v>41.036734854978249</v>
      </c>
      <c r="O17">
        <f t="shared" ref="O17:O31" si="6">2/((1/Q17-1/P17)+SIGN(Q17)*SQRT((1/Q17-1/P17)*(1/Q17-1/P17) + 4*BM17/((BM17+1)*(BM17+1))*(2*1/Q17*1/P17-1/P17*1/P17)))</f>
        <v>0.1987256536626093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2.9742792370316926</v>
      </c>
      <c r="Q17">
        <f t="shared" ref="Q17:Q31" si="8">I17*(1000-(1000*0.61365*EXP(17.502*U17/(240.97+U17))/(BX17+BY17)+BS17)/2)/(1000*0.61365*EXP(17.502*U17/(240.97+U17))/(BX17+BY17)-BS17)</f>
        <v>0.19163289036890632</v>
      </c>
      <c r="R17">
        <f t="shared" ref="R17:R31" si="9">1/((BM17+1)/(O17/1.6)+1/(P17/1.37)) + BM17/((BM17+1)/(O17/1.6) + BM17/(P17/1.37))</f>
        <v>0.12038672265562847</v>
      </c>
      <c r="S17">
        <f t="shared" ref="S17:S31" si="10">(BI17*BK17)</f>
        <v>231.29143428712592</v>
      </c>
      <c r="T17">
        <f t="shared" ref="T17:T31" si="11">(BZ17+(S17+2*0.95*0.0000000567*(((BZ17+$B$7)+273)^4-(BZ17+273)^4)-44100*I17)/(1.84*29.3*P17+8*0.95*0.0000000567*(BZ17+273)^3))</f>
        <v>35.374872695750021</v>
      </c>
      <c r="U17">
        <f t="shared" ref="U17:U31" si="12">($C$7*CA17+$D$7*CB17+$E$7*T17)</f>
        <v>35.2831677419355</v>
      </c>
      <c r="V17">
        <f t="shared" ref="V17:V31" si="13">0.61365*EXP(17.502*U17/(240.97+U17))</f>
        <v>5.7375486988889239</v>
      </c>
      <c r="W17">
        <f t="shared" ref="W17:W31" si="14">(X17/Y17*100)</f>
        <v>51.812176690014091</v>
      </c>
      <c r="X17">
        <f t="shared" ref="X17:X31" si="15">BS17*(BX17+BY17)/1000</f>
        <v>2.9924920870601914</v>
      </c>
      <c r="Y17">
        <f t="shared" ref="Y17:Y31" si="16">0.61365*EXP(17.502*BZ17/(240.97+BZ17))</f>
        <v>5.7756540609438298</v>
      </c>
      <c r="Z17">
        <f t="shared" ref="Z17:Z31" si="17">(V17-BS17*(BX17+BY17)/1000)</f>
        <v>2.7450566118287325</v>
      </c>
      <c r="AA17">
        <f t="shared" ref="AA17:AA31" si="18">(-I17*44100)</f>
        <v>-236.15716253525898</v>
      </c>
      <c r="AB17">
        <f t="shared" ref="AB17:AB31" si="19">2*29.3*P17*0.92*(BZ17-U17)</f>
        <v>19.215023758200772</v>
      </c>
      <c r="AC17">
        <f t="shared" ref="AC17:AC31" si="20">2*0.95*0.0000000567*(((BZ17+$B$7)+273)^4-(U17+273)^4)</f>
        <v>1.5138158412570397</v>
      </c>
      <c r="AD17">
        <f t="shared" ref="AD17:AD31" si="21">S17+AC17+AA17+AB17</f>
        <v>15.863111351324761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52757.997290162653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884.57051999999999</v>
      </c>
      <c r="AR17">
        <v>1133.33</v>
      </c>
      <c r="AS17">
        <f t="shared" ref="AS17:AS31" si="27">1-AQ17/AR17</f>
        <v>0.21949430439501294</v>
      </c>
      <c r="AT17">
        <v>0.5</v>
      </c>
      <c r="AU17">
        <f t="shared" ref="AU17:AU31" si="28">BI17</f>
        <v>1180.1889007472917</v>
      </c>
      <c r="AV17">
        <f t="shared" ref="AV17:AV31" si="29">J17</f>
        <v>14.741688425395372</v>
      </c>
      <c r="AW17">
        <f t="shared" ref="AW17:AW31" si="30">AS17*AT17*AU17</f>
        <v>129.52237091212086</v>
      </c>
      <c r="AX17">
        <f t="shared" ref="AX17:AX31" si="31">BC17/AR17</f>
        <v>0.41132768037553052</v>
      </c>
      <c r="AY17">
        <f t="shared" ref="AY17:AY31" si="32">(AV17-AO17)/AU17</f>
        <v>1.2980494813594146E-2</v>
      </c>
      <c r="AZ17">
        <f t="shared" ref="AZ17:AZ31" si="33">(AL17-AR17)/AR17</f>
        <v>1.8783143479833766</v>
      </c>
      <c r="BA17" t="s">
        <v>289</v>
      </c>
      <c r="BB17">
        <v>667.16</v>
      </c>
      <c r="BC17">
        <f t="shared" ref="BC17:BC31" si="34">AR17-BB17</f>
        <v>466.16999999999996</v>
      </c>
      <c r="BD17">
        <f t="shared" ref="BD17:BD31" si="35">(AR17-AQ17)/(AR17-BB17)</f>
        <v>0.53362395692558495</v>
      </c>
      <c r="BE17">
        <f t="shared" ref="BE17:BE31" si="36">(AL17-AR17)/(AL17-BB17)</f>
        <v>0.82035284324757596</v>
      </c>
      <c r="BF17">
        <f t="shared" ref="BF17:BF31" si="37">(AR17-AQ17)/(AR17-AK17)</f>
        <v>0.59532762527866789</v>
      </c>
      <c r="BG17">
        <f t="shared" ref="BG17:BG31" si="38">(AL17-AR17)/(AL17-AK17)</f>
        <v>0.83591746954615864</v>
      </c>
      <c r="BH17">
        <f t="shared" ref="BH17:BH31" si="39">$B$11*CF17+$C$11*CG17+$F$11*CH17*(1-CK17)</f>
        <v>1400.0048387096799</v>
      </c>
      <c r="BI17">
        <f t="shared" ref="BI17:BI31" si="40">BH17*BJ17</f>
        <v>1180.1889007472917</v>
      </c>
      <c r="BJ17">
        <f t="shared" ref="BJ17:BJ31" si="41">($B$11*$D$9+$C$11*$D$9+$F$11*((CU17+CM17)/MAX(CU17+CM17+CV17, 0.1)*$I$9+CV17/MAX(CU17+CM17+CV17, 0.1)*$J$9))/($B$11+$C$11+$F$11)</f>
        <v>0.8429891584053506</v>
      </c>
      <c r="BK17">
        <f t="shared" ref="BK17:BK31" si="42">($B$11*$K$9+$C$11*$K$9+$F$11*((CU17+CM17)/MAX(CU17+CM17+CV17, 0.1)*$P$9+CV17/MAX(CU17+CM17+CV17, 0.1)*$Q$9))/($B$11+$C$11+$F$11)</f>
        <v>0.19597831681070121</v>
      </c>
      <c r="BL17">
        <v>6</v>
      </c>
      <c r="BM17">
        <v>0.5</v>
      </c>
      <c r="BN17" t="s">
        <v>290</v>
      </c>
      <c r="BO17">
        <v>2</v>
      </c>
      <c r="BP17">
        <v>1605894885</v>
      </c>
      <c r="BQ17">
        <v>399.97464516129003</v>
      </c>
      <c r="BR17">
        <v>425.29993548387102</v>
      </c>
      <c r="BS17">
        <v>29.1670612903226</v>
      </c>
      <c r="BT17">
        <v>21.368809677419399</v>
      </c>
      <c r="BU17">
        <v>397.21148387096798</v>
      </c>
      <c r="BV17">
        <v>29.111164516129001</v>
      </c>
      <c r="BW17">
        <v>400.00096774193503</v>
      </c>
      <c r="BX17">
        <v>102.498387096774</v>
      </c>
      <c r="BY17">
        <v>9.9953451612903199E-2</v>
      </c>
      <c r="BZ17">
        <v>35.402999999999999</v>
      </c>
      <c r="CA17">
        <v>35.2831677419355</v>
      </c>
      <c r="CB17">
        <v>999.9</v>
      </c>
      <c r="CC17">
        <v>0</v>
      </c>
      <c r="CD17">
        <v>0</v>
      </c>
      <c r="CE17">
        <v>10007.2148387097</v>
      </c>
      <c r="CF17">
        <v>0</v>
      </c>
      <c r="CG17">
        <v>466.93441935483901</v>
      </c>
      <c r="CH17">
        <v>1400.0048387096799</v>
      </c>
      <c r="CI17">
        <v>0.90000464516129097</v>
      </c>
      <c r="CJ17">
        <v>9.9995232258064504E-2</v>
      </c>
      <c r="CK17">
        <v>0</v>
      </c>
      <c r="CL17">
        <v>884.59793548387097</v>
      </c>
      <c r="CM17">
        <v>4.9997499999999997</v>
      </c>
      <c r="CN17">
        <v>12383.9258064516</v>
      </c>
      <c r="CO17">
        <v>12178.1129032258</v>
      </c>
      <c r="CP17">
        <v>48.977645161290297</v>
      </c>
      <c r="CQ17">
        <v>50.981709677419403</v>
      </c>
      <c r="CR17">
        <v>49.977645161290297</v>
      </c>
      <c r="CS17">
        <v>50.4695161290323</v>
      </c>
      <c r="CT17">
        <v>50.637</v>
      </c>
      <c r="CU17">
        <v>1255.5103225806499</v>
      </c>
      <c r="CV17">
        <v>139.49451612903201</v>
      </c>
      <c r="CW17">
        <v>0</v>
      </c>
      <c r="CX17">
        <v>1605894896.8</v>
      </c>
      <c r="CY17">
        <v>0</v>
      </c>
      <c r="CZ17">
        <v>884.57051999999999</v>
      </c>
      <c r="DA17">
        <v>-3.8151538559928002</v>
      </c>
      <c r="DB17">
        <v>-37.784615402306301</v>
      </c>
      <c r="DC17">
        <v>12383.288</v>
      </c>
      <c r="DD17">
        <v>15</v>
      </c>
      <c r="DE17">
        <v>1605893968.5</v>
      </c>
      <c r="DF17" t="s">
        <v>291</v>
      </c>
      <c r="DG17">
        <v>1605893968.5</v>
      </c>
      <c r="DH17">
        <v>1605893962.5</v>
      </c>
      <c r="DI17">
        <v>1</v>
      </c>
      <c r="DJ17">
        <v>-1.2410000000000001</v>
      </c>
      <c r="DK17">
        <v>-0.24</v>
      </c>
      <c r="DL17">
        <v>2.7629999999999999</v>
      </c>
      <c r="DM17">
        <v>5.6000000000000001E-2</v>
      </c>
      <c r="DN17">
        <v>868</v>
      </c>
      <c r="DO17">
        <v>14</v>
      </c>
      <c r="DP17">
        <v>0.3</v>
      </c>
      <c r="DQ17">
        <v>0.09</v>
      </c>
      <c r="DR17">
        <v>14.7434373681817</v>
      </c>
      <c r="DS17">
        <v>5.4188879244091701E-2</v>
      </c>
      <c r="DT17">
        <v>1.66903869191866E-2</v>
      </c>
      <c r="DU17">
        <v>1</v>
      </c>
      <c r="DV17">
        <v>-25.325912903225799</v>
      </c>
      <c r="DW17">
        <v>-0.109451612903219</v>
      </c>
      <c r="DX17">
        <v>2.6170911480120702E-2</v>
      </c>
      <c r="DY17">
        <v>1</v>
      </c>
      <c r="DZ17">
        <v>7.79718483870968</v>
      </c>
      <c r="EA17">
        <v>0.122848064516105</v>
      </c>
      <c r="EB17">
        <v>9.2736118415043204E-3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2.7629999999999999</v>
      </c>
      <c r="EJ17">
        <v>5.5899999999999998E-2</v>
      </c>
      <c r="EK17">
        <v>2.76310000000012</v>
      </c>
      <c r="EL17">
        <v>0</v>
      </c>
      <c r="EM17">
        <v>0</v>
      </c>
      <c r="EN17">
        <v>0</v>
      </c>
      <c r="EO17">
        <v>5.5895000000001402E-2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15.4</v>
      </c>
      <c r="EX17">
        <v>15.5</v>
      </c>
      <c r="EY17">
        <v>2</v>
      </c>
      <c r="EZ17">
        <v>382.35899999999998</v>
      </c>
      <c r="FA17">
        <v>694.33</v>
      </c>
      <c r="FB17">
        <v>33.929099999999998</v>
      </c>
      <c r="FC17">
        <v>32.350299999999997</v>
      </c>
      <c r="FD17">
        <v>30.000800000000002</v>
      </c>
      <c r="FE17">
        <v>32.098599999999998</v>
      </c>
      <c r="FF17">
        <v>32.024000000000001</v>
      </c>
      <c r="FG17">
        <v>22.140799999999999</v>
      </c>
      <c r="FH17">
        <v>0</v>
      </c>
      <c r="FI17">
        <v>100</v>
      </c>
      <c r="FJ17">
        <v>-999.9</v>
      </c>
      <c r="FK17">
        <v>425.31900000000002</v>
      </c>
      <c r="FL17">
        <v>26.830100000000002</v>
      </c>
      <c r="FM17">
        <v>101.41</v>
      </c>
      <c r="FN17">
        <v>100.792</v>
      </c>
    </row>
    <row r="18" spans="1:170" x14ac:dyDescent="0.25">
      <c r="A18">
        <v>2</v>
      </c>
      <c r="B18">
        <v>1605895013.5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1605895005.75</v>
      </c>
      <c r="I18">
        <f t="shared" si="0"/>
        <v>5.6271909434265112E-3</v>
      </c>
      <c r="J18">
        <f t="shared" si="1"/>
        <v>-2.3971800382911441</v>
      </c>
      <c r="K18">
        <f t="shared" si="2"/>
        <v>49.861586666666703</v>
      </c>
      <c r="L18">
        <f t="shared" si="3"/>
        <v>67.017806664427553</v>
      </c>
      <c r="M18">
        <f t="shared" si="4"/>
        <v>6.8755450293400511</v>
      </c>
      <c r="N18">
        <f t="shared" si="5"/>
        <v>5.1154402303496616</v>
      </c>
      <c r="O18">
        <f t="shared" si="6"/>
        <v>0.19902101322298746</v>
      </c>
      <c r="P18">
        <f t="shared" si="7"/>
        <v>2.9729747106198201</v>
      </c>
      <c r="Q18">
        <f t="shared" si="8"/>
        <v>0.19190455548095769</v>
      </c>
      <c r="R18">
        <f t="shared" si="9"/>
        <v>0.12055853251754367</v>
      </c>
      <c r="S18">
        <f t="shared" si="10"/>
        <v>231.28035673128136</v>
      </c>
      <c r="T18">
        <f t="shared" si="11"/>
        <v>35.822568558087148</v>
      </c>
      <c r="U18">
        <f t="shared" si="12"/>
        <v>35.830889999999997</v>
      </c>
      <c r="V18">
        <f t="shared" si="13"/>
        <v>5.9135188458845329</v>
      </c>
      <c r="W18">
        <f t="shared" si="14"/>
        <v>51.095577427344729</v>
      </c>
      <c r="X18">
        <f t="shared" si="15"/>
        <v>3.0364229489800025</v>
      </c>
      <c r="Y18">
        <f t="shared" si="16"/>
        <v>5.9426335934800596</v>
      </c>
      <c r="Z18">
        <f t="shared" si="17"/>
        <v>2.8770958969045304</v>
      </c>
      <c r="AA18">
        <f t="shared" si="18"/>
        <v>-248.15912060510914</v>
      </c>
      <c r="AB18">
        <f t="shared" si="19"/>
        <v>14.305436137825554</v>
      </c>
      <c r="AC18">
        <f t="shared" si="20"/>
        <v>1.1333695998841962</v>
      </c>
      <c r="AD18">
        <f t="shared" si="21"/>
        <v>-1.4399581361180349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52632.296157957768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866.77211538461495</v>
      </c>
      <c r="AR18">
        <v>994.57</v>
      </c>
      <c r="AS18">
        <f t="shared" si="27"/>
        <v>0.12849561580922919</v>
      </c>
      <c r="AT18">
        <v>0.5</v>
      </c>
      <c r="AU18">
        <f t="shared" si="28"/>
        <v>1180.1315307473099</v>
      </c>
      <c r="AV18">
        <f t="shared" si="29"/>
        <v>-2.3971800382911441</v>
      </c>
      <c r="AW18">
        <f t="shared" si="30"/>
        <v>75.820863889631937</v>
      </c>
      <c r="AX18">
        <f t="shared" si="31"/>
        <v>0.31978644037121573</v>
      </c>
      <c r="AY18">
        <f t="shared" si="32"/>
        <v>-1.5417201481963442E-3</v>
      </c>
      <c r="AZ18">
        <f t="shared" si="33"/>
        <v>2.2798898016228115</v>
      </c>
      <c r="BA18" t="s">
        <v>296</v>
      </c>
      <c r="BB18">
        <v>676.52</v>
      </c>
      <c r="BC18">
        <f t="shared" si="34"/>
        <v>318.05000000000007</v>
      </c>
      <c r="BD18">
        <f t="shared" si="35"/>
        <v>0.40181696153241653</v>
      </c>
      <c r="BE18">
        <f t="shared" si="36"/>
        <v>0.87698989773975455</v>
      </c>
      <c r="BF18">
        <f t="shared" si="37"/>
        <v>0.45790417313220716</v>
      </c>
      <c r="BG18">
        <f t="shared" si="38"/>
        <v>0.89040574110187198</v>
      </c>
      <c r="BH18">
        <f t="shared" si="39"/>
        <v>1399.9366666666699</v>
      </c>
      <c r="BI18">
        <f t="shared" si="40"/>
        <v>1180.1315307473099</v>
      </c>
      <c r="BJ18">
        <f t="shared" si="41"/>
        <v>0.84298922861794257</v>
      </c>
      <c r="BK18">
        <f t="shared" si="42"/>
        <v>0.19597845723588517</v>
      </c>
      <c r="BL18">
        <v>6</v>
      </c>
      <c r="BM18">
        <v>0.5</v>
      </c>
      <c r="BN18" t="s">
        <v>290</v>
      </c>
      <c r="BO18">
        <v>2</v>
      </c>
      <c r="BP18">
        <v>1605895005.75</v>
      </c>
      <c r="BQ18">
        <v>49.861586666666703</v>
      </c>
      <c r="BR18">
        <v>46.686873333333303</v>
      </c>
      <c r="BS18">
        <v>29.59684</v>
      </c>
      <c r="BT18">
        <v>21.4063533333333</v>
      </c>
      <c r="BU18">
        <v>47.098486666666702</v>
      </c>
      <c r="BV18">
        <v>29.540946666666699</v>
      </c>
      <c r="BW18">
        <v>400.02339999999998</v>
      </c>
      <c r="BX18">
        <v>102.4928</v>
      </c>
      <c r="BY18">
        <v>0.10000886</v>
      </c>
      <c r="BZ18">
        <v>35.9201433333333</v>
      </c>
      <c r="CA18">
        <v>35.830889999999997</v>
      </c>
      <c r="CB18">
        <v>999.9</v>
      </c>
      <c r="CC18">
        <v>0</v>
      </c>
      <c r="CD18">
        <v>0</v>
      </c>
      <c r="CE18">
        <v>10000.377333333299</v>
      </c>
      <c r="CF18">
        <v>0</v>
      </c>
      <c r="CG18">
        <v>402.03536666666702</v>
      </c>
      <c r="CH18">
        <v>1399.9366666666699</v>
      </c>
      <c r="CI18">
        <v>0.90000156666666697</v>
      </c>
      <c r="CJ18">
        <v>9.9998346666666696E-2</v>
      </c>
      <c r="CK18">
        <v>0</v>
      </c>
      <c r="CL18">
        <v>866.77876666666702</v>
      </c>
      <c r="CM18">
        <v>4.9997499999999997</v>
      </c>
      <c r="CN18">
        <v>12146.52</v>
      </c>
      <c r="CO18">
        <v>12177.503333333299</v>
      </c>
      <c r="CP18">
        <v>49.524866666666703</v>
      </c>
      <c r="CQ18">
        <v>51.483199999999997</v>
      </c>
      <c r="CR18">
        <v>50.487200000000001</v>
      </c>
      <c r="CS18">
        <v>50.933066666666697</v>
      </c>
      <c r="CT18">
        <v>51.187199999999997</v>
      </c>
      <c r="CU18">
        <v>1255.4456666666699</v>
      </c>
      <c r="CV18">
        <v>139.49100000000001</v>
      </c>
      <c r="CW18">
        <v>0</v>
      </c>
      <c r="CX18">
        <v>119.59999990463299</v>
      </c>
      <c r="CY18">
        <v>0</v>
      </c>
      <c r="CZ18">
        <v>866.77211538461495</v>
      </c>
      <c r="DA18">
        <v>-3.8660170965473299</v>
      </c>
      <c r="DB18">
        <v>-55.976068422541701</v>
      </c>
      <c r="DC18">
        <v>12146.526923076901</v>
      </c>
      <c r="DD18">
        <v>15</v>
      </c>
      <c r="DE18">
        <v>1605893968.5</v>
      </c>
      <c r="DF18" t="s">
        <v>291</v>
      </c>
      <c r="DG18">
        <v>1605893968.5</v>
      </c>
      <c r="DH18">
        <v>1605893962.5</v>
      </c>
      <c r="DI18">
        <v>1</v>
      </c>
      <c r="DJ18">
        <v>-1.2410000000000001</v>
      </c>
      <c r="DK18">
        <v>-0.24</v>
      </c>
      <c r="DL18">
        <v>2.7629999999999999</v>
      </c>
      <c r="DM18">
        <v>5.6000000000000001E-2</v>
      </c>
      <c r="DN18">
        <v>868</v>
      </c>
      <c r="DO18">
        <v>14</v>
      </c>
      <c r="DP18">
        <v>0.3</v>
      </c>
      <c r="DQ18">
        <v>0.09</v>
      </c>
      <c r="DR18">
        <v>-2.5398330597994301</v>
      </c>
      <c r="DS18">
        <v>11.911571075661801</v>
      </c>
      <c r="DT18">
        <v>1.0306437160878901</v>
      </c>
      <c r="DU18">
        <v>0</v>
      </c>
      <c r="DV18">
        <v>3.2749274193548401</v>
      </c>
      <c r="DW18">
        <v>-15.6359796774194</v>
      </c>
      <c r="DX18">
        <v>1.4310663035381599</v>
      </c>
      <c r="DY18">
        <v>0</v>
      </c>
      <c r="DZ18">
        <v>8.1895083870967795</v>
      </c>
      <c r="EA18">
        <v>0.244410967741921</v>
      </c>
      <c r="EB18">
        <v>1.8295537459908799E-2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2.7629999999999999</v>
      </c>
      <c r="EJ18">
        <v>5.5899999999999998E-2</v>
      </c>
      <c r="EK18">
        <v>2.76310000000012</v>
      </c>
      <c r="EL18">
        <v>0</v>
      </c>
      <c r="EM18">
        <v>0</v>
      </c>
      <c r="EN18">
        <v>0</v>
      </c>
      <c r="EO18">
        <v>5.5895000000001402E-2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17.399999999999999</v>
      </c>
      <c r="EX18">
        <v>17.5</v>
      </c>
      <c r="EY18">
        <v>2</v>
      </c>
      <c r="EZ18">
        <v>383.43099999999998</v>
      </c>
      <c r="FA18">
        <v>691.08900000000006</v>
      </c>
      <c r="FB18">
        <v>34.3752</v>
      </c>
      <c r="FC18">
        <v>32.6096</v>
      </c>
      <c r="FD18">
        <v>30.000900000000001</v>
      </c>
      <c r="FE18">
        <v>32.353499999999997</v>
      </c>
      <c r="FF18">
        <v>32.279699999999998</v>
      </c>
      <c r="FG18">
        <v>5.62737</v>
      </c>
      <c r="FH18">
        <v>0</v>
      </c>
      <c r="FI18">
        <v>100</v>
      </c>
      <c r="FJ18">
        <v>-999.9</v>
      </c>
      <c r="FK18">
        <v>46.070399999999999</v>
      </c>
      <c r="FL18">
        <v>28.898399999999999</v>
      </c>
      <c r="FM18">
        <v>101.38500000000001</v>
      </c>
      <c r="FN18">
        <v>100.758</v>
      </c>
    </row>
    <row r="19" spans="1:170" x14ac:dyDescent="0.25">
      <c r="A19">
        <v>3</v>
      </c>
      <c r="B19">
        <v>1605895134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1605895126</v>
      </c>
      <c r="I19">
        <f t="shared" si="0"/>
        <v>5.9866234729347217E-3</v>
      </c>
      <c r="J19">
        <f t="shared" si="1"/>
        <v>-1.1082118354378467</v>
      </c>
      <c r="K19">
        <f t="shared" si="2"/>
        <v>79.795625806451596</v>
      </c>
      <c r="L19">
        <f t="shared" si="3"/>
        <v>84.739412576538399</v>
      </c>
      <c r="M19">
        <f t="shared" si="4"/>
        <v>8.6929069435630595</v>
      </c>
      <c r="N19">
        <f t="shared" si="5"/>
        <v>8.1857535773255226</v>
      </c>
      <c r="O19">
        <f t="shared" si="6"/>
        <v>0.20581047383808723</v>
      </c>
      <c r="P19">
        <f t="shared" si="7"/>
        <v>2.9735670672304417</v>
      </c>
      <c r="Q19">
        <f t="shared" si="8"/>
        <v>0.19821161617834698</v>
      </c>
      <c r="R19">
        <f t="shared" si="9"/>
        <v>0.12454161205159073</v>
      </c>
      <c r="S19">
        <f t="shared" si="10"/>
        <v>231.29395188297136</v>
      </c>
      <c r="T19">
        <f t="shared" si="11"/>
        <v>36.185841096909513</v>
      </c>
      <c r="U19">
        <f t="shared" si="12"/>
        <v>36.244832258064498</v>
      </c>
      <c r="V19">
        <f t="shared" si="13"/>
        <v>6.0496013251233789</v>
      </c>
      <c r="W19">
        <f t="shared" si="14"/>
        <v>50.702352226971769</v>
      </c>
      <c r="X19">
        <f t="shared" si="15"/>
        <v>3.089248651471161</v>
      </c>
      <c r="Y19">
        <f t="shared" si="16"/>
        <v>6.0929099258392894</v>
      </c>
      <c r="Z19">
        <f t="shared" si="17"/>
        <v>2.9603526736522179</v>
      </c>
      <c r="AA19">
        <f t="shared" si="18"/>
        <v>-264.01009515642124</v>
      </c>
      <c r="AB19">
        <f t="shared" si="19"/>
        <v>20.847145921876404</v>
      </c>
      <c r="AC19">
        <f t="shared" si="20"/>
        <v>1.6582933523588199</v>
      </c>
      <c r="AD19">
        <f t="shared" si="21"/>
        <v>-10.210703999214672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52571.645640765244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859.91965384615401</v>
      </c>
      <c r="AR19">
        <v>974.94</v>
      </c>
      <c r="AS19">
        <f t="shared" si="27"/>
        <v>0.11797684591241109</v>
      </c>
      <c r="AT19">
        <v>0.5</v>
      </c>
      <c r="AU19">
        <f t="shared" si="28"/>
        <v>1180.1997394570099</v>
      </c>
      <c r="AV19">
        <f t="shared" si="29"/>
        <v>-1.1082118354378467</v>
      </c>
      <c r="AW19">
        <f t="shared" si="30"/>
        <v>69.618121403893682</v>
      </c>
      <c r="AX19">
        <f t="shared" si="31"/>
        <v>0.33155886516093297</v>
      </c>
      <c r="AY19">
        <f t="shared" si="32"/>
        <v>-4.4946998197583195E-4</v>
      </c>
      <c r="AZ19">
        <f t="shared" si="33"/>
        <v>2.3459289802449379</v>
      </c>
      <c r="BA19" t="s">
        <v>301</v>
      </c>
      <c r="BB19">
        <v>651.69000000000005</v>
      </c>
      <c r="BC19">
        <f t="shared" si="34"/>
        <v>323.25</v>
      </c>
      <c r="BD19">
        <f t="shared" si="35"/>
        <v>0.35582473674817028</v>
      </c>
      <c r="BE19">
        <f t="shared" si="36"/>
        <v>0.87616792893015982</v>
      </c>
      <c r="BF19">
        <f t="shared" si="37"/>
        <v>0.44330140349004682</v>
      </c>
      <c r="BG19">
        <f t="shared" si="38"/>
        <v>0.89811404875997702</v>
      </c>
      <c r="BH19">
        <f t="shared" si="39"/>
        <v>1400.0174193548401</v>
      </c>
      <c r="BI19">
        <f t="shared" si="40"/>
        <v>1180.1997394570099</v>
      </c>
      <c r="BJ19">
        <f t="shared" si="41"/>
        <v>0.84298932509059266</v>
      </c>
      <c r="BK19">
        <f t="shared" si="42"/>
        <v>0.19597865018118529</v>
      </c>
      <c r="BL19">
        <v>6</v>
      </c>
      <c r="BM19">
        <v>0.5</v>
      </c>
      <c r="BN19" t="s">
        <v>290</v>
      </c>
      <c r="BO19">
        <v>2</v>
      </c>
      <c r="BP19">
        <v>1605895126</v>
      </c>
      <c r="BQ19">
        <v>79.795625806451596</v>
      </c>
      <c r="BR19">
        <v>78.849880645161306</v>
      </c>
      <c r="BS19">
        <v>30.114335483870999</v>
      </c>
      <c r="BT19">
        <v>21.4049451612903</v>
      </c>
      <c r="BU19">
        <v>77.032525806451602</v>
      </c>
      <c r="BV19">
        <v>30.058445161290301</v>
      </c>
      <c r="BW19">
        <v>400.005516129032</v>
      </c>
      <c r="BX19">
        <v>102.484032258065</v>
      </c>
      <c r="BY19">
        <v>9.9956458064516196E-2</v>
      </c>
      <c r="BZ19">
        <v>36.374874193548401</v>
      </c>
      <c r="CA19">
        <v>36.244832258064498</v>
      </c>
      <c r="CB19">
        <v>999.9</v>
      </c>
      <c r="CC19">
        <v>0</v>
      </c>
      <c r="CD19">
        <v>0</v>
      </c>
      <c r="CE19">
        <v>10004.585161290301</v>
      </c>
      <c r="CF19">
        <v>0</v>
      </c>
      <c r="CG19">
        <v>463.01809677419402</v>
      </c>
      <c r="CH19">
        <v>1400.0174193548401</v>
      </c>
      <c r="CI19">
        <v>0.89999796774193497</v>
      </c>
      <c r="CJ19">
        <v>0.10000198709677401</v>
      </c>
      <c r="CK19">
        <v>0</v>
      </c>
      <c r="CL19">
        <v>859.92512903225804</v>
      </c>
      <c r="CM19">
        <v>4.9997499999999997</v>
      </c>
      <c r="CN19">
        <v>12068.367741935501</v>
      </c>
      <c r="CO19">
        <v>12178.1967741935</v>
      </c>
      <c r="CP19">
        <v>50.074290322580602</v>
      </c>
      <c r="CQ19">
        <v>52.012</v>
      </c>
      <c r="CR19">
        <v>51.033870967741898</v>
      </c>
      <c r="CS19">
        <v>51.417000000000002</v>
      </c>
      <c r="CT19">
        <v>51.715483870967702</v>
      </c>
      <c r="CU19">
        <v>1255.5138709677401</v>
      </c>
      <c r="CV19">
        <v>139.503548387097</v>
      </c>
      <c r="CW19">
        <v>0</v>
      </c>
      <c r="CX19">
        <v>119.59999990463299</v>
      </c>
      <c r="CY19">
        <v>0</v>
      </c>
      <c r="CZ19">
        <v>859.91965384615401</v>
      </c>
      <c r="DA19">
        <v>3.3825299186889399</v>
      </c>
      <c r="DB19">
        <v>61.0905981577842</v>
      </c>
      <c r="DC19">
        <v>12068.7038461538</v>
      </c>
      <c r="DD19">
        <v>15</v>
      </c>
      <c r="DE19">
        <v>1605893968.5</v>
      </c>
      <c r="DF19" t="s">
        <v>291</v>
      </c>
      <c r="DG19">
        <v>1605893968.5</v>
      </c>
      <c r="DH19">
        <v>1605893962.5</v>
      </c>
      <c r="DI19">
        <v>1</v>
      </c>
      <c r="DJ19">
        <v>-1.2410000000000001</v>
      </c>
      <c r="DK19">
        <v>-0.24</v>
      </c>
      <c r="DL19">
        <v>2.7629999999999999</v>
      </c>
      <c r="DM19">
        <v>5.6000000000000001E-2</v>
      </c>
      <c r="DN19">
        <v>868</v>
      </c>
      <c r="DO19">
        <v>14</v>
      </c>
      <c r="DP19">
        <v>0.3</v>
      </c>
      <c r="DQ19">
        <v>0.09</v>
      </c>
      <c r="DR19">
        <v>-1.12413875646004</v>
      </c>
      <c r="DS19">
        <v>0.79191610925937195</v>
      </c>
      <c r="DT19">
        <v>6.9034604542800804E-2</v>
      </c>
      <c r="DU19">
        <v>0</v>
      </c>
      <c r="DV19">
        <v>0.95779522580645204</v>
      </c>
      <c r="DW19">
        <v>-1.1332680967741999</v>
      </c>
      <c r="DX19">
        <v>9.8748541285007096E-2</v>
      </c>
      <c r="DY19">
        <v>0</v>
      </c>
      <c r="DZ19">
        <v>8.7073551612903195</v>
      </c>
      <c r="EA19">
        <v>0.25017096774189901</v>
      </c>
      <c r="EB19">
        <v>1.8702495757374898E-2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2.7629999999999999</v>
      </c>
      <c r="EJ19">
        <v>5.5899999999999998E-2</v>
      </c>
      <c r="EK19">
        <v>2.76310000000012</v>
      </c>
      <c r="EL19">
        <v>0</v>
      </c>
      <c r="EM19">
        <v>0</v>
      </c>
      <c r="EN19">
        <v>0</v>
      </c>
      <c r="EO19">
        <v>5.5895000000001402E-2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19.399999999999999</v>
      </c>
      <c r="EX19">
        <v>19.5</v>
      </c>
      <c r="EY19">
        <v>2</v>
      </c>
      <c r="EZ19">
        <v>384.52199999999999</v>
      </c>
      <c r="FA19">
        <v>688.70399999999995</v>
      </c>
      <c r="FB19">
        <v>34.817</v>
      </c>
      <c r="FC19">
        <v>32.879100000000001</v>
      </c>
      <c r="FD19">
        <v>30.000699999999998</v>
      </c>
      <c r="FE19">
        <v>32.612299999999998</v>
      </c>
      <c r="FF19">
        <v>32.533000000000001</v>
      </c>
      <c r="FG19">
        <v>7.10372</v>
      </c>
      <c r="FH19">
        <v>0</v>
      </c>
      <c r="FI19">
        <v>100</v>
      </c>
      <c r="FJ19">
        <v>-999.9</v>
      </c>
      <c r="FK19">
        <v>78.904899999999998</v>
      </c>
      <c r="FL19">
        <v>29.305099999999999</v>
      </c>
      <c r="FM19">
        <v>101.35599999999999</v>
      </c>
      <c r="FN19">
        <v>100.718</v>
      </c>
    </row>
    <row r="20" spans="1:170" x14ac:dyDescent="0.25">
      <c r="A20">
        <v>4</v>
      </c>
      <c r="B20">
        <v>1605895216</v>
      </c>
      <c r="C20">
        <v>323</v>
      </c>
      <c r="D20" t="s">
        <v>302</v>
      </c>
      <c r="E20" t="s">
        <v>303</v>
      </c>
      <c r="F20" t="s">
        <v>285</v>
      </c>
      <c r="G20" t="s">
        <v>286</v>
      </c>
      <c r="H20">
        <v>1605895208.25</v>
      </c>
      <c r="I20">
        <f t="shared" si="0"/>
        <v>6.1701042042919757E-3</v>
      </c>
      <c r="J20">
        <f t="shared" si="1"/>
        <v>-0.30026100563232017</v>
      </c>
      <c r="K20">
        <f t="shared" si="2"/>
        <v>99.745523333333296</v>
      </c>
      <c r="L20">
        <f t="shared" si="3"/>
        <v>97.310331603649558</v>
      </c>
      <c r="M20">
        <f t="shared" si="4"/>
        <v>9.9826226758219629</v>
      </c>
      <c r="N20">
        <f t="shared" si="5"/>
        <v>10.232437878176114</v>
      </c>
      <c r="O20">
        <f t="shared" si="6"/>
        <v>0.20888485797271281</v>
      </c>
      <c r="P20">
        <f t="shared" si="7"/>
        <v>2.973329994597806</v>
      </c>
      <c r="Q20">
        <f t="shared" si="8"/>
        <v>0.2010613248369941</v>
      </c>
      <c r="R20">
        <f t="shared" si="9"/>
        <v>0.12634182768070995</v>
      </c>
      <c r="S20">
        <f t="shared" si="10"/>
        <v>231.29277053127527</v>
      </c>
      <c r="T20">
        <f t="shared" si="11"/>
        <v>36.398513931944024</v>
      </c>
      <c r="U20">
        <f t="shared" si="12"/>
        <v>36.453173333333297</v>
      </c>
      <c r="V20">
        <f t="shared" si="13"/>
        <v>6.1191159914529605</v>
      </c>
      <c r="W20">
        <f t="shared" si="14"/>
        <v>50.365777435072282</v>
      </c>
      <c r="X20">
        <f t="shared" si="15"/>
        <v>3.1126585463914354</v>
      </c>
      <c r="Y20">
        <f t="shared" si="16"/>
        <v>6.1801062247158551</v>
      </c>
      <c r="Z20">
        <f t="shared" si="17"/>
        <v>3.0064574450615251</v>
      </c>
      <c r="AA20">
        <f t="shared" si="18"/>
        <v>-272.10159540927611</v>
      </c>
      <c r="AB20">
        <f t="shared" si="19"/>
        <v>29.031066638161725</v>
      </c>
      <c r="AC20">
        <f t="shared" si="20"/>
        <v>2.314712975784591</v>
      </c>
      <c r="AD20">
        <f t="shared" si="21"/>
        <v>-9.4630452640545215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52520.875467975864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857.61699999999996</v>
      </c>
      <c r="AR20">
        <v>967.53</v>
      </c>
      <c r="AS20">
        <f t="shared" si="27"/>
        <v>0.11360164542701523</v>
      </c>
      <c r="AT20">
        <v>0.5</v>
      </c>
      <c r="AU20">
        <f t="shared" si="28"/>
        <v>1180.195270747296</v>
      </c>
      <c r="AV20">
        <f t="shared" si="29"/>
        <v>-0.30026100563232017</v>
      </c>
      <c r="AW20">
        <f t="shared" si="30"/>
        <v>67.03606234103728</v>
      </c>
      <c r="AX20">
        <f t="shared" si="31"/>
        <v>0.3295091625065889</v>
      </c>
      <c r="AY20">
        <f t="shared" si="32"/>
        <v>2.3511912059111982E-4</v>
      </c>
      <c r="AZ20">
        <f t="shared" si="33"/>
        <v>2.3715543704071194</v>
      </c>
      <c r="BA20" t="s">
        <v>305</v>
      </c>
      <c r="BB20">
        <v>648.72</v>
      </c>
      <c r="BC20">
        <f t="shared" si="34"/>
        <v>318.80999999999995</v>
      </c>
      <c r="BD20">
        <f t="shared" si="35"/>
        <v>0.34476020200119201</v>
      </c>
      <c r="BE20">
        <f t="shared" si="36"/>
        <v>0.87800762237120045</v>
      </c>
      <c r="BF20">
        <f t="shared" si="37"/>
        <v>0.43607085198782908</v>
      </c>
      <c r="BG20">
        <f t="shared" si="38"/>
        <v>0.90102380727992404</v>
      </c>
      <c r="BH20">
        <f t="shared" si="39"/>
        <v>1400.0123333333299</v>
      </c>
      <c r="BI20">
        <f t="shared" si="40"/>
        <v>1180.195270747296</v>
      </c>
      <c r="BJ20">
        <f t="shared" si="41"/>
        <v>0.84298919562896624</v>
      </c>
      <c r="BK20">
        <f t="shared" si="42"/>
        <v>0.19597839125793259</v>
      </c>
      <c r="BL20">
        <v>6</v>
      </c>
      <c r="BM20">
        <v>0.5</v>
      </c>
      <c r="BN20" t="s">
        <v>290</v>
      </c>
      <c r="BO20">
        <v>2</v>
      </c>
      <c r="BP20">
        <v>1605895208.25</v>
      </c>
      <c r="BQ20">
        <v>99.745523333333296</v>
      </c>
      <c r="BR20">
        <v>100.21826666666701</v>
      </c>
      <c r="BS20">
        <v>30.342110000000002</v>
      </c>
      <c r="BT20">
        <v>21.368259999999999</v>
      </c>
      <c r="BU20">
        <v>96.982423333333401</v>
      </c>
      <c r="BV20">
        <v>30.286210000000001</v>
      </c>
      <c r="BW20">
        <v>400.021633333333</v>
      </c>
      <c r="BX20">
        <v>102.48543333333301</v>
      </c>
      <c r="BY20">
        <v>0.100001443333333</v>
      </c>
      <c r="BZ20">
        <v>36.634279999999997</v>
      </c>
      <c r="CA20">
        <v>36.453173333333297</v>
      </c>
      <c r="CB20">
        <v>999.9</v>
      </c>
      <c r="CC20">
        <v>0</v>
      </c>
      <c r="CD20">
        <v>0</v>
      </c>
      <c r="CE20">
        <v>10003.106666666699</v>
      </c>
      <c r="CF20">
        <v>0</v>
      </c>
      <c r="CG20">
        <v>455.89133333333302</v>
      </c>
      <c r="CH20">
        <v>1400.0123333333299</v>
      </c>
      <c r="CI20">
        <v>0.90000366666666698</v>
      </c>
      <c r="CJ20">
        <v>9.9996246666666594E-2</v>
      </c>
      <c r="CK20">
        <v>0</v>
      </c>
      <c r="CL20">
        <v>857.61473333333299</v>
      </c>
      <c r="CM20">
        <v>4.9997499999999997</v>
      </c>
      <c r="CN20">
        <v>12014.87</v>
      </c>
      <c r="CO20">
        <v>12178.163333333299</v>
      </c>
      <c r="CP20">
        <v>49.651866666666699</v>
      </c>
      <c r="CQ20">
        <v>51.401866666666699</v>
      </c>
      <c r="CR20">
        <v>50.504033333333297</v>
      </c>
      <c r="CS20">
        <v>50.710099999999997</v>
      </c>
      <c r="CT20">
        <v>51.335099999999997</v>
      </c>
      <c r="CU20">
        <v>1255.5153333333301</v>
      </c>
      <c r="CV20">
        <v>139.49700000000001</v>
      </c>
      <c r="CW20">
        <v>0</v>
      </c>
      <c r="CX20">
        <v>81.299999952316298</v>
      </c>
      <c r="CY20">
        <v>0</v>
      </c>
      <c r="CZ20">
        <v>857.61699999999996</v>
      </c>
      <c r="DA20">
        <v>6.35254701961221</v>
      </c>
      <c r="DB20">
        <v>67.733333318292097</v>
      </c>
      <c r="DC20">
        <v>12015</v>
      </c>
      <c r="DD20">
        <v>15</v>
      </c>
      <c r="DE20">
        <v>1605893968.5</v>
      </c>
      <c r="DF20" t="s">
        <v>291</v>
      </c>
      <c r="DG20">
        <v>1605893968.5</v>
      </c>
      <c r="DH20">
        <v>1605893962.5</v>
      </c>
      <c r="DI20">
        <v>1</v>
      </c>
      <c r="DJ20">
        <v>-1.2410000000000001</v>
      </c>
      <c r="DK20">
        <v>-0.24</v>
      </c>
      <c r="DL20">
        <v>2.7629999999999999</v>
      </c>
      <c r="DM20">
        <v>5.6000000000000001E-2</v>
      </c>
      <c r="DN20">
        <v>868</v>
      </c>
      <c r="DO20">
        <v>14</v>
      </c>
      <c r="DP20">
        <v>0.3</v>
      </c>
      <c r="DQ20">
        <v>0.09</v>
      </c>
      <c r="DR20">
        <v>-0.29543993725856599</v>
      </c>
      <c r="DS20">
        <v>-4.3590485170346499E-2</v>
      </c>
      <c r="DT20">
        <v>5.6790358376895299E-2</v>
      </c>
      <c r="DU20">
        <v>1</v>
      </c>
      <c r="DV20">
        <v>-0.48198574193548399</v>
      </c>
      <c r="DW20">
        <v>1.6135790322581701E-2</v>
      </c>
      <c r="DX20">
        <v>8.3647786408814706E-2</v>
      </c>
      <c r="DY20">
        <v>1</v>
      </c>
      <c r="DZ20">
        <v>8.9737003225806493</v>
      </c>
      <c r="EA20">
        <v>-4.0921451612911497E-2</v>
      </c>
      <c r="EB20">
        <v>7.6820916522784702E-3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2.7629999999999999</v>
      </c>
      <c r="EJ20">
        <v>5.5899999999999998E-2</v>
      </c>
      <c r="EK20">
        <v>2.76310000000012</v>
      </c>
      <c r="EL20">
        <v>0</v>
      </c>
      <c r="EM20">
        <v>0</v>
      </c>
      <c r="EN20">
        <v>0</v>
      </c>
      <c r="EO20">
        <v>5.5895000000001402E-2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20.8</v>
      </c>
      <c r="EX20">
        <v>20.9</v>
      </c>
      <c r="EY20">
        <v>2</v>
      </c>
      <c r="EZ20">
        <v>385.024</v>
      </c>
      <c r="FA20">
        <v>687.70600000000002</v>
      </c>
      <c r="FB20">
        <v>35.077399999999997</v>
      </c>
      <c r="FC20">
        <v>32.988399999999999</v>
      </c>
      <c r="FD20">
        <v>30.000299999999999</v>
      </c>
      <c r="FE20">
        <v>32.722799999999999</v>
      </c>
      <c r="FF20">
        <v>32.641300000000001</v>
      </c>
      <c r="FG20">
        <v>8.1036999999999999</v>
      </c>
      <c r="FH20">
        <v>0</v>
      </c>
      <c r="FI20">
        <v>100</v>
      </c>
      <c r="FJ20">
        <v>-999.9</v>
      </c>
      <c r="FK20">
        <v>100.444</v>
      </c>
      <c r="FL20">
        <v>29.797899999999998</v>
      </c>
      <c r="FM20">
        <v>101.346</v>
      </c>
      <c r="FN20">
        <v>100.714</v>
      </c>
    </row>
    <row r="21" spans="1:170" x14ac:dyDescent="0.25">
      <c r="A21">
        <v>5</v>
      </c>
      <c r="B21">
        <v>1605895299</v>
      </c>
      <c r="C21">
        <v>406</v>
      </c>
      <c r="D21" t="s">
        <v>306</v>
      </c>
      <c r="E21" t="s">
        <v>307</v>
      </c>
      <c r="F21" t="s">
        <v>285</v>
      </c>
      <c r="G21" t="s">
        <v>286</v>
      </c>
      <c r="H21">
        <v>1605895291.25</v>
      </c>
      <c r="I21">
        <f t="shared" si="0"/>
        <v>6.2815516069773666E-3</v>
      </c>
      <c r="J21">
        <f t="shared" si="1"/>
        <v>1.8776790091461832</v>
      </c>
      <c r="K21">
        <f t="shared" si="2"/>
        <v>149.3828</v>
      </c>
      <c r="L21">
        <f t="shared" si="3"/>
        <v>127.70065352327671</v>
      </c>
      <c r="M21">
        <f t="shared" si="4"/>
        <v>13.100106636125513</v>
      </c>
      <c r="N21">
        <f t="shared" si="5"/>
        <v>15.324358612200129</v>
      </c>
      <c r="O21">
        <f t="shared" si="6"/>
        <v>0.20956040233445705</v>
      </c>
      <c r="P21">
        <f t="shared" si="7"/>
        <v>2.9733533602448068</v>
      </c>
      <c r="Q21">
        <f t="shared" si="8"/>
        <v>0.20168726915872648</v>
      </c>
      <c r="R21">
        <f t="shared" si="9"/>
        <v>0.12673726830824614</v>
      </c>
      <c r="S21">
        <f t="shared" si="10"/>
        <v>231.29334491264376</v>
      </c>
      <c r="T21">
        <f t="shared" si="11"/>
        <v>36.574883315030952</v>
      </c>
      <c r="U21">
        <f t="shared" si="12"/>
        <v>36.634140000000002</v>
      </c>
      <c r="V21">
        <f t="shared" si="13"/>
        <v>6.1800588746188847</v>
      </c>
      <c r="W21">
        <f t="shared" si="14"/>
        <v>50.083267064882243</v>
      </c>
      <c r="X21">
        <f t="shared" si="15"/>
        <v>3.1300457017301651</v>
      </c>
      <c r="Y21">
        <f t="shared" si="16"/>
        <v>6.2496835473517143</v>
      </c>
      <c r="Z21">
        <f t="shared" si="17"/>
        <v>3.0500131728887196</v>
      </c>
      <c r="AA21">
        <f t="shared" si="18"/>
        <v>-277.01642586770186</v>
      </c>
      <c r="AB21">
        <f t="shared" si="19"/>
        <v>32.838940483600581</v>
      </c>
      <c r="AC21">
        <f t="shared" si="20"/>
        <v>2.6231995015628748</v>
      </c>
      <c r="AD21">
        <f t="shared" si="21"/>
        <v>-10.260940969894634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52486.819175836405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852.66930769230805</v>
      </c>
      <c r="AR21">
        <v>972.84</v>
      </c>
      <c r="AS21">
        <f t="shared" si="27"/>
        <v>0.12352564893270424</v>
      </c>
      <c r="AT21">
        <v>0.5</v>
      </c>
      <c r="AU21">
        <f t="shared" si="28"/>
        <v>1180.1948207473663</v>
      </c>
      <c r="AV21">
        <f t="shared" si="29"/>
        <v>1.8776790091461832</v>
      </c>
      <c r="AW21">
        <f t="shared" si="30"/>
        <v>72.892165549917493</v>
      </c>
      <c r="AX21">
        <f t="shared" si="31"/>
        <v>0.33027013691871226</v>
      </c>
      <c r="AY21">
        <f t="shared" si="32"/>
        <v>2.0805264061466485E-3</v>
      </c>
      <c r="AZ21">
        <f t="shared" si="33"/>
        <v>2.3531515973849757</v>
      </c>
      <c r="BA21" t="s">
        <v>309</v>
      </c>
      <c r="BB21">
        <v>651.54</v>
      </c>
      <c r="BC21">
        <f t="shared" si="34"/>
        <v>321.30000000000007</v>
      </c>
      <c r="BD21">
        <f t="shared" si="35"/>
        <v>0.37401398166103939</v>
      </c>
      <c r="BE21">
        <f t="shared" si="36"/>
        <v>0.87692201613459275</v>
      </c>
      <c r="BF21">
        <f t="shared" si="37"/>
        <v>0.46693058594263559</v>
      </c>
      <c r="BG21">
        <f t="shared" si="38"/>
        <v>0.89893867668060967</v>
      </c>
      <c r="BH21">
        <f t="shared" si="39"/>
        <v>1400.01133333333</v>
      </c>
      <c r="BI21">
        <f t="shared" si="40"/>
        <v>1180.1948207473663</v>
      </c>
      <c r="BJ21">
        <f t="shared" si="41"/>
        <v>0.84298947633331234</v>
      </c>
      <c r="BK21">
        <f t="shared" si="42"/>
        <v>0.19597895266662474</v>
      </c>
      <c r="BL21">
        <v>6</v>
      </c>
      <c r="BM21">
        <v>0.5</v>
      </c>
      <c r="BN21" t="s">
        <v>290</v>
      </c>
      <c r="BO21">
        <v>2</v>
      </c>
      <c r="BP21">
        <v>1605895291.25</v>
      </c>
      <c r="BQ21">
        <v>149.3828</v>
      </c>
      <c r="BR21">
        <v>153.606666666667</v>
      </c>
      <c r="BS21">
        <v>30.511880000000001</v>
      </c>
      <c r="BT21">
        <v>21.3774466666667</v>
      </c>
      <c r="BU21">
        <v>146.619766666667</v>
      </c>
      <c r="BV21">
        <v>30.4559833333333</v>
      </c>
      <c r="BW21">
        <v>400.01756666666699</v>
      </c>
      <c r="BX21">
        <v>102.4845</v>
      </c>
      <c r="BY21">
        <v>9.9991736666666706E-2</v>
      </c>
      <c r="BZ21">
        <v>36.838999999999999</v>
      </c>
      <c r="CA21">
        <v>36.634140000000002</v>
      </c>
      <c r="CB21">
        <v>999.9</v>
      </c>
      <c r="CC21">
        <v>0</v>
      </c>
      <c r="CD21">
        <v>0</v>
      </c>
      <c r="CE21">
        <v>10003.33</v>
      </c>
      <c r="CF21">
        <v>0</v>
      </c>
      <c r="CG21">
        <v>450.01220000000001</v>
      </c>
      <c r="CH21">
        <v>1400.01133333333</v>
      </c>
      <c r="CI21">
        <v>0.89999173333333304</v>
      </c>
      <c r="CJ21">
        <v>0.10000826</v>
      </c>
      <c r="CK21">
        <v>0</v>
      </c>
      <c r="CL21">
        <v>852.62756666666701</v>
      </c>
      <c r="CM21">
        <v>4.9997499999999997</v>
      </c>
      <c r="CN21">
        <v>11929.1366666667</v>
      </c>
      <c r="CO21">
        <v>12178.11</v>
      </c>
      <c r="CP21">
        <v>49.278933333333299</v>
      </c>
      <c r="CQ21">
        <v>50.995800000000003</v>
      </c>
      <c r="CR21">
        <v>50.087200000000003</v>
      </c>
      <c r="CS21">
        <v>50.316200000000002</v>
      </c>
      <c r="CT21">
        <v>51.0165333333333</v>
      </c>
      <c r="CU21">
        <v>1255.50133333333</v>
      </c>
      <c r="CV21">
        <v>139.51</v>
      </c>
      <c r="CW21">
        <v>0</v>
      </c>
      <c r="CX21">
        <v>82.399999856948895</v>
      </c>
      <c r="CY21">
        <v>0</v>
      </c>
      <c r="CZ21">
        <v>852.66930769230805</v>
      </c>
      <c r="DA21">
        <v>4.9877606817324303</v>
      </c>
      <c r="DB21">
        <v>39.367521369020501</v>
      </c>
      <c r="DC21">
        <v>11929.342307692301</v>
      </c>
      <c r="DD21">
        <v>15</v>
      </c>
      <c r="DE21">
        <v>1605893968.5</v>
      </c>
      <c r="DF21" t="s">
        <v>291</v>
      </c>
      <c r="DG21">
        <v>1605893968.5</v>
      </c>
      <c r="DH21">
        <v>1605893962.5</v>
      </c>
      <c r="DI21">
        <v>1</v>
      </c>
      <c r="DJ21">
        <v>-1.2410000000000001</v>
      </c>
      <c r="DK21">
        <v>-0.24</v>
      </c>
      <c r="DL21">
        <v>2.7629999999999999</v>
      </c>
      <c r="DM21">
        <v>5.6000000000000001E-2</v>
      </c>
      <c r="DN21">
        <v>868</v>
      </c>
      <c r="DO21">
        <v>14</v>
      </c>
      <c r="DP21">
        <v>0.3</v>
      </c>
      <c r="DQ21">
        <v>0.09</v>
      </c>
      <c r="DR21">
        <v>1.87821202298461</v>
      </c>
      <c r="DS21">
        <v>-0.15123430641528099</v>
      </c>
      <c r="DT21">
        <v>1.5925255582148599E-2</v>
      </c>
      <c r="DU21">
        <v>1</v>
      </c>
      <c r="DV21">
        <v>-4.2248629032258096</v>
      </c>
      <c r="DW21">
        <v>0.15964935483871701</v>
      </c>
      <c r="DX21">
        <v>2.2564841649523101E-2</v>
      </c>
      <c r="DY21">
        <v>1</v>
      </c>
      <c r="DZ21">
        <v>9.1331245161290298</v>
      </c>
      <c r="EA21">
        <v>9.5922096774168394E-2</v>
      </c>
      <c r="EB21">
        <v>7.34138900398313E-3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2.7629999999999999</v>
      </c>
      <c r="EJ21">
        <v>5.5899999999999998E-2</v>
      </c>
      <c r="EK21">
        <v>2.76310000000012</v>
      </c>
      <c r="EL21">
        <v>0</v>
      </c>
      <c r="EM21">
        <v>0</v>
      </c>
      <c r="EN21">
        <v>0</v>
      </c>
      <c r="EO21">
        <v>5.5895000000001402E-2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22.2</v>
      </c>
      <c r="EX21">
        <v>22.3</v>
      </c>
      <c r="EY21">
        <v>2</v>
      </c>
      <c r="EZ21">
        <v>385.30099999999999</v>
      </c>
      <c r="FA21">
        <v>687.37800000000004</v>
      </c>
      <c r="FB21">
        <v>35.3063</v>
      </c>
      <c r="FC21">
        <v>33.057600000000001</v>
      </c>
      <c r="FD21">
        <v>30.000299999999999</v>
      </c>
      <c r="FE21">
        <v>32.805199999999999</v>
      </c>
      <c r="FF21">
        <v>32.7288</v>
      </c>
      <c r="FG21">
        <v>10.591799999999999</v>
      </c>
      <c r="FH21">
        <v>0</v>
      </c>
      <c r="FI21">
        <v>100</v>
      </c>
      <c r="FJ21">
        <v>-999.9</v>
      </c>
      <c r="FK21">
        <v>153.88999999999999</v>
      </c>
      <c r="FL21">
        <v>30.015699999999999</v>
      </c>
      <c r="FM21">
        <v>101.345</v>
      </c>
      <c r="FN21">
        <v>100.709</v>
      </c>
    </row>
    <row r="22" spans="1:170" x14ac:dyDescent="0.25">
      <c r="A22">
        <v>6</v>
      </c>
      <c r="B22">
        <v>1605895384</v>
      </c>
      <c r="C22">
        <v>491</v>
      </c>
      <c r="D22" t="s">
        <v>310</v>
      </c>
      <c r="E22" t="s">
        <v>311</v>
      </c>
      <c r="F22" t="s">
        <v>285</v>
      </c>
      <c r="G22" t="s">
        <v>286</v>
      </c>
      <c r="H22">
        <v>1605895376.25</v>
      </c>
      <c r="I22">
        <f t="shared" si="0"/>
        <v>6.3479761079074416E-3</v>
      </c>
      <c r="J22">
        <f t="shared" si="1"/>
        <v>4.0598041400833251</v>
      </c>
      <c r="K22">
        <f t="shared" si="2"/>
        <v>199.350533333333</v>
      </c>
      <c r="L22">
        <f t="shared" si="3"/>
        <v>158.10575120612484</v>
      </c>
      <c r="M22">
        <f t="shared" si="4"/>
        <v>16.218324845236921</v>
      </c>
      <c r="N22">
        <f t="shared" si="5"/>
        <v>20.449172044704074</v>
      </c>
      <c r="O22">
        <f t="shared" si="6"/>
        <v>0.20819981217103037</v>
      </c>
      <c r="P22">
        <f t="shared" si="7"/>
        <v>2.9727292406573165</v>
      </c>
      <c r="Q22">
        <f t="shared" si="8"/>
        <v>0.20042497516081145</v>
      </c>
      <c r="R22">
        <f t="shared" si="9"/>
        <v>0.12593995771396377</v>
      </c>
      <c r="S22">
        <f t="shared" si="10"/>
        <v>231.28769424453552</v>
      </c>
      <c r="T22">
        <f t="shared" si="11"/>
        <v>36.754257917173156</v>
      </c>
      <c r="U22">
        <f t="shared" si="12"/>
        <v>36.820083333333301</v>
      </c>
      <c r="V22">
        <f t="shared" si="13"/>
        <v>6.2432260270351332</v>
      </c>
      <c r="W22">
        <f t="shared" si="14"/>
        <v>49.753070538542715</v>
      </c>
      <c r="X22">
        <f t="shared" si="15"/>
        <v>3.1429272684575724</v>
      </c>
      <c r="Y22">
        <f t="shared" si="16"/>
        <v>6.3170518611968065</v>
      </c>
      <c r="Z22">
        <f t="shared" si="17"/>
        <v>3.1002987585775608</v>
      </c>
      <c r="AA22">
        <f t="shared" si="18"/>
        <v>-279.94574635871817</v>
      </c>
      <c r="AB22">
        <f t="shared" si="19"/>
        <v>34.498811549292121</v>
      </c>
      <c r="AC22">
        <f t="shared" si="20"/>
        <v>2.7614760155115903</v>
      </c>
      <c r="AD22">
        <f t="shared" si="21"/>
        <v>-11.397764549378941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52435.703294054401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846.71384615384602</v>
      </c>
      <c r="AR22">
        <v>986.45</v>
      </c>
      <c r="AS22">
        <f t="shared" si="27"/>
        <v>0.14165558705069092</v>
      </c>
      <c r="AT22">
        <v>0.5</v>
      </c>
      <c r="AU22">
        <f t="shared" si="28"/>
        <v>1180.1704207472771</v>
      </c>
      <c r="AV22">
        <f t="shared" si="29"/>
        <v>4.0598041400833251</v>
      </c>
      <c r="AW22">
        <f t="shared" si="30"/>
        <v>83.588866885408223</v>
      </c>
      <c r="AX22">
        <f t="shared" si="31"/>
        <v>0.32190176896953732</v>
      </c>
      <c r="AY22">
        <f t="shared" si="32"/>
        <v>3.9295609671042902E-3</v>
      </c>
      <c r="AZ22">
        <f t="shared" si="33"/>
        <v>2.3068883369658879</v>
      </c>
      <c r="BA22" t="s">
        <v>313</v>
      </c>
      <c r="BB22">
        <v>668.91</v>
      </c>
      <c r="BC22">
        <f t="shared" si="34"/>
        <v>317.54000000000008</v>
      </c>
      <c r="BD22">
        <f t="shared" si="35"/>
        <v>0.44005842994946776</v>
      </c>
      <c r="BE22">
        <f t="shared" si="36"/>
        <v>0.87754755762252379</v>
      </c>
      <c r="BF22">
        <f t="shared" si="37"/>
        <v>0.51568279562261399</v>
      </c>
      <c r="BG22">
        <f t="shared" si="38"/>
        <v>0.89359430239498527</v>
      </c>
      <c r="BH22">
        <f t="shared" si="39"/>
        <v>1399.9829999999999</v>
      </c>
      <c r="BI22">
        <f t="shared" si="40"/>
        <v>1180.1704207472771</v>
      </c>
      <c r="BJ22">
        <f t="shared" si="41"/>
        <v>0.84298910825865536</v>
      </c>
      <c r="BK22">
        <f t="shared" si="42"/>
        <v>0.19597821651731068</v>
      </c>
      <c r="BL22">
        <v>6</v>
      </c>
      <c r="BM22">
        <v>0.5</v>
      </c>
      <c r="BN22" t="s">
        <v>290</v>
      </c>
      <c r="BO22">
        <v>2</v>
      </c>
      <c r="BP22">
        <v>1605895376.25</v>
      </c>
      <c r="BQ22">
        <v>199.350533333333</v>
      </c>
      <c r="BR22">
        <v>207.33856666666699</v>
      </c>
      <c r="BS22">
        <v>30.639099999999999</v>
      </c>
      <c r="BT22">
        <v>21.408743333333302</v>
      </c>
      <c r="BU22">
        <v>196.587433333333</v>
      </c>
      <c r="BV22">
        <v>30.583200000000001</v>
      </c>
      <c r="BW22">
        <v>399.99406666666698</v>
      </c>
      <c r="BX22">
        <v>102.479</v>
      </c>
      <c r="BY22">
        <v>9.9968326666666593E-2</v>
      </c>
      <c r="BZ22">
        <v>37.035343333333302</v>
      </c>
      <c r="CA22">
        <v>36.820083333333301</v>
      </c>
      <c r="CB22">
        <v>999.9</v>
      </c>
      <c r="CC22">
        <v>0</v>
      </c>
      <c r="CD22">
        <v>0</v>
      </c>
      <c r="CE22">
        <v>10000.334999999999</v>
      </c>
      <c r="CF22">
        <v>0</v>
      </c>
      <c r="CG22">
        <v>447.22989999999999</v>
      </c>
      <c r="CH22">
        <v>1399.9829999999999</v>
      </c>
      <c r="CI22">
        <v>0.90000686666666696</v>
      </c>
      <c r="CJ22">
        <v>9.9992979999999995E-2</v>
      </c>
      <c r="CK22">
        <v>0</v>
      </c>
      <c r="CL22">
        <v>846.70190000000002</v>
      </c>
      <c r="CM22">
        <v>4.9997499999999997</v>
      </c>
      <c r="CN22">
        <v>11838.3666666667</v>
      </c>
      <c r="CO22">
        <v>12177.9233333333</v>
      </c>
      <c r="CP22">
        <v>49</v>
      </c>
      <c r="CQ22">
        <v>50.745800000000003</v>
      </c>
      <c r="CR22">
        <v>49.811999999999998</v>
      </c>
      <c r="CS22">
        <v>50.097700000000003</v>
      </c>
      <c r="CT22">
        <v>50.7603333333333</v>
      </c>
      <c r="CU22">
        <v>1255.4929999999999</v>
      </c>
      <c r="CV22">
        <v>139.49</v>
      </c>
      <c r="CW22">
        <v>0</v>
      </c>
      <c r="CX22">
        <v>84.099999904632597</v>
      </c>
      <c r="CY22">
        <v>0</v>
      </c>
      <c r="CZ22">
        <v>846.71384615384602</v>
      </c>
      <c r="DA22">
        <v>6.1285469918972799</v>
      </c>
      <c r="DB22">
        <v>68.755555425291703</v>
      </c>
      <c r="DC22">
        <v>11838.373076923101</v>
      </c>
      <c r="DD22">
        <v>15</v>
      </c>
      <c r="DE22">
        <v>1605893968.5</v>
      </c>
      <c r="DF22" t="s">
        <v>291</v>
      </c>
      <c r="DG22">
        <v>1605893968.5</v>
      </c>
      <c r="DH22">
        <v>1605893962.5</v>
      </c>
      <c r="DI22">
        <v>1</v>
      </c>
      <c r="DJ22">
        <v>-1.2410000000000001</v>
      </c>
      <c r="DK22">
        <v>-0.24</v>
      </c>
      <c r="DL22">
        <v>2.7629999999999999</v>
      </c>
      <c r="DM22">
        <v>5.6000000000000001E-2</v>
      </c>
      <c r="DN22">
        <v>868</v>
      </c>
      <c r="DO22">
        <v>14</v>
      </c>
      <c r="DP22">
        <v>0.3</v>
      </c>
      <c r="DQ22">
        <v>0.09</v>
      </c>
      <c r="DR22">
        <v>4.0598239775796703</v>
      </c>
      <c r="DS22">
        <v>-0.16283221832306</v>
      </c>
      <c r="DT22">
        <v>1.4620373395037601E-2</v>
      </c>
      <c r="DU22">
        <v>1</v>
      </c>
      <c r="DV22">
        <v>-7.9884880645161296</v>
      </c>
      <c r="DW22">
        <v>0.18995709677418901</v>
      </c>
      <c r="DX22">
        <v>2.1008838757325898E-2</v>
      </c>
      <c r="DY22">
        <v>1</v>
      </c>
      <c r="DZ22">
        <v>9.2301932258064507</v>
      </c>
      <c r="EA22">
        <v>1.04506451612871E-2</v>
      </c>
      <c r="EB22">
        <v>1.2046184969543301E-3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2.7629999999999999</v>
      </c>
      <c r="EJ22">
        <v>5.5899999999999998E-2</v>
      </c>
      <c r="EK22">
        <v>2.76310000000012</v>
      </c>
      <c r="EL22">
        <v>0</v>
      </c>
      <c r="EM22">
        <v>0</v>
      </c>
      <c r="EN22">
        <v>0</v>
      </c>
      <c r="EO22">
        <v>5.5895000000001402E-2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23.6</v>
      </c>
      <c r="EX22">
        <v>23.7</v>
      </c>
      <c r="EY22">
        <v>2</v>
      </c>
      <c r="EZ22">
        <v>385.59300000000002</v>
      </c>
      <c r="FA22">
        <v>685.79899999999998</v>
      </c>
      <c r="FB22">
        <v>35.526299999999999</v>
      </c>
      <c r="FC22">
        <v>33.166800000000002</v>
      </c>
      <c r="FD22">
        <v>30.000800000000002</v>
      </c>
      <c r="FE22">
        <v>32.918700000000001</v>
      </c>
      <c r="FF22">
        <v>32.848300000000002</v>
      </c>
      <c r="FG22">
        <v>13.0867</v>
      </c>
      <c r="FH22">
        <v>0</v>
      </c>
      <c r="FI22">
        <v>100</v>
      </c>
      <c r="FJ22">
        <v>-999.9</v>
      </c>
      <c r="FK22">
        <v>207.756</v>
      </c>
      <c r="FL22">
        <v>30.199300000000001</v>
      </c>
      <c r="FM22">
        <v>101.32899999999999</v>
      </c>
      <c r="FN22">
        <v>100.687</v>
      </c>
    </row>
    <row r="23" spans="1:170" x14ac:dyDescent="0.25">
      <c r="A23">
        <v>7</v>
      </c>
      <c r="B23">
        <v>1605895469.0999999</v>
      </c>
      <c r="C23">
        <v>576.09999990463302</v>
      </c>
      <c r="D23" t="s">
        <v>314</v>
      </c>
      <c r="E23" t="s">
        <v>315</v>
      </c>
      <c r="F23" t="s">
        <v>285</v>
      </c>
      <c r="G23" t="s">
        <v>286</v>
      </c>
      <c r="H23">
        <v>1605895461.21613</v>
      </c>
      <c r="I23">
        <f t="shared" si="0"/>
        <v>6.3446629338615515E-3</v>
      </c>
      <c r="J23">
        <f t="shared" si="1"/>
        <v>6.5115425982318706</v>
      </c>
      <c r="K23">
        <f t="shared" si="2"/>
        <v>249.29464516128999</v>
      </c>
      <c r="L23">
        <f t="shared" si="3"/>
        <v>185.50628070859889</v>
      </c>
      <c r="M23">
        <f t="shared" si="4"/>
        <v>19.027173567199096</v>
      </c>
      <c r="N23">
        <f t="shared" si="5"/>
        <v>25.569875395800022</v>
      </c>
      <c r="O23">
        <f t="shared" si="6"/>
        <v>0.20438507532735964</v>
      </c>
      <c r="P23">
        <f t="shared" si="7"/>
        <v>2.9718538930728626</v>
      </c>
      <c r="Q23">
        <f t="shared" si="8"/>
        <v>0.19688489658274549</v>
      </c>
      <c r="R23">
        <f t="shared" si="9"/>
        <v>0.12370399092254281</v>
      </c>
      <c r="S23">
        <f t="shared" si="10"/>
        <v>231.29324475528026</v>
      </c>
      <c r="T23">
        <f t="shared" si="11"/>
        <v>36.941025914528183</v>
      </c>
      <c r="U23">
        <f t="shared" si="12"/>
        <v>37.0119774193548</v>
      </c>
      <c r="V23">
        <f t="shared" si="13"/>
        <v>6.309001762176802</v>
      </c>
      <c r="W23">
        <f t="shared" si="14"/>
        <v>49.459212597024091</v>
      </c>
      <c r="X23">
        <f t="shared" si="15"/>
        <v>3.1562039367845225</v>
      </c>
      <c r="Y23">
        <f t="shared" si="16"/>
        <v>6.3814277887926343</v>
      </c>
      <c r="Z23">
        <f t="shared" si="17"/>
        <v>3.1527978253922795</v>
      </c>
      <c r="AA23">
        <f t="shared" si="18"/>
        <v>-279.7996353832944</v>
      </c>
      <c r="AB23">
        <f t="shared" si="19"/>
        <v>33.533233442400906</v>
      </c>
      <c r="AC23">
        <f t="shared" si="20"/>
        <v>2.6898891644779472</v>
      </c>
      <c r="AD23">
        <f t="shared" si="21"/>
        <v>-12.283268021135278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52379.173842271754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843.51107999999999</v>
      </c>
      <c r="AR23">
        <v>1008.11</v>
      </c>
      <c r="AS23">
        <f t="shared" si="27"/>
        <v>0.1632747616827529</v>
      </c>
      <c r="AT23">
        <v>0.5</v>
      </c>
      <c r="AU23">
        <f t="shared" si="28"/>
        <v>1180.1991201021046</v>
      </c>
      <c r="AV23">
        <f t="shared" si="29"/>
        <v>6.5115425982318706</v>
      </c>
      <c r="AW23">
        <f t="shared" si="30"/>
        <v>96.348365036432895</v>
      </c>
      <c r="AX23">
        <f t="shared" si="31"/>
        <v>0.32178036127009946</v>
      </c>
      <c r="AY23">
        <f t="shared" si="32"/>
        <v>6.0068593149220154E-3</v>
      </c>
      <c r="AZ23">
        <f t="shared" si="33"/>
        <v>2.2358373590183609</v>
      </c>
      <c r="BA23" t="s">
        <v>317</v>
      </c>
      <c r="BB23">
        <v>683.72</v>
      </c>
      <c r="BC23">
        <f t="shared" si="34"/>
        <v>324.39</v>
      </c>
      <c r="BD23">
        <f t="shared" si="35"/>
        <v>0.50741058602299705</v>
      </c>
      <c r="BE23">
        <f t="shared" si="36"/>
        <v>0.87418746800291658</v>
      </c>
      <c r="BF23">
        <f t="shared" si="37"/>
        <v>0.56247544443947906</v>
      </c>
      <c r="BG23">
        <f t="shared" si="38"/>
        <v>0.88508885441360186</v>
      </c>
      <c r="BH23">
        <f t="shared" si="39"/>
        <v>1400.0170967741899</v>
      </c>
      <c r="BI23">
        <f t="shared" si="40"/>
        <v>1180.1991201021046</v>
      </c>
      <c r="BJ23">
        <f t="shared" si="41"/>
        <v>0.84298907693443703</v>
      </c>
      <c r="BK23">
        <f t="shared" si="42"/>
        <v>0.19597815386887424</v>
      </c>
      <c r="BL23">
        <v>6</v>
      </c>
      <c r="BM23">
        <v>0.5</v>
      </c>
      <c r="BN23" t="s">
        <v>290</v>
      </c>
      <c r="BO23">
        <v>2</v>
      </c>
      <c r="BP23">
        <v>1605895461.21613</v>
      </c>
      <c r="BQ23">
        <v>249.29464516128999</v>
      </c>
      <c r="BR23">
        <v>261.43370967741902</v>
      </c>
      <c r="BS23">
        <v>30.771551612903199</v>
      </c>
      <c r="BT23">
        <v>21.548006451612899</v>
      </c>
      <c r="BU23">
        <v>246.53161290322601</v>
      </c>
      <c r="BV23">
        <v>30.715658064516099</v>
      </c>
      <c r="BW23">
        <v>400.02587096774198</v>
      </c>
      <c r="BX23">
        <v>102.46887096774201</v>
      </c>
      <c r="BY23">
        <v>0.100020470967742</v>
      </c>
      <c r="BZ23">
        <v>37.221274193548403</v>
      </c>
      <c r="CA23">
        <v>37.0119774193548</v>
      </c>
      <c r="CB23">
        <v>999.9</v>
      </c>
      <c r="CC23">
        <v>0</v>
      </c>
      <c r="CD23">
        <v>0</v>
      </c>
      <c r="CE23">
        <v>9996.3709677419392</v>
      </c>
      <c r="CF23">
        <v>0</v>
      </c>
      <c r="CG23">
        <v>447.00577419354801</v>
      </c>
      <c r="CH23">
        <v>1400.0170967741899</v>
      </c>
      <c r="CI23">
        <v>0.900007032258064</v>
      </c>
      <c r="CJ23">
        <v>9.99928129032258E-2</v>
      </c>
      <c r="CK23">
        <v>0</v>
      </c>
      <c r="CL23">
        <v>843.44567741935498</v>
      </c>
      <c r="CM23">
        <v>4.9997499999999997</v>
      </c>
      <c r="CN23">
        <v>11792.2838709677</v>
      </c>
      <c r="CO23">
        <v>12178.2193548387</v>
      </c>
      <c r="CP23">
        <v>48.936999999999998</v>
      </c>
      <c r="CQ23">
        <v>50.689032258064501</v>
      </c>
      <c r="CR23">
        <v>49.686999999999998</v>
      </c>
      <c r="CS23">
        <v>50.061999999999998</v>
      </c>
      <c r="CT23">
        <v>50.703258064516099</v>
      </c>
      <c r="CU23">
        <v>1255.5251612903201</v>
      </c>
      <c r="CV23">
        <v>139.491935483871</v>
      </c>
      <c r="CW23">
        <v>0</v>
      </c>
      <c r="CX23">
        <v>84.199999809265094</v>
      </c>
      <c r="CY23">
        <v>0</v>
      </c>
      <c r="CZ23">
        <v>843.51107999999999</v>
      </c>
      <c r="DA23">
        <v>9.1762307719518201</v>
      </c>
      <c r="DB23">
        <v>129.97692339720899</v>
      </c>
      <c r="DC23">
        <v>11793.236000000001</v>
      </c>
      <c r="DD23">
        <v>15</v>
      </c>
      <c r="DE23">
        <v>1605893968.5</v>
      </c>
      <c r="DF23" t="s">
        <v>291</v>
      </c>
      <c r="DG23">
        <v>1605893968.5</v>
      </c>
      <c r="DH23">
        <v>1605893962.5</v>
      </c>
      <c r="DI23">
        <v>1</v>
      </c>
      <c r="DJ23">
        <v>-1.2410000000000001</v>
      </c>
      <c r="DK23">
        <v>-0.24</v>
      </c>
      <c r="DL23">
        <v>2.7629999999999999</v>
      </c>
      <c r="DM23">
        <v>5.6000000000000001E-2</v>
      </c>
      <c r="DN23">
        <v>868</v>
      </c>
      <c r="DO23">
        <v>14</v>
      </c>
      <c r="DP23">
        <v>0.3</v>
      </c>
      <c r="DQ23">
        <v>0.09</v>
      </c>
      <c r="DR23">
        <v>6.5148818574603498</v>
      </c>
      <c r="DS23">
        <v>-0.15514280758666299</v>
      </c>
      <c r="DT23">
        <v>3.0432021988411599E-2</v>
      </c>
      <c r="DU23">
        <v>1</v>
      </c>
      <c r="DV23">
        <v>-12.140864516129</v>
      </c>
      <c r="DW23">
        <v>8.0015151363120998E-2</v>
      </c>
      <c r="DX23">
        <v>3.9191173696811098E-2</v>
      </c>
      <c r="DY23">
        <v>1</v>
      </c>
      <c r="DZ23">
        <v>9.2241419354838694</v>
      </c>
      <c r="EA23">
        <v>-6.0288235451416698E-2</v>
      </c>
      <c r="EB23">
        <v>4.7417945557289799E-3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2.7639999999999998</v>
      </c>
      <c r="EJ23">
        <v>5.5899999999999998E-2</v>
      </c>
      <c r="EK23">
        <v>2.76310000000012</v>
      </c>
      <c r="EL23">
        <v>0</v>
      </c>
      <c r="EM23">
        <v>0</v>
      </c>
      <c r="EN23">
        <v>0</v>
      </c>
      <c r="EO23">
        <v>5.5895000000001402E-2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25</v>
      </c>
      <c r="EX23">
        <v>25.1</v>
      </c>
      <c r="EY23">
        <v>2</v>
      </c>
      <c r="EZ23">
        <v>386.13</v>
      </c>
      <c r="FA23">
        <v>683.84500000000003</v>
      </c>
      <c r="FB23">
        <v>35.735900000000001</v>
      </c>
      <c r="FC23">
        <v>33.368099999999998</v>
      </c>
      <c r="FD23">
        <v>30.0015</v>
      </c>
      <c r="FE23">
        <v>33.107599999999998</v>
      </c>
      <c r="FF23">
        <v>33.037799999999997</v>
      </c>
      <c r="FG23">
        <v>15.5372</v>
      </c>
      <c r="FH23">
        <v>0</v>
      </c>
      <c r="FI23">
        <v>100</v>
      </c>
      <c r="FJ23">
        <v>-999.9</v>
      </c>
      <c r="FK23">
        <v>261.83699999999999</v>
      </c>
      <c r="FL23">
        <v>30.311</v>
      </c>
      <c r="FM23">
        <v>101.292</v>
      </c>
      <c r="FN23">
        <v>100.65</v>
      </c>
    </row>
    <row r="24" spans="1:170" x14ac:dyDescent="0.25">
      <c r="A24">
        <v>8</v>
      </c>
      <c r="B24">
        <v>1605895584.0999999</v>
      </c>
      <c r="C24">
        <v>691.09999990463302</v>
      </c>
      <c r="D24" t="s">
        <v>318</v>
      </c>
      <c r="E24" t="s">
        <v>319</v>
      </c>
      <c r="F24" t="s">
        <v>285</v>
      </c>
      <c r="G24" t="s">
        <v>286</v>
      </c>
      <c r="H24">
        <v>1605895576.3499999</v>
      </c>
      <c r="I24">
        <f t="shared" si="0"/>
        <v>6.1985748130763399E-3</v>
      </c>
      <c r="J24">
        <f t="shared" si="1"/>
        <v>13.470343880642154</v>
      </c>
      <c r="K24">
        <f t="shared" si="2"/>
        <v>399.48599999999999</v>
      </c>
      <c r="L24">
        <f t="shared" si="3"/>
        <v>268.85433927036735</v>
      </c>
      <c r="M24">
        <f t="shared" si="4"/>
        <v>27.576053212609263</v>
      </c>
      <c r="N24">
        <f t="shared" si="5"/>
        <v>40.974779219070669</v>
      </c>
      <c r="O24">
        <f t="shared" si="6"/>
        <v>0.19632308056960221</v>
      </c>
      <c r="P24">
        <f t="shared" si="7"/>
        <v>2.9728546383542289</v>
      </c>
      <c r="Q24">
        <f t="shared" si="8"/>
        <v>0.18939437419932462</v>
      </c>
      <c r="R24">
        <f t="shared" si="9"/>
        <v>0.11897362852632518</v>
      </c>
      <c r="S24">
        <f t="shared" si="10"/>
        <v>231.291031451268</v>
      </c>
      <c r="T24">
        <f t="shared" si="11"/>
        <v>37.160805014641674</v>
      </c>
      <c r="U24">
        <f t="shared" si="12"/>
        <v>37.181406666666703</v>
      </c>
      <c r="V24">
        <f t="shared" si="13"/>
        <v>6.3675764647929176</v>
      </c>
      <c r="W24">
        <f t="shared" si="14"/>
        <v>49.132808381765471</v>
      </c>
      <c r="X24">
        <f t="shared" si="15"/>
        <v>3.1666860137926029</v>
      </c>
      <c r="Y24">
        <f t="shared" si="16"/>
        <v>6.4451557280976575</v>
      </c>
      <c r="Z24">
        <f t="shared" si="17"/>
        <v>3.2008904510003147</v>
      </c>
      <c r="AA24">
        <f t="shared" si="18"/>
        <v>-273.35714925666656</v>
      </c>
      <c r="AB24">
        <f t="shared" si="19"/>
        <v>35.633393654332302</v>
      </c>
      <c r="AC24">
        <f t="shared" si="20"/>
        <v>2.8622588791820229</v>
      </c>
      <c r="AD24">
        <f t="shared" si="21"/>
        <v>-3.570465271884224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52376.821665552779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847.06204000000002</v>
      </c>
      <c r="AR24">
        <v>1058.43</v>
      </c>
      <c r="AS24">
        <f t="shared" si="27"/>
        <v>0.19969951720945178</v>
      </c>
      <c r="AT24">
        <v>0.5</v>
      </c>
      <c r="AU24">
        <f t="shared" si="28"/>
        <v>1180.1847807473353</v>
      </c>
      <c r="AV24">
        <f t="shared" si="29"/>
        <v>13.470343880642154</v>
      </c>
      <c r="AW24">
        <f t="shared" si="30"/>
        <v>117.84116546659278</v>
      </c>
      <c r="AX24">
        <f t="shared" si="31"/>
        <v>0.37587747890743839</v>
      </c>
      <c r="AY24">
        <f t="shared" si="32"/>
        <v>1.190329818654552E-2</v>
      </c>
      <c r="AZ24">
        <f t="shared" si="33"/>
        <v>2.0819988095575517</v>
      </c>
      <c r="BA24" t="s">
        <v>321</v>
      </c>
      <c r="BB24">
        <v>660.59</v>
      </c>
      <c r="BC24">
        <f t="shared" si="34"/>
        <v>397.84000000000003</v>
      </c>
      <c r="BD24">
        <f t="shared" si="35"/>
        <v>0.53128885984315311</v>
      </c>
      <c r="BE24">
        <f t="shared" si="36"/>
        <v>0.84707225474631842</v>
      </c>
      <c r="BF24">
        <f t="shared" si="37"/>
        <v>0.61631743297468344</v>
      </c>
      <c r="BG24">
        <f t="shared" si="38"/>
        <v>0.8653291987153926</v>
      </c>
      <c r="BH24">
        <f t="shared" si="39"/>
        <v>1399.99966666667</v>
      </c>
      <c r="BI24">
        <f t="shared" si="40"/>
        <v>1180.1847807473353</v>
      </c>
      <c r="BJ24">
        <f t="shared" si="41"/>
        <v>0.8429893298169826</v>
      </c>
      <c r="BK24">
        <f t="shared" si="42"/>
        <v>0.19597865963396532</v>
      </c>
      <c r="BL24">
        <v>6</v>
      </c>
      <c r="BM24">
        <v>0.5</v>
      </c>
      <c r="BN24" t="s">
        <v>290</v>
      </c>
      <c r="BO24">
        <v>2</v>
      </c>
      <c r="BP24">
        <v>1605895576.3499999</v>
      </c>
      <c r="BQ24">
        <v>399.48599999999999</v>
      </c>
      <c r="BR24">
        <v>423.40556666666703</v>
      </c>
      <c r="BS24">
        <v>30.87379</v>
      </c>
      <c r="BT24">
        <v>21.863106666666699</v>
      </c>
      <c r="BU24">
        <v>396.72286666666702</v>
      </c>
      <c r="BV24">
        <v>30.817896666666702</v>
      </c>
      <c r="BW24">
        <v>400.00526666666701</v>
      </c>
      <c r="BX24">
        <v>102.46876666666699</v>
      </c>
      <c r="BY24">
        <v>9.99822233333333E-2</v>
      </c>
      <c r="BZ24">
        <v>37.403736666666703</v>
      </c>
      <c r="CA24">
        <v>37.181406666666703</v>
      </c>
      <c r="CB24">
        <v>999.9</v>
      </c>
      <c r="CC24">
        <v>0</v>
      </c>
      <c r="CD24">
        <v>0</v>
      </c>
      <c r="CE24">
        <v>10002.0433333333</v>
      </c>
      <c r="CF24">
        <v>0</v>
      </c>
      <c r="CG24">
        <v>445.45350000000002</v>
      </c>
      <c r="CH24">
        <v>1399.99966666667</v>
      </c>
      <c r="CI24">
        <v>0.89999879999999999</v>
      </c>
      <c r="CJ24">
        <v>0.10000112</v>
      </c>
      <c r="CK24">
        <v>0</v>
      </c>
      <c r="CL24">
        <v>846.931866666666</v>
      </c>
      <c r="CM24">
        <v>4.9997499999999997</v>
      </c>
      <c r="CN24">
        <v>11844.973333333301</v>
      </c>
      <c r="CO24">
        <v>12178.0433333333</v>
      </c>
      <c r="CP24">
        <v>48.875</v>
      </c>
      <c r="CQ24">
        <v>50.686999999999998</v>
      </c>
      <c r="CR24">
        <v>49.625</v>
      </c>
      <c r="CS24">
        <v>50.125</v>
      </c>
      <c r="CT24">
        <v>50.682866666666598</v>
      </c>
      <c r="CU24">
        <v>1255.4976666666701</v>
      </c>
      <c r="CV24">
        <v>139.50200000000001</v>
      </c>
      <c r="CW24">
        <v>0</v>
      </c>
      <c r="CX24">
        <v>114.299999952316</v>
      </c>
      <c r="CY24">
        <v>0</v>
      </c>
      <c r="CZ24">
        <v>847.06204000000002</v>
      </c>
      <c r="DA24">
        <v>13.485923100259001</v>
      </c>
      <c r="DB24">
        <v>183.200000203543</v>
      </c>
      <c r="DC24">
        <v>11846.412</v>
      </c>
      <c r="DD24">
        <v>15</v>
      </c>
      <c r="DE24">
        <v>1605893968.5</v>
      </c>
      <c r="DF24" t="s">
        <v>291</v>
      </c>
      <c r="DG24">
        <v>1605893968.5</v>
      </c>
      <c r="DH24">
        <v>1605893962.5</v>
      </c>
      <c r="DI24">
        <v>1</v>
      </c>
      <c r="DJ24">
        <v>-1.2410000000000001</v>
      </c>
      <c r="DK24">
        <v>-0.24</v>
      </c>
      <c r="DL24">
        <v>2.7629999999999999</v>
      </c>
      <c r="DM24">
        <v>5.6000000000000001E-2</v>
      </c>
      <c r="DN24">
        <v>868</v>
      </c>
      <c r="DO24">
        <v>14</v>
      </c>
      <c r="DP24">
        <v>0.3</v>
      </c>
      <c r="DQ24">
        <v>0.09</v>
      </c>
      <c r="DR24">
        <v>13.471971314989201</v>
      </c>
      <c r="DS24">
        <v>-0.106897272949941</v>
      </c>
      <c r="DT24">
        <v>1.9268346682530801E-2</v>
      </c>
      <c r="DU24">
        <v>1</v>
      </c>
      <c r="DV24">
        <v>-23.920819999999999</v>
      </c>
      <c r="DW24">
        <v>0.16483381535032299</v>
      </c>
      <c r="DX24">
        <v>2.8643607780212299E-2</v>
      </c>
      <c r="DY24">
        <v>1</v>
      </c>
      <c r="DZ24">
        <v>9.0118953333333405</v>
      </c>
      <c r="EA24">
        <v>-0.15689165739713801</v>
      </c>
      <c r="EB24">
        <v>1.1379244185016299E-2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2.7629999999999999</v>
      </c>
      <c r="EJ24">
        <v>5.5899999999999998E-2</v>
      </c>
      <c r="EK24">
        <v>2.76310000000012</v>
      </c>
      <c r="EL24">
        <v>0</v>
      </c>
      <c r="EM24">
        <v>0</v>
      </c>
      <c r="EN24">
        <v>0</v>
      </c>
      <c r="EO24">
        <v>5.5895000000001402E-2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26.9</v>
      </c>
      <c r="EX24">
        <v>27</v>
      </c>
      <c r="EY24">
        <v>2</v>
      </c>
      <c r="EZ24">
        <v>386.21899999999999</v>
      </c>
      <c r="FA24">
        <v>681.39099999999996</v>
      </c>
      <c r="FB24">
        <v>35.986400000000003</v>
      </c>
      <c r="FC24">
        <v>33.719000000000001</v>
      </c>
      <c r="FD24">
        <v>30.000800000000002</v>
      </c>
      <c r="FE24">
        <v>33.4146</v>
      </c>
      <c r="FF24">
        <v>33.327800000000003</v>
      </c>
      <c r="FG24">
        <v>22.484100000000002</v>
      </c>
      <c r="FH24">
        <v>0</v>
      </c>
      <c r="FI24">
        <v>100</v>
      </c>
      <c r="FJ24">
        <v>-999.9</v>
      </c>
      <c r="FK24">
        <v>423.78500000000003</v>
      </c>
      <c r="FL24">
        <v>30.436199999999999</v>
      </c>
      <c r="FM24">
        <v>101.23399999999999</v>
      </c>
      <c r="FN24">
        <v>100.583</v>
      </c>
    </row>
    <row r="25" spans="1:170" x14ac:dyDescent="0.25">
      <c r="A25">
        <v>9</v>
      </c>
      <c r="B25">
        <v>1605895704.5999999</v>
      </c>
      <c r="C25">
        <v>811.59999990463302</v>
      </c>
      <c r="D25" t="s">
        <v>322</v>
      </c>
      <c r="E25" t="s">
        <v>323</v>
      </c>
      <c r="F25" t="s">
        <v>285</v>
      </c>
      <c r="G25" t="s">
        <v>286</v>
      </c>
      <c r="H25">
        <v>1605895696.5999999</v>
      </c>
      <c r="I25">
        <f t="shared" si="0"/>
        <v>5.8388646684024619E-3</v>
      </c>
      <c r="J25">
        <f t="shared" si="1"/>
        <v>17.542959134104226</v>
      </c>
      <c r="K25">
        <f t="shared" si="2"/>
        <v>499.71974193548402</v>
      </c>
      <c r="L25">
        <f t="shared" si="3"/>
        <v>320.70007053280148</v>
      </c>
      <c r="M25">
        <f t="shared" si="4"/>
        <v>32.892823027213353</v>
      </c>
      <c r="N25">
        <f t="shared" si="5"/>
        <v>51.254098595551731</v>
      </c>
      <c r="O25">
        <f t="shared" si="6"/>
        <v>0.18341743682145095</v>
      </c>
      <c r="P25">
        <f t="shared" si="7"/>
        <v>2.9721517173029595</v>
      </c>
      <c r="Q25">
        <f t="shared" si="8"/>
        <v>0.1773532121428206</v>
      </c>
      <c r="R25">
        <f t="shared" si="9"/>
        <v>0.11137390157194028</v>
      </c>
      <c r="S25">
        <f t="shared" si="10"/>
        <v>231.2850303738584</v>
      </c>
      <c r="T25">
        <f t="shared" si="11"/>
        <v>37.264579647759859</v>
      </c>
      <c r="U25">
        <f t="shared" si="12"/>
        <v>37.122980645161299</v>
      </c>
      <c r="V25">
        <f t="shared" si="13"/>
        <v>6.3473244469691226</v>
      </c>
      <c r="W25">
        <f t="shared" si="14"/>
        <v>48.478318587288605</v>
      </c>
      <c r="X25">
        <f t="shared" si="15"/>
        <v>3.1265836152891993</v>
      </c>
      <c r="Y25">
        <f t="shared" si="16"/>
        <v>6.4494473125332652</v>
      </c>
      <c r="Z25">
        <f t="shared" si="17"/>
        <v>3.2207408316799233</v>
      </c>
      <c r="AA25">
        <f t="shared" si="18"/>
        <v>-257.49393187654857</v>
      </c>
      <c r="AB25">
        <f t="shared" si="19"/>
        <v>46.946682967504699</v>
      </c>
      <c r="AC25">
        <f t="shared" si="20"/>
        <v>3.7710508745308142</v>
      </c>
      <c r="AD25">
        <f t="shared" si="21"/>
        <v>24.508832339345332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52354.717576464973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856.78926923076904</v>
      </c>
      <c r="AR25">
        <v>1101.8399999999999</v>
      </c>
      <c r="AS25">
        <f t="shared" si="27"/>
        <v>0.2224013747633331</v>
      </c>
      <c r="AT25">
        <v>0.5</v>
      </c>
      <c r="AU25">
        <f t="shared" si="28"/>
        <v>1180.1540717150749</v>
      </c>
      <c r="AV25">
        <f t="shared" si="29"/>
        <v>17.542959134104226</v>
      </c>
      <c r="AW25">
        <f t="shared" si="30"/>
        <v>131.23394399098893</v>
      </c>
      <c r="AX25">
        <f t="shared" si="31"/>
        <v>0.41303637551731642</v>
      </c>
      <c r="AY25">
        <f t="shared" si="32"/>
        <v>1.535452619977516E-2</v>
      </c>
      <c r="AZ25">
        <f t="shared" si="33"/>
        <v>1.9605750381180571</v>
      </c>
      <c r="BA25" t="s">
        <v>325</v>
      </c>
      <c r="BB25">
        <v>646.74</v>
      </c>
      <c r="BC25">
        <f t="shared" si="34"/>
        <v>455.09999999999991</v>
      </c>
      <c r="BD25">
        <f t="shared" si="35"/>
        <v>0.53845469296688842</v>
      </c>
      <c r="BE25">
        <f t="shared" si="36"/>
        <v>0.82598820803413697</v>
      </c>
      <c r="BF25">
        <f t="shared" si="37"/>
        <v>0.63424986859709498</v>
      </c>
      <c r="BG25">
        <f t="shared" si="38"/>
        <v>0.84828296155602745</v>
      </c>
      <c r="BH25">
        <f t="shared" si="39"/>
        <v>1399.9632258064501</v>
      </c>
      <c r="BI25">
        <f t="shared" si="40"/>
        <v>1180.1540717150749</v>
      </c>
      <c r="BJ25">
        <f t="shared" si="41"/>
        <v>0.84298933712008473</v>
      </c>
      <c r="BK25">
        <f t="shared" si="42"/>
        <v>0.1959786742401696</v>
      </c>
      <c r="BL25">
        <v>6</v>
      </c>
      <c r="BM25">
        <v>0.5</v>
      </c>
      <c r="BN25" t="s">
        <v>290</v>
      </c>
      <c r="BO25">
        <v>2</v>
      </c>
      <c r="BP25">
        <v>1605895696.5999999</v>
      </c>
      <c r="BQ25">
        <v>499.71974193548402</v>
      </c>
      <c r="BR25">
        <v>530.40938709677403</v>
      </c>
      <c r="BS25">
        <v>30.483719354838701</v>
      </c>
      <c r="BT25">
        <v>21.992819354838701</v>
      </c>
      <c r="BU25">
        <v>496.95661290322602</v>
      </c>
      <c r="BV25">
        <v>30.427822580645199</v>
      </c>
      <c r="BW25">
        <v>400.01938709677398</v>
      </c>
      <c r="BX25">
        <v>102.465677419355</v>
      </c>
      <c r="BY25">
        <v>0.10000949354838699</v>
      </c>
      <c r="BZ25">
        <v>37.415967741935503</v>
      </c>
      <c r="CA25">
        <v>37.122980645161299</v>
      </c>
      <c r="CB25">
        <v>999.9</v>
      </c>
      <c r="CC25">
        <v>0</v>
      </c>
      <c r="CD25">
        <v>0</v>
      </c>
      <c r="CE25">
        <v>9998.3674193548395</v>
      </c>
      <c r="CF25">
        <v>0</v>
      </c>
      <c r="CG25">
        <v>451.44161290322597</v>
      </c>
      <c r="CH25">
        <v>1399.9632258064501</v>
      </c>
      <c r="CI25">
        <v>0.89999964516129005</v>
      </c>
      <c r="CJ25">
        <v>0.100000258064516</v>
      </c>
      <c r="CK25">
        <v>0</v>
      </c>
      <c r="CL25">
        <v>856.70229032258101</v>
      </c>
      <c r="CM25">
        <v>4.9997499999999997</v>
      </c>
      <c r="CN25">
        <v>11963.945161290299</v>
      </c>
      <c r="CO25">
        <v>12177.7193548387</v>
      </c>
      <c r="CP25">
        <v>48.55</v>
      </c>
      <c r="CQ25">
        <v>50.358741935483799</v>
      </c>
      <c r="CR25">
        <v>49.3</v>
      </c>
      <c r="CS25">
        <v>49.875</v>
      </c>
      <c r="CT25">
        <v>50.433</v>
      </c>
      <c r="CU25">
        <v>1255.46451612903</v>
      </c>
      <c r="CV25">
        <v>139.49870967741899</v>
      </c>
      <c r="CW25">
        <v>0</v>
      </c>
      <c r="CX25">
        <v>119.700000047684</v>
      </c>
      <c r="CY25">
        <v>0</v>
      </c>
      <c r="CZ25">
        <v>856.78926923076904</v>
      </c>
      <c r="DA25">
        <v>9.40447864344012</v>
      </c>
      <c r="DB25">
        <v>116.62905992682199</v>
      </c>
      <c r="DC25">
        <v>11964.669230769199</v>
      </c>
      <c r="DD25">
        <v>15</v>
      </c>
      <c r="DE25">
        <v>1605893968.5</v>
      </c>
      <c r="DF25" t="s">
        <v>291</v>
      </c>
      <c r="DG25">
        <v>1605893968.5</v>
      </c>
      <c r="DH25">
        <v>1605893962.5</v>
      </c>
      <c r="DI25">
        <v>1</v>
      </c>
      <c r="DJ25">
        <v>-1.2410000000000001</v>
      </c>
      <c r="DK25">
        <v>-0.24</v>
      </c>
      <c r="DL25">
        <v>2.7629999999999999</v>
      </c>
      <c r="DM25">
        <v>5.6000000000000001E-2</v>
      </c>
      <c r="DN25">
        <v>868</v>
      </c>
      <c r="DO25">
        <v>14</v>
      </c>
      <c r="DP25">
        <v>0.3</v>
      </c>
      <c r="DQ25">
        <v>0.09</v>
      </c>
      <c r="DR25">
        <v>17.541148636502299</v>
      </c>
      <c r="DS25">
        <v>0.662850528499493</v>
      </c>
      <c r="DT25">
        <v>5.6944895786434697E-2</v>
      </c>
      <c r="DU25">
        <v>0</v>
      </c>
      <c r="DV25">
        <v>-30.6858</v>
      </c>
      <c r="DW25">
        <v>0.290199777530533</v>
      </c>
      <c r="DX25">
        <v>5.9176025550893303E-2</v>
      </c>
      <c r="DY25">
        <v>0</v>
      </c>
      <c r="DZ25">
        <v>8.4794156666666698</v>
      </c>
      <c r="EA25">
        <v>-2.5373042936596302</v>
      </c>
      <c r="EB25">
        <v>0.186028642412637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2.7629999999999999</v>
      </c>
      <c r="EJ25">
        <v>5.5899999999999998E-2</v>
      </c>
      <c r="EK25">
        <v>2.76310000000012</v>
      </c>
      <c r="EL25">
        <v>0</v>
      </c>
      <c r="EM25">
        <v>0</v>
      </c>
      <c r="EN25">
        <v>0</v>
      </c>
      <c r="EO25">
        <v>5.5895000000001402E-2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28.9</v>
      </c>
      <c r="EX25">
        <v>29</v>
      </c>
      <c r="EY25">
        <v>2</v>
      </c>
      <c r="EZ25">
        <v>385.65499999999997</v>
      </c>
      <c r="FA25">
        <v>681.61900000000003</v>
      </c>
      <c r="FB25">
        <v>36.125300000000003</v>
      </c>
      <c r="FC25">
        <v>33.823500000000003</v>
      </c>
      <c r="FD25">
        <v>29.999600000000001</v>
      </c>
      <c r="FE25">
        <v>33.526299999999999</v>
      </c>
      <c r="FF25">
        <v>33.428100000000001</v>
      </c>
      <c r="FG25">
        <v>26.883800000000001</v>
      </c>
      <c r="FH25">
        <v>0</v>
      </c>
      <c r="FI25">
        <v>100</v>
      </c>
      <c r="FJ25">
        <v>-999.9</v>
      </c>
      <c r="FK25">
        <v>530.68100000000004</v>
      </c>
      <c r="FL25">
        <v>30.5474</v>
      </c>
      <c r="FM25">
        <v>101.244</v>
      </c>
      <c r="FN25">
        <v>100.595</v>
      </c>
    </row>
    <row r="26" spans="1:170" x14ac:dyDescent="0.25">
      <c r="A26">
        <v>10</v>
      </c>
      <c r="B26">
        <v>1605895810.0999999</v>
      </c>
      <c r="C26">
        <v>917.09999990463302</v>
      </c>
      <c r="D26" t="s">
        <v>326</v>
      </c>
      <c r="E26" t="s">
        <v>327</v>
      </c>
      <c r="F26" t="s">
        <v>285</v>
      </c>
      <c r="G26" t="s">
        <v>286</v>
      </c>
      <c r="H26">
        <v>1605895802.0999999</v>
      </c>
      <c r="I26">
        <f t="shared" si="0"/>
        <v>5.6942764649264193E-3</v>
      </c>
      <c r="J26">
        <f t="shared" si="1"/>
        <v>20.938491762624011</v>
      </c>
      <c r="K26">
        <f t="shared" si="2"/>
        <v>599.51790322580598</v>
      </c>
      <c r="L26">
        <f t="shared" si="3"/>
        <v>381.11105057534166</v>
      </c>
      <c r="M26">
        <f t="shared" si="4"/>
        <v>39.089347221217899</v>
      </c>
      <c r="N26">
        <f t="shared" si="5"/>
        <v>61.490642816973974</v>
      </c>
      <c r="O26">
        <f t="shared" si="6"/>
        <v>0.17880801233369667</v>
      </c>
      <c r="P26">
        <f t="shared" si="7"/>
        <v>2.972260462118741</v>
      </c>
      <c r="Q26">
        <f t="shared" si="8"/>
        <v>0.17303980065917601</v>
      </c>
      <c r="R26">
        <f t="shared" si="9"/>
        <v>0.10865262541386296</v>
      </c>
      <c r="S26">
        <f t="shared" si="10"/>
        <v>231.29246626499938</v>
      </c>
      <c r="T26">
        <f t="shared" si="11"/>
        <v>37.333169838527688</v>
      </c>
      <c r="U26">
        <f t="shared" si="12"/>
        <v>37.1428612903226</v>
      </c>
      <c r="V26">
        <f t="shared" si="13"/>
        <v>6.3542093235575967</v>
      </c>
      <c r="W26">
        <f t="shared" si="14"/>
        <v>48.527256528426847</v>
      </c>
      <c r="X26">
        <f t="shared" si="15"/>
        <v>3.1351446628284281</v>
      </c>
      <c r="Y26">
        <f t="shared" si="16"/>
        <v>6.46058501368584</v>
      </c>
      <c r="Z26">
        <f t="shared" si="17"/>
        <v>3.2190646607291686</v>
      </c>
      <c r="AA26">
        <f t="shared" si="18"/>
        <v>-251.11759210325508</v>
      </c>
      <c r="AB26">
        <f t="shared" si="19"/>
        <v>48.843890763366758</v>
      </c>
      <c r="AC26">
        <f t="shared" si="20"/>
        <v>3.9242815911099944</v>
      </c>
      <c r="AD26">
        <f t="shared" si="21"/>
        <v>32.94304651622106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52352.48400028106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871.95960000000002</v>
      </c>
      <c r="AR26">
        <v>1146.2</v>
      </c>
      <c r="AS26">
        <f t="shared" si="27"/>
        <v>0.23926051299947659</v>
      </c>
      <c r="AT26">
        <v>0.5</v>
      </c>
      <c r="AU26">
        <f t="shared" si="28"/>
        <v>1180.1955394569416</v>
      </c>
      <c r="AV26">
        <f t="shared" si="29"/>
        <v>20.938491762624011</v>
      </c>
      <c r="AW26">
        <f t="shared" si="30"/>
        <v>141.18709510508094</v>
      </c>
      <c r="AX26">
        <f t="shared" si="31"/>
        <v>0.4348979235735474</v>
      </c>
      <c r="AY26">
        <f t="shared" si="32"/>
        <v>1.8231079955056243E-2</v>
      </c>
      <c r="AZ26">
        <f t="shared" si="33"/>
        <v>1.8459954632699354</v>
      </c>
      <c r="BA26" t="s">
        <v>329</v>
      </c>
      <c r="BB26">
        <v>647.72</v>
      </c>
      <c r="BC26">
        <f t="shared" si="34"/>
        <v>498.48</v>
      </c>
      <c r="BD26">
        <f t="shared" si="35"/>
        <v>0.5501532659284224</v>
      </c>
      <c r="BE26">
        <f t="shared" si="36"/>
        <v>0.80933000810905931</v>
      </c>
      <c r="BF26">
        <f t="shared" si="37"/>
        <v>0.63669771761260119</v>
      </c>
      <c r="BG26">
        <f t="shared" si="38"/>
        <v>0.83086367843256659</v>
      </c>
      <c r="BH26">
        <f t="shared" si="39"/>
        <v>1400.0129032258101</v>
      </c>
      <c r="BI26">
        <f t="shared" si="40"/>
        <v>1180.1955394569416</v>
      </c>
      <c r="BJ26">
        <f t="shared" si="41"/>
        <v>0.84298904441353284</v>
      </c>
      <c r="BK26">
        <f t="shared" si="42"/>
        <v>0.19597808882706583</v>
      </c>
      <c r="BL26">
        <v>6</v>
      </c>
      <c r="BM26">
        <v>0.5</v>
      </c>
      <c r="BN26" t="s">
        <v>290</v>
      </c>
      <c r="BO26">
        <v>2</v>
      </c>
      <c r="BP26">
        <v>1605895802.0999999</v>
      </c>
      <c r="BQ26">
        <v>599.51790322580598</v>
      </c>
      <c r="BR26">
        <v>636.04583870967701</v>
      </c>
      <c r="BS26">
        <v>30.5668516129032</v>
      </c>
      <c r="BT26">
        <v>22.2866419354839</v>
      </c>
      <c r="BU26">
        <v>596.75480645161304</v>
      </c>
      <c r="BV26">
        <v>30.510954838709701</v>
      </c>
      <c r="BW26">
        <v>400.00583870967802</v>
      </c>
      <c r="BX26">
        <v>102.46683870967701</v>
      </c>
      <c r="BY26">
        <v>9.9977870967741994E-2</v>
      </c>
      <c r="BZ26">
        <v>37.447677419354797</v>
      </c>
      <c r="CA26">
        <v>37.1428612903226</v>
      </c>
      <c r="CB26">
        <v>999.9</v>
      </c>
      <c r="CC26">
        <v>0</v>
      </c>
      <c r="CD26">
        <v>0</v>
      </c>
      <c r="CE26">
        <v>9998.8693548387091</v>
      </c>
      <c r="CF26">
        <v>0</v>
      </c>
      <c r="CG26">
        <v>489.30861290322599</v>
      </c>
      <c r="CH26">
        <v>1400.0129032258101</v>
      </c>
      <c r="CI26">
        <v>0.90000999999999998</v>
      </c>
      <c r="CJ26">
        <v>9.9989800000000004E-2</v>
      </c>
      <c r="CK26">
        <v>0</v>
      </c>
      <c r="CL26">
        <v>871.85712903225794</v>
      </c>
      <c r="CM26">
        <v>4.9997499999999997</v>
      </c>
      <c r="CN26">
        <v>12159.538709677399</v>
      </c>
      <c r="CO26">
        <v>12178.2096774194</v>
      </c>
      <c r="CP26">
        <v>48.219516129032201</v>
      </c>
      <c r="CQ26">
        <v>50.054000000000002</v>
      </c>
      <c r="CR26">
        <v>49</v>
      </c>
      <c r="CS26">
        <v>49.561999999999998</v>
      </c>
      <c r="CT26">
        <v>50.125</v>
      </c>
      <c r="CU26">
        <v>1255.5229032258101</v>
      </c>
      <c r="CV26">
        <v>139.49</v>
      </c>
      <c r="CW26">
        <v>0</v>
      </c>
      <c r="CX26">
        <v>104.59999990463299</v>
      </c>
      <c r="CY26">
        <v>0</v>
      </c>
      <c r="CZ26">
        <v>871.95960000000002</v>
      </c>
      <c r="DA26">
        <v>8.0376923381271901</v>
      </c>
      <c r="DB26">
        <v>117.62307709739299</v>
      </c>
      <c r="DC26">
        <v>12160.608</v>
      </c>
      <c r="DD26">
        <v>15</v>
      </c>
      <c r="DE26">
        <v>1605893968.5</v>
      </c>
      <c r="DF26" t="s">
        <v>291</v>
      </c>
      <c r="DG26">
        <v>1605893968.5</v>
      </c>
      <c r="DH26">
        <v>1605893962.5</v>
      </c>
      <c r="DI26">
        <v>1</v>
      </c>
      <c r="DJ26">
        <v>-1.2410000000000001</v>
      </c>
      <c r="DK26">
        <v>-0.24</v>
      </c>
      <c r="DL26">
        <v>2.7629999999999999</v>
      </c>
      <c r="DM26">
        <v>5.6000000000000001E-2</v>
      </c>
      <c r="DN26">
        <v>868</v>
      </c>
      <c r="DO26">
        <v>14</v>
      </c>
      <c r="DP26">
        <v>0.3</v>
      </c>
      <c r="DQ26">
        <v>0.09</v>
      </c>
      <c r="DR26">
        <v>20.943100267161</v>
      </c>
      <c r="DS26">
        <v>-0.151467077200378</v>
      </c>
      <c r="DT26">
        <v>4.3170950828316103E-2</v>
      </c>
      <c r="DU26">
        <v>1</v>
      </c>
      <c r="DV26">
        <v>-36.5276766666667</v>
      </c>
      <c r="DW26">
        <v>0.14161601779755201</v>
      </c>
      <c r="DX26">
        <v>5.6878629163821401E-2</v>
      </c>
      <c r="DY26">
        <v>1</v>
      </c>
      <c r="DZ26">
        <v>8.2808753333333307</v>
      </c>
      <c r="EA26">
        <v>-0.18727848720802401</v>
      </c>
      <c r="EB26">
        <v>1.35941484306872E-2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2.7639999999999998</v>
      </c>
      <c r="EJ26">
        <v>5.5899999999999998E-2</v>
      </c>
      <c r="EK26">
        <v>2.76310000000012</v>
      </c>
      <c r="EL26">
        <v>0</v>
      </c>
      <c r="EM26">
        <v>0</v>
      </c>
      <c r="EN26">
        <v>0</v>
      </c>
      <c r="EO26">
        <v>5.5895000000001402E-2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30.7</v>
      </c>
      <c r="EX26">
        <v>30.8</v>
      </c>
      <c r="EY26">
        <v>2</v>
      </c>
      <c r="EZ26">
        <v>385.71800000000002</v>
      </c>
      <c r="FA26">
        <v>682.25099999999998</v>
      </c>
      <c r="FB26">
        <v>36.202100000000002</v>
      </c>
      <c r="FC26">
        <v>33.777799999999999</v>
      </c>
      <c r="FD26">
        <v>30.0001</v>
      </c>
      <c r="FE26">
        <v>33.514699999999998</v>
      </c>
      <c r="FF26">
        <v>33.4343</v>
      </c>
      <c r="FG26">
        <v>31.0655</v>
      </c>
      <c r="FH26">
        <v>0</v>
      </c>
      <c r="FI26">
        <v>100</v>
      </c>
      <c r="FJ26">
        <v>-999.9</v>
      </c>
      <c r="FK26">
        <v>636.34799999999996</v>
      </c>
      <c r="FL26">
        <v>30.143699999999999</v>
      </c>
      <c r="FM26">
        <v>101.264</v>
      </c>
      <c r="FN26">
        <v>100.61499999999999</v>
      </c>
    </row>
    <row r="27" spans="1:170" x14ac:dyDescent="0.25">
      <c r="A27">
        <v>11</v>
      </c>
      <c r="B27">
        <v>1605895927.0999999</v>
      </c>
      <c r="C27">
        <v>1034.0999999046301</v>
      </c>
      <c r="D27" t="s">
        <v>330</v>
      </c>
      <c r="E27" t="s">
        <v>331</v>
      </c>
      <c r="F27" t="s">
        <v>285</v>
      </c>
      <c r="G27" t="s">
        <v>286</v>
      </c>
      <c r="H27">
        <v>1605895919.3499999</v>
      </c>
      <c r="I27">
        <f t="shared" si="0"/>
        <v>5.5247752969609463E-3</v>
      </c>
      <c r="J27">
        <f t="shared" si="1"/>
        <v>23.743655564792348</v>
      </c>
      <c r="K27">
        <f t="shared" si="2"/>
        <v>699.72770000000003</v>
      </c>
      <c r="L27">
        <f t="shared" si="3"/>
        <v>440.37311640628263</v>
      </c>
      <c r="M27">
        <f t="shared" si="4"/>
        <v>45.170202274939633</v>
      </c>
      <c r="N27">
        <f t="shared" si="5"/>
        <v>71.772868435543202</v>
      </c>
      <c r="O27">
        <f t="shared" si="6"/>
        <v>0.17042169445067018</v>
      </c>
      <c r="P27">
        <f t="shared" si="7"/>
        <v>2.9731569450293129</v>
      </c>
      <c r="Q27">
        <f t="shared" si="8"/>
        <v>0.16517484973441757</v>
      </c>
      <c r="R27">
        <f t="shared" si="9"/>
        <v>0.10369223325616608</v>
      </c>
      <c r="S27">
        <f t="shared" si="10"/>
        <v>231.29179018586723</v>
      </c>
      <c r="T27">
        <f t="shared" si="11"/>
        <v>37.503779686191535</v>
      </c>
      <c r="U27">
        <f t="shared" si="12"/>
        <v>37.337373333333304</v>
      </c>
      <c r="V27">
        <f t="shared" si="13"/>
        <v>6.4219136448743273</v>
      </c>
      <c r="W27">
        <f t="shared" si="14"/>
        <v>48.438390735413009</v>
      </c>
      <c r="X27">
        <f t="shared" si="15"/>
        <v>3.1511623504771373</v>
      </c>
      <c r="Y27">
        <f t="shared" si="16"/>
        <v>6.5055058655640714</v>
      </c>
      <c r="Z27">
        <f t="shared" si="17"/>
        <v>3.2707512943971899</v>
      </c>
      <c r="AA27">
        <f t="shared" si="18"/>
        <v>-243.64259059597774</v>
      </c>
      <c r="AB27">
        <f t="shared" si="19"/>
        <v>38.103328087919508</v>
      </c>
      <c r="AC27">
        <f t="shared" si="20"/>
        <v>3.0651906472449868</v>
      </c>
      <c r="AD27">
        <f t="shared" si="21"/>
        <v>28.817718325053974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52356.591753677829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891.19672000000003</v>
      </c>
      <c r="AR27">
        <v>1194.71</v>
      </c>
      <c r="AS27">
        <f t="shared" si="27"/>
        <v>0.25404766010161461</v>
      </c>
      <c r="AT27">
        <v>0.5</v>
      </c>
      <c r="AU27">
        <f t="shared" si="28"/>
        <v>1180.1919807472661</v>
      </c>
      <c r="AV27">
        <f t="shared" si="29"/>
        <v>23.743655564792348</v>
      </c>
      <c r="AW27">
        <f t="shared" si="30"/>
        <v>149.9125055897664</v>
      </c>
      <c r="AX27">
        <f t="shared" si="31"/>
        <v>0.45249474767935316</v>
      </c>
      <c r="AY27">
        <f t="shared" si="32"/>
        <v>2.0608005681591657E-2</v>
      </c>
      <c r="AZ27">
        <f t="shared" si="33"/>
        <v>1.7304366750089979</v>
      </c>
      <c r="BA27" t="s">
        <v>333</v>
      </c>
      <c r="BB27">
        <v>654.11</v>
      </c>
      <c r="BC27">
        <f t="shared" si="34"/>
        <v>540.6</v>
      </c>
      <c r="BD27">
        <f t="shared" si="35"/>
        <v>0.56143780984091751</v>
      </c>
      <c r="BE27">
        <f t="shared" si="36"/>
        <v>0.79271233948243269</v>
      </c>
      <c r="BF27">
        <f t="shared" si="37"/>
        <v>0.63333124238567051</v>
      </c>
      <c r="BG27">
        <f t="shared" si="38"/>
        <v>0.81181477346595032</v>
      </c>
      <c r="BH27">
        <f t="shared" si="39"/>
        <v>1400.00866666667</v>
      </c>
      <c r="BI27">
        <f t="shared" si="40"/>
        <v>1180.1919807472661</v>
      </c>
      <c r="BJ27">
        <f t="shared" si="41"/>
        <v>0.8429890534586667</v>
      </c>
      <c r="BK27">
        <f t="shared" si="42"/>
        <v>0.19597810691733342</v>
      </c>
      <c r="BL27">
        <v>6</v>
      </c>
      <c r="BM27">
        <v>0.5</v>
      </c>
      <c r="BN27" t="s">
        <v>290</v>
      </c>
      <c r="BO27">
        <v>2</v>
      </c>
      <c r="BP27">
        <v>1605895919.3499999</v>
      </c>
      <c r="BQ27">
        <v>699.72770000000003</v>
      </c>
      <c r="BR27">
        <v>741.14123333333305</v>
      </c>
      <c r="BS27">
        <v>30.721296666666699</v>
      </c>
      <c r="BT27">
        <v>22.688863333333298</v>
      </c>
      <c r="BU27">
        <v>696.96443333333298</v>
      </c>
      <c r="BV27">
        <v>30.665400000000002</v>
      </c>
      <c r="BW27">
        <v>400.00683333333302</v>
      </c>
      <c r="BX27">
        <v>102.4726</v>
      </c>
      <c r="BY27">
        <v>9.9969923333333294E-2</v>
      </c>
      <c r="BZ27">
        <v>37.575090000000003</v>
      </c>
      <c r="CA27">
        <v>37.337373333333304</v>
      </c>
      <c r="CB27">
        <v>999.9</v>
      </c>
      <c r="CC27">
        <v>0</v>
      </c>
      <c r="CD27">
        <v>0</v>
      </c>
      <c r="CE27">
        <v>10003.379999999999</v>
      </c>
      <c r="CF27">
        <v>0</v>
      </c>
      <c r="CG27">
        <v>587.57906666666702</v>
      </c>
      <c r="CH27">
        <v>1400.00866666667</v>
      </c>
      <c r="CI27">
        <v>0.90000706666666697</v>
      </c>
      <c r="CJ27">
        <v>9.999276E-2</v>
      </c>
      <c r="CK27">
        <v>0</v>
      </c>
      <c r="CL27">
        <v>891.11109999999996</v>
      </c>
      <c r="CM27">
        <v>4.9997499999999997</v>
      </c>
      <c r="CN27">
        <v>12424.503333333299</v>
      </c>
      <c r="CO27">
        <v>12178.1366666667</v>
      </c>
      <c r="CP27">
        <v>48.1291333333333</v>
      </c>
      <c r="CQ27">
        <v>49.936999999999998</v>
      </c>
      <c r="CR27">
        <v>48.8832666666667</v>
      </c>
      <c r="CS27">
        <v>49.466333333333303</v>
      </c>
      <c r="CT27">
        <v>50.0082666666667</v>
      </c>
      <c r="CU27">
        <v>1255.51866666667</v>
      </c>
      <c r="CV27">
        <v>139.49</v>
      </c>
      <c r="CW27">
        <v>0</v>
      </c>
      <c r="CX27">
        <v>116.59999990463299</v>
      </c>
      <c r="CY27">
        <v>0</v>
      </c>
      <c r="CZ27">
        <v>891.19672000000003</v>
      </c>
      <c r="DA27">
        <v>7.1846154012920698</v>
      </c>
      <c r="DB27">
        <v>103.26153863229599</v>
      </c>
      <c r="DC27">
        <v>12425.951999999999</v>
      </c>
      <c r="DD27">
        <v>15</v>
      </c>
      <c r="DE27">
        <v>1605893968.5</v>
      </c>
      <c r="DF27" t="s">
        <v>291</v>
      </c>
      <c r="DG27">
        <v>1605893968.5</v>
      </c>
      <c r="DH27">
        <v>1605893962.5</v>
      </c>
      <c r="DI27">
        <v>1</v>
      </c>
      <c r="DJ27">
        <v>-1.2410000000000001</v>
      </c>
      <c r="DK27">
        <v>-0.24</v>
      </c>
      <c r="DL27">
        <v>2.7629999999999999</v>
      </c>
      <c r="DM27">
        <v>5.6000000000000001E-2</v>
      </c>
      <c r="DN27">
        <v>868</v>
      </c>
      <c r="DO27">
        <v>14</v>
      </c>
      <c r="DP27">
        <v>0.3</v>
      </c>
      <c r="DQ27">
        <v>0.09</v>
      </c>
      <c r="DR27">
        <v>23.742606686113099</v>
      </c>
      <c r="DS27">
        <v>-0.118385879210892</v>
      </c>
      <c r="DT27">
        <v>4.5542759371721302E-2</v>
      </c>
      <c r="DU27">
        <v>1</v>
      </c>
      <c r="DV27">
        <v>-41.412583333333302</v>
      </c>
      <c r="DW27">
        <v>0.13765962180199601</v>
      </c>
      <c r="DX27">
        <v>7.1613067165768901E-2</v>
      </c>
      <c r="DY27">
        <v>1</v>
      </c>
      <c r="DZ27">
        <v>8.0330013333333294</v>
      </c>
      <c r="EA27">
        <v>-5.5440800889858803E-2</v>
      </c>
      <c r="EB27">
        <v>4.0576164869976896E-3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2.7629999999999999</v>
      </c>
      <c r="EJ27">
        <v>5.5899999999999998E-2</v>
      </c>
      <c r="EK27">
        <v>2.76310000000012</v>
      </c>
      <c r="EL27">
        <v>0</v>
      </c>
      <c r="EM27">
        <v>0</v>
      </c>
      <c r="EN27">
        <v>0</v>
      </c>
      <c r="EO27">
        <v>5.5895000000001402E-2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32.6</v>
      </c>
      <c r="EX27">
        <v>32.700000000000003</v>
      </c>
      <c r="EY27">
        <v>2</v>
      </c>
      <c r="EZ27">
        <v>385.755</v>
      </c>
      <c r="FA27">
        <v>680.91300000000001</v>
      </c>
      <c r="FB27">
        <v>36.333799999999997</v>
      </c>
      <c r="FC27">
        <v>33.866799999999998</v>
      </c>
      <c r="FD27">
        <v>30.001000000000001</v>
      </c>
      <c r="FE27">
        <v>33.609499999999997</v>
      </c>
      <c r="FF27">
        <v>33.537500000000001</v>
      </c>
      <c r="FG27">
        <v>35.1006</v>
      </c>
      <c r="FH27">
        <v>0</v>
      </c>
      <c r="FI27">
        <v>100</v>
      </c>
      <c r="FJ27">
        <v>-999.9</v>
      </c>
      <c r="FK27">
        <v>741.29200000000003</v>
      </c>
      <c r="FL27">
        <v>30.2606</v>
      </c>
      <c r="FM27">
        <v>101.241</v>
      </c>
      <c r="FN27">
        <v>100.586</v>
      </c>
    </row>
    <row r="28" spans="1:170" x14ac:dyDescent="0.25">
      <c r="A28">
        <v>12</v>
      </c>
      <c r="B28">
        <v>1605896034.0999999</v>
      </c>
      <c r="C28">
        <v>1141.0999999046301</v>
      </c>
      <c r="D28" t="s">
        <v>334</v>
      </c>
      <c r="E28" t="s">
        <v>335</v>
      </c>
      <c r="F28" t="s">
        <v>285</v>
      </c>
      <c r="G28" t="s">
        <v>286</v>
      </c>
      <c r="H28">
        <v>1605896026.3499999</v>
      </c>
      <c r="I28">
        <f t="shared" si="0"/>
        <v>5.4638400860023903E-3</v>
      </c>
      <c r="J28">
        <f t="shared" si="1"/>
        <v>26.168349255592247</v>
      </c>
      <c r="K28">
        <f t="shared" si="2"/>
        <v>799.56259999999997</v>
      </c>
      <c r="L28">
        <f t="shared" si="3"/>
        <v>502.00408139496494</v>
      </c>
      <c r="M28">
        <f t="shared" si="4"/>
        <v>51.493074514169543</v>
      </c>
      <c r="N28">
        <f t="shared" si="5"/>
        <v>82.015143036556367</v>
      </c>
      <c r="O28">
        <f t="shared" si="6"/>
        <v>0.16401613565592227</v>
      </c>
      <c r="P28">
        <f t="shared" si="7"/>
        <v>2.9723642127621259</v>
      </c>
      <c r="Q28">
        <f t="shared" si="8"/>
        <v>0.15914898185135898</v>
      </c>
      <c r="R28">
        <f t="shared" si="9"/>
        <v>9.9893377272966238E-2</v>
      </c>
      <c r="S28">
        <f t="shared" si="10"/>
        <v>231.29014443518082</v>
      </c>
      <c r="T28">
        <f t="shared" si="11"/>
        <v>37.718316523832407</v>
      </c>
      <c r="U28">
        <f t="shared" si="12"/>
        <v>37.617326666666699</v>
      </c>
      <c r="V28">
        <f t="shared" si="13"/>
        <v>6.5204566185685326</v>
      </c>
      <c r="W28">
        <f t="shared" si="14"/>
        <v>48.130270472513345</v>
      </c>
      <c r="X28">
        <f t="shared" si="15"/>
        <v>3.1651530325121495</v>
      </c>
      <c r="Y28">
        <f t="shared" si="16"/>
        <v>6.5762211627705955</v>
      </c>
      <c r="Z28">
        <f t="shared" si="17"/>
        <v>3.3553035860563831</v>
      </c>
      <c r="AA28">
        <f t="shared" si="18"/>
        <v>-240.95534779270542</v>
      </c>
      <c r="AB28">
        <f t="shared" si="19"/>
        <v>25.126588391946747</v>
      </c>
      <c r="AC28">
        <f t="shared" si="20"/>
        <v>2.0265091878622741</v>
      </c>
      <c r="AD28">
        <f t="shared" si="21"/>
        <v>17.487894222284417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52300.605950160607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904.56683999999996</v>
      </c>
      <c r="AR28">
        <v>1233.9100000000001</v>
      </c>
      <c r="AS28">
        <f t="shared" si="27"/>
        <v>0.26691019604347166</v>
      </c>
      <c r="AT28">
        <v>0.5</v>
      </c>
      <c r="AU28">
        <f t="shared" si="28"/>
        <v>1180.1830507472746</v>
      </c>
      <c r="AV28">
        <f t="shared" si="29"/>
        <v>26.168349255592247</v>
      </c>
      <c r="AW28">
        <f t="shared" si="30"/>
        <v>157.50144472106876</v>
      </c>
      <c r="AX28">
        <f t="shared" si="31"/>
        <v>0.46628198166803098</v>
      </c>
      <c r="AY28">
        <f t="shared" si="32"/>
        <v>2.2662668065325318E-2</v>
      </c>
      <c r="AZ28">
        <f t="shared" si="33"/>
        <v>1.6436936243324065</v>
      </c>
      <c r="BA28" t="s">
        <v>337</v>
      </c>
      <c r="BB28">
        <v>658.56</v>
      </c>
      <c r="BC28">
        <f t="shared" si="34"/>
        <v>575.35000000000014</v>
      </c>
      <c r="BD28">
        <f t="shared" si="35"/>
        <v>0.57242228208916324</v>
      </c>
      <c r="BE28">
        <f t="shared" si="36"/>
        <v>0.77901072394296944</v>
      </c>
      <c r="BF28">
        <f t="shared" si="37"/>
        <v>0.6352664879229275</v>
      </c>
      <c r="BG28">
        <f t="shared" si="38"/>
        <v>0.7964217189474726</v>
      </c>
      <c r="BH28">
        <f t="shared" si="39"/>
        <v>1399.998</v>
      </c>
      <c r="BI28">
        <f t="shared" si="40"/>
        <v>1180.1830507472746</v>
      </c>
      <c r="BJ28">
        <f t="shared" si="41"/>
        <v>0.8429890976610499</v>
      </c>
      <c r="BK28">
        <f t="shared" si="42"/>
        <v>0.19597819532209965</v>
      </c>
      <c r="BL28">
        <v>6</v>
      </c>
      <c r="BM28">
        <v>0.5</v>
      </c>
      <c r="BN28" t="s">
        <v>290</v>
      </c>
      <c r="BO28">
        <v>2</v>
      </c>
      <c r="BP28">
        <v>1605896026.3499999</v>
      </c>
      <c r="BQ28">
        <v>799.56259999999997</v>
      </c>
      <c r="BR28">
        <v>845.36593333333303</v>
      </c>
      <c r="BS28">
        <v>30.856960000000001</v>
      </c>
      <c r="BT28">
        <v>22.914480000000001</v>
      </c>
      <c r="BU28">
        <v>796.79946666666694</v>
      </c>
      <c r="BV28">
        <v>30.801066666666699</v>
      </c>
      <c r="BW28">
        <v>400.01933333333301</v>
      </c>
      <c r="BX28">
        <v>102.47499999999999</v>
      </c>
      <c r="BY28">
        <v>0.100011683333333</v>
      </c>
      <c r="BZ28">
        <v>37.774126666666703</v>
      </c>
      <c r="CA28">
        <v>37.617326666666699</v>
      </c>
      <c r="CB28">
        <v>999.9</v>
      </c>
      <c r="CC28">
        <v>0</v>
      </c>
      <c r="CD28">
        <v>0</v>
      </c>
      <c r="CE28">
        <v>9998.66</v>
      </c>
      <c r="CF28">
        <v>0</v>
      </c>
      <c r="CG28">
        <v>677.48896666666701</v>
      </c>
      <c r="CH28">
        <v>1399.998</v>
      </c>
      <c r="CI28">
        <v>0.90000780000000002</v>
      </c>
      <c r="CJ28">
        <v>9.9992020000000001E-2</v>
      </c>
      <c r="CK28">
        <v>0</v>
      </c>
      <c r="CL28">
        <v>904.55863333333298</v>
      </c>
      <c r="CM28">
        <v>4.9997499999999997</v>
      </c>
      <c r="CN28">
        <v>12618.77</v>
      </c>
      <c r="CO28">
        <v>12178.06</v>
      </c>
      <c r="CP28">
        <v>48.186999999999998</v>
      </c>
      <c r="CQ28">
        <v>50</v>
      </c>
      <c r="CR28">
        <v>48.8812</v>
      </c>
      <c r="CS28">
        <v>49.564100000000003</v>
      </c>
      <c r="CT28">
        <v>50.061999999999998</v>
      </c>
      <c r="CU28">
        <v>1255.5070000000001</v>
      </c>
      <c r="CV28">
        <v>139.49100000000001</v>
      </c>
      <c r="CW28">
        <v>0</v>
      </c>
      <c r="CX28">
        <v>106.200000047684</v>
      </c>
      <c r="CY28">
        <v>0</v>
      </c>
      <c r="CZ28">
        <v>904.56683999999996</v>
      </c>
      <c r="DA28">
        <v>2.3504615374623499</v>
      </c>
      <c r="DB28">
        <v>46.3000000834761</v>
      </c>
      <c r="DC28">
        <v>12619.103999999999</v>
      </c>
      <c r="DD28">
        <v>15</v>
      </c>
      <c r="DE28">
        <v>1605893968.5</v>
      </c>
      <c r="DF28" t="s">
        <v>291</v>
      </c>
      <c r="DG28">
        <v>1605893968.5</v>
      </c>
      <c r="DH28">
        <v>1605893962.5</v>
      </c>
      <c r="DI28">
        <v>1</v>
      </c>
      <c r="DJ28">
        <v>-1.2410000000000001</v>
      </c>
      <c r="DK28">
        <v>-0.24</v>
      </c>
      <c r="DL28">
        <v>2.7629999999999999</v>
      </c>
      <c r="DM28">
        <v>5.6000000000000001E-2</v>
      </c>
      <c r="DN28">
        <v>868</v>
      </c>
      <c r="DO28">
        <v>14</v>
      </c>
      <c r="DP28">
        <v>0.3</v>
      </c>
      <c r="DQ28">
        <v>0.09</v>
      </c>
      <c r="DR28">
        <v>26.1581367486056</v>
      </c>
      <c r="DS28">
        <v>0.106004009854724</v>
      </c>
      <c r="DT28">
        <v>6.07015478118536E-2</v>
      </c>
      <c r="DU28">
        <v>1</v>
      </c>
      <c r="DV28">
        <v>-45.796803333333301</v>
      </c>
      <c r="DW28">
        <v>4.1072302558383698E-2</v>
      </c>
      <c r="DX28">
        <v>7.9601811048633106E-2</v>
      </c>
      <c r="DY28">
        <v>1</v>
      </c>
      <c r="DZ28">
        <v>7.9431010000000004</v>
      </c>
      <c r="EA28">
        <v>-6.9749766407116207E-2</v>
      </c>
      <c r="EB28">
        <v>5.1700350417898102E-3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2.7629999999999999</v>
      </c>
      <c r="EJ28">
        <v>5.5899999999999998E-2</v>
      </c>
      <c r="EK28">
        <v>2.76310000000012</v>
      </c>
      <c r="EL28">
        <v>0</v>
      </c>
      <c r="EM28">
        <v>0</v>
      </c>
      <c r="EN28">
        <v>0</v>
      </c>
      <c r="EO28">
        <v>5.5895000000001402E-2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34.4</v>
      </c>
      <c r="EX28">
        <v>34.5</v>
      </c>
      <c r="EY28">
        <v>2</v>
      </c>
      <c r="EZ28">
        <v>386.24900000000002</v>
      </c>
      <c r="FA28">
        <v>677.81799999999998</v>
      </c>
      <c r="FB28">
        <v>36.5045</v>
      </c>
      <c r="FC28">
        <v>34.102200000000003</v>
      </c>
      <c r="FD28">
        <v>30.001200000000001</v>
      </c>
      <c r="FE28">
        <v>33.8185</v>
      </c>
      <c r="FF28">
        <v>33.740200000000002</v>
      </c>
      <c r="FG28">
        <v>39.008400000000002</v>
      </c>
      <c r="FH28">
        <v>0</v>
      </c>
      <c r="FI28">
        <v>100</v>
      </c>
      <c r="FJ28">
        <v>-999.9</v>
      </c>
      <c r="FK28">
        <v>845.62400000000002</v>
      </c>
      <c r="FL28">
        <v>30.423100000000002</v>
      </c>
      <c r="FM28">
        <v>101.19499999999999</v>
      </c>
      <c r="FN28">
        <v>100.53700000000001</v>
      </c>
    </row>
    <row r="29" spans="1:170" x14ac:dyDescent="0.25">
      <c r="A29">
        <v>13</v>
      </c>
      <c r="B29">
        <v>1605896154.5999999</v>
      </c>
      <c r="C29">
        <v>1261.5999999046301</v>
      </c>
      <c r="D29" t="s">
        <v>338</v>
      </c>
      <c r="E29" t="s">
        <v>339</v>
      </c>
      <c r="F29" t="s">
        <v>285</v>
      </c>
      <c r="G29" t="s">
        <v>286</v>
      </c>
      <c r="H29">
        <v>1605896146.5999999</v>
      </c>
      <c r="I29">
        <f t="shared" si="0"/>
        <v>5.4079650469955314E-3</v>
      </c>
      <c r="J29">
        <f t="shared" si="1"/>
        <v>27.572400427476797</v>
      </c>
      <c r="K29">
        <f t="shared" si="2"/>
        <v>899.93958064516096</v>
      </c>
      <c r="L29">
        <f t="shared" si="3"/>
        <v>571.39241540997068</v>
      </c>
      <c r="M29">
        <f t="shared" si="4"/>
        <v>58.611354482219156</v>
      </c>
      <c r="N29">
        <f t="shared" si="5"/>
        <v>92.31252699762868</v>
      </c>
      <c r="O29">
        <f t="shared" si="6"/>
        <v>0.15751640260247682</v>
      </c>
      <c r="P29">
        <f t="shared" si="7"/>
        <v>2.9720379828985073</v>
      </c>
      <c r="Q29">
        <f t="shared" si="8"/>
        <v>0.15302119343052589</v>
      </c>
      <c r="R29">
        <f t="shared" si="9"/>
        <v>9.6031437095149746E-2</v>
      </c>
      <c r="S29">
        <f t="shared" si="10"/>
        <v>231.28578266120874</v>
      </c>
      <c r="T29">
        <f t="shared" si="11"/>
        <v>37.907916772164036</v>
      </c>
      <c r="U29">
        <f t="shared" si="12"/>
        <v>37.832774193548403</v>
      </c>
      <c r="V29">
        <f t="shared" si="13"/>
        <v>6.5971847333607281</v>
      </c>
      <c r="W29">
        <f t="shared" si="14"/>
        <v>47.35800487116709</v>
      </c>
      <c r="X29">
        <f t="shared" si="15"/>
        <v>3.1441401649731735</v>
      </c>
      <c r="Y29">
        <f t="shared" si="16"/>
        <v>6.6390891540437673</v>
      </c>
      <c r="Z29">
        <f t="shared" si="17"/>
        <v>3.4530445683875546</v>
      </c>
      <c r="AA29">
        <f t="shared" si="18"/>
        <v>-238.49125857250294</v>
      </c>
      <c r="AB29">
        <f t="shared" si="19"/>
        <v>18.706420311867788</v>
      </c>
      <c r="AC29">
        <f t="shared" si="20"/>
        <v>1.5117244150559128</v>
      </c>
      <c r="AD29">
        <f t="shared" si="21"/>
        <v>13.012668815629496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52261.878646429162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912.17596153846205</v>
      </c>
      <c r="AR29">
        <v>1256</v>
      </c>
      <c r="AS29">
        <f t="shared" si="27"/>
        <v>0.27374525355217993</v>
      </c>
      <c r="AT29">
        <v>0.5</v>
      </c>
      <c r="AU29">
        <f t="shared" si="28"/>
        <v>1180.155445908674</v>
      </c>
      <c r="AV29">
        <f t="shared" si="29"/>
        <v>27.572400427476797</v>
      </c>
      <c r="AW29">
        <f t="shared" si="30"/>
        <v>161.53097588562795</v>
      </c>
      <c r="AX29">
        <f t="shared" si="31"/>
        <v>0.47059713375796181</v>
      </c>
      <c r="AY29">
        <f t="shared" si="32"/>
        <v>2.3852915312879395E-2</v>
      </c>
      <c r="AZ29">
        <f t="shared" si="33"/>
        <v>1.5971974522292993</v>
      </c>
      <c r="BA29" t="s">
        <v>341</v>
      </c>
      <c r="BB29">
        <v>664.93</v>
      </c>
      <c r="BC29">
        <f t="shared" si="34"/>
        <v>591.07000000000005</v>
      </c>
      <c r="BD29">
        <f t="shared" si="35"/>
        <v>0.58169766434015924</v>
      </c>
      <c r="BE29">
        <f t="shared" si="36"/>
        <v>0.77241591744797178</v>
      </c>
      <c r="BF29">
        <f t="shared" si="37"/>
        <v>0.63609502191609157</v>
      </c>
      <c r="BG29">
        <f t="shared" si="38"/>
        <v>0.78774741858234076</v>
      </c>
      <c r="BH29">
        <f t="shared" si="39"/>
        <v>1399.96451612903</v>
      </c>
      <c r="BI29">
        <f t="shared" si="40"/>
        <v>1180.155445908674</v>
      </c>
      <c r="BJ29">
        <f t="shared" si="41"/>
        <v>0.8429895417434301</v>
      </c>
      <c r="BK29">
        <f t="shared" si="42"/>
        <v>0.19597908348686019</v>
      </c>
      <c r="BL29">
        <v>6</v>
      </c>
      <c r="BM29">
        <v>0.5</v>
      </c>
      <c r="BN29" t="s">
        <v>290</v>
      </c>
      <c r="BO29">
        <v>2</v>
      </c>
      <c r="BP29">
        <v>1605896146.5999999</v>
      </c>
      <c r="BQ29">
        <v>899.93958064516096</v>
      </c>
      <c r="BR29">
        <v>948.59729032258099</v>
      </c>
      <c r="BS29">
        <v>30.6517032258065</v>
      </c>
      <c r="BT29">
        <v>22.788587096774201</v>
      </c>
      <c r="BU29">
        <v>897.17648387096801</v>
      </c>
      <c r="BV29">
        <v>30.595803225806399</v>
      </c>
      <c r="BW29">
        <v>400.00948387096798</v>
      </c>
      <c r="BX29">
        <v>102.47635483870999</v>
      </c>
      <c r="BY29">
        <v>0.100005822580645</v>
      </c>
      <c r="BZ29">
        <v>37.949522580645201</v>
      </c>
      <c r="CA29">
        <v>37.832774193548403</v>
      </c>
      <c r="CB29">
        <v>999.9</v>
      </c>
      <c r="CC29">
        <v>0</v>
      </c>
      <c r="CD29">
        <v>0</v>
      </c>
      <c r="CE29">
        <v>9996.6822580645203</v>
      </c>
      <c r="CF29">
        <v>0</v>
      </c>
      <c r="CG29">
        <v>746.27832258064495</v>
      </c>
      <c r="CH29">
        <v>1399.96451612903</v>
      </c>
      <c r="CI29">
        <v>0.89999225806451599</v>
      </c>
      <c r="CJ29">
        <v>0.100007703225806</v>
      </c>
      <c r="CK29">
        <v>0</v>
      </c>
      <c r="CL29">
        <v>912.15664516129004</v>
      </c>
      <c r="CM29">
        <v>4.9997499999999997</v>
      </c>
      <c r="CN29">
        <v>12726.867741935501</v>
      </c>
      <c r="CO29">
        <v>12177.7161290323</v>
      </c>
      <c r="CP29">
        <v>48.064064516129001</v>
      </c>
      <c r="CQ29">
        <v>49.875</v>
      </c>
      <c r="CR29">
        <v>48.75</v>
      </c>
      <c r="CS29">
        <v>49.493903225806399</v>
      </c>
      <c r="CT29">
        <v>50.012</v>
      </c>
      <c r="CU29">
        <v>1255.4561290322599</v>
      </c>
      <c r="CV29">
        <v>139.50838709677399</v>
      </c>
      <c r="CW29">
        <v>0</v>
      </c>
      <c r="CX29">
        <v>119.700000047684</v>
      </c>
      <c r="CY29">
        <v>0</v>
      </c>
      <c r="CZ29">
        <v>912.17596153846205</v>
      </c>
      <c r="DA29">
        <v>2.8050940253859902</v>
      </c>
      <c r="DB29">
        <v>16.181196653292101</v>
      </c>
      <c r="DC29">
        <v>12727.080769230801</v>
      </c>
      <c r="DD29">
        <v>15</v>
      </c>
      <c r="DE29">
        <v>1605893968.5</v>
      </c>
      <c r="DF29" t="s">
        <v>291</v>
      </c>
      <c r="DG29">
        <v>1605893968.5</v>
      </c>
      <c r="DH29">
        <v>1605893962.5</v>
      </c>
      <c r="DI29">
        <v>1</v>
      </c>
      <c r="DJ29">
        <v>-1.2410000000000001</v>
      </c>
      <c r="DK29">
        <v>-0.24</v>
      </c>
      <c r="DL29">
        <v>2.7629999999999999</v>
      </c>
      <c r="DM29">
        <v>5.6000000000000001E-2</v>
      </c>
      <c r="DN29">
        <v>868</v>
      </c>
      <c r="DO29">
        <v>14</v>
      </c>
      <c r="DP29">
        <v>0.3</v>
      </c>
      <c r="DQ29">
        <v>0.09</v>
      </c>
      <c r="DR29">
        <v>27.574741956534901</v>
      </c>
      <c r="DS29">
        <v>-1.1245086532414901</v>
      </c>
      <c r="DT29">
        <v>8.8214897652222901E-2</v>
      </c>
      <c r="DU29">
        <v>0</v>
      </c>
      <c r="DV29">
        <v>-48.653673333333302</v>
      </c>
      <c r="DW29">
        <v>1.71091968854276</v>
      </c>
      <c r="DX29">
        <v>0.135394507356178</v>
      </c>
      <c r="DY29">
        <v>0</v>
      </c>
      <c r="DZ29">
        <v>7.8629816666666699</v>
      </c>
      <c r="EA29">
        <v>-7.9839377085661106E-2</v>
      </c>
      <c r="EB29">
        <v>7.2319979182027304E-3</v>
      </c>
      <c r="EC29">
        <v>1</v>
      </c>
      <c r="ED29">
        <v>1</v>
      </c>
      <c r="EE29">
        <v>3</v>
      </c>
      <c r="EF29" t="s">
        <v>342</v>
      </c>
      <c r="EG29">
        <v>100</v>
      </c>
      <c r="EH29">
        <v>100</v>
      </c>
      <c r="EI29">
        <v>2.7629999999999999</v>
      </c>
      <c r="EJ29">
        <v>5.5899999999999998E-2</v>
      </c>
      <c r="EK29">
        <v>2.76310000000012</v>
      </c>
      <c r="EL29">
        <v>0</v>
      </c>
      <c r="EM29">
        <v>0</v>
      </c>
      <c r="EN29">
        <v>0</v>
      </c>
      <c r="EO29">
        <v>5.5895000000001402E-2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36.4</v>
      </c>
      <c r="EX29">
        <v>36.5</v>
      </c>
      <c r="EY29">
        <v>2</v>
      </c>
      <c r="EZ29">
        <v>386.25599999999997</v>
      </c>
      <c r="FA29">
        <v>675.94500000000005</v>
      </c>
      <c r="FB29">
        <v>36.6828</v>
      </c>
      <c r="FC29">
        <v>34.272100000000002</v>
      </c>
      <c r="FD29">
        <v>29.999700000000001</v>
      </c>
      <c r="FE29">
        <v>33.969099999999997</v>
      </c>
      <c r="FF29">
        <v>33.872900000000001</v>
      </c>
      <c r="FG29">
        <v>42.823</v>
      </c>
      <c r="FH29">
        <v>0</v>
      </c>
      <c r="FI29">
        <v>100</v>
      </c>
      <c r="FJ29">
        <v>-999.9</v>
      </c>
      <c r="FK29">
        <v>948.75400000000002</v>
      </c>
      <c r="FL29">
        <v>30.561199999999999</v>
      </c>
      <c r="FM29">
        <v>101.182</v>
      </c>
      <c r="FN29">
        <v>100.52</v>
      </c>
    </row>
    <row r="30" spans="1:170" x14ac:dyDescent="0.25">
      <c r="A30">
        <v>14</v>
      </c>
      <c r="B30">
        <v>1605896275.0999999</v>
      </c>
      <c r="C30">
        <v>1382.0999999046301</v>
      </c>
      <c r="D30" t="s">
        <v>343</v>
      </c>
      <c r="E30" t="s">
        <v>344</v>
      </c>
      <c r="F30" t="s">
        <v>285</v>
      </c>
      <c r="G30" t="s">
        <v>286</v>
      </c>
      <c r="H30">
        <v>1605896267.0999999</v>
      </c>
      <c r="I30">
        <f t="shared" si="0"/>
        <v>5.0991591475254726E-3</v>
      </c>
      <c r="J30">
        <f t="shared" si="1"/>
        <v>29.546796377356749</v>
      </c>
      <c r="K30">
        <f t="shared" si="2"/>
        <v>1200.0870967741901</v>
      </c>
      <c r="L30">
        <f t="shared" si="3"/>
        <v>814.09153285779541</v>
      </c>
      <c r="M30">
        <f t="shared" si="4"/>
        <v>83.513129253909582</v>
      </c>
      <c r="N30">
        <f t="shared" si="5"/>
        <v>123.11027050856072</v>
      </c>
      <c r="O30">
        <f t="shared" si="6"/>
        <v>0.14714073136369882</v>
      </c>
      <c r="P30">
        <f t="shared" si="7"/>
        <v>2.9723823791599577</v>
      </c>
      <c r="Q30">
        <f t="shared" si="8"/>
        <v>0.14321070667901356</v>
      </c>
      <c r="R30">
        <f t="shared" si="9"/>
        <v>8.9851045741261237E-2</v>
      </c>
      <c r="S30">
        <f t="shared" si="10"/>
        <v>231.29398273298608</v>
      </c>
      <c r="T30">
        <f t="shared" si="11"/>
        <v>38.03435830878572</v>
      </c>
      <c r="U30">
        <f t="shared" si="12"/>
        <v>37.895909677419297</v>
      </c>
      <c r="V30">
        <f t="shared" si="13"/>
        <v>6.6198173199325714</v>
      </c>
      <c r="W30">
        <f t="shared" si="14"/>
        <v>47.187893957327468</v>
      </c>
      <c r="X30">
        <f t="shared" si="15"/>
        <v>3.1409676440256913</v>
      </c>
      <c r="Y30">
        <f t="shared" si="16"/>
        <v>6.6562997002284163</v>
      </c>
      <c r="Z30">
        <f t="shared" si="17"/>
        <v>3.4788496759068801</v>
      </c>
      <c r="AA30">
        <f t="shared" si="18"/>
        <v>-224.87291840587335</v>
      </c>
      <c r="AB30">
        <f t="shared" si="19"/>
        <v>16.245435310467915</v>
      </c>
      <c r="AC30">
        <f t="shared" si="20"/>
        <v>1.3133948983106587</v>
      </c>
      <c r="AD30">
        <f t="shared" si="21"/>
        <v>23.979894535891308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52263.78902961703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910.44030769230801</v>
      </c>
      <c r="AR30">
        <v>1245.54</v>
      </c>
      <c r="AS30">
        <f t="shared" si="27"/>
        <v>0.26903968745097862</v>
      </c>
      <c r="AT30">
        <v>0.5</v>
      </c>
      <c r="AU30">
        <f t="shared" si="28"/>
        <v>1180.1987813925175</v>
      </c>
      <c r="AV30">
        <f t="shared" si="29"/>
        <v>29.546796377356749</v>
      </c>
      <c r="AW30">
        <f t="shared" si="30"/>
        <v>158.76015563793436</v>
      </c>
      <c r="AX30">
        <f t="shared" si="31"/>
        <v>0.47320840759831079</v>
      </c>
      <c r="AY30">
        <f t="shared" si="32"/>
        <v>2.5524974548464623E-2</v>
      </c>
      <c r="AZ30">
        <f t="shared" si="33"/>
        <v>1.6190086227660292</v>
      </c>
      <c r="BA30" t="s">
        <v>346</v>
      </c>
      <c r="BB30">
        <v>656.14</v>
      </c>
      <c r="BC30">
        <f t="shared" si="34"/>
        <v>589.4</v>
      </c>
      <c r="BD30">
        <f t="shared" si="35"/>
        <v>0.56854376027772646</v>
      </c>
      <c r="BE30">
        <f t="shared" si="36"/>
        <v>0.77382441652532286</v>
      </c>
      <c r="BF30">
        <f t="shared" si="37"/>
        <v>0.63218833172249378</v>
      </c>
      <c r="BG30">
        <f t="shared" si="38"/>
        <v>0.79185485098701613</v>
      </c>
      <c r="BH30">
        <f t="shared" si="39"/>
        <v>1400.0161290322601</v>
      </c>
      <c r="BI30">
        <f t="shared" si="40"/>
        <v>1180.1987813925175</v>
      </c>
      <c r="BJ30">
        <f t="shared" si="41"/>
        <v>0.84298941770643165</v>
      </c>
      <c r="BK30">
        <f t="shared" si="42"/>
        <v>0.19597883541286334</v>
      </c>
      <c r="BL30">
        <v>6</v>
      </c>
      <c r="BM30">
        <v>0.5</v>
      </c>
      <c r="BN30" t="s">
        <v>290</v>
      </c>
      <c r="BO30">
        <v>2</v>
      </c>
      <c r="BP30">
        <v>1605896267.0999999</v>
      </c>
      <c r="BQ30">
        <v>1200.0870967741901</v>
      </c>
      <c r="BR30">
        <v>1253.58612903226</v>
      </c>
      <c r="BS30">
        <v>30.6183612903226</v>
      </c>
      <c r="BT30">
        <v>23.203858064516101</v>
      </c>
      <c r="BU30">
        <v>1197.32290322581</v>
      </c>
      <c r="BV30">
        <v>30.562470967741898</v>
      </c>
      <c r="BW30">
        <v>400.00235483871</v>
      </c>
      <c r="BX30">
        <v>102.484451612903</v>
      </c>
      <c r="BY30">
        <v>9.9994832258064506E-2</v>
      </c>
      <c r="BZ30">
        <v>37.997287096774201</v>
      </c>
      <c r="CA30">
        <v>37.895909677419297</v>
      </c>
      <c r="CB30">
        <v>999.9</v>
      </c>
      <c r="CC30">
        <v>0</v>
      </c>
      <c r="CD30">
        <v>0</v>
      </c>
      <c r="CE30">
        <v>9997.84064516129</v>
      </c>
      <c r="CF30">
        <v>0</v>
      </c>
      <c r="CG30">
        <v>809.68758064516101</v>
      </c>
      <c r="CH30">
        <v>1400.0161290322601</v>
      </c>
      <c r="CI30">
        <v>0.89999693548387105</v>
      </c>
      <c r="CJ30">
        <v>0.10000297419354801</v>
      </c>
      <c r="CK30">
        <v>0</v>
      </c>
      <c r="CL30">
        <v>910.519580645161</v>
      </c>
      <c r="CM30">
        <v>4.9997499999999997</v>
      </c>
      <c r="CN30">
        <v>12697.512903225799</v>
      </c>
      <c r="CO30">
        <v>12178.177419354801</v>
      </c>
      <c r="CP30">
        <v>47.753999999999998</v>
      </c>
      <c r="CQ30">
        <v>49.512</v>
      </c>
      <c r="CR30">
        <v>48.436999999999998</v>
      </c>
      <c r="CS30">
        <v>49.185000000000002</v>
      </c>
      <c r="CT30">
        <v>49.753999999999998</v>
      </c>
      <c r="CU30">
        <v>1255.5083870967701</v>
      </c>
      <c r="CV30">
        <v>139.50774193548401</v>
      </c>
      <c r="CW30">
        <v>0</v>
      </c>
      <c r="CX30">
        <v>119.59999990463299</v>
      </c>
      <c r="CY30">
        <v>0</v>
      </c>
      <c r="CZ30">
        <v>910.44030769230801</v>
      </c>
      <c r="DA30">
        <v>-15.961162398363101</v>
      </c>
      <c r="DB30">
        <v>-245.85641028761799</v>
      </c>
      <c r="DC30">
        <v>12696.580769230801</v>
      </c>
      <c r="DD30">
        <v>15</v>
      </c>
      <c r="DE30">
        <v>1605893968.5</v>
      </c>
      <c r="DF30" t="s">
        <v>291</v>
      </c>
      <c r="DG30">
        <v>1605893968.5</v>
      </c>
      <c r="DH30">
        <v>1605893962.5</v>
      </c>
      <c r="DI30">
        <v>1</v>
      </c>
      <c r="DJ30">
        <v>-1.2410000000000001</v>
      </c>
      <c r="DK30">
        <v>-0.24</v>
      </c>
      <c r="DL30">
        <v>2.7629999999999999</v>
      </c>
      <c r="DM30">
        <v>5.6000000000000001E-2</v>
      </c>
      <c r="DN30">
        <v>868</v>
      </c>
      <c r="DO30">
        <v>14</v>
      </c>
      <c r="DP30">
        <v>0.3</v>
      </c>
      <c r="DQ30">
        <v>0.09</v>
      </c>
      <c r="DR30">
        <v>29.571478398727098</v>
      </c>
      <c r="DS30">
        <v>-3.3345318426937598</v>
      </c>
      <c r="DT30">
        <v>0.25525448253313998</v>
      </c>
      <c r="DU30">
        <v>0</v>
      </c>
      <c r="DV30">
        <v>-53.510146666666699</v>
      </c>
      <c r="DW30">
        <v>4.5601815350389803</v>
      </c>
      <c r="DX30">
        <v>0.35125149084697499</v>
      </c>
      <c r="DY30">
        <v>0</v>
      </c>
      <c r="DZ30">
        <v>7.4133193333333303</v>
      </c>
      <c r="EA30">
        <v>0.38392952169077399</v>
      </c>
      <c r="EB30">
        <v>2.8526610609900499E-2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2.76</v>
      </c>
      <c r="EJ30">
        <v>5.5800000000000002E-2</v>
      </c>
      <c r="EK30">
        <v>2.76310000000012</v>
      </c>
      <c r="EL30">
        <v>0</v>
      </c>
      <c r="EM30">
        <v>0</v>
      </c>
      <c r="EN30">
        <v>0</v>
      </c>
      <c r="EO30">
        <v>5.5895000000001402E-2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38.4</v>
      </c>
      <c r="EX30">
        <v>38.5</v>
      </c>
      <c r="EY30">
        <v>2</v>
      </c>
      <c r="EZ30">
        <v>386.08300000000003</v>
      </c>
      <c r="FA30">
        <v>678.11300000000006</v>
      </c>
      <c r="FB30">
        <v>36.758600000000001</v>
      </c>
      <c r="FC30">
        <v>34.163899999999998</v>
      </c>
      <c r="FD30">
        <v>29.999600000000001</v>
      </c>
      <c r="FE30">
        <v>33.904200000000003</v>
      </c>
      <c r="FF30">
        <v>33.818300000000001</v>
      </c>
      <c r="FG30">
        <v>53.607500000000002</v>
      </c>
      <c r="FH30">
        <v>0</v>
      </c>
      <c r="FI30">
        <v>100</v>
      </c>
      <c r="FJ30">
        <v>-999.9</v>
      </c>
      <c r="FK30">
        <v>1253.42</v>
      </c>
      <c r="FL30">
        <v>30.393000000000001</v>
      </c>
      <c r="FM30">
        <v>101.221</v>
      </c>
      <c r="FN30">
        <v>100.56</v>
      </c>
    </row>
    <row r="31" spans="1:170" x14ac:dyDescent="0.25">
      <c r="A31">
        <v>15</v>
      </c>
      <c r="B31">
        <v>1605896395.5999999</v>
      </c>
      <c r="C31">
        <v>1502.5999999046301</v>
      </c>
      <c r="D31" t="s">
        <v>347</v>
      </c>
      <c r="E31" t="s">
        <v>348</v>
      </c>
      <c r="F31" t="s">
        <v>285</v>
      </c>
      <c r="G31" t="s">
        <v>286</v>
      </c>
      <c r="H31">
        <v>1605896387.5999999</v>
      </c>
      <c r="I31">
        <f t="shared" si="0"/>
        <v>4.9793663138688708E-3</v>
      </c>
      <c r="J31">
        <f t="shared" si="1"/>
        <v>30.440326862847613</v>
      </c>
      <c r="K31">
        <f t="shared" si="2"/>
        <v>1399.87838709677</v>
      </c>
      <c r="L31">
        <f t="shared" si="3"/>
        <v>974.13388022794686</v>
      </c>
      <c r="M31">
        <f t="shared" si="4"/>
        <v>99.929886851232339</v>
      </c>
      <c r="N31">
        <f t="shared" si="5"/>
        <v>143.60417152859085</v>
      </c>
      <c r="O31">
        <f t="shared" si="6"/>
        <v>0.13965861409671382</v>
      </c>
      <c r="P31">
        <f t="shared" si="7"/>
        <v>2.9727510807268618</v>
      </c>
      <c r="Q31">
        <f t="shared" si="8"/>
        <v>0.13611335281920703</v>
      </c>
      <c r="R31">
        <f t="shared" si="9"/>
        <v>8.5381877235498449E-2</v>
      </c>
      <c r="S31">
        <f t="shared" si="10"/>
        <v>231.29115203799978</v>
      </c>
      <c r="T31">
        <f t="shared" si="11"/>
        <v>38.139053130228675</v>
      </c>
      <c r="U31">
        <f t="shared" si="12"/>
        <v>37.962477419354798</v>
      </c>
      <c r="V31">
        <f t="shared" si="13"/>
        <v>6.6437532306601765</v>
      </c>
      <c r="W31">
        <f t="shared" si="14"/>
        <v>45.916444144336623</v>
      </c>
      <c r="X31">
        <f t="shared" si="15"/>
        <v>3.0686512705675004</v>
      </c>
      <c r="Y31">
        <f t="shared" si="16"/>
        <v>6.6831204544526797</v>
      </c>
      <c r="Z31">
        <f t="shared" si="17"/>
        <v>3.5751019600926761</v>
      </c>
      <c r="AA31">
        <f t="shared" si="18"/>
        <v>-219.59005444161721</v>
      </c>
      <c r="AB31">
        <f t="shared" si="19"/>
        <v>17.474268134604724</v>
      </c>
      <c r="AC31">
        <f t="shared" si="20"/>
        <v>1.4135267374892198</v>
      </c>
      <c r="AD31">
        <f t="shared" si="21"/>
        <v>30.588892468476498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52261.751648851372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915.99765384615398</v>
      </c>
      <c r="AR31">
        <v>1253.3399999999999</v>
      </c>
      <c r="AS31">
        <f t="shared" si="27"/>
        <v>0.26915469557649641</v>
      </c>
      <c r="AT31">
        <v>0.5</v>
      </c>
      <c r="AU31">
        <f t="shared" si="28"/>
        <v>1180.1850965572241</v>
      </c>
      <c r="AV31">
        <f t="shared" si="29"/>
        <v>30.440326862847613</v>
      </c>
      <c r="AW31">
        <f t="shared" si="30"/>
        <v>158.82618019388883</v>
      </c>
      <c r="AX31">
        <f t="shared" si="31"/>
        <v>0.47304801570204408</v>
      </c>
      <c r="AY31">
        <f t="shared" si="32"/>
        <v>2.6282380986802988E-2</v>
      </c>
      <c r="AZ31">
        <f t="shared" si="33"/>
        <v>1.6027095600555317</v>
      </c>
      <c r="BA31" t="s">
        <v>350</v>
      </c>
      <c r="BB31">
        <v>660.45</v>
      </c>
      <c r="BC31">
        <f t="shared" si="34"/>
        <v>592.88999999999987</v>
      </c>
      <c r="BD31">
        <f t="shared" si="35"/>
        <v>0.56897965247153104</v>
      </c>
      <c r="BE31">
        <f t="shared" si="36"/>
        <v>0.77210825520923421</v>
      </c>
      <c r="BF31">
        <f t="shared" si="37"/>
        <v>0.62719000546321435</v>
      </c>
      <c r="BG31">
        <f t="shared" si="38"/>
        <v>0.7887919472818089</v>
      </c>
      <c r="BH31">
        <f t="shared" si="39"/>
        <v>1400</v>
      </c>
      <c r="BI31">
        <f t="shared" si="40"/>
        <v>1180.1850965572241</v>
      </c>
      <c r="BJ31">
        <f t="shared" si="41"/>
        <v>0.84298935468373148</v>
      </c>
      <c r="BK31">
        <f t="shared" si="42"/>
        <v>0.19597870936746326</v>
      </c>
      <c r="BL31">
        <v>6</v>
      </c>
      <c r="BM31">
        <v>0.5</v>
      </c>
      <c r="BN31" t="s">
        <v>290</v>
      </c>
      <c r="BO31">
        <v>2</v>
      </c>
      <c r="BP31">
        <v>1605896387.5999999</v>
      </c>
      <c r="BQ31">
        <v>1399.87838709677</v>
      </c>
      <c r="BR31">
        <v>1455.99451612903</v>
      </c>
      <c r="BS31">
        <v>29.913745161290301</v>
      </c>
      <c r="BT31">
        <v>22.6681387096774</v>
      </c>
      <c r="BU31">
        <v>1397.11612903226</v>
      </c>
      <c r="BV31">
        <v>29.857848387096801</v>
      </c>
      <c r="BW31">
        <v>400.000870967742</v>
      </c>
      <c r="BX31">
        <v>102.48332258064499</v>
      </c>
      <c r="BY31">
        <v>9.9996693548387097E-2</v>
      </c>
      <c r="BZ31">
        <v>38.0715096774193</v>
      </c>
      <c r="CA31">
        <v>37.962477419354798</v>
      </c>
      <c r="CB31">
        <v>999.9</v>
      </c>
      <c r="CC31">
        <v>0</v>
      </c>
      <c r="CD31">
        <v>0</v>
      </c>
      <c r="CE31">
        <v>10000.036774193501</v>
      </c>
      <c r="CF31">
        <v>0</v>
      </c>
      <c r="CG31">
        <v>760.90141935483905</v>
      </c>
      <c r="CH31">
        <v>1400</v>
      </c>
      <c r="CI31">
        <v>0.89999551612903195</v>
      </c>
      <c r="CJ31">
        <v>0.100004406451613</v>
      </c>
      <c r="CK31">
        <v>0</v>
      </c>
      <c r="CL31">
        <v>916.02541935483896</v>
      </c>
      <c r="CM31">
        <v>4.9997499999999997</v>
      </c>
      <c r="CN31">
        <v>12772.103225806401</v>
      </c>
      <c r="CO31">
        <v>12178.032258064501</v>
      </c>
      <c r="CP31">
        <v>47.633064516128997</v>
      </c>
      <c r="CQ31">
        <v>49.311999999999998</v>
      </c>
      <c r="CR31">
        <v>48.316064516129003</v>
      </c>
      <c r="CS31">
        <v>49.003999999999998</v>
      </c>
      <c r="CT31">
        <v>49.628999999999998</v>
      </c>
      <c r="CU31">
        <v>1255.4970967741899</v>
      </c>
      <c r="CV31">
        <v>139.50322580645201</v>
      </c>
      <c r="CW31">
        <v>0</v>
      </c>
      <c r="CX31">
        <v>119.59999990463299</v>
      </c>
      <c r="CY31">
        <v>0</v>
      </c>
      <c r="CZ31">
        <v>915.99765384615398</v>
      </c>
      <c r="DA31">
        <v>-4.3058119716415097</v>
      </c>
      <c r="DB31">
        <v>-58.352136864185603</v>
      </c>
      <c r="DC31">
        <v>12771.938461538501</v>
      </c>
      <c r="DD31">
        <v>15</v>
      </c>
      <c r="DE31">
        <v>1605893968.5</v>
      </c>
      <c r="DF31" t="s">
        <v>291</v>
      </c>
      <c r="DG31">
        <v>1605893968.5</v>
      </c>
      <c r="DH31">
        <v>1605893962.5</v>
      </c>
      <c r="DI31">
        <v>1</v>
      </c>
      <c r="DJ31">
        <v>-1.2410000000000001</v>
      </c>
      <c r="DK31">
        <v>-0.24</v>
      </c>
      <c r="DL31">
        <v>2.7629999999999999</v>
      </c>
      <c r="DM31">
        <v>5.6000000000000001E-2</v>
      </c>
      <c r="DN31">
        <v>868</v>
      </c>
      <c r="DO31">
        <v>14</v>
      </c>
      <c r="DP31">
        <v>0.3</v>
      </c>
      <c r="DQ31">
        <v>0.09</v>
      </c>
      <c r="DR31">
        <v>30.4420141580623</v>
      </c>
      <c r="DS31">
        <v>-0.43563258244929598</v>
      </c>
      <c r="DT31">
        <v>7.3389021106324698E-2</v>
      </c>
      <c r="DU31">
        <v>1</v>
      </c>
      <c r="DV31">
        <v>-56.114159999999998</v>
      </c>
      <c r="DW31">
        <v>0.82830166852056797</v>
      </c>
      <c r="DX31">
        <v>0.11735519190332599</v>
      </c>
      <c r="DY31">
        <v>0</v>
      </c>
      <c r="DZ31">
        <v>7.2452529999999999</v>
      </c>
      <c r="EA31">
        <v>-9.3669677419354599E-2</v>
      </c>
      <c r="EB31">
        <v>6.9345358652665497E-3</v>
      </c>
      <c r="EC31">
        <v>1</v>
      </c>
      <c r="ED31">
        <v>2</v>
      </c>
      <c r="EE31">
        <v>3</v>
      </c>
      <c r="EF31" t="s">
        <v>351</v>
      </c>
      <c r="EG31">
        <v>100</v>
      </c>
      <c r="EH31">
        <v>100</v>
      </c>
      <c r="EI31">
        <v>2.76</v>
      </c>
      <c r="EJ31">
        <v>5.5899999999999998E-2</v>
      </c>
      <c r="EK31">
        <v>2.76310000000012</v>
      </c>
      <c r="EL31">
        <v>0</v>
      </c>
      <c r="EM31">
        <v>0</v>
      </c>
      <c r="EN31">
        <v>0</v>
      </c>
      <c r="EO31">
        <v>5.5895000000001402E-2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40.5</v>
      </c>
      <c r="EX31">
        <v>40.6</v>
      </c>
      <c r="EY31">
        <v>2</v>
      </c>
      <c r="EZ31">
        <v>385.89600000000002</v>
      </c>
      <c r="FA31">
        <v>676.80399999999997</v>
      </c>
      <c r="FB31">
        <v>36.822899999999997</v>
      </c>
      <c r="FC31">
        <v>34.108199999999997</v>
      </c>
      <c r="FD31">
        <v>30.000399999999999</v>
      </c>
      <c r="FE31">
        <v>33.873199999999997</v>
      </c>
      <c r="FF31">
        <v>33.803699999999999</v>
      </c>
      <c r="FG31">
        <v>60.471800000000002</v>
      </c>
      <c r="FH31">
        <v>0</v>
      </c>
      <c r="FI31">
        <v>100</v>
      </c>
      <c r="FJ31">
        <v>-999.9</v>
      </c>
      <c r="FK31">
        <v>1456.1</v>
      </c>
      <c r="FL31">
        <v>30.377600000000001</v>
      </c>
      <c r="FM31">
        <v>101.235</v>
      </c>
      <c r="FN31">
        <v>100.56699999999999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2020-11-20T10:23:21Z</dcterms:created>
  <dcterms:modified xsi:type="dcterms:W3CDTF">2021-05-04T23:06:12Z</dcterms:modified>
</cp:coreProperties>
</file>