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A2115C2D-B253-4256-A5DB-B1B6C49D903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 s="1"/>
  <c r="Y31" i="1"/>
  <c r="W31" i="1" s="1"/>
  <c r="X31" i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N30" i="1"/>
  <c r="AM30" i="1"/>
  <c r="AI30" i="1"/>
  <c r="AG30" i="1"/>
  <c r="N30" i="1" s="1"/>
  <c r="Y30" i="1"/>
  <c r="X30" i="1"/>
  <c r="W30" i="1" s="1"/>
  <c r="P30" i="1"/>
  <c r="K30" i="1"/>
  <c r="J30" i="1"/>
  <c r="AV30" i="1" s="1"/>
  <c r="BK29" i="1"/>
  <c r="BJ29" i="1"/>
  <c r="BH29" i="1"/>
  <c r="BI29" i="1" s="1"/>
  <c r="BG29" i="1"/>
  <c r="BF29" i="1"/>
  <c r="BE29" i="1"/>
  <c r="BD29" i="1"/>
  <c r="BC29" i="1"/>
  <c r="AX29" i="1" s="1"/>
  <c r="AZ29" i="1"/>
  <c r="AV29" i="1"/>
  <c r="AS29" i="1"/>
  <c r="AN29" i="1"/>
  <c r="AM29" i="1"/>
  <c r="AI29" i="1"/>
  <c r="AG29" i="1"/>
  <c r="I29" i="1" s="1"/>
  <c r="Y29" i="1"/>
  <c r="X29" i="1"/>
  <c r="W29" i="1"/>
  <c r="P29" i="1"/>
  <c r="N29" i="1"/>
  <c r="K29" i="1"/>
  <c r="J29" i="1"/>
  <c r="BK28" i="1"/>
  <c r="BJ28" i="1"/>
  <c r="BI28" i="1"/>
  <c r="AU28" i="1" s="1"/>
  <c r="AW28" i="1" s="1"/>
  <c r="BH28" i="1"/>
  <c r="BG28" i="1"/>
  <c r="BF28" i="1"/>
  <c r="BE28" i="1"/>
  <c r="BD28" i="1"/>
  <c r="BC28" i="1"/>
  <c r="AX28" i="1" s="1"/>
  <c r="AZ28" i="1"/>
  <c r="AS28" i="1"/>
  <c r="AN28" i="1"/>
  <c r="AM28" i="1"/>
  <c r="AI28" i="1"/>
  <c r="AG28" i="1" s="1"/>
  <c r="Y28" i="1"/>
  <c r="X28" i="1"/>
  <c r="W28" i="1" s="1"/>
  <c r="S28" i="1"/>
  <c r="P28" i="1"/>
  <c r="BK27" i="1"/>
  <c r="BJ27" i="1"/>
  <c r="BI27" i="1"/>
  <c r="AU27" i="1" s="1"/>
  <c r="BH27" i="1"/>
  <c r="BG27" i="1"/>
  <c r="BF27" i="1"/>
  <c r="BE27" i="1"/>
  <c r="BD27" i="1"/>
  <c r="BC27" i="1"/>
  <c r="AX27" i="1" s="1"/>
  <c r="AZ27" i="1"/>
  <c r="AS27" i="1"/>
  <c r="AW27" i="1" s="1"/>
  <c r="AN27" i="1"/>
  <c r="AM27" i="1"/>
  <c r="AI27" i="1"/>
  <c r="AG27" i="1" s="1"/>
  <c r="Y27" i="1"/>
  <c r="X27" i="1"/>
  <c r="W27" i="1" s="1"/>
  <c r="S27" i="1"/>
  <c r="P27" i="1"/>
  <c r="BK26" i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 s="1"/>
  <c r="Y26" i="1"/>
  <c r="W26" i="1" s="1"/>
  <c r="X26" i="1"/>
  <c r="S26" i="1"/>
  <c r="P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N25" i="1"/>
  <c r="AM25" i="1"/>
  <c r="AI25" i="1"/>
  <c r="AG25" i="1" s="1"/>
  <c r="Y25" i="1"/>
  <c r="W25" i="1" s="1"/>
  <c r="X25" i="1"/>
  <c r="S25" i="1"/>
  <c r="P25" i="1"/>
  <c r="BK24" i="1"/>
  <c r="BJ24" i="1"/>
  <c r="BI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BK23" i="1"/>
  <c r="BJ23" i="1"/>
  <c r="BI23" i="1"/>
  <c r="S23" i="1" s="1"/>
  <c r="BH23" i="1"/>
  <c r="BG23" i="1"/>
  <c r="BF23" i="1"/>
  <c r="BE23" i="1"/>
  <c r="BD23" i="1"/>
  <c r="BC23" i="1"/>
  <c r="AZ23" i="1"/>
  <c r="AX23" i="1"/>
  <c r="AU23" i="1"/>
  <c r="AW23" i="1" s="1"/>
  <c r="AS23" i="1"/>
  <c r="AM23" i="1"/>
  <c r="AN23" i="1" s="1"/>
  <c r="AI23" i="1"/>
  <c r="AG23" i="1" s="1"/>
  <c r="Y23" i="1"/>
  <c r="W23" i="1" s="1"/>
  <c r="X23" i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M22" i="1"/>
  <c r="AN22" i="1" s="1"/>
  <c r="AI22" i="1"/>
  <c r="AH22" i="1"/>
  <c r="AG22" i="1"/>
  <c r="N22" i="1" s="1"/>
  <c r="AA22" i="1"/>
  <c r="Y22" i="1"/>
  <c r="X22" i="1"/>
  <c r="W22" i="1" s="1"/>
  <c r="P22" i="1"/>
  <c r="K22" i="1"/>
  <c r="J22" i="1"/>
  <c r="AV22" i="1" s="1"/>
  <c r="I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N21" i="1"/>
  <c r="AM21" i="1"/>
  <c r="AI21" i="1"/>
  <c r="AG21" i="1"/>
  <c r="I21" i="1" s="1"/>
  <c r="Y21" i="1"/>
  <c r="X21" i="1"/>
  <c r="W21" i="1"/>
  <c r="P21" i="1"/>
  <c r="N21" i="1"/>
  <c r="K21" i="1"/>
  <c r="BK20" i="1"/>
  <c r="BJ20" i="1"/>
  <c r="BH20" i="1"/>
  <c r="BI20" i="1" s="1"/>
  <c r="BG20" i="1"/>
  <c r="BF20" i="1"/>
  <c r="BE20" i="1"/>
  <c r="BD20" i="1"/>
  <c r="BC20" i="1"/>
  <c r="AX20" i="1" s="1"/>
  <c r="AZ20" i="1"/>
  <c r="AS20" i="1"/>
  <c r="AM20" i="1"/>
  <c r="AN20" i="1" s="1"/>
  <c r="AI20" i="1"/>
  <c r="AG20" i="1" s="1"/>
  <c r="Y20" i="1"/>
  <c r="X20" i="1"/>
  <c r="W20" i="1" s="1"/>
  <c r="P20" i="1"/>
  <c r="BK19" i="1"/>
  <c r="BJ19" i="1"/>
  <c r="BI19" i="1"/>
  <c r="AU19" i="1" s="1"/>
  <c r="BH19" i="1"/>
  <c r="BG19" i="1"/>
  <c r="BF19" i="1"/>
  <c r="BE19" i="1"/>
  <c r="BD19" i="1"/>
  <c r="BC19" i="1"/>
  <c r="AX19" i="1" s="1"/>
  <c r="AZ19" i="1"/>
  <c r="AS19" i="1"/>
  <c r="AW19" i="1" s="1"/>
  <c r="AN19" i="1"/>
  <c r="AM19" i="1"/>
  <c r="AI19" i="1"/>
  <c r="AG19" i="1" s="1"/>
  <c r="Y19" i="1"/>
  <c r="X19" i="1"/>
  <c r="W19" i="1" s="1"/>
  <c r="S19" i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N18" i="1"/>
  <c r="AM18" i="1"/>
  <c r="AI18" i="1"/>
  <c r="AG18" i="1" s="1"/>
  <c r="Y18" i="1"/>
  <c r="X18" i="1"/>
  <c r="W18" i="1" s="1"/>
  <c r="P18" i="1"/>
  <c r="BK17" i="1"/>
  <c r="BJ17" i="1"/>
  <c r="BI17" i="1"/>
  <c r="AU17" i="1" s="1"/>
  <c r="AW17" i="1" s="1"/>
  <c r="BH17" i="1"/>
  <c r="BG17" i="1"/>
  <c r="BF17" i="1"/>
  <c r="BE17" i="1"/>
  <c r="BD17" i="1"/>
  <c r="BC17" i="1"/>
  <c r="AX17" i="1" s="1"/>
  <c r="AZ17" i="1"/>
  <c r="AS17" i="1"/>
  <c r="AN17" i="1"/>
  <c r="AM17" i="1"/>
  <c r="AI17" i="1"/>
  <c r="AG17" i="1" s="1"/>
  <c r="Y17" i="1"/>
  <c r="W17" i="1" s="1"/>
  <c r="X17" i="1"/>
  <c r="S17" i="1"/>
  <c r="P17" i="1"/>
  <c r="J18" i="1" l="1"/>
  <c r="AV18" i="1" s="1"/>
  <c r="I18" i="1"/>
  <c r="AH18" i="1"/>
  <c r="N18" i="1"/>
  <c r="K18" i="1"/>
  <c r="N27" i="1"/>
  <c r="K27" i="1"/>
  <c r="J27" i="1"/>
  <c r="AV27" i="1" s="1"/>
  <c r="AY27" i="1" s="1"/>
  <c r="I27" i="1"/>
  <c r="AH27" i="1"/>
  <c r="N19" i="1"/>
  <c r="K19" i="1"/>
  <c r="J19" i="1"/>
  <c r="AV19" i="1" s="1"/>
  <c r="AY19" i="1" s="1"/>
  <c r="I19" i="1"/>
  <c r="AH19" i="1"/>
  <c r="AU18" i="1"/>
  <c r="S18" i="1"/>
  <c r="K20" i="1"/>
  <c r="J20" i="1"/>
  <c r="AV20" i="1" s="1"/>
  <c r="AY20" i="1" s="1"/>
  <c r="I20" i="1"/>
  <c r="AH20" i="1"/>
  <c r="N20" i="1"/>
  <c r="K23" i="1"/>
  <c r="J23" i="1"/>
  <c r="AV23" i="1" s="1"/>
  <c r="AY23" i="1" s="1"/>
  <c r="I23" i="1"/>
  <c r="AH23" i="1"/>
  <c r="N23" i="1"/>
  <c r="K28" i="1"/>
  <c r="J28" i="1"/>
  <c r="AV28" i="1" s="1"/>
  <c r="AY28" i="1" s="1"/>
  <c r="I28" i="1"/>
  <c r="AH28" i="1"/>
  <c r="N28" i="1"/>
  <c r="AW18" i="1"/>
  <c r="S20" i="1"/>
  <c r="AU20" i="1"/>
  <c r="AW20" i="1" s="1"/>
  <c r="AU29" i="1"/>
  <c r="AW29" i="1" s="1"/>
  <c r="S29" i="1"/>
  <c r="AA21" i="1"/>
  <c r="AU22" i="1"/>
  <c r="AY22" i="1" s="1"/>
  <c r="S22" i="1"/>
  <c r="AH24" i="1"/>
  <c r="N24" i="1"/>
  <c r="K24" i="1"/>
  <c r="J24" i="1"/>
  <c r="AV24" i="1" s="1"/>
  <c r="AY24" i="1" s="1"/>
  <c r="I24" i="1"/>
  <c r="K25" i="1"/>
  <c r="J25" i="1"/>
  <c r="AV25" i="1" s="1"/>
  <c r="AY25" i="1" s="1"/>
  <c r="I25" i="1"/>
  <c r="AH25" i="1"/>
  <c r="N25" i="1"/>
  <c r="AY29" i="1"/>
  <c r="K31" i="1"/>
  <c r="J31" i="1"/>
  <c r="AV31" i="1" s="1"/>
  <c r="I31" i="1"/>
  <c r="AH31" i="1"/>
  <c r="N31" i="1"/>
  <c r="AW22" i="1"/>
  <c r="S31" i="1"/>
  <c r="AU31" i="1"/>
  <c r="T23" i="1"/>
  <c r="U23" i="1" s="1"/>
  <c r="AW24" i="1"/>
  <c r="AU24" i="1"/>
  <c r="S24" i="1"/>
  <c r="J26" i="1"/>
  <c r="AV26" i="1" s="1"/>
  <c r="AY26" i="1" s="1"/>
  <c r="I26" i="1"/>
  <c r="AH26" i="1"/>
  <c r="N26" i="1"/>
  <c r="K26" i="1"/>
  <c r="AB28" i="1"/>
  <c r="AY30" i="1"/>
  <c r="AU30" i="1"/>
  <c r="S30" i="1"/>
  <c r="AW31" i="1"/>
  <c r="K17" i="1"/>
  <c r="J17" i="1"/>
  <c r="AV17" i="1" s="1"/>
  <c r="AY17" i="1" s="1"/>
  <c r="I17" i="1"/>
  <c r="T17" i="1" s="1"/>
  <c r="U17" i="1" s="1"/>
  <c r="AH17" i="1"/>
  <c r="N17" i="1"/>
  <c r="AU21" i="1"/>
  <c r="AW21" i="1" s="1"/>
  <c r="S21" i="1"/>
  <c r="T28" i="1"/>
  <c r="U28" i="1" s="1"/>
  <c r="AA29" i="1"/>
  <c r="AW30" i="1"/>
  <c r="J21" i="1"/>
  <c r="AV21" i="1" s="1"/>
  <c r="AY21" i="1" s="1"/>
  <c r="AH30" i="1"/>
  <c r="I30" i="1"/>
  <c r="T19" i="1"/>
  <c r="U19" i="1" s="1"/>
  <c r="AB19" i="1" s="1"/>
  <c r="T27" i="1"/>
  <c r="U27" i="1" s="1"/>
  <c r="AH21" i="1"/>
  <c r="AH29" i="1"/>
  <c r="AC17" i="1" l="1"/>
  <c r="V17" i="1"/>
  <c r="Z17" i="1" s="1"/>
  <c r="AB17" i="1"/>
  <c r="AA24" i="1"/>
  <c r="T20" i="1"/>
  <c r="U20" i="1" s="1"/>
  <c r="AA20" i="1"/>
  <c r="AA19" i="1"/>
  <c r="Q19" i="1"/>
  <c r="O19" i="1" s="1"/>
  <c r="R19" i="1" s="1"/>
  <c r="L19" i="1" s="1"/>
  <c r="M19" i="1" s="1"/>
  <c r="V27" i="1"/>
  <c r="Z27" i="1" s="1"/>
  <c r="AC27" i="1"/>
  <c r="AA17" i="1"/>
  <c r="Q17" i="1"/>
  <c r="O17" i="1" s="1"/>
  <c r="R17" i="1" s="1"/>
  <c r="L17" i="1" s="1"/>
  <c r="M17" i="1" s="1"/>
  <c r="V23" i="1"/>
  <c r="Z23" i="1" s="1"/>
  <c r="AC23" i="1"/>
  <c r="AB27" i="1"/>
  <c r="T29" i="1"/>
  <c r="U29" i="1" s="1"/>
  <c r="AA23" i="1"/>
  <c r="Q23" i="1"/>
  <c r="O23" i="1" s="1"/>
  <c r="R23" i="1" s="1"/>
  <c r="L23" i="1" s="1"/>
  <c r="M23" i="1" s="1"/>
  <c r="V28" i="1"/>
  <c r="Z28" i="1" s="1"/>
  <c r="AC28" i="1"/>
  <c r="T18" i="1"/>
  <c r="U18" i="1" s="1"/>
  <c r="AA30" i="1"/>
  <c r="AB23" i="1"/>
  <c r="T21" i="1"/>
  <c r="U21" i="1" s="1"/>
  <c r="Q26" i="1"/>
  <c r="O26" i="1" s="1"/>
  <c r="R26" i="1" s="1"/>
  <c r="L26" i="1" s="1"/>
  <c r="M26" i="1" s="1"/>
  <c r="T26" i="1"/>
  <c r="U26" i="1" s="1"/>
  <c r="AA26" i="1"/>
  <c r="AA25" i="1"/>
  <c r="T22" i="1"/>
  <c r="U22" i="1" s="1"/>
  <c r="AA28" i="1"/>
  <c r="Q28" i="1"/>
  <c r="O28" i="1" s="1"/>
  <c r="R28" i="1" s="1"/>
  <c r="L28" i="1" s="1"/>
  <c r="M28" i="1" s="1"/>
  <c r="AA31" i="1"/>
  <c r="T25" i="1"/>
  <c r="U25" i="1" s="1"/>
  <c r="Q25" i="1" s="1"/>
  <c r="O25" i="1" s="1"/>
  <c r="R25" i="1" s="1"/>
  <c r="L25" i="1" s="1"/>
  <c r="M25" i="1" s="1"/>
  <c r="AA27" i="1"/>
  <c r="Q27" i="1"/>
  <c r="O27" i="1" s="1"/>
  <c r="R27" i="1" s="1"/>
  <c r="L27" i="1" s="1"/>
  <c r="M27" i="1" s="1"/>
  <c r="Q18" i="1"/>
  <c r="O18" i="1" s="1"/>
  <c r="R18" i="1" s="1"/>
  <c r="L18" i="1" s="1"/>
  <c r="M18" i="1" s="1"/>
  <c r="AA18" i="1"/>
  <c r="V19" i="1"/>
  <c r="Z19" i="1" s="1"/>
  <c r="AC19" i="1"/>
  <c r="AD19" i="1" s="1"/>
  <c r="T30" i="1"/>
  <c r="U30" i="1" s="1"/>
  <c r="Q30" i="1" s="1"/>
  <c r="O30" i="1" s="1"/>
  <c r="R30" i="1" s="1"/>
  <c r="L30" i="1" s="1"/>
  <c r="M30" i="1" s="1"/>
  <c r="T31" i="1"/>
  <c r="U31" i="1" s="1"/>
  <c r="T24" i="1"/>
  <c r="U24" i="1" s="1"/>
  <c r="AY31" i="1"/>
  <c r="AY18" i="1"/>
  <c r="AD28" i="1" l="1"/>
  <c r="V20" i="1"/>
  <c r="Z20" i="1" s="1"/>
  <c r="AC20" i="1"/>
  <c r="AD20" i="1" s="1"/>
  <c r="AB20" i="1"/>
  <c r="V24" i="1"/>
  <c r="Z24" i="1" s="1"/>
  <c r="AC24" i="1"/>
  <c r="AB24" i="1"/>
  <c r="AD27" i="1"/>
  <c r="Q24" i="1"/>
  <c r="O24" i="1" s="1"/>
  <c r="R24" i="1" s="1"/>
  <c r="L24" i="1" s="1"/>
  <c r="M24" i="1" s="1"/>
  <c r="V22" i="1"/>
  <c r="Z22" i="1" s="1"/>
  <c r="AC22" i="1"/>
  <c r="Q22" i="1"/>
  <c r="O22" i="1" s="1"/>
  <c r="R22" i="1" s="1"/>
  <c r="L22" i="1" s="1"/>
  <c r="M22" i="1" s="1"/>
  <c r="AB22" i="1"/>
  <c r="V31" i="1"/>
  <c r="Z31" i="1" s="1"/>
  <c r="AC31" i="1"/>
  <c r="AD31" i="1" s="1"/>
  <c r="AB31" i="1"/>
  <c r="V29" i="1"/>
  <c r="Z29" i="1" s="1"/>
  <c r="AC29" i="1"/>
  <c r="AB29" i="1"/>
  <c r="Q29" i="1"/>
  <c r="O29" i="1" s="1"/>
  <c r="R29" i="1" s="1"/>
  <c r="L29" i="1" s="1"/>
  <c r="M29" i="1" s="1"/>
  <c r="V21" i="1"/>
  <c r="Z21" i="1" s="1"/>
  <c r="AC21" i="1"/>
  <c r="AB21" i="1"/>
  <c r="Q21" i="1"/>
  <c r="O21" i="1" s="1"/>
  <c r="R21" i="1" s="1"/>
  <c r="L21" i="1" s="1"/>
  <c r="M21" i="1" s="1"/>
  <c r="V30" i="1"/>
  <c r="Z30" i="1" s="1"/>
  <c r="AC30" i="1"/>
  <c r="AD30" i="1" s="1"/>
  <c r="AB30" i="1"/>
  <c r="AC25" i="1"/>
  <c r="AD25" i="1" s="1"/>
  <c r="AB25" i="1"/>
  <c r="V25" i="1"/>
  <c r="Z25" i="1" s="1"/>
  <c r="Q31" i="1"/>
  <c r="O31" i="1" s="1"/>
  <c r="R31" i="1" s="1"/>
  <c r="L31" i="1" s="1"/>
  <c r="M31" i="1" s="1"/>
  <c r="V18" i="1"/>
  <c r="Z18" i="1" s="1"/>
  <c r="AC18" i="1"/>
  <c r="AB18" i="1"/>
  <c r="V26" i="1"/>
  <c r="Z26" i="1" s="1"/>
  <c r="AC26" i="1"/>
  <c r="AD26" i="1" s="1"/>
  <c r="AB26" i="1"/>
  <c r="AD23" i="1"/>
  <c r="Q20" i="1"/>
  <c r="O20" i="1" s="1"/>
  <c r="R20" i="1" s="1"/>
  <c r="L20" i="1" s="1"/>
  <c r="M20" i="1" s="1"/>
  <c r="AD17" i="1"/>
  <c r="AD21" i="1" l="1"/>
  <c r="AD24" i="1"/>
  <c r="AD22" i="1"/>
  <c r="AD29" i="1"/>
  <c r="AD18" i="1"/>
</calcChain>
</file>

<file path=xl/sharedStrings.xml><?xml version="1.0" encoding="utf-8"?>
<sst xmlns="http://schemas.openxmlformats.org/spreadsheetml/2006/main" count="693" uniqueCount="351">
  <si>
    <t>File opened</t>
  </si>
  <si>
    <t>2020-11-20 10:26:37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</si>
  <si>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</si>
  <si>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</si>
  <si>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</si>
  <si>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</si>
  <si>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</si>
  <si>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</si>
  <si>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</si>
  <si>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</si>
  <si>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</si>
  <si>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</si>
  <si>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</si>
  <si>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{"h2obspanconc2": "0", "h2oaspan2b": "0.070146", "ssb_ref": "37377.7", "co2aspan2b": "0.306383", "co2azero": "0.965182", "tazero": "0.0863571", "h2obspan2b": "0.0705964", "co2bspan2b": "0.308367", "tbzero": "0.134552", "oxygen": "21", "co2aspan2": "-0.0279682", "co2bzero": "0.964262", "h2obspan2": "0", "co2bspan2": "-0.0301809", "co2aspan2a": "0.308883", "flowbzero": "0.29097", "co2bspan2a": "0.310949", "h2oaspanconc2": "0", "h2obspanconc1": "12.28", "ssa_ref": "35809.5", "co2bspanconc2": "299.2", "co2bspan1": "1.00108", "h2oaspanconc1": "12.28", "flowazero": "0.29042", "h2obspan2a": "0.0708892", "co2aspanconc2": "299.2", "co2bspanconc1": "2500", "h2oaspan2a": "0.0696095", "h2oaspan1": "1.00771", "h2oaspan2": "0", "h2oazero": "1.13424", "co2aspan1": "1.00054", "h2obzero": "1.1444", "co2aspanconc1": "2500", "chamberpressurezero": "2.68126", "flowmeterzero": "1.00299", "h2obspan1": "0.99587"}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</si>
  <si>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</si>
  <si>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</si>
  <si>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</si>
  <si>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</si>
  <si>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</si>
  <si>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</si>
  <si>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</si>
  <si>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</si>
  <si>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</si>
  <si>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10:26:37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</si>
  <si>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</si>
  <si>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</si>
  <si>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</si>
  <si>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</si>
  <si>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</si>
  <si>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</si>
  <si>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</si>
  <si>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</si>
  <si>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</si>
  <si>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</si>
  <si>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</si>
  <si>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</si>
  <si>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</si>
  <si>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</si>
  <si>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</si>
  <si>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</si>
  <si>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</si>
  <si>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</si>
  <si>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</si>
  <si>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</si>
  <si>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</si>
  <si>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</si>
  <si>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</si>
  <si>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</si>
  <si>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</si>
  <si>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</si>
  <si>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</si>
  <si>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</si>
  <si>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</si>
  <si>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</si>
  <si>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</si>
  <si>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</si>
  <si>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</si>
  <si>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</si>
  <si>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</si>
  <si>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</si>
  <si>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</si>
  <si>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</si>
  <si>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</si>
  <si>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</si>
  <si>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</si>
  <si>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</si>
  <si>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</si>
  <si>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</si>
  <si>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</si>
  <si>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</si>
  <si>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</si>
  <si>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</si>
  <si>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</si>
  <si>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</si>
  <si>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</si>
  <si>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</si>
  <si>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</si>
  <si>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1.14622 67.3158 371.088 627.247 888.911 1107.13 1304.8 1496.68</t>
  </si>
  <si>
    <t>Fs_true</t>
  </si>
  <si>
    <t>0.156936 100.115 404.137 600.9 801.275 1001.24 1201.16 1401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</si>
  <si>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</si>
  <si>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</si>
  <si>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</si>
  <si>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</si>
  <si>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</si>
  <si>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</si>
  <si>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</si>
  <si>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</si>
  <si>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</si>
  <si>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</si>
  <si>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</si>
  <si>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</si>
  <si>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</si>
  <si>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</si>
  <si>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</si>
  <si>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</si>
  <si>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</si>
  <si>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</si>
  <si>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</si>
  <si>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</si>
  <si>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</si>
  <si>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</si>
  <si>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</si>
  <si>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</si>
  <si>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</si>
  <si>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</si>
  <si>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</si>
  <si>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</si>
  <si>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</si>
  <si>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</si>
  <si>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</si>
  <si>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</si>
  <si>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</si>
  <si>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</si>
  <si>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</si>
  <si>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</si>
  <si>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</si>
  <si>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</si>
  <si>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</si>
  <si>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</si>
  <si>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</si>
  <si>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</si>
  <si>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</si>
  <si>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</si>
  <si>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</si>
  <si>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</si>
  <si>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</si>
  <si>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</si>
  <si>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</si>
  <si>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</si>
  <si>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</si>
  <si>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</si>
  <si>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</si>
  <si>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</si>
  <si>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</si>
  <si>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</si>
  <si>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</si>
  <si>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</si>
  <si>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</si>
  <si>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</si>
  <si>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</si>
  <si>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</si>
  <si>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</si>
  <si>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</si>
  <si>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</si>
  <si>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</si>
  <si>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</si>
  <si>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</si>
  <si>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</si>
  <si>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</si>
  <si>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</si>
  <si>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</si>
  <si>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</si>
  <si>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</si>
  <si>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</si>
  <si>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</si>
  <si>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</si>
  <si>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</si>
  <si>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</si>
  <si>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</si>
  <si>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</si>
  <si>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</si>
  <si>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</si>
  <si>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</si>
  <si>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</si>
  <si>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</si>
  <si>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</si>
  <si>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</si>
  <si>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</si>
  <si>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</si>
  <si>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</si>
  <si>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</si>
  <si>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</si>
  <si>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</si>
  <si>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</si>
  <si>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</si>
  <si>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</si>
  <si>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</si>
  <si>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</si>
  <si>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</si>
  <si>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</si>
  <si>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</si>
  <si>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</si>
  <si>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</si>
  <si>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</si>
  <si>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</si>
  <si>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</si>
  <si>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</si>
  <si>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</si>
  <si>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</si>
  <si>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</si>
  <si>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</si>
  <si>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</si>
  <si>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</si>
  <si>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</si>
  <si>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</si>
  <si>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</si>
  <si>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</si>
  <si>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</si>
  <si>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</si>
  <si>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</si>
  <si>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</si>
  <si>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</si>
  <si>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</si>
  <si>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</si>
  <si>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</si>
  <si>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</si>
  <si>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</si>
  <si>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</si>
  <si>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</si>
  <si>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</si>
  <si>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</si>
  <si>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</si>
  <si>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</si>
  <si>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</si>
  <si>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</si>
  <si>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</si>
  <si>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</si>
  <si>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</si>
  <si>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</si>
  <si>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</si>
  <si>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</si>
  <si>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</si>
  <si>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</si>
  <si>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</si>
  <si>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</si>
  <si>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</si>
  <si>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</si>
  <si>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</si>
  <si>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</si>
  <si>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</si>
  <si>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</si>
  <si>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</si>
  <si>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</si>
  <si>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</si>
  <si>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</si>
  <si>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</si>
  <si>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</si>
  <si>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</si>
  <si>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</si>
  <si>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</si>
  <si>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</si>
  <si>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</si>
  <si>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</si>
  <si>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</si>
  <si>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</si>
  <si>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</si>
  <si>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</si>
  <si>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</si>
  <si>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</si>
  <si>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</si>
  <si>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</si>
  <si>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</si>
  <si>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</si>
  <si>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</si>
  <si>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</si>
  <si>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</si>
  <si>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</si>
  <si>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</si>
  <si>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</si>
  <si>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</si>
  <si>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</si>
  <si>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</si>
  <si>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</si>
  <si>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</si>
  <si>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</si>
  <si>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</si>
  <si>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</si>
  <si>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</si>
  <si>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</si>
  <si>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</si>
  <si>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</si>
  <si>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</si>
  <si>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</si>
  <si>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</si>
  <si>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</si>
  <si>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</si>
  <si>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</si>
  <si>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</si>
  <si>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</si>
  <si>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</si>
  <si>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</si>
  <si>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</si>
  <si>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20201120 10:36:06</t>
  </si>
  <si>
    <t>10:36:06</t>
  </si>
  <si>
    <t>1149</t>
  </si>
  <si>
    <t>_1</t>
  </si>
  <si>
    <t>RECT-4143-20200907-06_33_50</t>
  </si>
  <si>
    <t>RECT-5589-20201120-10_36_10</t>
  </si>
  <si>
    <t>DARK-5590-20201120-10_36_12</t>
  </si>
  <si>
    <t>0: Broadleaf</t>
  </si>
  <si>
    <t>10:23:59</t>
  </si>
  <si>
    <t>1/3</t>
  </si>
  <si>
    <t>20201120 10:38:06</t>
  </si>
  <si>
    <t>10:38:06</t>
  </si>
  <si>
    <t>RECT-5591-20201120-10_38_11</t>
  </si>
  <si>
    <t>DARK-5592-20201120-10_38_13</t>
  </si>
  <si>
    <t>0/3</t>
  </si>
  <si>
    <t>20201120 10:40:07</t>
  </si>
  <si>
    <t>10:40:07</t>
  </si>
  <si>
    <t>RECT-5593-20201120-10_40_11</t>
  </si>
  <si>
    <t>DARK-5594-20201120-10_40_13</t>
  </si>
  <si>
    <t>20201120 10:41:36</t>
  </si>
  <si>
    <t>10:41:36</t>
  </si>
  <si>
    <t>RECT-5595-20201120-10_41_41</t>
  </si>
  <si>
    <t>DARK-5596-20201120-10_41_43</t>
  </si>
  <si>
    <t>3/3</t>
  </si>
  <si>
    <t>20201120 10:42:59</t>
  </si>
  <si>
    <t>10:42:59</t>
  </si>
  <si>
    <t>RECT-5597-20201120-10_43_04</t>
  </si>
  <si>
    <t>DARK-5598-20201120-10_43_06</t>
  </si>
  <si>
    <t>20201120 10:44:52</t>
  </si>
  <si>
    <t>10:44:52</t>
  </si>
  <si>
    <t>RECT-5599-20201120-10_44_57</t>
  </si>
  <si>
    <t>DARK-5600-20201120-10_44_59</t>
  </si>
  <si>
    <t>20201120 10:46:26</t>
  </si>
  <si>
    <t>10:46:26</t>
  </si>
  <si>
    <t>RECT-5601-20201120-10_46_31</t>
  </si>
  <si>
    <t>DARK-5602-20201120-10_46_33</t>
  </si>
  <si>
    <t>20201120 10:48:27</t>
  </si>
  <si>
    <t>10:48:27</t>
  </si>
  <si>
    <t>RECT-5603-20201120-10_48_31</t>
  </si>
  <si>
    <t>DARK-5604-20201120-10_48_33</t>
  </si>
  <si>
    <t>20201120 10:50:19</t>
  </si>
  <si>
    <t>10:50:19</t>
  </si>
  <si>
    <t>RECT-5605-20201120-10_50_24</t>
  </si>
  <si>
    <t>DARK-5606-20201120-10_50_26</t>
  </si>
  <si>
    <t>20201120 10:52:08</t>
  </si>
  <si>
    <t>10:52:08</t>
  </si>
  <si>
    <t>RECT-5607-20201120-10_52_13</t>
  </si>
  <si>
    <t>DARK-5608-20201120-10_52_15</t>
  </si>
  <si>
    <t>20201120 10:54:09</t>
  </si>
  <si>
    <t>10:54:09</t>
  </si>
  <si>
    <t>RECT-5609-20201120-10_54_13</t>
  </si>
  <si>
    <t>DARK-5610-20201120-10_54_15</t>
  </si>
  <si>
    <t>20201120 10:56:09</t>
  </si>
  <si>
    <t>10:56:09</t>
  </si>
  <si>
    <t>RECT-5611-20201120-10_56_14</t>
  </si>
  <si>
    <t>DARK-5612-20201120-10_56_16</t>
  </si>
  <si>
    <t>20201120 10:57:59</t>
  </si>
  <si>
    <t>10:57:59</t>
  </si>
  <si>
    <t>RECT-5613-20201120-10_58_04</t>
  </si>
  <si>
    <t>DARK-5614-20201120-10_58_06</t>
  </si>
  <si>
    <t>20201120 11:00:00</t>
  </si>
  <si>
    <t>11:00:00</t>
  </si>
  <si>
    <t>RECT-5615-20201120-11_00_04</t>
  </si>
  <si>
    <t>DARK-5616-20201120-11_00_06</t>
  </si>
  <si>
    <t>20201120 11:02:00</t>
  </si>
  <si>
    <t>11:02:00</t>
  </si>
  <si>
    <t>RECT-5617-20201120-11_02_05</t>
  </si>
  <si>
    <t>DARK-5618-20201120-11_02_07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</si>
</sst>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1605897366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1605897358</v>
      </c>
      <c r="I17">
        <f t="shared" ref="I17:I31" si="0">BW17*AG17*(BS17-BT17)/(100*BL17*(1000-AG17*BS17))</f>
        <v>9.585566027657575E-4</v>
      </c>
      <c r="J17">
        <f t="shared" ref="J17:J31" si="1">BW17*AG17*(BR17-BQ17*(1000-AG17*BT17)/(1000-AG17*BS17))/(100*BL17)</f>
        <v>0.53498492685324284</v>
      </c>
      <c r="K17">
        <f t="shared" ref="K17:K31" si="2">BQ17 - IF(AG17&gt;1, J17*BL17*100/(AI17*CE17), 0)</f>
        <v>401.52745161290301</v>
      </c>
      <c r="L17">
        <f t="shared" ref="L17:L31" si="3">((R17-I17/2)*K17-J17)/(R17+I17/2)</f>
        <v>327.82908543205252</v>
      </c>
      <c r="M17">
        <f t="shared" ref="M17:M31" si="4">L17*(BX17+BY17)/1000</f>
        <v>33.628812777628326</v>
      </c>
      <c r="N17">
        <f t="shared" ref="N17:N31" si="5">(BQ17 - IF(AG17&gt;1, J17*BL17*100/(AI17*CE17), 0))*(BX17+BY17)/1000</f>
        <v>41.188814828839249</v>
      </c>
      <c r="O17">
        <f t="shared" ref="O17:O31" si="6">2/((1/Q17-1/P17)+SIGN(Q17)*SQRT((1/Q17-1/P17)*(1/Q17-1/P17) + 4*BM17/((BM17+1)*(BM17+1))*(2*1/Q17*1/P17-1/P17*1/P17)))</f>
        <v>1.9262852339045945E-2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2.9728553231030945</v>
      </c>
      <c r="Q17">
        <f t="shared" ref="Q17:Q31" si="8">I17*(1000-(1000*0.61365*EXP(17.502*U17/(240.97+U17))/(BX17+BY17)+BS17)/2)/(1000*0.61365*EXP(17.502*U17/(240.97+U17))/(BX17+BY17)-BS17)</f>
        <v>1.9193779058951994E-2</v>
      </c>
      <c r="R17">
        <f t="shared" ref="R17:R31" si="9">1/((BM17+1)/(O17/1.6)+1/(P17/1.37)) + BM17/((BM17+1)/(O17/1.6) + BM17/(P17/1.37))</f>
        <v>1.2002297131798373E-2</v>
      </c>
      <c r="S17">
        <f t="shared" ref="S17:S31" si="10">(BI17*BK17)</f>
        <v>231.28543332159774</v>
      </c>
      <c r="T17">
        <f t="shared" ref="T17:T31" si="11">(BZ17+(S17+2*0.95*0.0000000567*(((BZ17+$B$7)+273)^4-(BZ17+273)^4)-44100*I17)/(1.84*29.3*P17+8*0.95*0.0000000567*(BZ17+273)^3))</f>
        <v>39.495487430435951</v>
      </c>
      <c r="U17">
        <f t="shared" ref="U17:U31" si="12">($C$7*CA17+$D$7*CB17+$E$7*T17)</f>
        <v>38.9052193548387</v>
      </c>
      <c r="V17">
        <f t="shared" ref="V17:V31" si="13">0.61365*EXP(17.502*U17/(240.97+U17))</f>
        <v>6.9908893880704284</v>
      </c>
      <c r="W17">
        <f t="shared" ref="W17:W31" si="14">(X17/Y17*100)</f>
        <v>30.784646017739476</v>
      </c>
      <c r="X17">
        <f t="shared" ref="X17:X31" si="15">BS17*(BX17+BY17)/1000</f>
        <v>2.0947993507888665</v>
      </c>
      <c r="Y17">
        <f t="shared" ref="Y17:Y31" si="16">0.61365*EXP(17.502*BZ17/(240.97+BZ17))</f>
        <v>6.8046887710898165</v>
      </c>
      <c r="Z17">
        <f t="shared" ref="Z17:Z31" si="17">(V17-BS17*(BX17+BY17)/1000)</f>
        <v>4.8960900372815619</v>
      </c>
      <c r="AA17">
        <f t="shared" ref="AA17:AA31" si="18">(-I17*44100)</f>
        <v>-42.272346181969908</v>
      </c>
      <c r="AB17">
        <f t="shared" ref="AB17:AB31" si="19">2*29.3*P17*0.92*(BZ17-U17)</f>
        <v>-80.215390361036285</v>
      </c>
      <c r="AC17">
        <f t="shared" ref="AC17:AC31" si="20">2*0.95*0.0000000567*(((BZ17+$B$7)+273)^4-(U17+273)^4)</f>
        <v>-6.5285629589992071</v>
      </c>
      <c r="AD17">
        <f t="shared" ref="AD17:AD31" si="21">S17+AC17+AA17+AB17</f>
        <v>102.26913381959234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52208.720210844418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787.66420000000005</v>
      </c>
      <c r="AR17">
        <v>948.01</v>
      </c>
      <c r="AS17">
        <f t="shared" ref="AS17:AS31" si="27">1-AQ17/AR17</f>
        <v>0.16913935507009414</v>
      </c>
      <c r="AT17">
        <v>0.5</v>
      </c>
      <c r="AU17">
        <f t="shared" ref="AU17:AU31" si="28">BI17</f>
        <v>1180.1581836540086</v>
      </c>
      <c r="AV17">
        <f t="shared" ref="AV17:AV31" si="29">J17</f>
        <v>0.53498492685324284</v>
      </c>
      <c r="AW17">
        <f t="shared" ref="AW17:AW31" si="30">AS17*AT17*AU17</f>
        <v>99.805597031966357</v>
      </c>
      <c r="AX17">
        <f t="shared" ref="AX17:AX31" si="31">BC17/AR17</f>
        <v>0.33712724549319101</v>
      </c>
      <c r="AY17">
        <f t="shared" ref="AY17:AY31" si="32">(AV17-AO17)/AU17</f>
        <v>9.4286716991125814E-4</v>
      </c>
      <c r="AZ17">
        <f t="shared" ref="AZ17:AZ31" si="33">(AL17-AR17)/AR17</f>
        <v>2.44097636100885</v>
      </c>
      <c r="BA17" t="s">
        <v>289</v>
      </c>
      <c r="BB17">
        <v>628.41</v>
      </c>
      <c r="BC17">
        <f t="shared" ref="BC17:BC31" si="34">AR17-BB17</f>
        <v>319.60000000000002</v>
      </c>
      <c r="BD17">
        <f t="shared" ref="BD17:BD31" si="35">(AR17-AQ17)/(AR17-BB17)</f>
        <v>0.50170775969962433</v>
      </c>
      <c r="BE17">
        <f t="shared" ref="BE17:BE31" si="36">(AL17-AR17)/(AL17-BB17)</f>
        <v>0.87864842596073145</v>
      </c>
      <c r="BF17">
        <f t="shared" ref="BF17:BF31" si="37">(AR17-AQ17)/(AR17-AK17)</f>
        <v>0.68956125348585584</v>
      </c>
      <c r="BG17">
        <f t="shared" ref="BG17:BG31" si="38">(AL17-AR17)/(AL17-AK17)</f>
        <v>0.90868892014218627</v>
      </c>
      <c r="BH17">
        <f t="shared" ref="BH17:BH31" si="39">$B$11*CF17+$C$11*CG17+$F$11*CH17*(1-CK17)</f>
        <v>1399.9683870967699</v>
      </c>
      <c r="BI17">
        <f t="shared" ref="BI17:BI31" si="40">BH17*BJ17</f>
        <v>1180.1581836540086</v>
      </c>
      <c r="BJ17">
        <f t="shared" ref="BJ17:BJ31" si="41">($B$11*$D$9+$C$11*$D$9+$F$11*((CU17+CM17)/MAX(CU17+CM17+CV17, 0.1)*$I$9+CV17/MAX(CU17+CM17+CV17, 0.1)*$J$9))/($B$11+$C$11+$F$11)</f>
        <v>0.842989166420679</v>
      </c>
      <c r="BK17">
        <f t="shared" ref="BK17:BK31" si="42">($B$11*$K$9+$C$11*$K$9+$F$11*((CU17+CM17)/MAX(CU17+CM17+CV17, 0.1)*$P$9+CV17/MAX(CU17+CM17+CV17, 0.1)*$Q$9))/($B$11+$C$11+$F$11)</f>
        <v>0.19597833284135796</v>
      </c>
      <c r="BL17">
        <v>6</v>
      </c>
      <c r="BM17">
        <v>0.5</v>
      </c>
      <c r="BN17" t="s">
        <v>290</v>
      </c>
      <c r="BO17">
        <v>2</v>
      </c>
      <c r="BP17">
        <v>1605897358</v>
      </c>
      <c r="BQ17">
        <v>401.52745161290301</v>
      </c>
      <c r="BR17">
        <v>402.907225806452</v>
      </c>
      <c r="BS17">
        <v>20.421064516129</v>
      </c>
      <c r="BT17">
        <v>19.012625806451599</v>
      </c>
      <c r="BU17">
        <v>397.92648387096801</v>
      </c>
      <c r="BV17">
        <v>20.223045161290301</v>
      </c>
      <c r="BW17">
        <v>400.009677419355</v>
      </c>
      <c r="BX17">
        <v>102.48032258064499</v>
      </c>
      <c r="BY17">
        <v>9.9998299999999998E-2</v>
      </c>
      <c r="BZ17">
        <v>38.404725806451601</v>
      </c>
      <c r="CA17">
        <v>38.9052193548387</v>
      </c>
      <c r="CB17">
        <v>999.9</v>
      </c>
      <c r="CC17">
        <v>0</v>
      </c>
      <c r="CD17">
        <v>0</v>
      </c>
      <c r="CE17">
        <v>10000.919354838699</v>
      </c>
      <c r="CF17">
        <v>0</v>
      </c>
      <c r="CG17">
        <v>842.28690322580599</v>
      </c>
      <c r="CH17">
        <v>1399.9683870967699</v>
      </c>
      <c r="CI17">
        <v>0.90000316129032198</v>
      </c>
      <c r="CJ17">
        <v>9.9996941935483905E-2</v>
      </c>
      <c r="CK17">
        <v>0</v>
      </c>
      <c r="CL17">
        <v>787.75303225806397</v>
      </c>
      <c r="CM17">
        <v>4.9997499999999997</v>
      </c>
      <c r="CN17">
        <v>10995.2387096774</v>
      </c>
      <c r="CO17">
        <v>12177.7903225806</v>
      </c>
      <c r="CP17">
        <v>47.316032258064503</v>
      </c>
      <c r="CQ17">
        <v>49.162999999999997</v>
      </c>
      <c r="CR17">
        <v>48.054000000000002</v>
      </c>
      <c r="CS17">
        <v>48.78</v>
      </c>
      <c r="CT17">
        <v>49.314032258064501</v>
      </c>
      <c r="CU17">
        <v>1255.4774193548401</v>
      </c>
      <c r="CV17">
        <v>139.49129032258099</v>
      </c>
      <c r="CW17">
        <v>0</v>
      </c>
      <c r="CX17">
        <v>969.79999995231606</v>
      </c>
      <c r="CY17">
        <v>0</v>
      </c>
      <c r="CZ17">
        <v>787.66420000000005</v>
      </c>
      <c r="DA17">
        <v>-3.7858461831957202</v>
      </c>
      <c r="DB17">
        <v>-34.9384615945416</v>
      </c>
      <c r="DC17">
        <v>10994.772000000001</v>
      </c>
      <c r="DD17">
        <v>15</v>
      </c>
      <c r="DE17">
        <v>1605896639.5999999</v>
      </c>
      <c r="DF17" t="s">
        <v>291</v>
      </c>
      <c r="DG17">
        <v>1605896639.5999999</v>
      </c>
      <c r="DH17">
        <v>1605896632.0999999</v>
      </c>
      <c r="DI17">
        <v>2</v>
      </c>
      <c r="DJ17">
        <v>0.83899999999999997</v>
      </c>
      <c r="DK17">
        <v>0.14199999999999999</v>
      </c>
      <c r="DL17">
        <v>3.601</v>
      </c>
      <c r="DM17">
        <v>0.19800000000000001</v>
      </c>
      <c r="DN17">
        <v>1456</v>
      </c>
      <c r="DO17">
        <v>22</v>
      </c>
      <c r="DP17">
        <v>0.01</v>
      </c>
      <c r="DQ17">
        <v>0.03</v>
      </c>
      <c r="DR17">
        <v>0.52666186597866904</v>
      </c>
      <c r="DS17">
        <v>2.2255369707087098</v>
      </c>
      <c r="DT17">
        <v>0.16378288042529701</v>
      </c>
      <c r="DU17">
        <v>0</v>
      </c>
      <c r="DV17">
        <v>-1.3797534516129</v>
      </c>
      <c r="DW17">
        <v>-3.3741344999999998</v>
      </c>
      <c r="DX17">
        <v>0.256158865140723</v>
      </c>
      <c r="DY17">
        <v>0</v>
      </c>
      <c r="DZ17">
        <v>1.4084399999999999</v>
      </c>
      <c r="EA17">
        <v>0.18122854838709301</v>
      </c>
      <c r="EB17">
        <v>1.3531179525630399E-2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3.601</v>
      </c>
      <c r="EJ17">
        <v>0.19800000000000001</v>
      </c>
      <c r="EK17">
        <v>3.6009523809527799</v>
      </c>
      <c r="EL17">
        <v>0</v>
      </c>
      <c r="EM17">
        <v>0</v>
      </c>
      <c r="EN17">
        <v>0</v>
      </c>
      <c r="EO17">
        <v>0.19802999999998899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12.1</v>
      </c>
      <c r="EX17">
        <v>12.2</v>
      </c>
      <c r="EY17">
        <v>2</v>
      </c>
      <c r="EZ17">
        <v>388.56799999999998</v>
      </c>
      <c r="FA17">
        <v>662.63900000000001</v>
      </c>
      <c r="FB17">
        <v>37.097099999999998</v>
      </c>
      <c r="FC17">
        <v>34.304200000000002</v>
      </c>
      <c r="FD17">
        <v>30.000399999999999</v>
      </c>
      <c r="FE17">
        <v>34.0349</v>
      </c>
      <c r="FF17">
        <v>33.960999999999999</v>
      </c>
      <c r="FG17">
        <v>22.2864</v>
      </c>
      <c r="FH17">
        <v>0</v>
      </c>
      <c r="FI17">
        <v>100</v>
      </c>
      <c r="FJ17">
        <v>-999.9</v>
      </c>
      <c r="FK17">
        <v>402.57</v>
      </c>
      <c r="FL17">
        <v>29.6706</v>
      </c>
      <c r="FM17">
        <v>101.233</v>
      </c>
      <c r="FN17">
        <v>100.571</v>
      </c>
    </row>
    <row r="18" spans="1:170" x14ac:dyDescent="0.25">
      <c r="A18">
        <v>2</v>
      </c>
      <c r="B18">
        <v>1605897486.5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1605897478.5</v>
      </c>
      <c r="I18">
        <f t="shared" si="0"/>
        <v>1.5028756997187047E-3</v>
      </c>
      <c r="J18">
        <f t="shared" si="1"/>
        <v>-2.8269799343203479</v>
      </c>
      <c r="K18">
        <f t="shared" si="2"/>
        <v>49.6672516129032</v>
      </c>
      <c r="L18">
        <f t="shared" si="3"/>
        <v>191.68022950668629</v>
      </c>
      <c r="M18">
        <f t="shared" si="4"/>
        <v>19.661925781398899</v>
      </c>
      <c r="N18">
        <f t="shared" si="5"/>
        <v>5.0947028678557738</v>
      </c>
      <c r="O18">
        <f t="shared" si="6"/>
        <v>2.9949917715571799E-2</v>
      </c>
      <c r="P18">
        <f t="shared" si="7"/>
        <v>2.9724147938258363</v>
      </c>
      <c r="Q18">
        <f t="shared" si="8"/>
        <v>2.9783272645786833E-2</v>
      </c>
      <c r="R18">
        <f t="shared" si="9"/>
        <v>1.8629440360145352E-2</v>
      </c>
      <c r="S18">
        <f t="shared" si="10"/>
        <v>231.29200760870873</v>
      </c>
      <c r="T18">
        <f t="shared" si="11"/>
        <v>39.56915173017763</v>
      </c>
      <c r="U18">
        <f t="shared" si="12"/>
        <v>39.1945451612903</v>
      </c>
      <c r="V18">
        <f t="shared" si="13"/>
        <v>7.1005312054984531</v>
      </c>
      <c r="W18">
        <f t="shared" si="14"/>
        <v>31.353163772530269</v>
      </c>
      <c r="X18">
        <f t="shared" si="15"/>
        <v>2.158066562878731</v>
      </c>
      <c r="Y18">
        <f t="shared" si="16"/>
        <v>6.8830902633484703</v>
      </c>
      <c r="Z18">
        <f t="shared" si="17"/>
        <v>4.9424646426197221</v>
      </c>
      <c r="AA18">
        <f t="shared" si="18"/>
        <v>-66.276818357594877</v>
      </c>
      <c r="AB18">
        <f t="shared" si="19"/>
        <v>-92.567993015436556</v>
      </c>
      <c r="AC18">
        <f t="shared" si="20"/>
        <v>-7.5532355599868142</v>
      </c>
      <c r="AD18">
        <f t="shared" si="21"/>
        <v>64.893960675690508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52160.626554630384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784.31665384615405</v>
      </c>
      <c r="AR18">
        <v>911.14</v>
      </c>
      <c r="AS18">
        <f t="shared" si="27"/>
        <v>0.13919194213166575</v>
      </c>
      <c r="AT18">
        <v>0.5</v>
      </c>
      <c r="AU18">
        <f t="shared" si="28"/>
        <v>1180.1899362311972</v>
      </c>
      <c r="AV18">
        <f t="shared" si="29"/>
        <v>-2.8269799343203479</v>
      </c>
      <c r="AW18">
        <f t="shared" si="30"/>
        <v>82.136464654133547</v>
      </c>
      <c r="AX18">
        <f t="shared" si="31"/>
        <v>0.31145597822508064</v>
      </c>
      <c r="AY18">
        <f t="shared" si="32"/>
        <v>-1.9058224320119134E-3</v>
      </c>
      <c r="AZ18">
        <f t="shared" si="33"/>
        <v>2.5802181882037889</v>
      </c>
      <c r="BA18" t="s">
        <v>296</v>
      </c>
      <c r="BB18">
        <v>627.36</v>
      </c>
      <c r="BC18">
        <f t="shared" si="34"/>
        <v>283.77999999999997</v>
      </c>
      <c r="BD18">
        <f t="shared" si="35"/>
        <v>0.44690727378196471</v>
      </c>
      <c r="BE18">
        <f t="shared" si="36"/>
        <v>0.89229216007773127</v>
      </c>
      <c r="BF18">
        <f t="shared" si="37"/>
        <v>0.64817209331582404</v>
      </c>
      <c r="BG18">
        <f t="shared" si="38"/>
        <v>0.92316703034872394</v>
      </c>
      <c r="BH18">
        <f t="shared" si="39"/>
        <v>1400.0058064516099</v>
      </c>
      <c r="BI18">
        <f t="shared" si="40"/>
        <v>1180.1899362311972</v>
      </c>
      <c r="BJ18">
        <f t="shared" si="41"/>
        <v>0.84298931532466437</v>
      </c>
      <c r="BK18">
        <f t="shared" si="42"/>
        <v>0.19597863064932883</v>
      </c>
      <c r="BL18">
        <v>6</v>
      </c>
      <c r="BM18">
        <v>0.5</v>
      </c>
      <c r="BN18" t="s">
        <v>290</v>
      </c>
      <c r="BO18">
        <v>2</v>
      </c>
      <c r="BP18">
        <v>1605897478.5</v>
      </c>
      <c r="BQ18">
        <v>49.6672516129032</v>
      </c>
      <c r="BR18">
        <v>45.538793548387098</v>
      </c>
      <c r="BS18">
        <v>21.038564516129</v>
      </c>
      <c r="BT18">
        <v>18.8317032258065</v>
      </c>
      <c r="BU18">
        <v>46.066299999999998</v>
      </c>
      <c r="BV18">
        <v>20.8405387096774</v>
      </c>
      <c r="BW18">
        <v>400.00448387096799</v>
      </c>
      <c r="BX18">
        <v>102.476709677419</v>
      </c>
      <c r="BY18">
        <v>9.9992322580645193E-2</v>
      </c>
      <c r="BZ18">
        <v>38.616893548387097</v>
      </c>
      <c r="CA18">
        <v>39.1945451612903</v>
      </c>
      <c r="CB18">
        <v>999.9</v>
      </c>
      <c r="CC18">
        <v>0</v>
      </c>
      <c r="CD18">
        <v>0</v>
      </c>
      <c r="CE18">
        <v>9998.7793548387108</v>
      </c>
      <c r="CF18">
        <v>0</v>
      </c>
      <c r="CG18">
        <v>850.37525806451595</v>
      </c>
      <c r="CH18">
        <v>1400.0058064516099</v>
      </c>
      <c r="CI18">
        <v>0.89999948387096795</v>
      </c>
      <c r="CJ18">
        <v>0.100000548387097</v>
      </c>
      <c r="CK18">
        <v>0</v>
      </c>
      <c r="CL18">
        <v>784.28529032258098</v>
      </c>
      <c r="CM18">
        <v>4.9997499999999997</v>
      </c>
      <c r="CN18">
        <v>10963.9806451613</v>
      </c>
      <c r="CO18">
        <v>12178.106451612901</v>
      </c>
      <c r="CP18">
        <v>47.568096774193499</v>
      </c>
      <c r="CQ18">
        <v>49.420999999999999</v>
      </c>
      <c r="CR18">
        <v>48.249935483870999</v>
      </c>
      <c r="CS18">
        <v>49.013935483871002</v>
      </c>
      <c r="CT18">
        <v>49.562064516128999</v>
      </c>
      <c r="CU18">
        <v>1255.5038709677401</v>
      </c>
      <c r="CV18">
        <v>139.50193548387099</v>
      </c>
      <c r="CW18">
        <v>0</v>
      </c>
      <c r="CX18">
        <v>119.90000009536701</v>
      </c>
      <c r="CY18">
        <v>0</v>
      </c>
      <c r="CZ18">
        <v>784.31665384615405</v>
      </c>
      <c r="DA18">
        <v>2.54198291188857</v>
      </c>
      <c r="DB18">
        <v>45.343589662243403</v>
      </c>
      <c r="DC18">
        <v>10964.496153846199</v>
      </c>
      <c r="DD18">
        <v>15</v>
      </c>
      <c r="DE18">
        <v>1605896639.5999999</v>
      </c>
      <c r="DF18" t="s">
        <v>291</v>
      </c>
      <c r="DG18">
        <v>1605896639.5999999</v>
      </c>
      <c r="DH18">
        <v>1605896632.0999999</v>
      </c>
      <c r="DI18">
        <v>2</v>
      </c>
      <c r="DJ18">
        <v>0.83899999999999997</v>
      </c>
      <c r="DK18">
        <v>0.14199999999999999</v>
      </c>
      <c r="DL18">
        <v>3.601</v>
      </c>
      <c r="DM18">
        <v>0.19800000000000001</v>
      </c>
      <c r="DN18">
        <v>1456</v>
      </c>
      <c r="DO18">
        <v>22</v>
      </c>
      <c r="DP18">
        <v>0.01</v>
      </c>
      <c r="DQ18">
        <v>0.03</v>
      </c>
      <c r="DR18">
        <v>-2.8189347392398401</v>
      </c>
      <c r="DS18">
        <v>-0.81921329717218305</v>
      </c>
      <c r="DT18">
        <v>6.5697877437027596E-2</v>
      </c>
      <c r="DU18">
        <v>0</v>
      </c>
      <c r="DV18">
        <v>4.11897290322581</v>
      </c>
      <c r="DW18">
        <v>1.1175280645161201</v>
      </c>
      <c r="DX18">
        <v>9.4670283384425402E-2</v>
      </c>
      <c r="DY18">
        <v>0</v>
      </c>
      <c r="DZ18">
        <v>2.2001354838709699</v>
      </c>
      <c r="EA18">
        <v>0.79942258064515503</v>
      </c>
      <c r="EB18">
        <v>5.9592583909610197E-2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3.601</v>
      </c>
      <c r="EJ18">
        <v>0.19800000000000001</v>
      </c>
      <c r="EK18">
        <v>3.6009523809527799</v>
      </c>
      <c r="EL18">
        <v>0</v>
      </c>
      <c r="EM18">
        <v>0</v>
      </c>
      <c r="EN18">
        <v>0</v>
      </c>
      <c r="EO18">
        <v>0.19802999999998899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14.1</v>
      </c>
      <c r="EX18">
        <v>14.2</v>
      </c>
      <c r="EY18">
        <v>2</v>
      </c>
      <c r="EZ18">
        <v>389.31400000000002</v>
      </c>
      <c r="FA18">
        <v>659.61500000000001</v>
      </c>
      <c r="FB18">
        <v>37.238199999999999</v>
      </c>
      <c r="FC18">
        <v>34.441600000000001</v>
      </c>
      <c r="FD18">
        <v>30.001000000000001</v>
      </c>
      <c r="FE18">
        <v>34.158999999999999</v>
      </c>
      <c r="FF18">
        <v>34.085700000000003</v>
      </c>
      <c r="FG18">
        <v>6.4535999999999998</v>
      </c>
      <c r="FH18">
        <v>0</v>
      </c>
      <c r="FI18">
        <v>100</v>
      </c>
      <c r="FJ18">
        <v>-999.9</v>
      </c>
      <c r="FK18">
        <v>45.5259</v>
      </c>
      <c r="FL18">
        <v>20.392099999999999</v>
      </c>
      <c r="FM18">
        <v>101.206</v>
      </c>
      <c r="FN18">
        <v>100.538</v>
      </c>
    </row>
    <row r="19" spans="1:170" x14ac:dyDescent="0.25">
      <c r="A19">
        <v>3</v>
      </c>
      <c r="B19">
        <v>1605897607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1605897599</v>
      </c>
      <c r="I19">
        <f t="shared" si="0"/>
        <v>2.3775862722028858E-3</v>
      </c>
      <c r="J19">
        <f t="shared" si="1"/>
        <v>-2.3048933076696669</v>
      </c>
      <c r="K19">
        <f t="shared" si="2"/>
        <v>79.9264193548387</v>
      </c>
      <c r="L19">
        <f t="shared" si="3"/>
        <v>148.49003724633891</v>
      </c>
      <c r="M19">
        <f t="shared" si="4"/>
        <v>15.229530847281948</v>
      </c>
      <c r="N19">
        <f t="shared" si="5"/>
        <v>8.1974649050559165</v>
      </c>
      <c r="O19">
        <f t="shared" si="6"/>
        <v>4.7813188232846346E-2</v>
      </c>
      <c r="P19">
        <f t="shared" si="7"/>
        <v>2.9723397595336549</v>
      </c>
      <c r="Q19">
        <f t="shared" si="8"/>
        <v>4.7389979258395838E-2</v>
      </c>
      <c r="R19">
        <f t="shared" si="9"/>
        <v>2.9656448338348948E-2</v>
      </c>
      <c r="S19">
        <f t="shared" si="10"/>
        <v>231.29087327561783</v>
      </c>
      <c r="T19">
        <f t="shared" si="11"/>
        <v>39.578593087358115</v>
      </c>
      <c r="U19">
        <f t="shared" si="12"/>
        <v>39.4077129032258</v>
      </c>
      <c r="V19">
        <f t="shared" si="13"/>
        <v>7.1822635464036724</v>
      </c>
      <c r="W19">
        <f t="shared" si="14"/>
        <v>32.624264970666736</v>
      </c>
      <c r="X19">
        <f t="shared" si="15"/>
        <v>2.2738379722606137</v>
      </c>
      <c r="Y19">
        <f t="shared" si="16"/>
        <v>6.9697753322720866</v>
      </c>
      <c r="Z19">
        <f t="shared" si="17"/>
        <v>4.9084255741430587</v>
      </c>
      <c r="AA19">
        <f t="shared" si="18"/>
        <v>-104.85155460414727</v>
      </c>
      <c r="AB19">
        <f t="shared" si="19"/>
        <v>-89.52255618571462</v>
      </c>
      <c r="AC19">
        <f t="shared" si="20"/>
        <v>-7.3205778498549581</v>
      </c>
      <c r="AD19">
        <f t="shared" si="21"/>
        <v>29.596184635900968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52119.381811997038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782.05169230769195</v>
      </c>
      <c r="AR19">
        <v>893.98</v>
      </c>
      <c r="AS19">
        <f t="shared" si="27"/>
        <v>0.12520225026545118</v>
      </c>
      <c r="AT19">
        <v>0.5</v>
      </c>
      <c r="AU19">
        <f t="shared" si="28"/>
        <v>1180.1839739765815</v>
      </c>
      <c r="AV19">
        <f t="shared" si="29"/>
        <v>-2.3048933076696669</v>
      </c>
      <c r="AW19">
        <f t="shared" si="30"/>
        <v>73.88084463454534</v>
      </c>
      <c r="AX19">
        <f t="shared" si="31"/>
        <v>0.30300454148862388</v>
      </c>
      <c r="AY19">
        <f t="shared" si="32"/>
        <v>-1.4634547375134209E-3</v>
      </c>
      <c r="AZ19">
        <f t="shared" si="33"/>
        <v>2.6489406921855072</v>
      </c>
      <c r="BA19" t="s">
        <v>301</v>
      </c>
      <c r="BB19">
        <v>623.1</v>
      </c>
      <c r="BC19">
        <f t="shared" si="34"/>
        <v>270.88</v>
      </c>
      <c r="BD19">
        <f t="shared" si="35"/>
        <v>0.41320255350084195</v>
      </c>
      <c r="BE19">
        <f t="shared" si="36"/>
        <v>0.89735428082062008</v>
      </c>
      <c r="BF19">
        <f t="shared" si="37"/>
        <v>0.627038534134298</v>
      </c>
      <c r="BG19">
        <f t="shared" si="38"/>
        <v>0.92990541850017994</v>
      </c>
      <c r="BH19">
        <f t="shared" si="39"/>
        <v>1399.99870967742</v>
      </c>
      <c r="BI19">
        <f t="shared" si="40"/>
        <v>1180.1839739765815</v>
      </c>
      <c r="BJ19">
        <f t="shared" si="41"/>
        <v>0.84298932978910601</v>
      </c>
      <c r="BK19">
        <f t="shared" si="42"/>
        <v>0.19597865957821198</v>
      </c>
      <c r="BL19">
        <v>6</v>
      </c>
      <c r="BM19">
        <v>0.5</v>
      </c>
      <c r="BN19" t="s">
        <v>290</v>
      </c>
      <c r="BO19">
        <v>2</v>
      </c>
      <c r="BP19">
        <v>1605897599</v>
      </c>
      <c r="BQ19">
        <v>79.9264193548387</v>
      </c>
      <c r="BR19">
        <v>76.754035483870993</v>
      </c>
      <c r="BS19">
        <v>22.170235483871</v>
      </c>
      <c r="BT19">
        <v>18.682822580645201</v>
      </c>
      <c r="BU19">
        <v>76.325487096774197</v>
      </c>
      <c r="BV19">
        <v>21.972200000000001</v>
      </c>
      <c r="BW19">
        <v>399.98841935483898</v>
      </c>
      <c r="BX19">
        <v>102.462709677419</v>
      </c>
      <c r="BY19">
        <v>9.9934454838709705E-2</v>
      </c>
      <c r="BZ19">
        <v>38.849051612903203</v>
      </c>
      <c r="CA19">
        <v>39.4077129032258</v>
      </c>
      <c r="CB19">
        <v>999.9</v>
      </c>
      <c r="CC19">
        <v>0</v>
      </c>
      <c r="CD19">
        <v>0</v>
      </c>
      <c r="CE19">
        <v>9999.7209677419305</v>
      </c>
      <c r="CF19">
        <v>0</v>
      </c>
      <c r="CG19">
        <v>853.64032258064503</v>
      </c>
      <c r="CH19">
        <v>1399.99870967742</v>
      </c>
      <c r="CI19">
        <v>0.89999854838709703</v>
      </c>
      <c r="CJ19">
        <v>0.100001467741935</v>
      </c>
      <c r="CK19">
        <v>0</v>
      </c>
      <c r="CL19">
        <v>782.01925806451595</v>
      </c>
      <c r="CM19">
        <v>4.9997499999999997</v>
      </c>
      <c r="CN19">
        <v>10949.264516129</v>
      </c>
      <c r="CO19">
        <v>12178.035483871001</v>
      </c>
      <c r="CP19">
        <v>47.808</v>
      </c>
      <c r="CQ19">
        <v>49.652999999999999</v>
      </c>
      <c r="CR19">
        <v>48.467483870967698</v>
      </c>
      <c r="CS19">
        <v>49.26</v>
      </c>
      <c r="CT19">
        <v>49.811999999999998</v>
      </c>
      <c r="CU19">
        <v>1255.4970967741899</v>
      </c>
      <c r="CV19">
        <v>139.50193548387099</v>
      </c>
      <c r="CW19">
        <v>0</v>
      </c>
      <c r="CX19">
        <v>120.09999990463299</v>
      </c>
      <c r="CY19">
        <v>0</v>
      </c>
      <c r="CZ19">
        <v>782.05169230769195</v>
      </c>
      <c r="DA19">
        <v>3.8103931452550199</v>
      </c>
      <c r="DB19">
        <v>54.348717940498297</v>
      </c>
      <c r="DC19">
        <v>10949.7961538462</v>
      </c>
      <c r="DD19">
        <v>15</v>
      </c>
      <c r="DE19">
        <v>1605896639.5999999</v>
      </c>
      <c r="DF19" t="s">
        <v>291</v>
      </c>
      <c r="DG19">
        <v>1605896639.5999999</v>
      </c>
      <c r="DH19">
        <v>1605896632.0999999</v>
      </c>
      <c r="DI19">
        <v>2</v>
      </c>
      <c r="DJ19">
        <v>0.83899999999999997</v>
      </c>
      <c r="DK19">
        <v>0.14199999999999999</v>
      </c>
      <c r="DL19">
        <v>3.601</v>
      </c>
      <c r="DM19">
        <v>0.19800000000000001</v>
      </c>
      <c r="DN19">
        <v>1456</v>
      </c>
      <c r="DO19">
        <v>22</v>
      </c>
      <c r="DP19">
        <v>0.01</v>
      </c>
      <c r="DQ19">
        <v>0.03</v>
      </c>
      <c r="DR19">
        <v>-2.3048171833442499</v>
      </c>
      <c r="DS19">
        <v>-0.26938139439192499</v>
      </c>
      <c r="DT19">
        <v>2.29383714866713E-2</v>
      </c>
      <c r="DU19">
        <v>1</v>
      </c>
      <c r="DV19">
        <v>3.17239903225807</v>
      </c>
      <c r="DW19">
        <v>0.323474516129029</v>
      </c>
      <c r="DX19">
        <v>3.1016843015954702E-2</v>
      </c>
      <c r="DY19">
        <v>0</v>
      </c>
      <c r="DZ19">
        <v>3.4874106451612898</v>
      </c>
      <c r="EA19">
        <v>0.551555322580639</v>
      </c>
      <c r="EB19">
        <v>4.1124013778584198E-2</v>
      </c>
      <c r="EC19">
        <v>0</v>
      </c>
      <c r="ED19">
        <v>1</v>
      </c>
      <c r="EE19">
        <v>3</v>
      </c>
      <c r="EF19" t="s">
        <v>292</v>
      </c>
      <c r="EG19">
        <v>100</v>
      </c>
      <c r="EH19">
        <v>100</v>
      </c>
      <c r="EI19">
        <v>3.601</v>
      </c>
      <c r="EJ19">
        <v>0.19800000000000001</v>
      </c>
      <c r="EK19">
        <v>3.6009523809527799</v>
      </c>
      <c r="EL19">
        <v>0</v>
      </c>
      <c r="EM19">
        <v>0</v>
      </c>
      <c r="EN19">
        <v>0</v>
      </c>
      <c r="EO19">
        <v>0.19802999999998899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16.100000000000001</v>
      </c>
      <c r="EX19">
        <v>16.2</v>
      </c>
      <c r="EY19">
        <v>2</v>
      </c>
      <c r="EZ19">
        <v>390.33600000000001</v>
      </c>
      <c r="FA19">
        <v>657.08600000000001</v>
      </c>
      <c r="FB19">
        <v>37.420400000000001</v>
      </c>
      <c r="FC19">
        <v>34.668100000000003</v>
      </c>
      <c r="FD19">
        <v>30.000499999999999</v>
      </c>
      <c r="FE19">
        <v>34.356000000000002</v>
      </c>
      <c r="FF19">
        <v>34.2684</v>
      </c>
      <c r="FG19">
        <v>7.83406</v>
      </c>
      <c r="FH19">
        <v>0</v>
      </c>
      <c r="FI19">
        <v>100</v>
      </c>
      <c r="FJ19">
        <v>-999.9</v>
      </c>
      <c r="FK19">
        <v>76.802899999999994</v>
      </c>
      <c r="FL19">
        <v>20.9481</v>
      </c>
      <c r="FM19">
        <v>101.169</v>
      </c>
      <c r="FN19">
        <v>100.498</v>
      </c>
    </row>
    <row r="20" spans="1:170" x14ac:dyDescent="0.25">
      <c r="A20">
        <v>4</v>
      </c>
      <c r="B20">
        <v>1605897696.5</v>
      </c>
      <c r="C20">
        <v>330.5</v>
      </c>
      <c r="D20" t="s">
        <v>302</v>
      </c>
      <c r="E20" t="s">
        <v>303</v>
      </c>
      <c r="F20" t="s">
        <v>285</v>
      </c>
      <c r="G20" t="s">
        <v>286</v>
      </c>
      <c r="H20">
        <v>1605897688.5</v>
      </c>
      <c r="I20">
        <f t="shared" si="0"/>
        <v>2.6705333644186716E-3</v>
      </c>
      <c r="J20">
        <f t="shared" si="1"/>
        <v>-1.7856313296715116</v>
      </c>
      <c r="K20">
        <f t="shared" si="2"/>
        <v>99.817435483870995</v>
      </c>
      <c r="L20">
        <f t="shared" si="3"/>
        <v>143.31272634491791</v>
      </c>
      <c r="M20">
        <f t="shared" si="4"/>
        <v>14.697673733933168</v>
      </c>
      <c r="N20">
        <f t="shared" si="5"/>
        <v>10.236942224997902</v>
      </c>
      <c r="O20">
        <f t="shared" si="6"/>
        <v>5.4209161263551423E-2</v>
      </c>
      <c r="P20">
        <f t="shared" si="7"/>
        <v>2.9728077372444375</v>
      </c>
      <c r="Q20">
        <f t="shared" si="8"/>
        <v>5.3665932499671963E-2</v>
      </c>
      <c r="R20">
        <f t="shared" si="9"/>
        <v>3.3589560989688294E-2</v>
      </c>
      <c r="S20">
        <f t="shared" si="10"/>
        <v>231.29196170562139</v>
      </c>
      <c r="T20">
        <f t="shared" si="11"/>
        <v>39.566449390161218</v>
      </c>
      <c r="U20">
        <f t="shared" si="12"/>
        <v>39.377116129032203</v>
      </c>
      <c r="V20">
        <f t="shared" si="13"/>
        <v>7.170482289731047</v>
      </c>
      <c r="W20">
        <f t="shared" si="14"/>
        <v>32.927965414836223</v>
      </c>
      <c r="X20">
        <f t="shared" si="15"/>
        <v>2.3027445893931584</v>
      </c>
      <c r="Y20">
        <f t="shared" si="16"/>
        <v>6.9932793003834357</v>
      </c>
      <c r="Z20">
        <f t="shared" si="17"/>
        <v>4.867737700337889</v>
      </c>
      <c r="AA20">
        <f t="shared" si="18"/>
        <v>-117.77052137086342</v>
      </c>
      <c r="AB20">
        <f t="shared" si="19"/>
        <v>-74.613444995472776</v>
      </c>
      <c r="AC20">
        <f t="shared" si="20"/>
        <v>-6.101380650575785</v>
      </c>
      <c r="AD20">
        <f t="shared" si="21"/>
        <v>32.806614688709416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52122.045347729632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779.38415999999995</v>
      </c>
      <c r="AR20">
        <v>887.36</v>
      </c>
      <c r="AS20">
        <f t="shared" si="27"/>
        <v>0.12168211323476386</v>
      </c>
      <c r="AT20">
        <v>0.5</v>
      </c>
      <c r="AU20">
        <f t="shared" si="28"/>
        <v>1180.1906426827945</v>
      </c>
      <c r="AV20">
        <f t="shared" si="29"/>
        <v>-1.7856313296715116</v>
      </c>
      <c r="AW20">
        <f t="shared" si="30"/>
        <v>71.804045710768264</v>
      </c>
      <c r="AX20">
        <f t="shared" si="31"/>
        <v>0.29295888928957808</v>
      </c>
      <c r="AY20">
        <f t="shared" si="32"/>
        <v>-1.0234650285902472E-3</v>
      </c>
      <c r="AZ20">
        <f t="shared" si="33"/>
        <v>2.6761630003606198</v>
      </c>
      <c r="BA20" t="s">
        <v>305</v>
      </c>
      <c r="BB20">
        <v>627.4</v>
      </c>
      <c r="BC20">
        <f t="shared" si="34"/>
        <v>259.96000000000004</v>
      </c>
      <c r="BD20">
        <f t="shared" si="35"/>
        <v>0.41535559316817988</v>
      </c>
      <c r="BE20">
        <f t="shared" si="36"/>
        <v>0.90133147099458</v>
      </c>
      <c r="BF20">
        <f t="shared" si="37"/>
        <v>0.62819354838709662</v>
      </c>
      <c r="BG20">
        <f t="shared" si="38"/>
        <v>0.93250495984998405</v>
      </c>
      <c r="BH20">
        <f t="shared" si="39"/>
        <v>1400.00677419355</v>
      </c>
      <c r="BI20">
        <f t="shared" si="40"/>
        <v>1180.1906426827945</v>
      </c>
      <c r="BJ20">
        <f t="shared" si="41"/>
        <v>0.84298923722181507</v>
      </c>
      <c r="BK20">
        <f t="shared" si="42"/>
        <v>0.19597847444363006</v>
      </c>
      <c r="BL20">
        <v>6</v>
      </c>
      <c r="BM20">
        <v>0.5</v>
      </c>
      <c r="BN20" t="s">
        <v>290</v>
      </c>
      <c r="BO20">
        <v>2</v>
      </c>
      <c r="BP20">
        <v>1605897688.5</v>
      </c>
      <c r="BQ20">
        <v>99.817435483870995</v>
      </c>
      <c r="BR20">
        <v>97.538877419354804</v>
      </c>
      <c r="BS20">
        <v>22.453390322580599</v>
      </c>
      <c r="BT20">
        <v>18.5376032258065</v>
      </c>
      <c r="BU20">
        <v>96.216477419354803</v>
      </c>
      <c r="BV20">
        <v>22.2553290322581</v>
      </c>
      <c r="BW20">
        <v>400.00706451612899</v>
      </c>
      <c r="BX20">
        <v>102.456677419355</v>
      </c>
      <c r="BY20">
        <v>9.9976890322580697E-2</v>
      </c>
      <c r="BZ20">
        <v>38.911567741935499</v>
      </c>
      <c r="CA20">
        <v>39.377116129032203</v>
      </c>
      <c r="CB20">
        <v>999.9</v>
      </c>
      <c r="CC20">
        <v>0</v>
      </c>
      <c r="CD20">
        <v>0</v>
      </c>
      <c r="CE20">
        <v>10002.9580645161</v>
      </c>
      <c r="CF20">
        <v>0</v>
      </c>
      <c r="CG20">
        <v>844.39280645161296</v>
      </c>
      <c r="CH20">
        <v>1400.00677419355</v>
      </c>
      <c r="CI20">
        <v>0.90000041935483899</v>
      </c>
      <c r="CJ20">
        <v>9.9999645161290299E-2</v>
      </c>
      <c r="CK20">
        <v>0</v>
      </c>
      <c r="CL20">
        <v>779.340483870968</v>
      </c>
      <c r="CM20">
        <v>4.9997499999999997</v>
      </c>
      <c r="CN20">
        <v>10909.5258064516</v>
      </c>
      <c r="CO20">
        <v>12178.106451612901</v>
      </c>
      <c r="CP20">
        <v>47.811999999999998</v>
      </c>
      <c r="CQ20">
        <v>49.606709677419303</v>
      </c>
      <c r="CR20">
        <v>48.445129032258002</v>
      </c>
      <c r="CS20">
        <v>49.253999999999998</v>
      </c>
      <c r="CT20">
        <v>49.875</v>
      </c>
      <c r="CU20">
        <v>1255.5083870967701</v>
      </c>
      <c r="CV20">
        <v>139.498387096774</v>
      </c>
      <c r="CW20">
        <v>0</v>
      </c>
      <c r="CX20">
        <v>89.099999904632597</v>
      </c>
      <c r="CY20">
        <v>0</v>
      </c>
      <c r="CZ20">
        <v>779.38415999999995</v>
      </c>
      <c r="DA20">
        <v>3.0620000002283301</v>
      </c>
      <c r="DB20">
        <v>38.830769161533198</v>
      </c>
      <c r="DC20">
        <v>10910.191999999999</v>
      </c>
      <c r="DD20">
        <v>15</v>
      </c>
      <c r="DE20">
        <v>1605896639.5999999</v>
      </c>
      <c r="DF20" t="s">
        <v>291</v>
      </c>
      <c r="DG20">
        <v>1605896639.5999999</v>
      </c>
      <c r="DH20">
        <v>1605896632.0999999</v>
      </c>
      <c r="DI20">
        <v>2</v>
      </c>
      <c r="DJ20">
        <v>0.83899999999999997</v>
      </c>
      <c r="DK20">
        <v>0.14199999999999999</v>
      </c>
      <c r="DL20">
        <v>3.601</v>
      </c>
      <c r="DM20">
        <v>0.19800000000000001</v>
      </c>
      <c r="DN20">
        <v>1456</v>
      </c>
      <c r="DO20">
        <v>22</v>
      </c>
      <c r="DP20">
        <v>0.01</v>
      </c>
      <c r="DQ20">
        <v>0.03</v>
      </c>
      <c r="DR20">
        <v>-1.78355188969995</v>
      </c>
      <c r="DS20">
        <v>-0.115050846594908</v>
      </c>
      <c r="DT20">
        <v>1.37330993371174E-2</v>
      </c>
      <c r="DU20">
        <v>1</v>
      </c>
      <c r="DV20">
        <v>2.2771051612903199</v>
      </c>
      <c r="DW20">
        <v>0.128165322580642</v>
      </c>
      <c r="DX20">
        <v>1.8246474669842701E-2</v>
      </c>
      <c r="DY20">
        <v>1</v>
      </c>
      <c r="DZ20">
        <v>3.9151829032258099</v>
      </c>
      <c r="EA20">
        <v>6.6502258064504702E-2</v>
      </c>
      <c r="EB20">
        <v>5.0175744002059998E-3</v>
      </c>
      <c r="EC20">
        <v>1</v>
      </c>
      <c r="ED20">
        <v>3</v>
      </c>
      <c r="EE20">
        <v>3</v>
      </c>
      <c r="EF20" t="s">
        <v>306</v>
      </c>
      <c r="EG20">
        <v>100</v>
      </c>
      <c r="EH20">
        <v>100</v>
      </c>
      <c r="EI20">
        <v>3.601</v>
      </c>
      <c r="EJ20">
        <v>0.19800000000000001</v>
      </c>
      <c r="EK20">
        <v>3.6009523809527799</v>
      </c>
      <c r="EL20">
        <v>0</v>
      </c>
      <c r="EM20">
        <v>0</v>
      </c>
      <c r="EN20">
        <v>0</v>
      </c>
      <c r="EO20">
        <v>0.19802999999998899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17.600000000000001</v>
      </c>
      <c r="EX20">
        <v>17.7</v>
      </c>
      <c r="EY20">
        <v>2</v>
      </c>
      <c r="EZ20">
        <v>390.27800000000002</v>
      </c>
      <c r="FA20">
        <v>656.76900000000001</v>
      </c>
      <c r="FB20">
        <v>37.504300000000001</v>
      </c>
      <c r="FC20">
        <v>34.711399999999998</v>
      </c>
      <c r="FD20">
        <v>29.999500000000001</v>
      </c>
      <c r="FE20">
        <v>34.395699999999998</v>
      </c>
      <c r="FF20">
        <v>34.298299999999998</v>
      </c>
      <c r="FG20">
        <v>8.7970400000000009</v>
      </c>
      <c r="FH20">
        <v>0</v>
      </c>
      <c r="FI20">
        <v>100</v>
      </c>
      <c r="FJ20">
        <v>-999.9</v>
      </c>
      <c r="FK20">
        <v>97.667599999999993</v>
      </c>
      <c r="FL20">
        <v>22.047000000000001</v>
      </c>
      <c r="FM20">
        <v>101.17700000000001</v>
      </c>
      <c r="FN20">
        <v>100.506</v>
      </c>
    </row>
    <row r="21" spans="1:170" x14ac:dyDescent="0.25">
      <c r="A21">
        <v>5</v>
      </c>
      <c r="B21">
        <v>1605897779.5</v>
      </c>
      <c r="C21">
        <v>413.5</v>
      </c>
      <c r="D21" t="s">
        <v>307</v>
      </c>
      <c r="E21" t="s">
        <v>308</v>
      </c>
      <c r="F21" t="s">
        <v>285</v>
      </c>
      <c r="G21" t="s">
        <v>286</v>
      </c>
      <c r="H21">
        <v>1605897771.75</v>
      </c>
      <c r="I21">
        <f t="shared" si="0"/>
        <v>2.625070911980938E-3</v>
      </c>
      <c r="J21">
        <f t="shared" si="1"/>
        <v>-0.55921303425681224</v>
      </c>
      <c r="K21">
        <f t="shared" si="2"/>
        <v>149.46856666666699</v>
      </c>
      <c r="L21">
        <f t="shared" si="3"/>
        <v>154.32664379094916</v>
      </c>
      <c r="M21">
        <f t="shared" si="4"/>
        <v>15.82833201473996</v>
      </c>
      <c r="N21">
        <f t="shared" si="5"/>
        <v>15.330069007216039</v>
      </c>
      <c r="O21">
        <f t="shared" si="6"/>
        <v>5.3301460070477889E-2</v>
      </c>
      <c r="P21">
        <f t="shared" si="7"/>
        <v>2.9720659877729467</v>
      </c>
      <c r="Q21">
        <f t="shared" si="8"/>
        <v>5.2776046310674438E-2</v>
      </c>
      <c r="R21">
        <f t="shared" si="9"/>
        <v>3.3031803544044225E-2</v>
      </c>
      <c r="S21">
        <f t="shared" si="10"/>
        <v>231.28790917860348</v>
      </c>
      <c r="T21">
        <f t="shared" si="11"/>
        <v>39.588626121929529</v>
      </c>
      <c r="U21">
        <f t="shared" si="12"/>
        <v>39.314673333333303</v>
      </c>
      <c r="V21">
        <f t="shared" si="13"/>
        <v>7.1464907369219191</v>
      </c>
      <c r="W21">
        <f t="shared" si="14"/>
        <v>32.575836238883888</v>
      </c>
      <c r="X21">
        <f t="shared" si="15"/>
        <v>2.2794056177332709</v>
      </c>
      <c r="Y21">
        <f t="shared" si="16"/>
        <v>6.9972282553792944</v>
      </c>
      <c r="Z21">
        <f t="shared" si="17"/>
        <v>4.8670851191886477</v>
      </c>
      <c r="AA21">
        <f t="shared" si="18"/>
        <v>-115.76562721835937</v>
      </c>
      <c r="AB21">
        <f t="shared" si="19"/>
        <v>-62.909511054214001</v>
      </c>
      <c r="AC21">
        <f t="shared" si="20"/>
        <v>-5.1443108628979273</v>
      </c>
      <c r="AD21">
        <f t="shared" si="21"/>
        <v>47.46846004313219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52099.465302884673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775.70515999999998</v>
      </c>
      <c r="AR21">
        <v>887.73</v>
      </c>
      <c r="AS21">
        <f t="shared" si="27"/>
        <v>0.12619246843071663</v>
      </c>
      <c r="AT21">
        <v>0.5</v>
      </c>
      <c r="AU21">
        <f t="shared" si="28"/>
        <v>1180.1697797508957</v>
      </c>
      <c r="AV21">
        <f t="shared" si="29"/>
        <v>-0.55921303425681224</v>
      </c>
      <c r="AW21">
        <f t="shared" si="30"/>
        <v>74.464268837050355</v>
      </c>
      <c r="AX21">
        <f t="shared" si="31"/>
        <v>0.28666373784821964</v>
      </c>
      <c r="AY21">
        <f t="shared" si="32"/>
        <v>1.5704897615089676E-5</v>
      </c>
      <c r="AZ21">
        <f t="shared" si="33"/>
        <v>2.6746307999053767</v>
      </c>
      <c r="BA21" t="s">
        <v>310</v>
      </c>
      <c r="BB21">
        <v>633.25</v>
      </c>
      <c r="BC21">
        <f t="shared" si="34"/>
        <v>254.48000000000002</v>
      </c>
      <c r="BD21">
        <f t="shared" si="35"/>
        <v>0.44021078277271308</v>
      </c>
      <c r="BE21">
        <f t="shared" si="36"/>
        <v>0.90319647904200728</v>
      </c>
      <c r="BF21">
        <f t="shared" si="37"/>
        <v>0.65035029853212378</v>
      </c>
      <c r="BG21">
        <f t="shared" si="38"/>
        <v>0.93235966826396788</v>
      </c>
      <c r="BH21">
        <f t="shared" si="39"/>
        <v>1399.982</v>
      </c>
      <c r="BI21">
        <f t="shared" si="40"/>
        <v>1180.1697797508957</v>
      </c>
      <c r="BJ21">
        <f t="shared" si="41"/>
        <v>0.84298925254102963</v>
      </c>
      <c r="BK21">
        <f t="shared" si="42"/>
        <v>0.19597850508205911</v>
      </c>
      <c r="BL21">
        <v>6</v>
      </c>
      <c r="BM21">
        <v>0.5</v>
      </c>
      <c r="BN21" t="s">
        <v>290</v>
      </c>
      <c r="BO21">
        <v>2</v>
      </c>
      <c r="BP21">
        <v>1605897771.75</v>
      </c>
      <c r="BQ21">
        <v>149.46856666666699</v>
      </c>
      <c r="BR21">
        <v>149.2183</v>
      </c>
      <c r="BS21">
        <v>22.224263333333301</v>
      </c>
      <c r="BT21">
        <v>18.3742366666667</v>
      </c>
      <c r="BU21">
        <v>145.86760000000001</v>
      </c>
      <c r="BV21">
        <v>22.026243333333301</v>
      </c>
      <c r="BW21">
        <v>400.00720000000001</v>
      </c>
      <c r="BX21">
        <v>102.463833333333</v>
      </c>
      <c r="BY21">
        <v>9.9998976666666697E-2</v>
      </c>
      <c r="BZ21">
        <v>38.922053333333302</v>
      </c>
      <c r="CA21">
        <v>39.314673333333303</v>
      </c>
      <c r="CB21">
        <v>999.9</v>
      </c>
      <c r="CC21">
        <v>0</v>
      </c>
      <c r="CD21">
        <v>0</v>
      </c>
      <c r="CE21">
        <v>9998.0623333333297</v>
      </c>
      <c r="CF21">
        <v>0</v>
      </c>
      <c r="CG21">
        <v>797.37616666666702</v>
      </c>
      <c r="CH21">
        <v>1399.982</v>
      </c>
      <c r="CI21">
        <v>0.9000011</v>
      </c>
      <c r="CJ21">
        <v>9.9998966666666605E-2</v>
      </c>
      <c r="CK21">
        <v>0</v>
      </c>
      <c r="CL21">
        <v>775.66660000000002</v>
      </c>
      <c r="CM21">
        <v>4.9997499999999997</v>
      </c>
      <c r="CN21">
        <v>10847.44</v>
      </c>
      <c r="CO21">
        <v>12177.9</v>
      </c>
      <c r="CP21">
        <v>47.787199999999999</v>
      </c>
      <c r="CQ21">
        <v>49.5</v>
      </c>
      <c r="CR21">
        <v>48.399799999999999</v>
      </c>
      <c r="CS21">
        <v>49.186999999999998</v>
      </c>
      <c r="CT21">
        <v>49.845599999999997</v>
      </c>
      <c r="CU21">
        <v>1255.4856666666701</v>
      </c>
      <c r="CV21">
        <v>139.49666666666701</v>
      </c>
      <c r="CW21">
        <v>0</v>
      </c>
      <c r="CX21">
        <v>82.200000047683702</v>
      </c>
      <c r="CY21">
        <v>0</v>
      </c>
      <c r="CZ21">
        <v>775.70515999999998</v>
      </c>
      <c r="DA21">
        <v>4.0019230867670199</v>
      </c>
      <c r="DB21">
        <v>37.392307755275702</v>
      </c>
      <c r="DC21">
        <v>10847.72</v>
      </c>
      <c r="DD21">
        <v>15</v>
      </c>
      <c r="DE21">
        <v>1605896639.5999999</v>
      </c>
      <c r="DF21" t="s">
        <v>291</v>
      </c>
      <c r="DG21">
        <v>1605896639.5999999</v>
      </c>
      <c r="DH21">
        <v>1605896632.0999999</v>
      </c>
      <c r="DI21">
        <v>2</v>
      </c>
      <c r="DJ21">
        <v>0.83899999999999997</v>
      </c>
      <c r="DK21">
        <v>0.14199999999999999</v>
      </c>
      <c r="DL21">
        <v>3.601</v>
      </c>
      <c r="DM21">
        <v>0.19800000000000001</v>
      </c>
      <c r="DN21">
        <v>1456</v>
      </c>
      <c r="DO21">
        <v>22</v>
      </c>
      <c r="DP21">
        <v>0.01</v>
      </c>
      <c r="DQ21">
        <v>0.03</v>
      </c>
      <c r="DR21">
        <v>-0.55511337899433399</v>
      </c>
      <c r="DS21">
        <v>-9.1638105274315901E-2</v>
      </c>
      <c r="DT21">
        <v>1.5762737687259599E-2</v>
      </c>
      <c r="DU21">
        <v>1</v>
      </c>
      <c r="DV21">
        <v>0.24493506451612901</v>
      </c>
      <c r="DW21">
        <v>0.16305043548387099</v>
      </c>
      <c r="DX21">
        <v>2.4457507003669599E-2</v>
      </c>
      <c r="DY21">
        <v>1</v>
      </c>
      <c r="DZ21">
        <v>3.8518677419354801</v>
      </c>
      <c r="EA21">
        <v>-0.14144758064516899</v>
      </c>
      <c r="EB21">
        <v>1.0571255826052801E-2</v>
      </c>
      <c r="EC21">
        <v>1</v>
      </c>
      <c r="ED21">
        <v>3</v>
      </c>
      <c r="EE21">
        <v>3</v>
      </c>
      <c r="EF21" t="s">
        <v>306</v>
      </c>
      <c r="EG21">
        <v>100</v>
      </c>
      <c r="EH21">
        <v>100</v>
      </c>
      <c r="EI21">
        <v>3.601</v>
      </c>
      <c r="EJ21">
        <v>0.1981</v>
      </c>
      <c r="EK21">
        <v>3.6009523809527799</v>
      </c>
      <c r="EL21">
        <v>0</v>
      </c>
      <c r="EM21">
        <v>0</v>
      </c>
      <c r="EN21">
        <v>0</v>
      </c>
      <c r="EO21">
        <v>0.19802999999998899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19</v>
      </c>
      <c r="EX21">
        <v>19.100000000000001</v>
      </c>
      <c r="EY21">
        <v>2</v>
      </c>
      <c r="EZ21">
        <v>390.14600000000002</v>
      </c>
      <c r="FA21">
        <v>657.51499999999999</v>
      </c>
      <c r="FB21">
        <v>37.527999999999999</v>
      </c>
      <c r="FC21">
        <v>34.621699999999997</v>
      </c>
      <c r="FD21">
        <v>29.9998</v>
      </c>
      <c r="FE21">
        <v>34.337699999999998</v>
      </c>
      <c r="FF21">
        <v>34.250799999999998</v>
      </c>
      <c r="FG21">
        <v>11.193</v>
      </c>
      <c r="FH21">
        <v>0</v>
      </c>
      <c r="FI21">
        <v>100</v>
      </c>
      <c r="FJ21">
        <v>-999.9</v>
      </c>
      <c r="FK21">
        <v>149.41300000000001</v>
      </c>
      <c r="FL21">
        <v>22.329599999999999</v>
      </c>
      <c r="FM21">
        <v>101.20099999999999</v>
      </c>
      <c r="FN21">
        <v>100.54</v>
      </c>
    </row>
    <row r="22" spans="1:170" x14ac:dyDescent="0.25">
      <c r="A22">
        <v>6</v>
      </c>
      <c r="B22">
        <v>1605897892.5</v>
      </c>
      <c r="C22">
        <v>526.5</v>
      </c>
      <c r="D22" t="s">
        <v>311</v>
      </c>
      <c r="E22" t="s">
        <v>312</v>
      </c>
      <c r="F22" t="s">
        <v>285</v>
      </c>
      <c r="G22" t="s">
        <v>286</v>
      </c>
      <c r="H22">
        <v>1605897884.75</v>
      </c>
      <c r="I22">
        <f t="shared" si="0"/>
        <v>2.384482410477591E-3</v>
      </c>
      <c r="J22">
        <f t="shared" si="1"/>
        <v>0.2933284240958664</v>
      </c>
      <c r="K22">
        <f t="shared" si="2"/>
        <v>199.8974</v>
      </c>
      <c r="L22">
        <f t="shared" si="3"/>
        <v>175.03822545980447</v>
      </c>
      <c r="M22">
        <f t="shared" si="4"/>
        <v>17.952254531292287</v>
      </c>
      <c r="N22">
        <f t="shared" si="5"/>
        <v>20.501858925481564</v>
      </c>
      <c r="O22">
        <f t="shared" si="6"/>
        <v>4.8016288618730654E-2</v>
      </c>
      <c r="P22">
        <f t="shared" si="7"/>
        <v>2.9720943881859352</v>
      </c>
      <c r="Q22">
        <f t="shared" si="8"/>
        <v>4.7589459018909569E-2</v>
      </c>
      <c r="R22">
        <f t="shared" si="9"/>
        <v>2.9781444467673057E-2</v>
      </c>
      <c r="S22">
        <f t="shared" si="10"/>
        <v>231.29268046657921</v>
      </c>
      <c r="T22">
        <f t="shared" si="11"/>
        <v>39.659102617104018</v>
      </c>
      <c r="U22">
        <f t="shared" si="12"/>
        <v>39.286610000000003</v>
      </c>
      <c r="V22">
        <f t="shared" si="13"/>
        <v>7.1357310312402626</v>
      </c>
      <c r="W22">
        <f t="shared" si="14"/>
        <v>31.875534471741041</v>
      </c>
      <c r="X22">
        <f t="shared" si="15"/>
        <v>2.2315136380946314</v>
      </c>
      <c r="Y22">
        <f t="shared" si="16"/>
        <v>7.0007097138181615</v>
      </c>
      <c r="Z22">
        <f t="shared" si="17"/>
        <v>4.9042173931456308</v>
      </c>
      <c r="AA22">
        <f t="shared" si="18"/>
        <v>-105.15567430206177</v>
      </c>
      <c r="AB22">
        <f t="shared" si="19"/>
        <v>-56.93294118451756</v>
      </c>
      <c r="AC22">
        <f t="shared" si="20"/>
        <v>-4.6551217706036807</v>
      </c>
      <c r="AD22">
        <f t="shared" si="21"/>
        <v>64.548943209396214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52098.684959480161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774.62507692307702</v>
      </c>
      <c r="AR22">
        <v>897.17</v>
      </c>
      <c r="AS22">
        <f t="shared" si="27"/>
        <v>0.13659052696470342</v>
      </c>
      <c r="AT22">
        <v>0.5</v>
      </c>
      <c r="AU22">
        <f t="shared" si="28"/>
        <v>1180.193460747327</v>
      </c>
      <c r="AV22">
        <f t="shared" si="29"/>
        <v>0.2933284240958664</v>
      </c>
      <c r="AW22">
        <f t="shared" si="30"/>
        <v>80.601623361887206</v>
      </c>
      <c r="AX22">
        <f t="shared" si="31"/>
        <v>0.28307901512533851</v>
      </c>
      <c r="AY22">
        <f t="shared" si="32"/>
        <v>7.3807891069020421E-4</v>
      </c>
      <c r="AZ22">
        <f t="shared" si="33"/>
        <v>2.6359664277673129</v>
      </c>
      <c r="BA22" t="s">
        <v>314</v>
      </c>
      <c r="BB22">
        <v>643.20000000000005</v>
      </c>
      <c r="BC22">
        <f t="shared" si="34"/>
        <v>253.96999999999991</v>
      </c>
      <c r="BD22">
        <f t="shared" si="35"/>
        <v>0.48251731730882774</v>
      </c>
      <c r="BE22">
        <f t="shared" si="36"/>
        <v>0.90302342986314754</v>
      </c>
      <c r="BF22">
        <f t="shared" si="37"/>
        <v>0.67446115808146345</v>
      </c>
      <c r="BG22">
        <f t="shared" si="38"/>
        <v>0.9286527694207426</v>
      </c>
      <c r="BH22">
        <f t="shared" si="39"/>
        <v>1400.01</v>
      </c>
      <c r="BI22">
        <f t="shared" si="40"/>
        <v>1180.193460747327</v>
      </c>
      <c r="BJ22">
        <f t="shared" si="41"/>
        <v>0.84298930775303527</v>
      </c>
      <c r="BK22">
        <f t="shared" si="42"/>
        <v>0.1959786155060706</v>
      </c>
      <c r="BL22">
        <v>6</v>
      </c>
      <c r="BM22">
        <v>0.5</v>
      </c>
      <c r="BN22" t="s">
        <v>290</v>
      </c>
      <c r="BO22">
        <v>2</v>
      </c>
      <c r="BP22">
        <v>1605897884.75</v>
      </c>
      <c r="BQ22">
        <v>199.8974</v>
      </c>
      <c r="BR22">
        <v>201.052333333333</v>
      </c>
      <c r="BS22">
        <v>21.757723333333299</v>
      </c>
      <c r="BT22">
        <v>18.258933333333299</v>
      </c>
      <c r="BU22">
        <v>196.296433333333</v>
      </c>
      <c r="BV22">
        <v>21.5596933333333</v>
      </c>
      <c r="BW22">
        <v>400.01283333333299</v>
      </c>
      <c r="BX22">
        <v>102.4619</v>
      </c>
      <c r="BY22">
        <v>0.100008886666667</v>
      </c>
      <c r="BZ22">
        <v>38.931293333333301</v>
      </c>
      <c r="CA22">
        <v>39.286610000000003</v>
      </c>
      <c r="CB22">
        <v>999.9</v>
      </c>
      <c r="CC22">
        <v>0</v>
      </c>
      <c r="CD22">
        <v>0</v>
      </c>
      <c r="CE22">
        <v>9998.4116666666705</v>
      </c>
      <c r="CF22">
        <v>0</v>
      </c>
      <c r="CG22">
        <v>715.60686666666697</v>
      </c>
      <c r="CH22">
        <v>1400.01</v>
      </c>
      <c r="CI22">
        <v>0.9</v>
      </c>
      <c r="CJ22">
        <v>0.100000066666667</v>
      </c>
      <c r="CK22">
        <v>0</v>
      </c>
      <c r="CL22">
        <v>774.59029999999996</v>
      </c>
      <c r="CM22">
        <v>4.9997499999999997</v>
      </c>
      <c r="CN22">
        <v>10823.47</v>
      </c>
      <c r="CO22">
        <v>12178.1266666667</v>
      </c>
      <c r="CP22">
        <v>47.905999999999999</v>
      </c>
      <c r="CQ22">
        <v>49.549599999999998</v>
      </c>
      <c r="CR22">
        <v>48.547533333333298</v>
      </c>
      <c r="CS22">
        <v>49.25</v>
      </c>
      <c r="CT22">
        <v>49.914266666666599</v>
      </c>
      <c r="CU22">
        <v>1255.508</v>
      </c>
      <c r="CV22">
        <v>139.50200000000001</v>
      </c>
      <c r="CW22">
        <v>0</v>
      </c>
      <c r="CX22">
        <v>112.5</v>
      </c>
      <c r="CY22">
        <v>0</v>
      </c>
      <c r="CZ22">
        <v>774.62507692307702</v>
      </c>
      <c r="DA22">
        <v>3.7922734888958498</v>
      </c>
      <c r="DB22">
        <v>46.690598138240901</v>
      </c>
      <c r="DC22">
        <v>10823.6730769231</v>
      </c>
      <c r="DD22">
        <v>15</v>
      </c>
      <c r="DE22">
        <v>1605896639.5999999</v>
      </c>
      <c r="DF22" t="s">
        <v>291</v>
      </c>
      <c r="DG22">
        <v>1605896639.5999999</v>
      </c>
      <c r="DH22">
        <v>1605896632.0999999</v>
      </c>
      <c r="DI22">
        <v>2</v>
      </c>
      <c r="DJ22">
        <v>0.83899999999999997</v>
      </c>
      <c r="DK22">
        <v>0.14199999999999999</v>
      </c>
      <c r="DL22">
        <v>3.601</v>
      </c>
      <c r="DM22">
        <v>0.19800000000000001</v>
      </c>
      <c r="DN22">
        <v>1456</v>
      </c>
      <c r="DO22">
        <v>22</v>
      </c>
      <c r="DP22">
        <v>0.01</v>
      </c>
      <c r="DQ22">
        <v>0.03</v>
      </c>
      <c r="DR22">
        <v>0.29562969360165903</v>
      </c>
      <c r="DS22">
        <v>-8.25940029308357E-2</v>
      </c>
      <c r="DT22">
        <v>1.7619263914812801E-2</v>
      </c>
      <c r="DU22">
        <v>1</v>
      </c>
      <c r="DV22">
        <v>-1.1586364516129</v>
      </c>
      <c r="DW22">
        <v>0.142150645161292</v>
      </c>
      <c r="DX22">
        <v>2.67992978420761E-2</v>
      </c>
      <c r="DY22">
        <v>1</v>
      </c>
      <c r="DZ22">
        <v>3.5007196774193599</v>
      </c>
      <c r="EA22">
        <v>-0.15497758064516501</v>
      </c>
      <c r="EB22">
        <v>1.1627407134444699E-2</v>
      </c>
      <c r="EC22">
        <v>1</v>
      </c>
      <c r="ED22">
        <v>3</v>
      </c>
      <c r="EE22">
        <v>3</v>
      </c>
      <c r="EF22" t="s">
        <v>306</v>
      </c>
      <c r="EG22">
        <v>100</v>
      </c>
      <c r="EH22">
        <v>100</v>
      </c>
      <c r="EI22">
        <v>3.601</v>
      </c>
      <c r="EJ22">
        <v>0.19800000000000001</v>
      </c>
      <c r="EK22">
        <v>3.6009523809527799</v>
      </c>
      <c r="EL22">
        <v>0</v>
      </c>
      <c r="EM22">
        <v>0</v>
      </c>
      <c r="EN22">
        <v>0</v>
      </c>
      <c r="EO22">
        <v>0.19802999999998899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20.9</v>
      </c>
      <c r="EX22">
        <v>21</v>
      </c>
      <c r="EY22">
        <v>2</v>
      </c>
      <c r="EZ22">
        <v>390.05599999999998</v>
      </c>
      <c r="FA22">
        <v>657.077</v>
      </c>
      <c r="FB22">
        <v>37.559600000000003</v>
      </c>
      <c r="FC22">
        <v>34.584400000000002</v>
      </c>
      <c r="FD22">
        <v>30.000599999999999</v>
      </c>
      <c r="FE22">
        <v>34.318199999999997</v>
      </c>
      <c r="FF22">
        <v>34.246299999999998</v>
      </c>
      <c r="FG22">
        <v>13.558999999999999</v>
      </c>
      <c r="FH22">
        <v>0</v>
      </c>
      <c r="FI22">
        <v>100</v>
      </c>
      <c r="FJ22">
        <v>-999.9</v>
      </c>
      <c r="FK22">
        <v>201.09100000000001</v>
      </c>
      <c r="FL22">
        <v>22.110399999999998</v>
      </c>
      <c r="FM22">
        <v>101.203</v>
      </c>
      <c r="FN22">
        <v>100.536</v>
      </c>
    </row>
    <row r="23" spans="1:170" x14ac:dyDescent="0.25">
      <c r="A23">
        <v>7</v>
      </c>
      <c r="B23">
        <v>1605897986.5</v>
      </c>
      <c r="C23">
        <v>620.5</v>
      </c>
      <c r="D23" t="s">
        <v>315</v>
      </c>
      <c r="E23" t="s">
        <v>316</v>
      </c>
      <c r="F23" t="s">
        <v>285</v>
      </c>
      <c r="G23" t="s">
        <v>286</v>
      </c>
      <c r="H23">
        <v>1605897978.75</v>
      </c>
      <c r="I23">
        <f t="shared" si="0"/>
        <v>2.1816741727846809E-3</v>
      </c>
      <c r="J23">
        <f t="shared" si="1"/>
        <v>1.3482459648880716</v>
      </c>
      <c r="K23">
        <f t="shared" si="2"/>
        <v>249.726766666667</v>
      </c>
      <c r="L23">
        <f t="shared" si="3"/>
        <v>182.22417780263004</v>
      </c>
      <c r="M23">
        <f t="shared" si="4"/>
        <v>18.687172803650711</v>
      </c>
      <c r="N23">
        <f t="shared" si="5"/>
        <v>25.609594174992143</v>
      </c>
      <c r="O23">
        <f t="shared" si="6"/>
        <v>4.3425233519806629E-2</v>
      </c>
      <c r="P23">
        <f t="shared" si="7"/>
        <v>2.9722146392805824</v>
      </c>
      <c r="Q23">
        <f t="shared" si="8"/>
        <v>4.3075817560700697E-2</v>
      </c>
      <c r="R23">
        <f t="shared" si="9"/>
        <v>2.6953545119314831E-2</v>
      </c>
      <c r="S23">
        <f t="shared" si="10"/>
        <v>231.29056561610008</v>
      </c>
      <c r="T23">
        <f t="shared" si="11"/>
        <v>39.733963962472068</v>
      </c>
      <c r="U23">
        <f t="shared" si="12"/>
        <v>39.335999999999999</v>
      </c>
      <c r="V23">
        <f t="shared" si="13"/>
        <v>7.1546769557575125</v>
      </c>
      <c r="W23">
        <f t="shared" si="14"/>
        <v>31.351831942016041</v>
      </c>
      <c r="X23">
        <f t="shared" si="15"/>
        <v>2.1976063966214068</v>
      </c>
      <c r="Y23">
        <f t="shared" si="16"/>
        <v>7.0094991600037657</v>
      </c>
      <c r="Z23">
        <f t="shared" si="17"/>
        <v>4.9570705591361062</v>
      </c>
      <c r="AA23">
        <f t="shared" si="18"/>
        <v>-96.211831019804421</v>
      </c>
      <c r="AB23">
        <f t="shared" si="19"/>
        <v>-61.114252663605285</v>
      </c>
      <c r="AC23">
        <f t="shared" si="20"/>
        <v>-4.9985508395680132</v>
      </c>
      <c r="AD23">
        <f t="shared" si="21"/>
        <v>68.965931093122364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52097.955278039502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770.70416</v>
      </c>
      <c r="AR23">
        <v>898.69</v>
      </c>
      <c r="AS23">
        <f t="shared" si="27"/>
        <v>0.14241378005763949</v>
      </c>
      <c r="AT23">
        <v>0.5</v>
      </c>
      <c r="AU23">
        <f t="shared" si="28"/>
        <v>1180.1840297509004</v>
      </c>
      <c r="AV23">
        <f t="shared" si="29"/>
        <v>1.3482459648880716</v>
      </c>
      <c r="AW23">
        <f t="shared" si="30"/>
        <v>84.037234420241703</v>
      </c>
      <c r="AX23">
        <f t="shared" si="31"/>
        <v>0.28597180340273065</v>
      </c>
      <c r="AY23">
        <f t="shared" si="32"/>
        <v>1.6319433208317612E-3</v>
      </c>
      <c r="AZ23">
        <f t="shared" si="33"/>
        <v>2.6298167332450566</v>
      </c>
      <c r="BA23" t="s">
        <v>318</v>
      </c>
      <c r="BB23">
        <v>641.69000000000005</v>
      </c>
      <c r="BC23">
        <f t="shared" si="34"/>
        <v>257</v>
      </c>
      <c r="BD23">
        <f t="shared" si="35"/>
        <v>0.49799937743190681</v>
      </c>
      <c r="BE23">
        <f t="shared" si="36"/>
        <v>0.90192299619522287</v>
      </c>
      <c r="BF23">
        <f t="shared" si="37"/>
        <v>0.6985627999345021</v>
      </c>
      <c r="BG23">
        <f t="shared" si="38"/>
        <v>0.92805589587818937</v>
      </c>
      <c r="BH23">
        <f t="shared" si="39"/>
        <v>1399.999</v>
      </c>
      <c r="BI23">
        <f t="shared" si="40"/>
        <v>1180.1840297509004</v>
      </c>
      <c r="BJ23">
        <f t="shared" si="41"/>
        <v>0.84298919481435375</v>
      </c>
      <c r="BK23">
        <f t="shared" si="42"/>
        <v>0.19597838962870751</v>
      </c>
      <c r="BL23">
        <v>6</v>
      </c>
      <c r="BM23">
        <v>0.5</v>
      </c>
      <c r="BN23" t="s">
        <v>290</v>
      </c>
      <c r="BO23">
        <v>2</v>
      </c>
      <c r="BP23">
        <v>1605897978.75</v>
      </c>
      <c r="BQ23">
        <v>249.726766666667</v>
      </c>
      <c r="BR23">
        <v>252.56636666666699</v>
      </c>
      <c r="BS23">
        <v>21.429513333333301</v>
      </c>
      <c r="BT23">
        <v>18.227133333333299</v>
      </c>
      <c r="BU23">
        <v>246.1258</v>
      </c>
      <c r="BV23">
        <v>21.231490000000001</v>
      </c>
      <c r="BW23">
        <v>400.00036666666699</v>
      </c>
      <c r="BX23">
        <v>102.45050000000001</v>
      </c>
      <c r="BY23">
        <v>9.9957513333333303E-2</v>
      </c>
      <c r="BZ23">
        <v>38.954603333333303</v>
      </c>
      <c r="CA23">
        <v>39.335999999999999</v>
      </c>
      <c r="CB23">
        <v>999.9</v>
      </c>
      <c r="CC23">
        <v>0</v>
      </c>
      <c r="CD23">
        <v>0</v>
      </c>
      <c r="CE23">
        <v>10000.204666666699</v>
      </c>
      <c r="CF23">
        <v>0</v>
      </c>
      <c r="CG23">
        <v>644.671333333333</v>
      </c>
      <c r="CH23">
        <v>1399.999</v>
      </c>
      <c r="CI23">
        <v>0.90000400000000003</v>
      </c>
      <c r="CJ23">
        <v>9.9996116666666607E-2</v>
      </c>
      <c r="CK23">
        <v>0</v>
      </c>
      <c r="CL23">
        <v>770.71283333333304</v>
      </c>
      <c r="CM23">
        <v>4.9997499999999997</v>
      </c>
      <c r="CN23">
        <v>10771.06</v>
      </c>
      <c r="CO23">
        <v>12178.0466666667</v>
      </c>
      <c r="CP23">
        <v>48.186999999999998</v>
      </c>
      <c r="CQ23">
        <v>49.7624</v>
      </c>
      <c r="CR23">
        <v>48.807866666666598</v>
      </c>
      <c r="CS23">
        <v>49.449599999999997</v>
      </c>
      <c r="CT23">
        <v>50.125</v>
      </c>
      <c r="CU23">
        <v>1255.5036666666699</v>
      </c>
      <c r="CV23">
        <v>139.49566666666701</v>
      </c>
      <c r="CW23">
        <v>0</v>
      </c>
      <c r="CX23">
        <v>93.099999904632597</v>
      </c>
      <c r="CY23">
        <v>0</v>
      </c>
      <c r="CZ23">
        <v>770.70416</v>
      </c>
      <c r="DA23">
        <v>0.975076926981569</v>
      </c>
      <c r="DB23">
        <v>40.969230872453899</v>
      </c>
      <c r="DC23">
        <v>10771.291999999999</v>
      </c>
      <c r="DD23">
        <v>15</v>
      </c>
      <c r="DE23">
        <v>1605896639.5999999</v>
      </c>
      <c r="DF23" t="s">
        <v>291</v>
      </c>
      <c r="DG23">
        <v>1605896639.5999999</v>
      </c>
      <c r="DH23">
        <v>1605896632.0999999</v>
      </c>
      <c r="DI23">
        <v>2</v>
      </c>
      <c r="DJ23">
        <v>0.83899999999999997</v>
      </c>
      <c r="DK23">
        <v>0.14199999999999999</v>
      </c>
      <c r="DL23">
        <v>3.601</v>
      </c>
      <c r="DM23">
        <v>0.19800000000000001</v>
      </c>
      <c r="DN23">
        <v>1456</v>
      </c>
      <c r="DO23">
        <v>22</v>
      </c>
      <c r="DP23">
        <v>0.01</v>
      </c>
      <c r="DQ23">
        <v>0.03</v>
      </c>
      <c r="DR23">
        <v>1.34550631635726</v>
      </c>
      <c r="DS23">
        <v>-0.134281892617995</v>
      </c>
      <c r="DT23">
        <v>2.7448014239132401E-2</v>
      </c>
      <c r="DU23">
        <v>1</v>
      </c>
      <c r="DV23">
        <v>-2.83923741935484</v>
      </c>
      <c r="DW23">
        <v>0.15268596774193899</v>
      </c>
      <c r="DX23">
        <v>4.5001530796023301E-2</v>
      </c>
      <c r="DY23">
        <v>1</v>
      </c>
      <c r="DZ23">
        <v>3.20452612903226</v>
      </c>
      <c r="EA23">
        <v>-0.17733193548387799</v>
      </c>
      <c r="EB23">
        <v>1.32576728063946E-2</v>
      </c>
      <c r="EC23">
        <v>1</v>
      </c>
      <c r="ED23">
        <v>3</v>
      </c>
      <c r="EE23">
        <v>3</v>
      </c>
      <c r="EF23" t="s">
        <v>306</v>
      </c>
      <c r="EG23">
        <v>100</v>
      </c>
      <c r="EH23">
        <v>100</v>
      </c>
      <c r="EI23">
        <v>3.601</v>
      </c>
      <c r="EJ23">
        <v>0.1981</v>
      </c>
      <c r="EK23">
        <v>3.6009523809527799</v>
      </c>
      <c r="EL23">
        <v>0</v>
      </c>
      <c r="EM23">
        <v>0</v>
      </c>
      <c r="EN23">
        <v>0</v>
      </c>
      <c r="EO23">
        <v>0.19802999999998899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22.4</v>
      </c>
      <c r="EX23">
        <v>22.6</v>
      </c>
      <c r="EY23">
        <v>2</v>
      </c>
      <c r="EZ23">
        <v>390.096</v>
      </c>
      <c r="FA23">
        <v>655.255</v>
      </c>
      <c r="FB23">
        <v>37.597499999999997</v>
      </c>
      <c r="FC23">
        <v>34.71</v>
      </c>
      <c r="FD23">
        <v>30.001000000000001</v>
      </c>
      <c r="FE23">
        <v>34.421799999999998</v>
      </c>
      <c r="FF23">
        <v>34.348700000000001</v>
      </c>
      <c r="FG23">
        <v>15.856</v>
      </c>
      <c r="FH23">
        <v>0</v>
      </c>
      <c r="FI23">
        <v>100</v>
      </c>
      <c r="FJ23">
        <v>-999.9</v>
      </c>
      <c r="FK23">
        <v>252.52199999999999</v>
      </c>
      <c r="FL23">
        <v>21.654699999999998</v>
      </c>
      <c r="FM23">
        <v>101.175</v>
      </c>
      <c r="FN23">
        <v>100.508</v>
      </c>
    </row>
    <row r="24" spans="1:170" x14ac:dyDescent="0.25">
      <c r="A24">
        <v>8</v>
      </c>
      <c r="B24">
        <v>1605898107</v>
      </c>
      <c r="C24">
        <v>741</v>
      </c>
      <c r="D24" t="s">
        <v>319</v>
      </c>
      <c r="E24" t="s">
        <v>320</v>
      </c>
      <c r="F24" t="s">
        <v>285</v>
      </c>
      <c r="G24" t="s">
        <v>286</v>
      </c>
      <c r="H24">
        <v>1605898099</v>
      </c>
      <c r="I24">
        <f t="shared" si="0"/>
        <v>1.8743571901617463E-3</v>
      </c>
      <c r="J24">
        <f t="shared" si="1"/>
        <v>3.6453628565808027</v>
      </c>
      <c r="K24">
        <f t="shared" si="2"/>
        <v>399.89270967741902</v>
      </c>
      <c r="L24">
        <f t="shared" si="3"/>
        <v>214.60503066078323</v>
      </c>
      <c r="M24">
        <f t="shared" si="4"/>
        <v>22.008320443850895</v>
      </c>
      <c r="N24">
        <f t="shared" si="5"/>
        <v>41.010067986951228</v>
      </c>
      <c r="O24">
        <f t="shared" si="6"/>
        <v>3.6665258226793257E-2</v>
      </c>
      <c r="P24">
        <f t="shared" si="7"/>
        <v>2.9726458168003713</v>
      </c>
      <c r="Q24">
        <f t="shared" si="8"/>
        <v>3.6415860317267158E-2</v>
      </c>
      <c r="R24">
        <f t="shared" si="9"/>
        <v>2.2782178545030684E-2</v>
      </c>
      <c r="S24">
        <f t="shared" si="10"/>
        <v>231.29338488009455</v>
      </c>
      <c r="T24">
        <f t="shared" si="11"/>
        <v>39.837466454291111</v>
      </c>
      <c r="U24">
        <f t="shared" si="12"/>
        <v>39.391632258064497</v>
      </c>
      <c r="V24">
        <f t="shared" si="13"/>
        <v>7.1760696197091889</v>
      </c>
      <c r="W24">
        <f t="shared" si="14"/>
        <v>30.449417742298035</v>
      </c>
      <c r="X24">
        <f t="shared" si="15"/>
        <v>2.1372738811921432</v>
      </c>
      <c r="Y24">
        <f t="shared" si="16"/>
        <v>7.0190960604911776</v>
      </c>
      <c r="Z24">
        <f t="shared" si="17"/>
        <v>5.0387957385170452</v>
      </c>
      <c r="AA24">
        <f t="shared" si="18"/>
        <v>-82.659152086133005</v>
      </c>
      <c r="AB24">
        <f t="shared" si="19"/>
        <v>-65.964577316679822</v>
      </c>
      <c r="AC24">
        <f t="shared" si="20"/>
        <v>-5.3965793768922046</v>
      </c>
      <c r="AD24">
        <f t="shared" si="21"/>
        <v>77.273076100389517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52105.947041080108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766.20315384615401</v>
      </c>
      <c r="AR24">
        <v>911.39</v>
      </c>
      <c r="AS24">
        <f t="shared" si="27"/>
        <v>0.15930265435636337</v>
      </c>
      <c r="AT24">
        <v>0.5</v>
      </c>
      <c r="AU24">
        <f t="shared" si="28"/>
        <v>1180.198220102139</v>
      </c>
      <c r="AV24">
        <f t="shared" si="29"/>
        <v>3.6453628565808027</v>
      </c>
      <c r="AW24">
        <f t="shared" si="30"/>
        <v>94.004354564463156</v>
      </c>
      <c r="AX24">
        <f t="shared" si="31"/>
        <v>0.30214288065482398</v>
      </c>
      <c r="AY24">
        <f t="shared" si="32"/>
        <v>3.5783059696798572E-3</v>
      </c>
      <c r="AZ24">
        <f t="shared" si="33"/>
        <v>2.5792361118730729</v>
      </c>
      <c r="BA24" t="s">
        <v>322</v>
      </c>
      <c r="BB24">
        <v>636.02</v>
      </c>
      <c r="BC24">
        <f t="shared" si="34"/>
        <v>275.37</v>
      </c>
      <c r="BD24">
        <f t="shared" si="35"/>
        <v>0.52724278662834001</v>
      </c>
      <c r="BE24">
        <f t="shared" si="36"/>
        <v>0.89513948653115316</v>
      </c>
      <c r="BF24">
        <f t="shared" si="37"/>
        <v>0.74107787205471687</v>
      </c>
      <c r="BG24">
        <f t="shared" si="38"/>
        <v>0.92306886035817248</v>
      </c>
      <c r="BH24">
        <f t="shared" si="39"/>
        <v>1400.0158064516099</v>
      </c>
      <c r="BI24">
        <f t="shared" si="40"/>
        <v>1180.198220102139</v>
      </c>
      <c r="BJ24">
        <f t="shared" si="41"/>
        <v>0.84298921102426227</v>
      </c>
      <c r="BK24">
        <f t="shared" si="42"/>
        <v>0.19597842204852461</v>
      </c>
      <c r="BL24">
        <v>6</v>
      </c>
      <c r="BM24">
        <v>0.5</v>
      </c>
      <c r="BN24" t="s">
        <v>290</v>
      </c>
      <c r="BO24">
        <v>2</v>
      </c>
      <c r="BP24">
        <v>1605898099</v>
      </c>
      <c r="BQ24">
        <v>399.89270967741902</v>
      </c>
      <c r="BR24">
        <v>406.48496774193501</v>
      </c>
      <c r="BS24">
        <v>20.840741935483901</v>
      </c>
      <c r="BT24">
        <v>18.087841935483901</v>
      </c>
      <c r="BU24">
        <v>396.29170967741902</v>
      </c>
      <c r="BV24">
        <v>20.642706451612899</v>
      </c>
      <c r="BW24">
        <v>400.00599999999997</v>
      </c>
      <c r="BX24">
        <v>102.45270967741899</v>
      </c>
      <c r="BY24">
        <v>9.9967564516128996E-2</v>
      </c>
      <c r="BZ24">
        <v>38.9800258064516</v>
      </c>
      <c r="CA24">
        <v>39.391632258064497</v>
      </c>
      <c r="CB24">
        <v>999.9</v>
      </c>
      <c r="CC24">
        <v>0</v>
      </c>
      <c r="CD24">
        <v>0</v>
      </c>
      <c r="CE24">
        <v>10002.4290322581</v>
      </c>
      <c r="CF24">
        <v>0</v>
      </c>
      <c r="CG24">
        <v>562.66819354838697</v>
      </c>
      <c r="CH24">
        <v>1400.0158064516099</v>
      </c>
      <c r="CI24">
        <v>0.90000041935483899</v>
      </c>
      <c r="CJ24">
        <v>9.9999612903225801E-2</v>
      </c>
      <c r="CK24">
        <v>0</v>
      </c>
      <c r="CL24">
        <v>766.18606451612902</v>
      </c>
      <c r="CM24">
        <v>4.9997499999999997</v>
      </c>
      <c r="CN24">
        <v>10717.3387096774</v>
      </c>
      <c r="CO24">
        <v>12178.1870967742</v>
      </c>
      <c r="CP24">
        <v>48.375</v>
      </c>
      <c r="CQ24">
        <v>49.997967741935497</v>
      </c>
      <c r="CR24">
        <v>48.995935483871001</v>
      </c>
      <c r="CS24">
        <v>49.678935483870902</v>
      </c>
      <c r="CT24">
        <v>50.3546774193548</v>
      </c>
      <c r="CU24">
        <v>1255.51774193548</v>
      </c>
      <c r="CV24">
        <v>139.49806451612901</v>
      </c>
      <c r="CW24">
        <v>0</v>
      </c>
      <c r="CX24">
        <v>119.60000014305101</v>
      </c>
      <c r="CY24">
        <v>0</v>
      </c>
      <c r="CZ24">
        <v>766.20315384615401</v>
      </c>
      <c r="DA24">
        <v>3.6918290602408699</v>
      </c>
      <c r="DB24">
        <v>42.540170979301898</v>
      </c>
      <c r="DC24">
        <v>10717.634615384601</v>
      </c>
      <c r="DD24">
        <v>15</v>
      </c>
      <c r="DE24">
        <v>1605896639.5999999</v>
      </c>
      <c r="DF24" t="s">
        <v>291</v>
      </c>
      <c r="DG24">
        <v>1605896639.5999999</v>
      </c>
      <c r="DH24">
        <v>1605896632.0999999</v>
      </c>
      <c r="DI24">
        <v>2</v>
      </c>
      <c r="DJ24">
        <v>0.83899999999999997</v>
      </c>
      <c r="DK24">
        <v>0.14199999999999999</v>
      </c>
      <c r="DL24">
        <v>3.601</v>
      </c>
      <c r="DM24">
        <v>0.19800000000000001</v>
      </c>
      <c r="DN24">
        <v>1456</v>
      </c>
      <c r="DO24">
        <v>22</v>
      </c>
      <c r="DP24">
        <v>0.01</v>
      </c>
      <c r="DQ24">
        <v>0.03</v>
      </c>
      <c r="DR24">
        <v>3.6461637881329101</v>
      </c>
      <c r="DS24">
        <v>-0.65090415281126202</v>
      </c>
      <c r="DT24">
        <v>5.3285984841400298E-2</v>
      </c>
      <c r="DU24">
        <v>0</v>
      </c>
      <c r="DV24">
        <v>-6.5921716129032299</v>
      </c>
      <c r="DW24">
        <v>0.99581661290325196</v>
      </c>
      <c r="DX24">
        <v>8.4624080005358898E-2</v>
      </c>
      <c r="DY24">
        <v>0</v>
      </c>
      <c r="DZ24">
        <v>2.7529035483871001</v>
      </c>
      <c r="EA24">
        <v>-0.221699032258071</v>
      </c>
      <c r="EB24">
        <v>1.66581996758715E-2</v>
      </c>
      <c r="EC24">
        <v>0</v>
      </c>
      <c r="ED24">
        <v>0</v>
      </c>
      <c r="EE24">
        <v>3</v>
      </c>
      <c r="EF24" t="s">
        <v>297</v>
      </c>
      <c r="EG24">
        <v>100</v>
      </c>
      <c r="EH24">
        <v>100</v>
      </c>
      <c r="EI24">
        <v>3.601</v>
      </c>
      <c r="EJ24">
        <v>0.1981</v>
      </c>
      <c r="EK24">
        <v>3.6009523809527799</v>
      </c>
      <c r="EL24">
        <v>0</v>
      </c>
      <c r="EM24">
        <v>0</v>
      </c>
      <c r="EN24">
        <v>0</v>
      </c>
      <c r="EO24">
        <v>0.19802999999998899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24.5</v>
      </c>
      <c r="EX24">
        <v>24.6</v>
      </c>
      <c r="EY24">
        <v>2</v>
      </c>
      <c r="EZ24">
        <v>389.6</v>
      </c>
      <c r="FA24">
        <v>653.62900000000002</v>
      </c>
      <c r="FB24">
        <v>37.660699999999999</v>
      </c>
      <c r="FC24">
        <v>34.921700000000001</v>
      </c>
      <c r="FD24">
        <v>30.0002</v>
      </c>
      <c r="FE24">
        <v>34.589100000000002</v>
      </c>
      <c r="FF24">
        <v>34.4968</v>
      </c>
      <c r="FG24">
        <v>22.503599999999999</v>
      </c>
      <c r="FH24">
        <v>0</v>
      </c>
      <c r="FI24">
        <v>100</v>
      </c>
      <c r="FJ24">
        <v>-999.9</v>
      </c>
      <c r="FK24">
        <v>406.45600000000002</v>
      </c>
      <c r="FL24">
        <v>21.342400000000001</v>
      </c>
      <c r="FM24">
        <v>101.142</v>
      </c>
      <c r="FN24">
        <v>100.47199999999999</v>
      </c>
    </row>
    <row r="25" spans="1:170" x14ac:dyDescent="0.25">
      <c r="A25">
        <v>9</v>
      </c>
      <c r="B25">
        <v>1605898219.5</v>
      </c>
      <c r="C25">
        <v>853.5</v>
      </c>
      <c r="D25" t="s">
        <v>323</v>
      </c>
      <c r="E25" t="s">
        <v>324</v>
      </c>
      <c r="F25" t="s">
        <v>285</v>
      </c>
      <c r="G25" t="s">
        <v>286</v>
      </c>
      <c r="H25">
        <v>1605898211.75</v>
      </c>
      <c r="I25">
        <f t="shared" si="0"/>
        <v>1.6429422639118883E-3</v>
      </c>
      <c r="J25">
        <f t="shared" si="1"/>
        <v>4.7994248039663701</v>
      </c>
      <c r="K25">
        <f t="shared" si="2"/>
        <v>499.81936666666701</v>
      </c>
      <c r="L25">
        <f t="shared" si="3"/>
        <v>227.55950773034652</v>
      </c>
      <c r="M25">
        <f t="shared" si="4"/>
        <v>23.335895281624357</v>
      </c>
      <c r="N25">
        <f t="shared" si="5"/>
        <v>51.2557463170576</v>
      </c>
      <c r="O25">
        <f t="shared" si="6"/>
        <v>3.1878150053654443E-2</v>
      </c>
      <c r="P25">
        <f t="shared" si="7"/>
        <v>2.9729399472615019</v>
      </c>
      <c r="Q25">
        <f t="shared" si="8"/>
        <v>3.1689462478362788E-2</v>
      </c>
      <c r="R25">
        <f t="shared" si="9"/>
        <v>1.9822773626502279E-2</v>
      </c>
      <c r="S25">
        <f t="shared" si="10"/>
        <v>231.29066374705903</v>
      </c>
      <c r="T25">
        <f t="shared" si="11"/>
        <v>39.850997439618538</v>
      </c>
      <c r="U25">
        <f t="shared" si="12"/>
        <v>39.330836666666698</v>
      </c>
      <c r="V25">
        <f t="shared" si="13"/>
        <v>7.1526942700342691</v>
      </c>
      <c r="W25">
        <f t="shared" si="14"/>
        <v>29.638197984752839</v>
      </c>
      <c r="X25">
        <f t="shared" si="15"/>
        <v>2.075270702105863</v>
      </c>
      <c r="Y25">
        <f t="shared" si="16"/>
        <v>7.0020137633653414</v>
      </c>
      <c r="Z25">
        <f t="shared" si="17"/>
        <v>5.0774235679284061</v>
      </c>
      <c r="AA25">
        <f t="shared" si="18"/>
        <v>-72.453753838514274</v>
      </c>
      <c r="AB25">
        <f t="shared" si="19"/>
        <v>-63.483103249171677</v>
      </c>
      <c r="AC25">
        <f t="shared" si="20"/>
        <v>-5.1904092013352292</v>
      </c>
      <c r="AD25">
        <f t="shared" si="21"/>
        <v>90.163397458037849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52121.741243773795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764.62563999999998</v>
      </c>
      <c r="AR25">
        <v>917.55</v>
      </c>
      <c r="AS25">
        <f t="shared" si="27"/>
        <v>0.16666596915699416</v>
      </c>
      <c r="AT25">
        <v>0.5</v>
      </c>
      <c r="AU25">
        <f t="shared" si="28"/>
        <v>1180.1823197508879</v>
      </c>
      <c r="AV25">
        <f t="shared" si="29"/>
        <v>4.7994248039663701</v>
      </c>
      <c r="AW25">
        <f t="shared" si="30"/>
        <v>98.34811505161565</v>
      </c>
      <c r="AX25">
        <f t="shared" si="31"/>
        <v>0.31447877499863763</v>
      </c>
      <c r="AY25">
        <f t="shared" si="32"/>
        <v>4.5562216903212065E-3</v>
      </c>
      <c r="AZ25">
        <f t="shared" si="33"/>
        <v>2.5552068007193065</v>
      </c>
      <c r="BA25" t="s">
        <v>326</v>
      </c>
      <c r="BB25">
        <v>629</v>
      </c>
      <c r="BC25">
        <f t="shared" si="34"/>
        <v>288.54999999999995</v>
      </c>
      <c r="BD25">
        <f t="shared" si="35"/>
        <v>0.52997525558828629</v>
      </c>
      <c r="BE25">
        <f t="shared" si="36"/>
        <v>0.89041350813495979</v>
      </c>
      <c r="BF25">
        <f t="shared" si="37"/>
        <v>0.75677751004016025</v>
      </c>
      <c r="BG25">
        <f t="shared" si="38"/>
        <v>0.92064995179098297</v>
      </c>
      <c r="BH25">
        <f t="shared" si="39"/>
        <v>1399.9966666666701</v>
      </c>
      <c r="BI25">
        <f t="shared" si="40"/>
        <v>1180.1823197508879</v>
      </c>
      <c r="BJ25">
        <f t="shared" si="41"/>
        <v>0.84298937836819976</v>
      </c>
      <c r="BK25">
        <f t="shared" si="42"/>
        <v>0.19597875673639958</v>
      </c>
      <c r="BL25">
        <v>6</v>
      </c>
      <c r="BM25">
        <v>0.5</v>
      </c>
      <c r="BN25" t="s">
        <v>290</v>
      </c>
      <c r="BO25">
        <v>2</v>
      </c>
      <c r="BP25">
        <v>1605898211.75</v>
      </c>
      <c r="BQ25">
        <v>499.81936666666701</v>
      </c>
      <c r="BR25">
        <v>508.250133333333</v>
      </c>
      <c r="BS25">
        <v>20.23696</v>
      </c>
      <c r="BT25">
        <v>17.822456666666699</v>
      </c>
      <c r="BU25">
        <v>496.21836666666701</v>
      </c>
      <c r="BV25">
        <v>20.038923333333301</v>
      </c>
      <c r="BW25">
        <v>400.00626666666699</v>
      </c>
      <c r="BX25">
        <v>102.44856666666701</v>
      </c>
      <c r="BY25">
        <v>9.9973336666666704E-2</v>
      </c>
      <c r="BZ25">
        <v>38.934753333333298</v>
      </c>
      <c r="CA25">
        <v>39.330836666666698</v>
      </c>
      <c r="CB25">
        <v>999.9</v>
      </c>
      <c r="CC25">
        <v>0</v>
      </c>
      <c r="CD25">
        <v>0</v>
      </c>
      <c r="CE25">
        <v>10004.4983333333</v>
      </c>
      <c r="CF25">
        <v>0</v>
      </c>
      <c r="CG25">
        <v>575.86983333333296</v>
      </c>
      <c r="CH25">
        <v>1399.9966666666701</v>
      </c>
      <c r="CI25">
        <v>0.89999643333333301</v>
      </c>
      <c r="CJ25">
        <v>0.100003683333333</v>
      </c>
      <c r="CK25">
        <v>0</v>
      </c>
      <c r="CL25">
        <v>764.54406666666705</v>
      </c>
      <c r="CM25">
        <v>4.9997499999999997</v>
      </c>
      <c r="CN25">
        <v>10692.5766666667</v>
      </c>
      <c r="CO25">
        <v>12177.9866666667</v>
      </c>
      <c r="CP25">
        <v>48.237366666666702</v>
      </c>
      <c r="CQ25">
        <v>49.887333333333302</v>
      </c>
      <c r="CR25">
        <v>48.862400000000001</v>
      </c>
      <c r="CS25">
        <v>49.599800000000002</v>
      </c>
      <c r="CT25">
        <v>50.249933333333303</v>
      </c>
      <c r="CU25">
        <v>1255.4929999999999</v>
      </c>
      <c r="CV25">
        <v>139.50399999999999</v>
      </c>
      <c r="CW25">
        <v>0</v>
      </c>
      <c r="CX25">
        <v>112</v>
      </c>
      <c r="CY25">
        <v>0</v>
      </c>
      <c r="CZ25">
        <v>764.62563999999998</v>
      </c>
      <c r="DA25">
        <v>3.4769230803764102</v>
      </c>
      <c r="DB25">
        <v>44.338461525761602</v>
      </c>
      <c r="DC25">
        <v>10693.103999999999</v>
      </c>
      <c r="DD25">
        <v>15</v>
      </c>
      <c r="DE25">
        <v>1605896639.5999999</v>
      </c>
      <c r="DF25" t="s">
        <v>291</v>
      </c>
      <c r="DG25">
        <v>1605896639.5999999</v>
      </c>
      <c r="DH25">
        <v>1605896632.0999999</v>
      </c>
      <c r="DI25">
        <v>2</v>
      </c>
      <c r="DJ25">
        <v>0.83899999999999997</v>
      </c>
      <c r="DK25">
        <v>0.14199999999999999</v>
      </c>
      <c r="DL25">
        <v>3.601</v>
      </c>
      <c r="DM25">
        <v>0.19800000000000001</v>
      </c>
      <c r="DN25">
        <v>1456</v>
      </c>
      <c r="DO25">
        <v>22</v>
      </c>
      <c r="DP25">
        <v>0.01</v>
      </c>
      <c r="DQ25">
        <v>0.03</v>
      </c>
      <c r="DR25">
        <v>4.8032906013319598</v>
      </c>
      <c r="DS25">
        <v>-0.19165473706344999</v>
      </c>
      <c r="DT25">
        <v>3.9130006494148599E-2</v>
      </c>
      <c r="DU25">
        <v>1</v>
      </c>
      <c r="DV25">
        <v>-8.4356277419354893</v>
      </c>
      <c r="DW25">
        <v>0.196820806451658</v>
      </c>
      <c r="DX25">
        <v>5.6578167207665703E-2</v>
      </c>
      <c r="DY25">
        <v>1</v>
      </c>
      <c r="DZ25">
        <v>2.41564774193548</v>
      </c>
      <c r="EA25">
        <v>-9.5855806451622005E-2</v>
      </c>
      <c r="EB25">
        <v>7.1843242031511198E-3</v>
      </c>
      <c r="EC25">
        <v>1</v>
      </c>
      <c r="ED25">
        <v>3</v>
      </c>
      <c r="EE25">
        <v>3</v>
      </c>
      <c r="EF25" t="s">
        <v>306</v>
      </c>
      <c r="EG25">
        <v>100</v>
      </c>
      <c r="EH25">
        <v>100</v>
      </c>
      <c r="EI25">
        <v>3.601</v>
      </c>
      <c r="EJ25">
        <v>0.1981</v>
      </c>
      <c r="EK25">
        <v>3.6009523809527799</v>
      </c>
      <c r="EL25">
        <v>0</v>
      </c>
      <c r="EM25">
        <v>0</v>
      </c>
      <c r="EN25">
        <v>0</v>
      </c>
      <c r="EO25">
        <v>0.19802999999998899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26.3</v>
      </c>
      <c r="EX25">
        <v>26.5</v>
      </c>
      <c r="EY25">
        <v>2</v>
      </c>
      <c r="EZ25">
        <v>389.09800000000001</v>
      </c>
      <c r="FA25">
        <v>654.23699999999997</v>
      </c>
      <c r="FB25">
        <v>37.6783</v>
      </c>
      <c r="FC25">
        <v>34.908900000000003</v>
      </c>
      <c r="FD25">
        <v>29.999500000000001</v>
      </c>
      <c r="FE25">
        <v>34.579700000000003</v>
      </c>
      <c r="FF25">
        <v>34.481200000000001</v>
      </c>
      <c r="FG25">
        <v>26.683199999999999</v>
      </c>
      <c r="FH25">
        <v>0</v>
      </c>
      <c r="FI25">
        <v>100</v>
      </c>
      <c r="FJ25">
        <v>-999.9</v>
      </c>
      <c r="FK25">
        <v>508.34800000000001</v>
      </c>
      <c r="FL25">
        <v>20.77</v>
      </c>
      <c r="FM25">
        <v>101.166</v>
      </c>
      <c r="FN25">
        <v>100.495</v>
      </c>
    </row>
    <row r="26" spans="1:170" x14ac:dyDescent="0.25">
      <c r="A26">
        <v>10</v>
      </c>
      <c r="B26">
        <v>1605898328.5</v>
      </c>
      <c r="C26">
        <v>962.5</v>
      </c>
      <c r="D26" t="s">
        <v>327</v>
      </c>
      <c r="E26" t="s">
        <v>328</v>
      </c>
      <c r="F26" t="s">
        <v>285</v>
      </c>
      <c r="G26" t="s">
        <v>286</v>
      </c>
      <c r="H26">
        <v>1605898320.75</v>
      </c>
      <c r="I26">
        <f t="shared" si="0"/>
        <v>1.5248426881175315E-3</v>
      </c>
      <c r="J26">
        <f t="shared" si="1"/>
        <v>5.9031206936638014</v>
      </c>
      <c r="K26">
        <f t="shared" si="2"/>
        <v>599.77603333333298</v>
      </c>
      <c r="L26">
        <f t="shared" si="3"/>
        <v>238.65816414242784</v>
      </c>
      <c r="M26">
        <f t="shared" si="4"/>
        <v>24.473122883672819</v>
      </c>
      <c r="N26">
        <f t="shared" si="5"/>
        <v>61.503835911888793</v>
      </c>
      <c r="O26">
        <f t="shared" si="6"/>
        <v>2.9122216960100658E-2</v>
      </c>
      <c r="P26">
        <f t="shared" si="7"/>
        <v>2.9719589412581908</v>
      </c>
      <c r="Q26">
        <f t="shared" si="8"/>
        <v>2.8964605287953436E-2</v>
      </c>
      <c r="R26">
        <f t="shared" si="9"/>
        <v>1.8116967836752165E-2</v>
      </c>
      <c r="S26">
        <f t="shared" si="10"/>
        <v>231.29213623595476</v>
      </c>
      <c r="T26">
        <f t="shared" si="11"/>
        <v>39.948048747485963</v>
      </c>
      <c r="U26">
        <f t="shared" si="12"/>
        <v>39.439126666666702</v>
      </c>
      <c r="V26">
        <f t="shared" si="13"/>
        <v>7.194376841677335</v>
      </c>
      <c r="W26">
        <f t="shared" si="14"/>
        <v>29.015099324487565</v>
      </c>
      <c r="X26">
        <f t="shared" si="15"/>
        <v>2.0389534570103924</v>
      </c>
      <c r="Y26">
        <f t="shared" si="16"/>
        <v>7.0272151551437165</v>
      </c>
      <c r="Z26">
        <f t="shared" si="17"/>
        <v>5.1554233846669426</v>
      </c>
      <c r="AA26">
        <f t="shared" si="18"/>
        <v>-67.245562545983134</v>
      </c>
      <c r="AB26">
        <f t="shared" si="19"/>
        <v>-70.116802397209625</v>
      </c>
      <c r="AC26">
        <f t="shared" si="20"/>
        <v>-5.739501910988821</v>
      </c>
      <c r="AD26">
        <f t="shared" si="21"/>
        <v>88.190269381773163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52082.774543834224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764.613846153846</v>
      </c>
      <c r="AR26">
        <v>925.87</v>
      </c>
      <c r="AS26">
        <f t="shared" si="27"/>
        <v>0.17416716585066372</v>
      </c>
      <c r="AT26">
        <v>0.5</v>
      </c>
      <c r="AU26">
        <f t="shared" si="28"/>
        <v>1180.1901507473381</v>
      </c>
      <c r="AV26">
        <f t="shared" si="29"/>
        <v>5.9031206936638014</v>
      </c>
      <c r="AW26">
        <f t="shared" si="30"/>
        <v>102.77518686026572</v>
      </c>
      <c r="AX26">
        <f t="shared" si="31"/>
        <v>0.32507803471329672</v>
      </c>
      <c r="AY26">
        <f t="shared" si="32"/>
        <v>5.4913762577802477E-3</v>
      </c>
      <c r="AZ26">
        <f t="shared" si="33"/>
        <v>2.5232592048559734</v>
      </c>
      <c r="BA26" t="s">
        <v>330</v>
      </c>
      <c r="BB26">
        <v>624.89</v>
      </c>
      <c r="BC26">
        <f t="shared" si="34"/>
        <v>300.98</v>
      </c>
      <c r="BD26">
        <f t="shared" si="35"/>
        <v>0.5357703297433517</v>
      </c>
      <c r="BE26">
        <f t="shared" si="36"/>
        <v>0.88587094596900484</v>
      </c>
      <c r="BF26">
        <f t="shared" si="37"/>
        <v>0.7664518063258885</v>
      </c>
      <c r="BG26">
        <f t="shared" si="38"/>
        <v>0.91738285450542867</v>
      </c>
      <c r="BH26">
        <f t="shared" si="39"/>
        <v>1400.0060000000001</v>
      </c>
      <c r="BI26">
        <f t="shared" si="40"/>
        <v>1180.1901507473381</v>
      </c>
      <c r="BJ26">
        <f t="shared" si="41"/>
        <v>0.8429893520080185</v>
      </c>
      <c r="BK26">
        <f t="shared" si="42"/>
        <v>0.19597870401603709</v>
      </c>
      <c r="BL26">
        <v>6</v>
      </c>
      <c r="BM26">
        <v>0.5</v>
      </c>
      <c r="BN26" t="s">
        <v>290</v>
      </c>
      <c r="BO26">
        <v>2</v>
      </c>
      <c r="BP26">
        <v>1605898320.75</v>
      </c>
      <c r="BQ26">
        <v>599.77603333333298</v>
      </c>
      <c r="BR26">
        <v>610.00310000000002</v>
      </c>
      <c r="BS26">
        <v>19.883563333333299</v>
      </c>
      <c r="BT26">
        <v>17.641660000000002</v>
      </c>
      <c r="BU26">
        <v>596.17506666666702</v>
      </c>
      <c r="BV26">
        <v>19.685549999999999</v>
      </c>
      <c r="BW26">
        <v>399.97890000000001</v>
      </c>
      <c r="BX26">
        <v>102.44473333333301</v>
      </c>
      <c r="BY26">
        <v>9.9937499999999999E-2</v>
      </c>
      <c r="BZ26">
        <v>39.001510000000003</v>
      </c>
      <c r="CA26">
        <v>39.439126666666702</v>
      </c>
      <c r="CB26">
        <v>999.9</v>
      </c>
      <c r="CC26">
        <v>0</v>
      </c>
      <c r="CD26">
        <v>0</v>
      </c>
      <c r="CE26">
        <v>9999.3206666666701</v>
      </c>
      <c r="CF26">
        <v>0</v>
      </c>
      <c r="CG26">
        <v>651.94073333333301</v>
      </c>
      <c r="CH26">
        <v>1400.0060000000001</v>
      </c>
      <c r="CI26">
        <v>0.89999956666666703</v>
      </c>
      <c r="CJ26">
        <v>0.100000466666667</v>
      </c>
      <c r="CK26">
        <v>0</v>
      </c>
      <c r="CL26">
        <v>764.63113333333297</v>
      </c>
      <c r="CM26">
        <v>4.9997499999999997</v>
      </c>
      <c r="CN26">
        <v>10699.096666666699</v>
      </c>
      <c r="CO26">
        <v>12178.1033333333</v>
      </c>
      <c r="CP26">
        <v>48.108199999999997</v>
      </c>
      <c r="CQ26">
        <v>49.807866666666598</v>
      </c>
      <c r="CR26">
        <v>48.7582666666667</v>
      </c>
      <c r="CS26">
        <v>49.441200000000002</v>
      </c>
      <c r="CT26">
        <v>50.125</v>
      </c>
      <c r="CU26">
        <v>1255.5023333333299</v>
      </c>
      <c r="CV26">
        <v>139.50366666666699</v>
      </c>
      <c r="CW26">
        <v>0</v>
      </c>
      <c r="CX26">
        <v>108.09999990463299</v>
      </c>
      <c r="CY26">
        <v>0</v>
      </c>
      <c r="CZ26">
        <v>764.613846153846</v>
      </c>
      <c r="DA26">
        <v>3.07788032454107</v>
      </c>
      <c r="DB26">
        <v>44.909401664926399</v>
      </c>
      <c r="DC26">
        <v>10698.961538461501</v>
      </c>
      <c r="DD26">
        <v>15</v>
      </c>
      <c r="DE26">
        <v>1605896639.5999999</v>
      </c>
      <c r="DF26" t="s">
        <v>291</v>
      </c>
      <c r="DG26">
        <v>1605896639.5999999</v>
      </c>
      <c r="DH26">
        <v>1605896632.0999999</v>
      </c>
      <c r="DI26">
        <v>2</v>
      </c>
      <c r="DJ26">
        <v>0.83899999999999997</v>
      </c>
      <c r="DK26">
        <v>0.14199999999999999</v>
      </c>
      <c r="DL26">
        <v>3.601</v>
      </c>
      <c r="DM26">
        <v>0.19800000000000001</v>
      </c>
      <c r="DN26">
        <v>1456</v>
      </c>
      <c r="DO26">
        <v>22</v>
      </c>
      <c r="DP26">
        <v>0.01</v>
      </c>
      <c r="DQ26">
        <v>0.03</v>
      </c>
      <c r="DR26">
        <v>5.9088711110846104</v>
      </c>
      <c r="DS26">
        <v>-7.5001941699308197E-2</v>
      </c>
      <c r="DT26">
        <v>4.0586493232081702E-2</v>
      </c>
      <c r="DU26">
        <v>1</v>
      </c>
      <c r="DV26">
        <v>-10.236835483870999</v>
      </c>
      <c r="DW26">
        <v>0.12718548387095199</v>
      </c>
      <c r="DX26">
        <v>6.0165682793899798E-2</v>
      </c>
      <c r="DY26">
        <v>1</v>
      </c>
      <c r="DZ26">
        <v>2.24296096774194</v>
      </c>
      <c r="EA26">
        <v>-7.5714677419365106E-2</v>
      </c>
      <c r="EB26">
        <v>5.7781151937727803E-3</v>
      </c>
      <c r="EC26">
        <v>1</v>
      </c>
      <c r="ED26">
        <v>3</v>
      </c>
      <c r="EE26">
        <v>3</v>
      </c>
      <c r="EF26" t="s">
        <v>306</v>
      </c>
      <c r="EG26">
        <v>100</v>
      </c>
      <c r="EH26">
        <v>100</v>
      </c>
      <c r="EI26">
        <v>3.601</v>
      </c>
      <c r="EJ26">
        <v>0.19800000000000001</v>
      </c>
      <c r="EK26">
        <v>3.6009523809527799</v>
      </c>
      <c r="EL26">
        <v>0</v>
      </c>
      <c r="EM26">
        <v>0</v>
      </c>
      <c r="EN26">
        <v>0</v>
      </c>
      <c r="EO26">
        <v>0.19802999999998899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28.1</v>
      </c>
      <c r="EX26">
        <v>28.3</v>
      </c>
      <c r="EY26">
        <v>2</v>
      </c>
      <c r="EZ26">
        <v>388.76799999999997</v>
      </c>
      <c r="FA26">
        <v>655.12199999999996</v>
      </c>
      <c r="FB26">
        <v>37.718800000000002</v>
      </c>
      <c r="FC26">
        <v>34.8095</v>
      </c>
      <c r="FD26">
        <v>29.9998</v>
      </c>
      <c r="FE26">
        <v>34.5017</v>
      </c>
      <c r="FF26">
        <v>34.414700000000003</v>
      </c>
      <c r="FG26">
        <v>30.714500000000001</v>
      </c>
      <c r="FH26">
        <v>0</v>
      </c>
      <c r="FI26">
        <v>100</v>
      </c>
      <c r="FJ26">
        <v>-999.9</v>
      </c>
      <c r="FK26">
        <v>610.12599999999998</v>
      </c>
      <c r="FL26">
        <v>20.184699999999999</v>
      </c>
      <c r="FM26">
        <v>101.19199999999999</v>
      </c>
      <c r="FN26">
        <v>100.523</v>
      </c>
    </row>
    <row r="27" spans="1:170" x14ac:dyDescent="0.25">
      <c r="A27">
        <v>11</v>
      </c>
      <c r="B27">
        <v>1605898449</v>
      </c>
      <c r="C27">
        <v>1083</v>
      </c>
      <c r="D27" t="s">
        <v>331</v>
      </c>
      <c r="E27" t="s">
        <v>332</v>
      </c>
      <c r="F27" t="s">
        <v>285</v>
      </c>
      <c r="G27" t="s">
        <v>286</v>
      </c>
      <c r="H27">
        <v>1605898441</v>
      </c>
      <c r="I27">
        <f t="shared" si="0"/>
        <v>1.3906503157506567E-3</v>
      </c>
      <c r="J27">
        <f t="shared" si="1"/>
        <v>6.4734889532467061</v>
      </c>
      <c r="K27">
        <f t="shared" si="2"/>
        <v>699.93164516129002</v>
      </c>
      <c r="L27">
        <f t="shared" si="3"/>
        <v>253.81658416806707</v>
      </c>
      <c r="M27">
        <f t="shared" si="4"/>
        <v>26.02807527726409</v>
      </c>
      <c r="N27">
        <f t="shared" si="5"/>
        <v>71.775741561214204</v>
      </c>
      <c r="O27">
        <f t="shared" si="6"/>
        <v>2.5701014277290699E-2</v>
      </c>
      <c r="P27">
        <f t="shared" si="7"/>
        <v>2.9716290265112839</v>
      </c>
      <c r="Q27">
        <f t="shared" si="8"/>
        <v>2.5578161167584448E-2</v>
      </c>
      <c r="R27">
        <f t="shared" si="9"/>
        <v>1.599733951032617E-2</v>
      </c>
      <c r="S27">
        <f t="shared" si="10"/>
        <v>231.28892765675496</v>
      </c>
      <c r="T27">
        <f t="shared" si="11"/>
        <v>40.242755138870628</v>
      </c>
      <c r="U27">
        <f t="shared" si="12"/>
        <v>39.8114967741936</v>
      </c>
      <c r="V27">
        <f t="shared" si="13"/>
        <v>7.3393196022103186</v>
      </c>
      <c r="W27">
        <f t="shared" si="14"/>
        <v>28.322551863522698</v>
      </c>
      <c r="X27">
        <f t="shared" si="15"/>
        <v>2.0183708564779925</v>
      </c>
      <c r="Y27">
        <f t="shared" si="16"/>
        <v>7.126373591630708</v>
      </c>
      <c r="Z27">
        <f t="shared" si="17"/>
        <v>5.3209487457323261</v>
      </c>
      <c r="AA27">
        <f t="shared" si="18"/>
        <v>-61.327678924603966</v>
      </c>
      <c r="AB27">
        <f t="shared" si="19"/>
        <v>-88.005028282972461</v>
      </c>
      <c r="AC27">
        <f t="shared" si="20"/>
        <v>-7.22650104335011</v>
      </c>
      <c r="AD27">
        <f t="shared" si="21"/>
        <v>74.729719405828433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52030.022177404797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765.31719230769204</v>
      </c>
      <c r="AR27">
        <v>934.09</v>
      </c>
      <c r="AS27">
        <f t="shared" si="27"/>
        <v>0.18068152714653618</v>
      </c>
      <c r="AT27">
        <v>0.5</v>
      </c>
      <c r="AU27">
        <f t="shared" si="28"/>
        <v>1180.174413650552</v>
      </c>
      <c r="AV27">
        <f t="shared" si="29"/>
        <v>6.4734889532467061</v>
      </c>
      <c r="AW27">
        <f t="shared" si="30"/>
        <v>106.61785767882482</v>
      </c>
      <c r="AX27">
        <f t="shared" si="31"/>
        <v>0.32956139130062417</v>
      </c>
      <c r="AY27">
        <f t="shared" si="32"/>
        <v>5.9747409802351388E-3</v>
      </c>
      <c r="AZ27">
        <f t="shared" si="33"/>
        <v>2.4922544936783391</v>
      </c>
      <c r="BA27" t="s">
        <v>334</v>
      </c>
      <c r="BB27">
        <v>626.25</v>
      </c>
      <c r="BC27">
        <f t="shared" si="34"/>
        <v>307.84000000000003</v>
      </c>
      <c r="BD27">
        <f t="shared" si="35"/>
        <v>0.54824846573644748</v>
      </c>
      <c r="BE27">
        <f t="shared" si="36"/>
        <v>0.88320946343277063</v>
      </c>
      <c r="BF27">
        <f t="shared" si="37"/>
        <v>0.77201606632019426</v>
      </c>
      <c r="BG27">
        <f t="shared" si="38"/>
        <v>0.91415502521609471</v>
      </c>
      <c r="BH27">
        <f t="shared" si="39"/>
        <v>1399.9874193548401</v>
      </c>
      <c r="BI27">
        <f t="shared" si="40"/>
        <v>1180.174413650552</v>
      </c>
      <c r="BJ27">
        <f t="shared" si="41"/>
        <v>0.84298929928557131</v>
      </c>
      <c r="BK27">
        <f t="shared" si="42"/>
        <v>0.19597859857114247</v>
      </c>
      <c r="BL27">
        <v>6</v>
      </c>
      <c r="BM27">
        <v>0.5</v>
      </c>
      <c r="BN27" t="s">
        <v>290</v>
      </c>
      <c r="BO27">
        <v>2</v>
      </c>
      <c r="BP27">
        <v>1605898441</v>
      </c>
      <c r="BQ27">
        <v>699.93164516129002</v>
      </c>
      <c r="BR27">
        <v>711.10167741935504</v>
      </c>
      <c r="BS27">
        <v>19.682438709677399</v>
      </c>
      <c r="BT27">
        <v>17.637564516129</v>
      </c>
      <c r="BU27">
        <v>696.330774193548</v>
      </c>
      <c r="BV27">
        <v>19.4844193548387</v>
      </c>
      <c r="BW27">
        <v>400.00864516129002</v>
      </c>
      <c r="BX27">
        <v>102.44677419354799</v>
      </c>
      <c r="BY27">
        <v>0.100013135483871</v>
      </c>
      <c r="BZ27">
        <v>39.262174193548397</v>
      </c>
      <c r="CA27">
        <v>39.8114967741936</v>
      </c>
      <c r="CB27">
        <v>999.9</v>
      </c>
      <c r="CC27">
        <v>0</v>
      </c>
      <c r="CD27">
        <v>0</v>
      </c>
      <c r="CE27">
        <v>9997.2548387096795</v>
      </c>
      <c r="CF27">
        <v>0</v>
      </c>
      <c r="CG27">
        <v>718.47425806451599</v>
      </c>
      <c r="CH27">
        <v>1399.9874193548401</v>
      </c>
      <c r="CI27">
        <v>0.90000058064516097</v>
      </c>
      <c r="CJ27">
        <v>9.9999500000000005E-2</v>
      </c>
      <c r="CK27">
        <v>0</v>
      </c>
      <c r="CL27">
        <v>765.30193548387103</v>
      </c>
      <c r="CM27">
        <v>4.9997499999999997</v>
      </c>
      <c r="CN27">
        <v>10731.587096774199</v>
      </c>
      <c r="CO27">
        <v>12177.941935483899</v>
      </c>
      <c r="CP27">
        <v>48.191064516129003</v>
      </c>
      <c r="CQ27">
        <v>49.936999999999998</v>
      </c>
      <c r="CR27">
        <v>48.883000000000003</v>
      </c>
      <c r="CS27">
        <v>49.546064516129</v>
      </c>
      <c r="CT27">
        <v>50.191064516129003</v>
      </c>
      <c r="CU27">
        <v>1255.48806451613</v>
      </c>
      <c r="CV27">
        <v>139.49935483870999</v>
      </c>
      <c r="CW27">
        <v>0</v>
      </c>
      <c r="CX27">
        <v>119.59999990463299</v>
      </c>
      <c r="CY27">
        <v>0</v>
      </c>
      <c r="CZ27">
        <v>765.31719230769204</v>
      </c>
      <c r="DA27">
        <v>2.0907692118588002</v>
      </c>
      <c r="DB27">
        <v>39.753846199823798</v>
      </c>
      <c r="DC27">
        <v>10731.984615384599</v>
      </c>
      <c r="DD27">
        <v>15</v>
      </c>
      <c r="DE27">
        <v>1605896639.5999999</v>
      </c>
      <c r="DF27" t="s">
        <v>291</v>
      </c>
      <c r="DG27">
        <v>1605896639.5999999</v>
      </c>
      <c r="DH27">
        <v>1605896632.0999999</v>
      </c>
      <c r="DI27">
        <v>2</v>
      </c>
      <c r="DJ27">
        <v>0.83899999999999997</v>
      </c>
      <c r="DK27">
        <v>0.14199999999999999</v>
      </c>
      <c r="DL27">
        <v>3.601</v>
      </c>
      <c r="DM27">
        <v>0.19800000000000001</v>
      </c>
      <c r="DN27">
        <v>1456</v>
      </c>
      <c r="DO27">
        <v>22</v>
      </c>
      <c r="DP27">
        <v>0.01</v>
      </c>
      <c r="DQ27">
        <v>0.03</v>
      </c>
      <c r="DR27">
        <v>6.4777943587096498</v>
      </c>
      <c r="DS27">
        <v>-0.68787616346915204</v>
      </c>
      <c r="DT27">
        <v>6.1373512370882399E-2</v>
      </c>
      <c r="DU27">
        <v>0</v>
      </c>
      <c r="DV27">
        <v>-11.1699032258065</v>
      </c>
      <c r="DW27">
        <v>1.1081564516129501</v>
      </c>
      <c r="DX27">
        <v>9.9003175197927798E-2</v>
      </c>
      <c r="DY27">
        <v>0</v>
      </c>
      <c r="DZ27">
        <v>2.0448838709677402</v>
      </c>
      <c r="EA27">
        <v>-4.1771612903228797E-2</v>
      </c>
      <c r="EB27">
        <v>3.1763893860385002E-3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3.601</v>
      </c>
      <c r="EJ27">
        <v>0.19800000000000001</v>
      </c>
      <c r="EK27">
        <v>3.6009523809527799</v>
      </c>
      <c r="EL27">
        <v>0</v>
      </c>
      <c r="EM27">
        <v>0</v>
      </c>
      <c r="EN27">
        <v>0</v>
      </c>
      <c r="EO27">
        <v>0.19802999999998899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30.2</v>
      </c>
      <c r="EX27">
        <v>30.3</v>
      </c>
      <c r="EY27">
        <v>2</v>
      </c>
      <c r="EZ27">
        <v>389.07499999999999</v>
      </c>
      <c r="FA27">
        <v>653.96500000000003</v>
      </c>
      <c r="FB27">
        <v>37.871899999999997</v>
      </c>
      <c r="FC27">
        <v>34.846400000000003</v>
      </c>
      <c r="FD27">
        <v>30.000699999999998</v>
      </c>
      <c r="FE27">
        <v>34.530700000000003</v>
      </c>
      <c r="FF27">
        <v>34.449399999999997</v>
      </c>
      <c r="FG27">
        <v>34.584299999999999</v>
      </c>
      <c r="FH27">
        <v>0</v>
      </c>
      <c r="FI27">
        <v>100</v>
      </c>
      <c r="FJ27">
        <v>-999.9</v>
      </c>
      <c r="FK27">
        <v>711.00800000000004</v>
      </c>
      <c r="FL27">
        <v>19.8489</v>
      </c>
      <c r="FM27">
        <v>101.18</v>
      </c>
      <c r="FN27">
        <v>100.508</v>
      </c>
    </row>
    <row r="28" spans="1:170" x14ac:dyDescent="0.25">
      <c r="A28">
        <v>12</v>
      </c>
      <c r="B28">
        <v>1605898569.5</v>
      </c>
      <c r="C28">
        <v>1203.5</v>
      </c>
      <c r="D28" t="s">
        <v>335</v>
      </c>
      <c r="E28" t="s">
        <v>336</v>
      </c>
      <c r="F28" t="s">
        <v>285</v>
      </c>
      <c r="G28" t="s">
        <v>286</v>
      </c>
      <c r="H28">
        <v>1605898561.5</v>
      </c>
      <c r="I28">
        <f t="shared" si="0"/>
        <v>1.319515356598408E-3</v>
      </c>
      <c r="J28">
        <f t="shared" si="1"/>
        <v>6.8481607404971703</v>
      </c>
      <c r="K28">
        <f t="shared" si="2"/>
        <v>799.93380645161301</v>
      </c>
      <c r="L28">
        <f t="shared" si="3"/>
        <v>281.33954736034804</v>
      </c>
      <c r="M28">
        <f t="shared" si="4"/>
        <v>28.850932922743389</v>
      </c>
      <c r="N28">
        <f t="shared" si="5"/>
        <v>82.031967453939984</v>
      </c>
      <c r="O28">
        <f t="shared" si="6"/>
        <v>2.3416761242866631E-2</v>
      </c>
      <c r="P28">
        <f t="shared" si="7"/>
        <v>2.9717925460758292</v>
      </c>
      <c r="Q28">
        <f t="shared" si="8"/>
        <v>2.3314734337050957E-2</v>
      </c>
      <c r="R28">
        <f t="shared" si="9"/>
        <v>1.4580838498415048E-2</v>
      </c>
      <c r="S28">
        <f t="shared" si="10"/>
        <v>231.29017818441176</v>
      </c>
      <c r="T28">
        <f t="shared" si="11"/>
        <v>40.626667037681855</v>
      </c>
      <c r="U28">
        <f t="shared" si="12"/>
        <v>40.303858064516099</v>
      </c>
      <c r="V28">
        <f t="shared" si="13"/>
        <v>7.5348500614493572</v>
      </c>
      <c r="W28">
        <f t="shared" si="14"/>
        <v>27.531182566309333</v>
      </c>
      <c r="X28">
        <f t="shared" si="15"/>
        <v>2.0008829040457781</v>
      </c>
      <c r="Y28">
        <f t="shared" si="16"/>
        <v>7.2676969077758171</v>
      </c>
      <c r="Z28">
        <f t="shared" si="17"/>
        <v>5.5339671574035787</v>
      </c>
      <c r="AA28">
        <f t="shared" si="18"/>
        <v>-58.190627225989793</v>
      </c>
      <c r="AB28">
        <f t="shared" si="19"/>
        <v>-108.23524111326381</v>
      </c>
      <c r="AC28">
        <f t="shared" si="20"/>
        <v>-8.9238798336745901</v>
      </c>
      <c r="AD28">
        <f t="shared" si="21"/>
        <v>55.940430011483556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51973.735553539736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765.36</v>
      </c>
      <c r="AR28">
        <v>938.97</v>
      </c>
      <c r="AS28">
        <f t="shared" si="27"/>
        <v>0.18489408607303748</v>
      </c>
      <c r="AT28">
        <v>0.5</v>
      </c>
      <c r="AU28">
        <f t="shared" si="28"/>
        <v>1180.1811684892546</v>
      </c>
      <c r="AV28">
        <f t="shared" si="29"/>
        <v>6.8481607404971703</v>
      </c>
      <c r="AW28">
        <f t="shared" si="30"/>
        <v>109.1042592742151</v>
      </c>
      <c r="AX28">
        <f t="shared" si="31"/>
        <v>0.33242808609433738</v>
      </c>
      <c r="AY28">
        <f t="shared" si="32"/>
        <v>6.2921765052557739E-3</v>
      </c>
      <c r="AZ28">
        <f t="shared" si="33"/>
        <v>2.4741046039809573</v>
      </c>
      <c r="BA28" t="s">
        <v>338</v>
      </c>
      <c r="BB28">
        <v>626.83000000000004</v>
      </c>
      <c r="BC28">
        <f t="shared" si="34"/>
        <v>312.14</v>
      </c>
      <c r="BD28">
        <f t="shared" si="35"/>
        <v>0.55619273402960212</v>
      </c>
      <c r="BE28">
        <f t="shared" si="36"/>
        <v>0.88155203491129863</v>
      </c>
      <c r="BF28">
        <f t="shared" si="37"/>
        <v>0.77680258552149217</v>
      </c>
      <c r="BG28">
        <f t="shared" si="38"/>
        <v>0.91223874700052909</v>
      </c>
      <c r="BH28">
        <f t="shared" si="39"/>
        <v>1399.99548387097</v>
      </c>
      <c r="BI28">
        <f t="shared" si="40"/>
        <v>1180.1811684892546</v>
      </c>
      <c r="BJ28">
        <f t="shared" si="41"/>
        <v>0.84298926824111486</v>
      </c>
      <c r="BK28">
        <f t="shared" si="42"/>
        <v>0.19597853648222963</v>
      </c>
      <c r="BL28">
        <v>6</v>
      </c>
      <c r="BM28">
        <v>0.5</v>
      </c>
      <c r="BN28" t="s">
        <v>290</v>
      </c>
      <c r="BO28">
        <v>2</v>
      </c>
      <c r="BP28">
        <v>1605898561.5</v>
      </c>
      <c r="BQ28">
        <v>799.93380645161301</v>
      </c>
      <c r="BR28">
        <v>811.78845161290303</v>
      </c>
      <c r="BS28">
        <v>19.5115870967742</v>
      </c>
      <c r="BT28">
        <v>17.5710774193548</v>
      </c>
      <c r="BU28">
        <v>796.33280645161301</v>
      </c>
      <c r="BV28">
        <v>19.313558064516101</v>
      </c>
      <c r="BW28">
        <v>400.02980645161301</v>
      </c>
      <c r="BX28">
        <v>102.448387096774</v>
      </c>
      <c r="BY28">
        <v>0.100057277419355</v>
      </c>
      <c r="BZ28">
        <v>39.628296774193601</v>
      </c>
      <c r="CA28">
        <v>40.303858064516099</v>
      </c>
      <c r="CB28">
        <v>999.9</v>
      </c>
      <c r="CC28">
        <v>0</v>
      </c>
      <c r="CD28">
        <v>0</v>
      </c>
      <c r="CE28">
        <v>9998.0225806451599</v>
      </c>
      <c r="CF28">
        <v>0</v>
      </c>
      <c r="CG28">
        <v>678.31419354838704</v>
      </c>
      <c r="CH28">
        <v>1399.99548387097</v>
      </c>
      <c r="CI28">
        <v>0.90000080645161296</v>
      </c>
      <c r="CJ28">
        <v>9.9999367741935505E-2</v>
      </c>
      <c r="CK28">
        <v>0</v>
      </c>
      <c r="CL28">
        <v>765.35961290322598</v>
      </c>
      <c r="CM28">
        <v>4.9997499999999997</v>
      </c>
      <c r="CN28">
        <v>10755.3</v>
      </c>
      <c r="CO28">
        <v>12178.009677419401</v>
      </c>
      <c r="CP28">
        <v>48.344516129032201</v>
      </c>
      <c r="CQ28">
        <v>49.993903225806399</v>
      </c>
      <c r="CR28">
        <v>48.936999999999998</v>
      </c>
      <c r="CS28">
        <v>49.686999999999998</v>
      </c>
      <c r="CT28">
        <v>50.375</v>
      </c>
      <c r="CU28">
        <v>1255.49677419355</v>
      </c>
      <c r="CV28">
        <v>139.49870967741899</v>
      </c>
      <c r="CW28">
        <v>0</v>
      </c>
      <c r="CX28">
        <v>119.59999990463299</v>
      </c>
      <c r="CY28">
        <v>0</v>
      </c>
      <c r="CZ28">
        <v>765.36</v>
      </c>
      <c r="DA28">
        <v>2.26495727511828</v>
      </c>
      <c r="DB28">
        <v>35.6239315890274</v>
      </c>
      <c r="DC28">
        <v>10755.3384615385</v>
      </c>
      <c r="DD28">
        <v>15</v>
      </c>
      <c r="DE28">
        <v>1605896639.5999999</v>
      </c>
      <c r="DF28" t="s">
        <v>291</v>
      </c>
      <c r="DG28">
        <v>1605896639.5999999</v>
      </c>
      <c r="DH28">
        <v>1605896632.0999999</v>
      </c>
      <c r="DI28">
        <v>2</v>
      </c>
      <c r="DJ28">
        <v>0.83899999999999997</v>
      </c>
      <c r="DK28">
        <v>0.14199999999999999</v>
      </c>
      <c r="DL28">
        <v>3.601</v>
      </c>
      <c r="DM28">
        <v>0.19800000000000001</v>
      </c>
      <c r="DN28">
        <v>1456</v>
      </c>
      <c r="DO28">
        <v>22</v>
      </c>
      <c r="DP28">
        <v>0.01</v>
      </c>
      <c r="DQ28">
        <v>0.03</v>
      </c>
      <c r="DR28">
        <v>6.8631895159396699</v>
      </c>
      <c r="DS28">
        <v>-0.77731338608560396</v>
      </c>
      <c r="DT28">
        <v>7.0185863383244396E-2</v>
      </c>
      <c r="DU28">
        <v>0</v>
      </c>
      <c r="DV28">
        <v>-11.866358064516101</v>
      </c>
      <c r="DW28">
        <v>1.07425161290323</v>
      </c>
      <c r="DX28">
        <v>9.86966671797124E-2</v>
      </c>
      <c r="DY28">
        <v>0</v>
      </c>
      <c r="DZ28">
        <v>1.94066612903226</v>
      </c>
      <c r="EA28">
        <v>-2.0812258064521399E-2</v>
      </c>
      <c r="EB28">
        <v>1.64175491750661E-3</v>
      </c>
      <c r="EC28">
        <v>1</v>
      </c>
      <c r="ED28">
        <v>1</v>
      </c>
      <c r="EE28">
        <v>3</v>
      </c>
      <c r="EF28" t="s">
        <v>292</v>
      </c>
      <c r="EG28">
        <v>100</v>
      </c>
      <c r="EH28">
        <v>100</v>
      </c>
      <c r="EI28">
        <v>3.601</v>
      </c>
      <c r="EJ28">
        <v>0.19800000000000001</v>
      </c>
      <c r="EK28">
        <v>3.6009523809527799</v>
      </c>
      <c r="EL28">
        <v>0</v>
      </c>
      <c r="EM28">
        <v>0</v>
      </c>
      <c r="EN28">
        <v>0</v>
      </c>
      <c r="EO28">
        <v>0.19802999999998899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32.200000000000003</v>
      </c>
      <c r="EX28">
        <v>32.299999999999997</v>
      </c>
      <c r="EY28">
        <v>2</v>
      </c>
      <c r="EZ28">
        <v>388.90899999999999</v>
      </c>
      <c r="FA28">
        <v>651.96600000000001</v>
      </c>
      <c r="FB28">
        <v>38.119999999999997</v>
      </c>
      <c r="FC28">
        <v>35.001199999999997</v>
      </c>
      <c r="FD28">
        <v>30.000299999999999</v>
      </c>
      <c r="FE28">
        <v>34.643099999999997</v>
      </c>
      <c r="FF28">
        <v>34.543500000000002</v>
      </c>
      <c r="FG28">
        <v>38.353299999999997</v>
      </c>
      <c r="FH28">
        <v>0</v>
      </c>
      <c r="FI28">
        <v>100</v>
      </c>
      <c r="FJ28">
        <v>-999.9</v>
      </c>
      <c r="FK28">
        <v>811.76300000000003</v>
      </c>
      <c r="FL28">
        <v>19.647600000000001</v>
      </c>
      <c r="FM28">
        <v>101.151</v>
      </c>
      <c r="FN28">
        <v>100.47799999999999</v>
      </c>
    </row>
    <row r="29" spans="1:170" x14ac:dyDescent="0.25">
      <c r="A29">
        <v>13</v>
      </c>
      <c r="B29">
        <v>1605898679.5</v>
      </c>
      <c r="C29">
        <v>1313.5</v>
      </c>
      <c r="D29" t="s">
        <v>339</v>
      </c>
      <c r="E29" t="s">
        <v>340</v>
      </c>
      <c r="F29" t="s">
        <v>285</v>
      </c>
      <c r="G29" t="s">
        <v>286</v>
      </c>
      <c r="H29">
        <v>1605898671.75</v>
      </c>
      <c r="I29">
        <f t="shared" si="0"/>
        <v>1.2592643093903102E-3</v>
      </c>
      <c r="J29">
        <f t="shared" si="1"/>
        <v>7.0908072738736321</v>
      </c>
      <c r="K29">
        <f t="shared" si="2"/>
        <v>899.763466666667</v>
      </c>
      <c r="L29">
        <f t="shared" si="3"/>
        <v>323.37208443867155</v>
      </c>
      <c r="M29">
        <f t="shared" si="4"/>
        <v>33.161899218661233</v>
      </c>
      <c r="N29">
        <f t="shared" si="5"/>
        <v>92.270999378402138</v>
      </c>
      <c r="O29">
        <f t="shared" si="6"/>
        <v>2.1897541717305596E-2</v>
      </c>
      <c r="P29">
        <f t="shared" si="7"/>
        <v>2.9725723199804652</v>
      </c>
      <c r="Q29">
        <f t="shared" si="8"/>
        <v>2.180831993593282E-2</v>
      </c>
      <c r="R29">
        <f t="shared" si="9"/>
        <v>1.3638185768868574E-2</v>
      </c>
      <c r="S29">
        <f t="shared" si="10"/>
        <v>231.28899048956819</v>
      </c>
      <c r="T29">
        <f t="shared" si="11"/>
        <v>40.831199241578801</v>
      </c>
      <c r="U29">
        <f t="shared" si="12"/>
        <v>40.489903333333302</v>
      </c>
      <c r="V29">
        <f t="shared" si="13"/>
        <v>7.6099002781825229</v>
      </c>
      <c r="W29">
        <f t="shared" si="14"/>
        <v>26.76221142829716</v>
      </c>
      <c r="X29">
        <f t="shared" si="15"/>
        <v>1.9648367855829953</v>
      </c>
      <c r="Y29">
        <f t="shared" si="16"/>
        <v>7.3418326839218722</v>
      </c>
      <c r="Z29">
        <f t="shared" si="17"/>
        <v>5.6450634925995278</v>
      </c>
      <c r="AA29">
        <f t="shared" si="18"/>
        <v>-55.533556044112679</v>
      </c>
      <c r="AB29">
        <f t="shared" si="19"/>
        <v>-107.69398669285286</v>
      </c>
      <c r="AC29">
        <f t="shared" si="20"/>
        <v>-8.8929163440411063</v>
      </c>
      <c r="AD29">
        <f t="shared" si="21"/>
        <v>59.168531408561535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51964.260642053276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766.22672</v>
      </c>
      <c r="AR29">
        <v>941.37</v>
      </c>
      <c r="AS29">
        <f t="shared" si="27"/>
        <v>0.18605147816480239</v>
      </c>
      <c r="AT29">
        <v>0.5</v>
      </c>
      <c r="AU29">
        <f t="shared" si="28"/>
        <v>1180.175640747306</v>
      </c>
      <c r="AV29">
        <f t="shared" si="29"/>
        <v>7.0908072738736321</v>
      </c>
      <c r="AW29">
        <f t="shared" si="30"/>
        <v>109.78671122756454</v>
      </c>
      <c r="AX29">
        <f t="shared" si="31"/>
        <v>0.33629709890903686</v>
      </c>
      <c r="AY29">
        <f t="shared" si="32"/>
        <v>6.4978080286710576E-3</v>
      </c>
      <c r="AZ29">
        <f t="shared" si="33"/>
        <v>2.4652474584913477</v>
      </c>
      <c r="BA29" t="s">
        <v>342</v>
      </c>
      <c r="BB29">
        <v>624.79</v>
      </c>
      <c r="BC29">
        <f t="shared" si="34"/>
        <v>316.58000000000004</v>
      </c>
      <c r="BD29">
        <f t="shared" si="35"/>
        <v>0.55323545391370266</v>
      </c>
      <c r="BE29">
        <f t="shared" si="36"/>
        <v>0.87996011056804524</v>
      </c>
      <c r="BF29">
        <f t="shared" si="37"/>
        <v>0.77533708595966055</v>
      </c>
      <c r="BG29">
        <f t="shared" si="38"/>
        <v>0.91129631509123465</v>
      </c>
      <c r="BH29">
        <f t="shared" si="39"/>
        <v>1399.989</v>
      </c>
      <c r="BI29">
        <f t="shared" si="40"/>
        <v>1180.175640747306</v>
      </c>
      <c r="BJ29">
        <f t="shared" si="41"/>
        <v>0.8429892240205501</v>
      </c>
      <c r="BK29">
        <f t="shared" si="42"/>
        <v>0.19597844804110032</v>
      </c>
      <c r="BL29">
        <v>6</v>
      </c>
      <c r="BM29">
        <v>0.5</v>
      </c>
      <c r="BN29" t="s">
        <v>290</v>
      </c>
      <c r="BO29">
        <v>2</v>
      </c>
      <c r="BP29">
        <v>1605898671.75</v>
      </c>
      <c r="BQ29">
        <v>899.763466666667</v>
      </c>
      <c r="BR29">
        <v>912.09893333333298</v>
      </c>
      <c r="BS29">
        <v>19.159739999999999</v>
      </c>
      <c r="BT29">
        <v>17.307079999999999</v>
      </c>
      <c r="BU29">
        <v>896.16250000000002</v>
      </c>
      <c r="BV29">
        <v>18.9617166666667</v>
      </c>
      <c r="BW29">
        <v>400.00986666666699</v>
      </c>
      <c r="BX29">
        <v>102.4503</v>
      </c>
      <c r="BY29">
        <v>9.9984376666666694E-2</v>
      </c>
      <c r="BZ29">
        <v>39.817896666666698</v>
      </c>
      <c r="CA29">
        <v>40.489903333333302</v>
      </c>
      <c r="CB29">
        <v>999.9</v>
      </c>
      <c r="CC29">
        <v>0</v>
      </c>
      <c r="CD29">
        <v>0</v>
      </c>
      <c r="CE29">
        <v>10002.2483333333</v>
      </c>
      <c r="CF29">
        <v>0</v>
      </c>
      <c r="CG29">
        <v>498.56523333333303</v>
      </c>
      <c r="CH29">
        <v>1399.989</v>
      </c>
      <c r="CI29">
        <v>0.900000466666667</v>
      </c>
      <c r="CJ29">
        <v>9.9999599999999994E-2</v>
      </c>
      <c r="CK29">
        <v>0</v>
      </c>
      <c r="CL29">
        <v>766.22550000000001</v>
      </c>
      <c r="CM29">
        <v>4.9997499999999997</v>
      </c>
      <c r="CN29">
        <v>10768.176666666701</v>
      </c>
      <c r="CO29">
        <v>12177.946666666699</v>
      </c>
      <c r="CP29">
        <v>48.270666666666699</v>
      </c>
      <c r="CQ29">
        <v>49.787199999999999</v>
      </c>
      <c r="CR29">
        <v>48.828800000000001</v>
      </c>
      <c r="CS29">
        <v>49.599800000000002</v>
      </c>
      <c r="CT29">
        <v>50.375</v>
      </c>
      <c r="CU29">
        <v>1255.4929999999999</v>
      </c>
      <c r="CV29">
        <v>139.49600000000001</v>
      </c>
      <c r="CW29">
        <v>0</v>
      </c>
      <c r="CX29">
        <v>109.5</v>
      </c>
      <c r="CY29">
        <v>0</v>
      </c>
      <c r="CZ29">
        <v>766.22672</v>
      </c>
      <c r="DA29">
        <v>1.1063076985685301</v>
      </c>
      <c r="DB29">
        <v>27.138461522689798</v>
      </c>
      <c r="DC29">
        <v>10768.556</v>
      </c>
      <c r="DD29">
        <v>15</v>
      </c>
      <c r="DE29">
        <v>1605896639.5999999</v>
      </c>
      <c r="DF29" t="s">
        <v>291</v>
      </c>
      <c r="DG29">
        <v>1605896639.5999999</v>
      </c>
      <c r="DH29">
        <v>1605896632.0999999</v>
      </c>
      <c r="DI29">
        <v>2</v>
      </c>
      <c r="DJ29">
        <v>0.83899999999999997</v>
      </c>
      <c r="DK29">
        <v>0.14199999999999999</v>
      </c>
      <c r="DL29">
        <v>3.601</v>
      </c>
      <c r="DM29">
        <v>0.19800000000000001</v>
      </c>
      <c r="DN29">
        <v>1456</v>
      </c>
      <c r="DO29">
        <v>22</v>
      </c>
      <c r="DP29">
        <v>0.01</v>
      </c>
      <c r="DQ29">
        <v>0.03</v>
      </c>
      <c r="DR29">
        <v>7.0917603825848996</v>
      </c>
      <c r="DS29">
        <v>-4.68345751299937E-2</v>
      </c>
      <c r="DT29">
        <v>4.9258654329389098E-2</v>
      </c>
      <c r="DU29">
        <v>1</v>
      </c>
      <c r="DV29">
        <v>-12.339035483870999</v>
      </c>
      <c r="DW29">
        <v>3.5274193548396102E-2</v>
      </c>
      <c r="DX29">
        <v>7.3504116840540396E-2</v>
      </c>
      <c r="DY29">
        <v>1</v>
      </c>
      <c r="DZ29">
        <v>1.85286516129032</v>
      </c>
      <c r="EA29">
        <v>-1.4811774193553701E-2</v>
      </c>
      <c r="EB29">
        <v>1.2813648745487701E-3</v>
      </c>
      <c r="EC29">
        <v>1</v>
      </c>
      <c r="ED29">
        <v>3</v>
      </c>
      <c r="EE29">
        <v>3</v>
      </c>
      <c r="EF29" t="s">
        <v>306</v>
      </c>
      <c r="EG29">
        <v>100</v>
      </c>
      <c r="EH29">
        <v>100</v>
      </c>
      <c r="EI29">
        <v>3.601</v>
      </c>
      <c r="EJ29">
        <v>0.1981</v>
      </c>
      <c r="EK29">
        <v>3.6009523809527799</v>
      </c>
      <c r="EL29">
        <v>0</v>
      </c>
      <c r="EM29">
        <v>0</v>
      </c>
      <c r="EN29">
        <v>0</v>
      </c>
      <c r="EO29">
        <v>0.19802999999998899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34</v>
      </c>
      <c r="EX29">
        <v>34.1</v>
      </c>
      <c r="EY29">
        <v>2</v>
      </c>
      <c r="EZ29">
        <v>388.52100000000002</v>
      </c>
      <c r="FA29">
        <v>652.92499999999995</v>
      </c>
      <c r="FB29">
        <v>38.278700000000001</v>
      </c>
      <c r="FC29">
        <v>34.96</v>
      </c>
      <c r="FD29">
        <v>29.999500000000001</v>
      </c>
      <c r="FE29">
        <v>34.607300000000002</v>
      </c>
      <c r="FF29">
        <v>34.503300000000003</v>
      </c>
      <c r="FG29">
        <v>42.076599999999999</v>
      </c>
      <c r="FH29">
        <v>0</v>
      </c>
      <c r="FI29">
        <v>100</v>
      </c>
      <c r="FJ29">
        <v>-999.9</v>
      </c>
      <c r="FK29">
        <v>912.28599999999994</v>
      </c>
      <c r="FL29">
        <v>19.481400000000001</v>
      </c>
      <c r="FM29">
        <v>101.17</v>
      </c>
      <c r="FN29">
        <v>100.503</v>
      </c>
    </row>
    <row r="30" spans="1:170" x14ac:dyDescent="0.25">
      <c r="A30">
        <v>14</v>
      </c>
      <c r="B30">
        <v>1605898800</v>
      </c>
      <c r="C30">
        <v>1434</v>
      </c>
      <c r="D30" t="s">
        <v>343</v>
      </c>
      <c r="E30" t="s">
        <v>344</v>
      </c>
      <c r="F30" t="s">
        <v>285</v>
      </c>
      <c r="G30" t="s">
        <v>286</v>
      </c>
      <c r="H30">
        <v>1605898792</v>
      </c>
      <c r="I30">
        <f t="shared" si="0"/>
        <v>1.1454523728034449E-3</v>
      </c>
      <c r="J30">
        <f t="shared" si="1"/>
        <v>9.3361213383811492</v>
      </c>
      <c r="K30">
        <f t="shared" si="2"/>
        <v>1199.54419354839</v>
      </c>
      <c r="L30">
        <f t="shared" si="3"/>
        <v>372.16361783071443</v>
      </c>
      <c r="M30">
        <f t="shared" si="4"/>
        <v>38.16313497717492</v>
      </c>
      <c r="N30">
        <f t="shared" si="5"/>
        <v>123.00602416837208</v>
      </c>
      <c r="O30">
        <f t="shared" si="6"/>
        <v>1.9857972212065533E-2</v>
      </c>
      <c r="P30">
        <f t="shared" si="7"/>
        <v>2.9714443001244621</v>
      </c>
      <c r="Q30">
        <f t="shared" si="8"/>
        <v>1.9784539070957344E-2</v>
      </c>
      <c r="R30">
        <f t="shared" si="9"/>
        <v>1.2371911862266145E-2</v>
      </c>
      <c r="S30">
        <f t="shared" si="10"/>
        <v>231.29056306238206</v>
      </c>
      <c r="T30">
        <f t="shared" si="11"/>
        <v>40.860382258144114</v>
      </c>
      <c r="U30">
        <f t="shared" si="12"/>
        <v>40.446561290322599</v>
      </c>
      <c r="V30">
        <f t="shared" si="13"/>
        <v>7.5923585739381583</v>
      </c>
      <c r="W30">
        <f t="shared" si="14"/>
        <v>26.303226753096766</v>
      </c>
      <c r="X30">
        <f t="shared" si="15"/>
        <v>1.9311255805828949</v>
      </c>
      <c r="Y30">
        <f t="shared" si="16"/>
        <v>7.3417820509627676</v>
      </c>
      <c r="Z30">
        <f t="shared" si="17"/>
        <v>5.661232993355263</v>
      </c>
      <c r="AA30">
        <f t="shared" si="18"/>
        <v>-50.514449640631923</v>
      </c>
      <c r="AB30">
        <f t="shared" si="19"/>
        <v>-100.73052888626661</v>
      </c>
      <c r="AC30">
        <f t="shared" si="20"/>
        <v>-8.3193272139621754</v>
      </c>
      <c r="AD30">
        <f t="shared" si="21"/>
        <v>71.726257321521345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51932.345509282859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770.58176923076905</v>
      </c>
      <c r="AR30">
        <v>953.26</v>
      </c>
      <c r="AS30">
        <f t="shared" si="27"/>
        <v>0.19163526295998046</v>
      </c>
      <c r="AT30">
        <v>0.5</v>
      </c>
      <c r="AU30">
        <f t="shared" si="28"/>
        <v>1180.1825910699058</v>
      </c>
      <c r="AV30">
        <f t="shared" si="29"/>
        <v>9.3361213383811492</v>
      </c>
      <c r="AW30">
        <f t="shared" si="30"/>
        <v>113.08230059023624</v>
      </c>
      <c r="AX30">
        <f t="shared" si="31"/>
        <v>0.35225436921721248</v>
      </c>
      <c r="AY30">
        <f t="shared" si="32"/>
        <v>8.4002838994683519E-3</v>
      </c>
      <c r="AZ30">
        <f t="shared" si="33"/>
        <v>2.4220254704907367</v>
      </c>
      <c r="BA30" t="s">
        <v>346</v>
      </c>
      <c r="BB30">
        <v>617.47</v>
      </c>
      <c r="BC30">
        <f t="shared" si="34"/>
        <v>335.78999999999996</v>
      </c>
      <c r="BD30">
        <f t="shared" si="35"/>
        <v>0.54402522638920447</v>
      </c>
      <c r="BE30">
        <f t="shared" si="36"/>
        <v>0.87302853728905205</v>
      </c>
      <c r="BF30">
        <f t="shared" si="37"/>
        <v>0.76825581169650459</v>
      </c>
      <c r="BG30">
        <f t="shared" si="38"/>
        <v>0.90662735034060438</v>
      </c>
      <c r="BH30">
        <f t="shared" si="39"/>
        <v>1399.9970967741899</v>
      </c>
      <c r="BI30">
        <f t="shared" si="40"/>
        <v>1180.1825910699058</v>
      </c>
      <c r="BJ30">
        <f t="shared" si="41"/>
        <v>0.84298931318445536</v>
      </c>
      <c r="BK30">
        <f t="shared" si="42"/>
        <v>0.19597862636891075</v>
      </c>
      <c r="BL30">
        <v>6</v>
      </c>
      <c r="BM30">
        <v>0.5</v>
      </c>
      <c r="BN30" t="s">
        <v>290</v>
      </c>
      <c r="BO30">
        <v>2</v>
      </c>
      <c r="BP30">
        <v>1605898792</v>
      </c>
      <c r="BQ30">
        <v>1199.54419354839</v>
      </c>
      <c r="BR30">
        <v>1215.6087096774199</v>
      </c>
      <c r="BS30">
        <v>18.832170967741899</v>
      </c>
      <c r="BT30">
        <v>17.146422580645201</v>
      </c>
      <c r="BU30">
        <v>1195.9435483871</v>
      </c>
      <c r="BV30">
        <v>18.634145161290299</v>
      </c>
      <c r="BW30">
        <v>400.01735483870999</v>
      </c>
      <c r="BX30">
        <v>102.443935483871</v>
      </c>
      <c r="BY30">
        <v>0.100034825806452</v>
      </c>
      <c r="BZ30">
        <v>39.817767741935498</v>
      </c>
      <c r="CA30">
        <v>40.446561290322599</v>
      </c>
      <c r="CB30">
        <v>999.9</v>
      </c>
      <c r="CC30">
        <v>0</v>
      </c>
      <c r="CD30">
        <v>0</v>
      </c>
      <c r="CE30">
        <v>9996.4867741935504</v>
      </c>
      <c r="CF30">
        <v>0</v>
      </c>
      <c r="CG30">
        <v>481.51722580645202</v>
      </c>
      <c r="CH30">
        <v>1399.9970967741899</v>
      </c>
      <c r="CI30">
        <v>0.900000225806452</v>
      </c>
      <c r="CJ30">
        <v>9.9999822580645104E-2</v>
      </c>
      <c r="CK30">
        <v>0</v>
      </c>
      <c r="CL30">
        <v>770.56325806451605</v>
      </c>
      <c r="CM30">
        <v>4.9997499999999997</v>
      </c>
      <c r="CN30">
        <v>10808.416129032301</v>
      </c>
      <c r="CO30">
        <v>12178.0193548387</v>
      </c>
      <c r="CP30">
        <v>48.245935483871001</v>
      </c>
      <c r="CQ30">
        <v>49.686999999999998</v>
      </c>
      <c r="CR30">
        <v>48.826290322580597</v>
      </c>
      <c r="CS30">
        <v>49.491870967741903</v>
      </c>
      <c r="CT30">
        <v>50.311999999999998</v>
      </c>
      <c r="CU30">
        <v>1255.4961290322599</v>
      </c>
      <c r="CV30">
        <v>139.500967741935</v>
      </c>
      <c r="CW30">
        <v>0</v>
      </c>
      <c r="CX30">
        <v>120.09999990463299</v>
      </c>
      <c r="CY30">
        <v>0</v>
      </c>
      <c r="CZ30">
        <v>770.58176923076905</v>
      </c>
      <c r="DA30">
        <v>2.7376410221359202</v>
      </c>
      <c r="DB30">
        <v>25.374359006455901</v>
      </c>
      <c r="DC30">
        <v>10808.7076923077</v>
      </c>
      <c r="DD30">
        <v>15</v>
      </c>
      <c r="DE30">
        <v>1605896639.5999999</v>
      </c>
      <c r="DF30" t="s">
        <v>291</v>
      </c>
      <c r="DG30">
        <v>1605896639.5999999</v>
      </c>
      <c r="DH30">
        <v>1605896632.0999999</v>
      </c>
      <c r="DI30">
        <v>2</v>
      </c>
      <c r="DJ30">
        <v>0.83899999999999997</v>
      </c>
      <c r="DK30">
        <v>0.14199999999999999</v>
      </c>
      <c r="DL30">
        <v>3.601</v>
      </c>
      <c r="DM30">
        <v>0.19800000000000001</v>
      </c>
      <c r="DN30">
        <v>1456</v>
      </c>
      <c r="DO30">
        <v>22</v>
      </c>
      <c r="DP30">
        <v>0.01</v>
      </c>
      <c r="DQ30">
        <v>0.03</v>
      </c>
      <c r="DR30">
        <v>9.3413249054176006</v>
      </c>
      <c r="DS30">
        <v>-1.05022508815375</v>
      </c>
      <c r="DT30">
        <v>9.2156594054518398E-2</v>
      </c>
      <c r="DU30">
        <v>0</v>
      </c>
      <c r="DV30">
        <v>-16.064245161290302</v>
      </c>
      <c r="DW30">
        <v>1.6974967741935501</v>
      </c>
      <c r="DX30">
        <v>0.14810507350920701</v>
      </c>
      <c r="DY30">
        <v>0</v>
      </c>
      <c r="DZ30">
        <v>1.6857438709677399</v>
      </c>
      <c r="EA30">
        <v>-7.5231774193553203E-2</v>
      </c>
      <c r="EB30">
        <v>5.6530195627557296E-3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3.6</v>
      </c>
      <c r="EJ30">
        <v>0.19800000000000001</v>
      </c>
      <c r="EK30">
        <v>3.6009523809527799</v>
      </c>
      <c r="EL30">
        <v>0</v>
      </c>
      <c r="EM30">
        <v>0</v>
      </c>
      <c r="EN30">
        <v>0</v>
      </c>
      <c r="EO30">
        <v>0.19802999999998899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36</v>
      </c>
      <c r="EX30">
        <v>36.1</v>
      </c>
      <c r="EY30">
        <v>2</v>
      </c>
      <c r="EZ30">
        <v>388.363</v>
      </c>
      <c r="FA30">
        <v>654.35</v>
      </c>
      <c r="FB30">
        <v>38.315199999999997</v>
      </c>
      <c r="FC30">
        <v>34.843499999999999</v>
      </c>
      <c r="FD30">
        <v>30.0002</v>
      </c>
      <c r="FE30">
        <v>34.526600000000002</v>
      </c>
      <c r="FF30">
        <v>34.438499999999998</v>
      </c>
      <c r="FG30">
        <v>52.838700000000003</v>
      </c>
      <c r="FH30">
        <v>0</v>
      </c>
      <c r="FI30">
        <v>100</v>
      </c>
      <c r="FJ30">
        <v>-999.9</v>
      </c>
      <c r="FK30">
        <v>1215.54</v>
      </c>
      <c r="FL30">
        <v>19.121200000000002</v>
      </c>
      <c r="FM30">
        <v>101.191</v>
      </c>
      <c r="FN30">
        <v>100.52500000000001</v>
      </c>
    </row>
    <row r="31" spans="1:170" x14ac:dyDescent="0.25">
      <c r="A31">
        <v>15</v>
      </c>
      <c r="B31">
        <v>1605898920.5999999</v>
      </c>
      <c r="C31">
        <v>1554.5999999046301</v>
      </c>
      <c r="D31" t="s">
        <v>347</v>
      </c>
      <c r="E31" t="s">
        <v>348</v>
      </c>
      <c r="F31" t="s">
        <v>285</v>
      </c>
      <c r="G31" t="s">
        <v>286</v>
      </c>
      <c r="H31">
        <v>1605898912.8499999</v>
      </c>
      <c r="I31">
        <f t="shared" si="0"/>
        <v>1.0493278058917609E-3</v>
      </c>
      <c r="J31">
        <f t="shared" si="1"/>
        <v>10.140783979338977</v>
      </c>
      <c r="K31">
        <f t="shared" si="2"/>
        <v>1399.69166666667</v>
      </c>
      <c r="L31">
        <f t="shared" si="3"/>
        <v>428.01274793765765</v>
      </c>
      <c r="M31">
        <f t="shared" si="4"/>
        <v>43.889976125981292</v>
      </c>
      <c r="N31">
        <f t="shared" si="5"/>
        <v>143.52944890016002</v>
      </c>
      <c r="O31">
        <f t="shared" si="6"/>
        <v>1.8330774383058662E-2</v>
      </c>
      <c r="P31">
        <f t="shared" si="7"/>
        <v>2.9725981902242138</v>
      </c>
      <c r="Q31">
        <f t="shared" si="8"/>
        <v>1.8268206811448223E-2</v>
      </c>
      <c r="R31">
        <f t="shared" si="9"/>
        <v>1.142323281589302E-2</v>
      </c>
      <c r="S31">
        <f t="shared" si="10"/>
        <v>231.28779314408581</v>
      </c>
      <c r="T31">
        <f t="shared" si="11"/>
        <v>40.807860806592046</v>
      </c>
      <c r="U31">
        <f t="shared" si="12"/>
        <v>40.301083333333303</v>
      </c>
      <c r="V31">
        <f t="shared" si="13"/>
        <v>7.5337356139573712</v>
      </c>
      <c r="W31">
        <f t="shared" si="14"/>
        <v>26.190574264606038</v>
      </c>
      <c r="X31">
        <f t="shared" si="15"/>
        <v>1.9149867021616527</v>
      </c>
      <c r="Y31">
        <f t="shared" si="16"/>
        <v>7.3117400283565654</v>
      </c>
      <c r="Z31">
        <f t="shared" si="17"/>
        <v>5.6187489117957181</v>
      </c>
      <c r="AA31">
        <f t="shared" si="18"/>
        <v>-46.275356239826657</v>
      </c>
      <c r="AB31">
        <f t="shared" si="19"/>
        <v>-89.736332502162355</v>
      </c>
      <c r="AC31">
        <f t="shared" si="20"/>
        <v>-7.4005593134636554</v>
      </c>
      <c r="AD31">
        <f t="shared" si="21"/>
        <v>87.875545088633146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51977.606116068142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775.07238461538498</v>
      </c>
      <c r="AR31">
        <v>963.85</v>
      </c>
      <c r="AS31">
        <f t="shared" si="27"/>
        <v>0.19585787766209994</v>
      </c>
      <c r="AT31">
        <v>0.5</v>
      </c>
      <c r="AU31">
        <f t="shared" si="28"/>
        <v>1180.1672007473571</v>
      </c>
      <c r="AV31">
        <f t="shared" si="29"/>
        <v>10.140783979338977</v>
      </c>
      <c r="AW31">
        <f t="shared" si="30"/>
        <v>115.57252161239941</v>
      </c>
      <c r="AX31">
        <f t="shared" si="31"/>
        <v>0.3627535404886652</v>
      </c>
      <c r="AY31">
        <f t="shared" si="32"/>
        <v>9.0822143272305325E-3</v>
      </c>
      <c r="AZ31">
        <f t="shared" si="33"/>
        <v>2.3844270374020855</v>
      </c>
      <c r="BA31" t="s">
        <v>350</v>
      </c>
      <c r="BB31">
        <v>614.21</v>
      </c>
      <c r="BC31">
        <f t="shared" si="34"/>
        <v>349.64</v>
      </c>
      <c r="BD31">
        <f t="shared" si="35"/>
        <v>0.53991996163086331</v>
      </c>
      <c r="BE31">
        <f t="shared" si="36"/>
        <v>0.86795424246658637</v>
      </c>
      <c r="BF31">
        <f t="shared" si="37"/>
        <v>0.7600566765256962</v>
      </c>
      <c r="BG31">
        <f t="shared" si="38"/>
        <v>0.90246886954084238</v>
      </c>
      <c r="BH31">
        <f t="shared" si="39"/>
        <v>1399.9786666666701</v>
      </c>
      <c r="BI31">
        <f t="shared" si="40"/>
        <v>1180.1672007473571</v>
      </c>
      <c r="BJ31">
        <f t="shared" si="41"/>
        <v>0.84298941751542478</v>
      </c>
      <c r="BK31">
        <f t="shared" si="42"/>
        <v>0.19597883503084956</v>
      </c>
      <c r="BL31">
        <v>6</v>
      </c>
      <c r="BM31">
        <v>0.5</v>
      </c>
      <c r="BN31" t="s">
        <v>290</v>
      </c>
      <c r="BO31">
        <v>2</v>
      </c>
      <c r="BP31">
        <v>1605898912.8499999</v>
      </c>
      <c r="BQ31">
        <v>1399.69166666667</v>
      </c>
      <c r="BR31">
        <v>1417.10533333333</v>
      </c>
      <c r="BS31">
        <v>18.674849999999999</v>
      </c>
      <c r="BT31">
        <v>17.130306666666701</v>
      </c>
      <c r="BU31">
        <v>1396.0913333333301</v>
      </c>
      <c r="BV31">
        <v>18.47682</v>
      </c>
      <c r="BW31">
        <v>400.01406666666702</v>
      </c>
      <c r="BX31">
        <v>102.443633333333</v>
      </c>
      <c r="BY31">
        <v>9.9985606666666699E-2</v>
      </c>
      <c r="BZ31">
        <v>39.741136666666698</v>
      </c>
      <c r="CA31">
        <v>40.301083333333303</v>
      </c>
      <c r="CB31">
        <v>999.9</v>
      </c>
      <c r="CC31">
        <v>0</v>
      </c>
      <c r="CD31">
        <v>0</v>
      </c>
      <c r="CE31">
        <v>10003.0456666667</v>
      </c>
      <c r="CF31">
        <v>0</v>
      </c>
      <c r="CG31">
        <v>484.84649999999999</v>
      </c>
      <c r="CH31">
        <v>1399.9786666666701</v>
      </c>
      <c r="CI31">
        <v>0.89999693333333297</v>
      </c>
      <c r="CJ31">
        <v>0.1000031</v>
      </c>
      <c r="CK31">
        <v>0</v>
      </c>
      <c r="CL31">
        <v>775.09736666666697</v>
      </c>
      <c r="CM31">
        <v>4.9997499999999997</v>
      </c>
      <c r="CN31">
        <v>10855.003333333299</v>
      </c>
      <c r="CO31">
        <v>12177.856666666699</v>
      </c>
      <c r="CP31">
        <v>48.436999999999998</v>
      </c>
      <c r="CQ31">
        <v>49.853999999999999</v>
      </c>
      <c r="CR31">
        <v>49</v>
      </c>
      <c r="CS31">
        <v>49.5809</v>
      </c>
      <c r="CT31">
        <v>50.441200000000002</v>
      </c>
      <c r="CU31">
        <v>1255.4746666666699</v>
      </c>
      <c r="CV31">
        <v>139.50399999999999</v>
      </c>
      <c r="CW31">
        <v>0</v>
      </c>
      <c r="CX31">
        <v>119.799999952316</v>
      </c>
      <c r="CY31">
        <v>0</v>
      </c>
      <c r="CZ31">
        <v>775.07238461538498</v>
      </c>
      <c r="DA31">
        <v>4.7530256511962197</v>
      </c>
      <c r="DB31">
        <v>60.355555495321298</v>
      </c>
      <c r="DC31">
        <v>10855.069230769201</v>
      </c>
      <c r="DD31">
        <v>15</v>
      </c>
      <c r="DE31">
        <v>1605896639.5999999</v>
      </c>
      <c r="DF31" t="s">
        <v>291</v>
      </c>
      <c r="DG31">
        <v>1605896639.5999999</v>
      </c>
      <c r="DH31">
        <v>1605896632.0999999</v>
      </c>
      <c r="DI31">
        <v>2</v>
      </c>
      <c r="DJ31">
        <v>0.83899999999999997</v>
      </c>
      <c r="DK31">
        <v>0.14199999999999999</v>
      </c>
      <c r="DL31">
        <v>3.601</v>
      </c>
      <c r="DM31">
        <v>0.19800000000000001</v>
      </c>
      <c r="DN31">
        <v>1456</v>
      </c>
      <c r="DO31">
        <v>22</v>
      </c>
      <c r="DP31">
        <v>0.01</v>
      </c>
      <c r="DQ31">
        <v>0.03</v>
      </c>
      <c r="DR31">
        <v>10.147457803833801</v>
      </c>
      <c r="DS31">
        <v>-0.76620475482183803</v>
      </c>
      <c r="DT31">
        <v>8.26550295354362E-2</v>
      </c>
      <c r="DU31">
        <v>0</v>
      </c>
      <c r="DV31">
        <v>-17.423912903225801</v>
      </c>
      <c r="DW31">
        <v>1.04904193548388</v>
      </c>
      <c r="DX31">
        <v>0.122442059350629</v>
      </c>
      <c r="DY31">
        <v>0</v>
      </c>
      <c r="DZ31">
        <v>1.5447625806451599</v>
      </c>
      <c r="EA31">
        <v>-1.7879516129033199E-2</v>
      </c>
      <c r="EB31">
        <v>1.6971949680650699E-3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3.6</v>
      </c>
      <c r="EJ31">
        <v>0.19800000000000001</v>
      </c>
      <c r="EK31">
        <v>3.6009523809527799</v>
      </c>
      <c r="EL31">
        <v>0</v>
      </c>
      <c r="EM31">
        <v>0</v>
      </c>
      <c r="EN31">
        <v>0</v>
      </c>
      <c r="EO31">
        <v>0.19802999999998899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38</v>
      </c>
      <c r="EX31">
        <v>38.1</v>
      </c>
      <c r="EY31">
        <v>2</v>
      </c>
      <c r="EZ31">
        <v>388.625</v>
      </c>
      <c r="FA31">
        <v>654.04600000000005</v>
      </c>
      <c r="FB31">
        <v>38.3125</v>
      </c>
      <c r="FC31">
        <v>34.916600000000003</v>
      </c>
      <c r="FD31">
        <v>30.000800000000002</v>
      </c>
      <c r="FE31">
        <v>34.597700000000003</v>
      </c>
      <c r="FF31">
        <v>34.518900000000002</v>
      </c>
      <c r="FG31">
        <v>59.707099999999997</v>
      </c>
      <c r="FH31">
        <v>0</v>
      </c>
      <c r="FI31">
        <v>100</v>
      </c>
      <c r="FJ31">
        <v>-999.9</v>
      </c>
      <c r="FK31">
        <v>1417.29</v>
      </c>
      <c r="FL31">
        <v>18.807600000000001</v>
      </c>
      <c r="FM31">
        <v>101.17100000000001</v>
      </c>
      <c r="FN31">
        <v>100.503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2020-11-20T11:05:22Z</dcterms:created>
  <dcterms:modified xsi:type="dcterms:W3CDTF">2021-05-04T23:06:02Z</dcterms:modified>
</cp:coreProperties>
</file>