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36296FA7-481F-418F-BC63-7C82E544A77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S28" i="1"/>
  <c r="AW28" i="1" s="1"/>
  <c r="AN28" i="1"/>
  <c r="AM28" i="1"/>
  <c r="AI28" i="1"/>
  <c r="AG28" i="1" s="1"/>
  <c r="Y28" i="1"/>
  <c r="X28" i="1"/>
  <c r="W28" i="1" s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 s="1"/>
  <c r="Y26" i="1"/>
  <c r="W26" i="1" s="1"/>
  <c r="X26" i="1"/>
  <c r="P26" i="1"/>
  <c r="BK25" i="1"/>
  <c r="BJ25" i="1"/>
  <c r="BI25" i="1"/>
  <c r="AU25" i="1" s="1"/>
  <c r="BH25" i="1"/>
  <c r="BG25" i="1"/>
  <c r="BF25" i="1"/>
  <c r="BE25" i="1"/>
  <c r="BD25" i="1"/>
  <c r="BC25" i="1"/>
  <c r="AX25" i="1" s="1"/>
  <c r="AZ25" i="1"/>
  <c r="AS25" i="1"/>
  <c r="AW25" i="1" s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AW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 s="1"/>
  <c r="Y18" i="1"/>
  <c r="W18" i="1" s="1"/>
  <c r="X18" i="1"/>
  <c r="P18" i="1"/>
  <c r="BK17" i="1"/>
  <c r="BJ17" i="1"/>
  <c r="BI17" i="1"/>
  <c r="AU17" i="1" s="1"/>
  <c r="BH17" i="1"/>
  <c r="BG17" i="1"/>
  <c r="BF17" i="1"/>
  <c r="BE17" i="1"/>
  <c r="BD17" i="1"/>
  <c r="BC17" i="1"/>
  <c r="AX17" i="1" s="1"/>
  <c r="AZ17" i="1"/>
  <c r="AS17" i="1"/>
  <c r="AW17" i="1" s="1"/>
  <c r="AM17" i="1"/>
  <c r="AN17" i="1" s="1"/>
  <c r="AI17" i="1"/>
  <c r="AG17" i="1" s="1"/>
  <c r="Y17" i="1"/>
  <c r="W17" i="1" s="1"/>
  <c r="X17" i="1"/>
  <c r="P17" i="1"/>
  <c r="AU27" i="1" l="1"/>
  <c r="AW27" i="1" s="1"/>
  <c r="S27" i="1"/>
  <c r="K28" i="1"/>
  <c r="J28" i="1"/>
  <c r="AV28" i="1" s="1"/>
  <c r="AY28" i="1" s="1"/>
  <c r="I28" i="1"/>
  <c r="AH28" i="1"/>
  <c r="N28" i="1"/>
  <c r="N17" i="1"/>
  <c r="K17" i="1"/>
  <c r="J17" i="1"/>
  <c r="AV17" i="1" s="1"/>
  <c r="AY17" i="1" s="1"/>
  <c r="I17" i="1"/>
  <c r="AH17" i="1"/>
  <c r="J18" i="1"/>
  <c r="AV18" i="1" s="1"/>
  <c r="AY18" i="1" s="1"/>
  <c r="I18" i="1"/>
  <c r="K18" i="1"/>
  <c r="AH18" i="1"/>
  <c r="N18" i="1"/>
  <c r="I29" i="1"/>
  <c r="AH29" i="1"/>
  <c r="J29" i="1"/>
  <c r="AV29" i="1" s="1"/>
  <c r="AY29" i="1" s="1"/>
  <c r="N29" i="1"/>
  <c r="K29" i="1"/>
  <c r="AH19" i="1"/>
  <c r="N19" i="1"/>
  <c r="K19" i="1"/>
  <c r="J19" i="1"/>
  <c r="AV19" i="1" s="1"/>
  <c r="AY19" i="1" s="1"/>
  <c r="I19" i="1"/>
  <c r="AU29" i="1"/>
  <c r="S29" i="1"/>
  <c r="K31" i="1"/>
  <c r="J31" i="1"/>
  <c r="AV31" i="1" s="1"/>
  <c r="AY31" i="1" s="1"/>
  <c r="I31" i="1"/>
  <c r="AH31" i="1"/>
  <c r="N31" i="1"/>
  <c r="K20" i="1"/>
  <c r="J20" i="1"/>
  <c r="AV20" i="1" s="1"/>
  <c r="I20" i="1"/>
  <c r="AH20" i="1"/>
  <c r="N20" i="1"/>
  <c r="I21" i="1"/>
  <c r="AH21" i="1"/>
  <c r="N21" i="1"/>
  <c r="J21" i="1"/>
  <c r="AV21" i="1" s="1"/>
  <c r="K21" i="1"/>
  <c r="AW29" i="1"/>
  <c r="AU21" i="1"/>
  <c r="AW21" i="1" s="1"/>
  <c r="S21" i="1"/>
  <c r="AH24" i="1"/>
  <c r="N24" i="1"/>
  <c r="I24" i="1"/>
  <c r="K24" i="1"/>
  <c r="J24" i="1"/>
  <c r="AV24" i="1" s="1"/>
  <c r="AY24" i="1" s="1"/>
  <c r="N25" i="1"/>
  <c r="K25" i="1"/>
  <c r="J25" i="1"/>
  <c r="AV25" i="1" s="1"/>
  <c r="AY25" i="1" s="1"/>
  <c r="I25" i="1"/>
  <c r="AH25" i="1"/>
  <c r="J26" i="1"/>
  <c r="AV26" i="1" s="1"/>
  <c r="AY26" i="1" s="1"/>
  <c r="K26" i="1"/>
  <c r="I26" i="1"/>
  <c r="T26" i="1" s="1"/>
  <c r="U26" i="1" s="1"/>
  <c r="AH26" i="1"/>
  <c r="N26" i="1"/>
  <c r="T28" i="1"/>
  <c r="U28" i="1" s="1"/>
  <c r="AB28" i="1" s="1"/>
  <c r="AU30" i="1"/>
  <c r="AW30" i="1" s="1"/>
  <c r="S30" i="1"/>
  <c r="S31" i="1"/>
  <c r="AU31" i="1"/>
  <c r="AW19" i="1"/>
  <c r="AU19" i="1"/>
  <c r="S19" i="1"/>
  <c r="S20" i="1"/>
  <c r="AU20" i="1"/>
  <c r="AU22" i="1"/>
  <c r="AW22" i="1" s="1"/>
  <c r="S22" i="1"/>
  <c r="N27" i="1"/>
  <c r="K27" i="1"/>
  <c r="AH27" i="1"/>
  <c r="J27" i="1"/>
  <c r="AV27" i="1" s="1"/>
  <c r="AY27" i="1" s="1"/>
  <c r="I27" i="1"/>
  <c r="AW31" i="1"/>
  <c r="T18" i="1"/>
  <c r="U18" i="1" s="1"/>
  <c r="AW20" i="1"/>
  <c r="S23" i="1"/>
  <c r="AU23" i="1"/>
  <c r="AW23" i="1" s="1"/>
  <c r="AH22" i="1"/>
  <c r="AH30" i="1"/>
  <c r="I22" i="1"/>
  <c r="N23" i="1"/>
  <c r="S24" i="1"/>
  <c r="I30" i="1"/>
  <c r="J22" i="1"/>
  <c r="AV22" i="1" s="1"/>
  <c r="AY22" i="1" s="1"/>
  <c r="J30" i="1"/>
  <c r="AV30" i="1" s="1"/>
  <c r="AY30" i="1" s="1"/>
  <c r="K22" i="1"/>
  <c r="AH23" i="1"/>
  <c r="K30" i="1"/>
  <c r="S17" i="1"/>
  <c r="I23" i="1"/>
  <c r="S25" i="1"/>
  <c r="J23" i="1"/>
  <c r="AV23" i="1" s="1"/>
  <c r="AY23" i="1" s="1"/>
  <c r="V26" i="1" l="1"/>
  <c r="Z26" i="1" s="1"/>
  <c r="AC26" i="1"/>
  <c r="AB26" i="1"/>
  <c r="T24" i="1"/>
  <c r="U24" i="1" s="1"/>
  <c r="T17" i="1"/>
  <c r="U17" i="1" s="1"/>
  <c r="T19" i="1"/>
  <c r="U19" i="1" s="1"/>
  <c r="AA31" i="1"/>
  <c r="AA17" i="1"/>
  <c r="Q17" i="1"/>
  <c r="O17" i="1" s="1"/>
  <c r="R17" i="1" s="1"/>
  <c r="L17" i="1" s="1"/>
  <c r="M17" i="1" s="1"/>
  <c r="AA21" i="1"/>
  <c r="V18" i="1"/>
  <c r="Z18" i="1" s="1"/>
  <c r="AC18" i="1"/>
  <c r="AB18" i="1"/>
  <c r="T27" i="1"/>
  <c r="U27" i="1" s="1"/>
  <c r="AA23" i="1"/>
  <c r="T20" i="1"/>
  <c r="U20" i="1" s="1"/>
  <c r="Q26" i="1"/>
  <c r="O26" i="1" s="1"/>
  <c r="R26" i="1" s="1"/>
  <c r="L26" i="1" s="1"/>
  <c r="M26" i="1" s="1"/>
  <c r="AA26" i="1"/>
  <c r="AA20" i="1"/>
  <c r="T21" i="1"/>
  <c r="U21" i="1" s="1"/>
  <c r="AA22" i="1"/>
  <c r="Q22" i="1"/>
  <c r="O22" i="1" s="1"/>
  <c r="R22" i="1" s="1"/>
  <c r="L22" i="1" s="1"/>
  <c r="M22" i="1" s="1"/>
  <c r="T22" i="1"/>
  <c r="U22" i="1" s="1"/>
  <c r="AY20" i="1"/>
  <c r="T29" i="1"/>
  <c r="U29" i="1" s="1"/>
  <c r="AC28" i="1"/>
  <c r="V28" i="1"/>
  <c r="Z28" i="1" s="1"/>
  <c r="T31" i="1"/>
  <c r="U31" i="1" s="1"/>
  <c r="AA24" i="1"/>
  <c r="AY21" i="1"/>
  <c r="T30" i="1"/>
  <c r="U30" i="1" s="1"/>
  <c r="Q18" i="1"/>
  <c r="O18" i="1" s="1"/>
  <c r="R18" i="1" s="1"/>
  <c r="L18" i="1" s="1"/>
  <c r="M18" i="1" s="1"/>
  <c r="AA18" i="1"/>
  <c r="T23" i="1"/>
  <c r="U23" i="1" s="1"/>
  <c r="Q23" i="1" s="1"/>
  <c r="O23" i="1" s="1"/>
  <c r="R23" i="1" s="1"/>
  <c r="L23" i="1" s="1"/>
  <c r="M23" i="1" s="1"/>
  <c r="AA29" i="1"/>
  <c r="T25" i="1"/>
  <c r="U25" i="1" s="1"/>
  <c r="AA30" i="1"/>
  <c r="Q30" i="1"/>
  <c r="O30" i="1" s="1"/>
  <c r="R30" i="1" s="1"/>
  <c r="L30" i="1" s="1"/>
  <c r="M30" i="1" s="1"/>
  <c r="AA27" i="1"/>
  <c r="Q27" i="1"/>
  <c r="O27" i="1" s="1"/>
  <c r="R27" i="1" s="1"/>
  <c r="L27" i="1" s="1"/>
  <c r="M27" i="1" s="1"/>
  <c r="AA25" i="1"/>
  <c r="AA19" i="1"/>
  <c r="Q19" i="1"/>
  <c r="O19" i="1" s="1"/>
  <c r="R19" i="1" s="1"/>
  <c r="L19" i="1" s="1"/>
  <c r="M19" i="1" s="1"/>
  <c r="AA28" i="1"/>
  <c r="Q28" i="1"/>
  <c r="O28" i="1" s="1"/>
  <c r="R28" i="1" s="1"/>
  <c r="L28" i="1" s="1"/>
  <c r="M28" i="1" s="1"/>
  <c r="AC20" i="1" l="1"/>
  <c r="AD20" i="1" s="1"/>
  <c r="V20" i="1"/>
  <c r="Z20" i="1" s="1"/>
  <c r="AB20" i="1"/>
  <c r="V30" i="1"/>
  <c r="Z30" i="1" s="1"/>
  <c r="AC30" i="1"/>
  <c r="AB30" i="1"/>
  <c r="AD28" i="1"/>
  <c r="V21" i="1"/>
  <c r="Z21" i="1" s="1"/>
  <c r="AC21" i="1"/>
  <c r="AD21" i="1" s="1"/>
  <c r="AB21" i="1"/>
  <c r="Q21" i="1"/>
  <c r="O21" i="1" s="1"/>
  <c r="R21" i="1" s="1"/>
  <c r="L21" i="1" s="1"/>
  <c r="M21" i="1" s="1"/>
  <c r="AC17" i="1"/>
  <c r="AB17" i="1"/>
  <c r="V17" i="1"/>
  <c r="Z17" i="1" s="1"/>
  <c r="V24" i="1"/>
  <c r="Z24" i="1" s="1"/>
  <c r="AC24" i="1"/>
  <c r="AD24" i="1" s="1"/>
  <c r="AB24" i="1"/>
  <c r="AB31" i="1"/>
  <c r="V31" i="1"/>
  <c r="Z31" i="1" s="1"/>
  <c r="AC31" i="1"/>
  <c r="AD31" i="1" s="1"/>
  <c r="AC25" i="1"/>
  <c r="AB25" i="1"/>
  <c r="V25" i="1"/>
  <c r="Z25" i="1" s="1"/>
  <c r="Q25" i="1"/>
  <c r="O25" i="1" s="1"/>
  <c r="R25" i="1" s="1"/>
  <c r="L25" i="1" s="1"/>
  <c r="M25" i="1" s="1"/>
  <c r="Q20" i="1"/>
  <c r="O20" i="1" s="1"/>
  <c r="R20" i="1" s="1"/>
  <c r="L20" i="1" s="1"/>
  <c r="M20" i="1" s="1"/>
  <c r="V27" i="1"/>
  <c r="Z27" i="1" s="1"/>
  <c r="AC27" i="1"/>
  <c r="AD27" i="1" s="1"/>
  <c r="AB27" i="1"/>
  <c r="V29" i="1"/>
  <c r="Z29" i="1" s="1"/>
  <c r="AC29" i="1"/>
  <c r="AB29" i="1"/>
  <c r="Q29" i="1"/>
  <c r="O29" i="1" s="1"/>
  <c r="R29" i="1" s="1"/>
  <c r="L29" i="1" s="1"/>
  <c r="M29" i="1" s="1"/>
  <c r="Q24" i="1"/>
  <c r="O24" i="1" s="1"/>
  <c r="R24" i="1" s="1"/>
  <c r="L24" i="1" s="1"/>
  <c r="M24" i="1" s="1"/>
  <c r="Q31" i="1"/>
  <c r="O31" i="1" s="1"/>
  <c r="R31" i="1" s="1"/>
  <c r="L31" i="1" s="1"/>
  <c r="M31" i="1" s="1"/>
  <c r="V22" i="1"/>
  <c r="Z22" i="1" s="1"/>
  <c r="AC22" i="1"/>
  <c r="AB22" i="1"/>
  <c r="AD26" i="1"/>
  <c r="V23" i="1"/>
  <c r="Z23" i="1" s="1"/>
  <c r="AB23" i="1"/>
  <c r="AC23" i="1"/>
  <c r="AD23" i="1" s="1"/>
  <c r="AD18" i="1"/>
  <c r="V19" i="1"/>
  <c r="Z19" i="1" s="1"/>
  <c r="AC19" i="1"/>
  <c r="AD19" i="1" s="1"/>
  <c r="AB19" i="1"/>
  <c r="AD29" i="1" l="1"/>
  <c r="AD25" i="1"/>
  <c r="AD30" i="1"/>
  <c r="AD22" i="1"/>
  <c r="AD17" i="1"/>
</calcChain>
</file>

<file path=xl/sharedStrings.xml><?xml version="1.0" encoding="utf-8"?>
<sst xmlns="http://schemas.openxmlformats.org/spreadsheetml/2006/main" count="693" uniqueCount="351">
  <si>
    <t>File opened</t>
  </si>
  <si>
    <t>2020-11-20 11:05:35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</si>
  <si>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</si>
  <si>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</si>
  <si>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</si>
  <si>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</si>
  <si>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</si>
  <si>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</si>
  <si>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</si>
  <si>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</si>
  <si>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</si>
  <si>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</si>
  <si>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</si>
  <si>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</si>
  <si>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</si>
  <si>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</si>
  <si>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</si>
  <si>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</si>
  <si>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</si>
  <si>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</si>
  <si>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</si>
  <si>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</si>
  <si>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</si>
  <si>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11:05:35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</si>
  <si>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</si>
  <si>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</si>
  <si>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</si>
  <si>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</si>
  <si>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</si>
  <si>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</si>
  <si>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</si>
  <si>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</si>
  <si>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</si>
  <si>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</si>
  <si>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</si>
  <si>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</si>
  <si>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</si>
  <si>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</si>
  <si>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</si>
  <si>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</si>
  <si>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</si>
  <si>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</si>
  <si>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</si>
  <si>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</si>
  <si>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</si>
  <si>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</si>
  <si>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</si>
  <si>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</si>
  <si>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</si>
  <si>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</si>
  <si>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</si>
  <si>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</si>
  <si>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</si>
  <si>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</si>
  <si>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</si>
  <si>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</si>
  <si>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</si>
  <si>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</si>
  <si>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</si>
  <si>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</si>
  <si>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</si>
  <si>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</si>
  <si>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</si>
  <si>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</si>
  <si>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</si>
  <si>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</si>
  <si>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</si>
  <si>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</si>
  <si>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</si>
  <si>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</si>
  <si>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</si>
  <si>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</si>
  <si>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</si>
  <si>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</si>
  <si>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</si>
  <si>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</si>
  <si>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</si>
  <si>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</si>
  <si>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</si>
  <si>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</si>
  <si>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</si>
  <si>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</si>
  <si>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</si>
  <si>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</si>
  <si>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</si>
  <si>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</si>
  <si>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</si>
  <si>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</si>
  <si>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</si>
  <si>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</si>
  <si>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</si>
  <si>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</si>
  <si>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</si>
  <si>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</si>
  <si>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</si>
  <si>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</si>
  <si>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</si>
  <si>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</si>
  <si>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</si>
  <si>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</si>
  <si>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</si>
  <si>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</si>
  <si>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</si>
  <si>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</si>
  <si>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</si>
  <si>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</si>
  <si>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</si>
  <si>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</si>
  <si>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</si>
  <si>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</si>
  <si>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</si>
  <si>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</si>
  <si>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</si>
  <si>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</si>
  <si>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</si>
  <si>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</si>
  <si>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</si>
  <si>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</si>
  <si>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</si>
  <si>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</si>
  <si>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</si>
  <si>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</si>
  <si>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</si>
  <si>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</si>
  <si>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</si>
  <si>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</si>
  <si>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</si>
  <si>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</si>
  <si>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</si>
  <si>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</si>
  <si>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</si>
  <si>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</si>
  <si>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</si>
  <si>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</si>
  <si>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</si>
  <si>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</si>
  <si>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</si>
  <si>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</si>
  <si>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</si>
  <si>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</si>
  <si>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</si>
  <si>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</si>
  <si>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</si>
  <si>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</si>
  <si>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</si>
  <si>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</si>
  <si>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</si>
  <si>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</si>
  <si>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</si>
  <si>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</si>
  <si>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</si>
  <si>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</si>
  <si>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</si>
  <si>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</si>
  <si>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</si>
  <si>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</si>
  <si>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</si>
  <si>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</si>
  <si>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</si>
  <si>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</si>
  <si>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</si>
  <si>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</si>
  <si>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</si>
  <si>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</si>
  <si>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</si>
  <si>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</si>
  <si>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</si>
  <si>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</si>
  <si>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</si>
  <si>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</si>
  <si>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</si>
  <si>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</si>
  <si>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</si>
  <si>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</si>
  <si>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</si>
  <si>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</si>
  <si>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</si>
  <si>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</si>
  <si>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</si>
  <si>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</si>
  <si>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</si>
  <si>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</si>
  <si>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</si>
  <si>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</si>
  <si>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</si>
  <si>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</si>
  <si>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</si>
  <si>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</si>
  <si>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</si>
  <si>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</si>
  <si>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</si>
  <si>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</si>
  <si>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</si>
  <si>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</si>
  <si>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</si>
  <si>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</si>
  <si>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</si>
  <si>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</si>
  <si>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</si>
  <si>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</si>
  <si>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</si>
  <si>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</si>
  <si>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</si>
  <si>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</si>
  <si>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</si>
  <si>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</si>
  <si>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</si>
  <si>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</si>
  <si>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</si>
  <si>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</si>
  <si>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</si>
  <si>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</si>
  <si>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</si>
  <si>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</si>
  <si>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</si>
  <si>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</si>
  <si>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</si>
  <si>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</si>
  <si>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</si>
  <si>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</si>
  <si>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</si>
  <si>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</si>
  <si>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</si>
  <si>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</si>
  <si>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</si>
  <si>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</si>
  <si>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</si>
  <si>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</si>
  <si>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</si>
  <si>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</si>
  <si>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</si>
  <si>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</si>
  <si>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</si>
  <si>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</si>
  <si>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</si>
  <si>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</si>
  <si>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</si>
  <si>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</si>
  <si>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</si>
  <si>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</si>
  <si>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</si>
  <si>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</si>
  <si>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</si>
  <si>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</si>
  <si>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</si>
  <si>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</si>
  <si>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</si>
  <si>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</si>
  <si>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</si>
  <si>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</si>
  <si>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</si>
  <si>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</si>
  <si>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</si>
  <si>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</si>
  <si>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</si>
  <si>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</si>
  <si>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</si>
  <si>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</si>
  <si>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</si>
  <si>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</si>
  <si>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</si>
  <si>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</si>
  <si>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</si>
  <si>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</si>
  <si>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</si>
  <si>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</si>
  <si>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</si>
  <si>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</si>
  <si>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</si>
  <si>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</si>
  <si>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</si>
  <si>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</si>
  <si>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</si>
  <si>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</si>
  <si>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</si>
  <si>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</si>
  <si>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</si>
  <si>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</si>
  <si>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</si>
  <si>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</si>
  <si>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</si>
  <si>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</si>
  <si>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</si>
  <si>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11:10:14</t>
  </si>
  <si>
    <t>11:10:14</t>
  </si>
  <si>
    <t>1149</t>
  </si>
  <si>
    <t>_1</t>
  </si>
  <si>
    <t>RECT-4143-20200907-06_33_50</t>
  </si>
  <si>
    <t>RECT-5619-20201120-11_10_18</t>
  </si>
  <si>
    <t>DARK-5620-20201120-11_10_20</t>
  </si>
  <si>
    <t>0: Broadleaf</t>
  </si>
  <si>
    <t>11:03:28</t>
  </si>
  <si>
    <t>1/3</t>
  </si>
  <si>
    <t>20201120 11:12:14</t>
  </si>
  <si>
    <t>11:12:14</t>
  </si>
  <si>
    <t>RECT-5621-20201120-11_12_19</t>
  </si>
  <si>
    <t>DARK-5622-20201120-11_12_21</t>
  </si>
  <si>
    <t>20201120 11:13:39</t>
  </si>
  <si>
    <t>11:13:39</t>
  </si>
  <si>
    <t>RECT-5623-20201120-11_13_44</t>
  </si>
  <si>
    <t>DARK-5624-20201120-11_13_46</t>
  </si>
  <si>
    <t>3/3</t>
  </si>
  <si>
    <t>20201120 11:15:02</t>
  </si>
  <si>
    <t>11:15:02</t>
  </si>
  <si>
    <t>RECT-5625-20201120-11_15_07</t>
  </si>
  <si>
    <t>DARK-5626-20201120-11_15_09</t>
  </si>
  <si>
    <t>20201120 11:16:24</t>
  </si>
  <si>
    <t>11:16:24</t>
  </si>
  <si>
    <t>RECT-5627-20201120-11_16_29</t>
  </si>
  <si>
    <t>DARK-5628-20201120-11_16_31</t>
  </si>
  <si>
    <t>20201120 11:17:56</t>
  </si>
  <si>
    <t>11:17:56</t>
  </si>
  <si>
    <t>RECT-5629-20201120-11_18_01</t>
  </si>
  <si>
    <t>DARK-5630-20201120-11_18_03</t>
  </si>
  <si>
    <t>20201120 11:19:16</t>
  </si>
  <si>
    <t>11:19:16</t>
  </si>
  <si>
    <t>RECT-5631-20201120-11_19_21</t>
  </si>
  <si>
    <t>DARK-5632-20201120-11_19_23</t>
  </si>
  <si>
    <t>20201120 11:21:13</t>
  </si>
  <si>
    <t>11:21:13</t>
  </si>
  <si>
    <t>RECT-5633-20201120-11_21_18</t>
  </si>
  <si>
    <t>DARK-5634-20201120-11_21_20</t>
  </si>
  <si>
    <t>20201120 11:23:14</t>
  </si>
  <si>
    <t>11:23:14</t>
  </si>
  <si>
    <t>RECT-5635-20201120-11_23_18</t>
  </si>
  <si>
    <t>DARK-5636-20201120-11_23_20</t>
  </si>
  <si>
    <t>2/3</t>
  </si>
  <si>
    <t>20201120 11:24:33</t>
  </si>
  <si>
    <t>11:24:33</t>
  </si>
  <si>
    <t>RECT-5637-20201120-11_24_38</t>
  </si>
  <si>
    <t>DARK-5638-20201120-11_24_40</t>
  </si>
  <si>
    <t>20201120 11:26:18</t>
  </si>
  <si>
    <t>11:26:18</t>
  </si>
  <si>
    <t>RECT-5639-20201120-11_26_23</t>
  </si>
  <si>
    <t>DARK-5640-20201120-11_26_25</t>
  </si>
  <si>
    <t>20201120 11:27:45</t>
  </si>
  <si>
    <t>11:27:45</t>
  </si>
  <si>
    <t>RECT-5641-20201120-11_27_50</t>
  </si>
  <si>
    <t>DARK-5642-20201120-11_27_52</t>
  </si>
  <si>
    <t>20201120 11:28:59</t>
  </si>
  <si>
    <t>11:28:59</t>
  </si>
  <si>
    <t>RECT-5643-20201120-11_29_03</t>
  </si>
  <si>
    <t>DARK-5644-20201120-11_29_05</t>
  </si>
  <si>
    <t>20201120 11:30:57</t>
  </si>
  <si>
    <t>11:30:57</t>
  </si>
  <si>
    <t>RECT-5645-20201120-11_31_01</t>
  </si>
  <si>
    <t>DARK-5646-20201120-11_31_03</t>
  </si>
  <si>
    <t>20201120 11:32:29</t>
  </si>
  <si>
    <t>11:32:29</t>
  </si>
  <si>
    <t>RECT-5647-20201120-11_32_33</t>
  </si>
  <si>
    <t>DARK-5648-20201120-11_32_35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</si>
</sst>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1605899414.0999999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1605899406.0999999</v>
      </c>
      <c r="I17">
        <f t="shared" ref="I17:I31" si="0">BW17*AG17*(BS17-BT17)/(100*BL17*(1000-AG17*BS17))</f>
        <v>5.4588156867202832E-4</v>
      </c>
      <c r="J17">
        <f t="shared" ref="J17:J31" si="1">BW17*AG17*(BR17-BQ17*(1000-AG17*BT17)/(1000-AG17*BS17))/(100*BL17)</f>
        <v>-1.5744162406352225</v>
      </c>
      <c r="K17">
        <f t="shared" ref="K17:K31" si="2">BQ17 - IF(AG17&gt;1, J17*BL17*100/(AI17*CE17), 0)</f>
        <v>401.75925806451602</v>
      </c>
      <c r="L17">
        <f t="shared" ref="L17:L31" si="3">((R17-I17/2)*K17-J17)/(R17+I17/2)</f>
        <v>617.26157141647752</v>
      </c>
      <c r="M17">
        <f t="shared" ref="M17:M31" si="4">L17*(BX17+BY17)/1000</f>
        <v>63.292240814324764</v>
      </c>
      <c r="N17">
        <f t="shared" ref="N17:N31" si="5">(BQ17 - IF(AG17&gt;1, J17*BL17*100/(AI17*CE17), 0))*(BX17+BY17)/1000</f>
        <v>41.195248316611796</v>
      </c>
      <c r="O17">
        <f t="shared" ref="O17:O31" si="6">2/((1/Q17-1/P17)+SIGN(Q17)*SQRT((1/Q17-1/P17)*(1/Q17-1/P17) + 4*BM17/((BM17+1)*(BM17+1))*(2*1/Q17*1/P17-1/P17*1/P17)))</f>
        <v>9.6391272573289524E-3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2.9715558749124149</v>
      </c>
      <c r="Q17">
        <f t="shared" ref="Q17:Q31" si="8">I17*(1000-(1000*0.61365*EXP(17.502*U17/(240.97+U17))/(BX17+BY17)+BS17)/2)/(1000*0.61365*EXP(17.502*U17/(240.97+U17))/(BX17+BY17)-BS17)</f>
        <v>9.6217902287038543E-3</v>
      </c>
      <c r="R17">
        <f t="shared" ref="R17:R31" si="9">1/((BM17+1)/(O17/1.6)+1/(P17/1.37)) + BM17/((BM17+1)/(O17/1.6) + BM17/(P17/1.37))</f>
        <v>6.0151739256034606E-3</v>
      </c>
      <c r="S17">
        <f t="shared" ref="S17:S31" si="10">(BI17*BK17)</f>
        <v>231.28871300996363</v>
      </c>
      <c r="T17">
        <f t="shared" ref="T17:T31" si="11">(BZ17+(S17+2*0.95*0.0000000567*(((BZ17+$B$7)+273)^4-(BZ17+273)^4)-44100*I17)/(1.84*29.3*P17+8*0.95*0.0000000567*(BZ17+273)^3))</f>
        <v>40.719199475543348</v>
      </c>
      <c r="U17">
        <f t="shared" ref="U17:U31" si="12">($C$7*CA17+$D$7*CB17+$E$7*T17)</f>
        <v>39.725419354838699</v>
      </c>
      <c r="V17">
        <f t="shared" ref="V17:V31" si="13">0.61365*EXP(17.502*U17/(240.97+U17))</f>
        <v>7.3055914879148114</v>
      </c>
      <c r="W17">
        <f t="shared" ref="W17:W31" si="14">(X17/Y17*100)</f>
        <v>24.145043215366844</v>
      </c>
      <c r="X17">
        <f t="shared" ref="X17:X31" si="15">BS17*(BX17+BY17)/1000</f>
        <v>1.7449980148984701</v>
      </c>
      <c r="Y17">
        <f t="shared" ref="Y17:Y31" si="16">0.61365*EXP(17.502*BZ17/(240.97+BZ17))</f>
        <v>7.2271480292397472</v>
      </c>
      <c r="Z17">
        <f t="shared" ref="Z17:Z31" si="17">(V17-BS17*(BX17+BY17)/1000)</f>
        <v>5.5605934730163415</v>
      </c>
      <c r="AA17">
        <f t="shared" ref="AA17:AA31" si="18">(-I17*44100)</f>
        <v>-24.073377178436449</v>
      </c>
      <c r="AB17">
        <f t="shared" ref="AB17:AB31" si="19">2*29.3*P17*0.92*(BZ17-U17)</f>
        <v>-32.286492451712952</v>
      </c>
      <c r="AC17">
        <f t="shared" ref="AC17:AC31" si="20">2*0.95*0.0000000567*(((BZ17+$B$7)+273)^4-(U17+273)^4)</f>
        <v>-2.6534926010394577</v>
      </c>
      <c r="AD17">
        <f t="shared" ref="AD17:AD31" si="21">S17+AC17+AA17+AB17</f>
        <v>172.27535077877477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51984.187886778491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875.06792307692297</v>
      </c>
      <c r="AR17">
        <v>977.74</v>
      </c>
      <c r="AS17">
        <f t="shared" ref="AS17:AS31" si="27">1-AQ17/AR17</f>
        <v>0.10500959040550351</v>
      </c>
      <c r="AT17">
        <v>0.5</v>
      </c>
      <c r="AU17">
        <f t="shared" ref="AU17:AU31" si="28">BI17</f>
        <v>1180.1725942957248</v>
      </c>
      <c r="AV17">
        <f t="shared" ref="AV17:AV31" si="29">J17</f>
        <v>-1.5744162406352225</v>
      </c>
      <c r="AW17">
        <f t="shared" ref="AW17:AW31" si="30">AS17*AT17*AU17</f>
        <v>61.964720367397263</v>
      </c>
      <c r="AX17">
        <f t="shared" ref="AX17:AX31" si="31">BC17/AR17</f>
        <v>0.34208480782212042</v>
      </c>
      <c r="AY17">
        <f t="shared" ref="AY17:AY31" si="32">(AV17-AO17)/AU17</f>
        <v>-8.4451101952063852E-4</v>
      </c>
      <c r="AZ17">
        <f t="shared" ref="AZ17:AZ31" si="33">(AL17-AR17)/AR17</f>
        <v>2.3363470861374189</v>
      </c>
      <c r="BA17" t="s">
        <v>289</v>
      </c>
      <c r="BB17">
        <v>643.27</v>
      </c>
      <c r="BC17">
        <f t="shared" ref="BC17:BC31" si="34">AR17-BB17</f>
        <v>334.47</v>
      </c>
      <c r="BD17">
        <f t="shared" ref="BD17:BD31" si="35">(AR17-AQ17)/(AR17-BB17)</f>
        <v>0.30696946489394278</v>
      </c>
      <c r="BE17">
        <f t="shared" ref="BE17:BE31" si="36">(AL17-AR17)/(AL17-BB17)</f>
        <v>0.87228168519289306</v>
      </c>
      <c r="BF17">
        <f t="shared" ref="BF17:BF31" si="37">(AR17-AQ17)/(AR17-AK17)</f>
        <v>0.39148506197535093</v>
      </c>
      <c r="BG17">
        <f t="shared" ref="BG17:BG31" si="38">(AL17-AR17)/(AL17-AK17)</f>
        <v>0.89701454486580012</v>
      </c>
      <c r="BH17">
        <f t="shared" ref="BH17:BH31" si="39">$B$11*CF17+$C$11*CG17+$F$11*CH17*(1-CK17)</f>
        <v>1399.9851612903201</v>
      </c>
      <c r="BI17">
        <f t="shared" ref="BI17:BI31" si="40">BH17*BJ17</f>
        <v>1180.1725942957248</v>
      </c>
      <c r="BJ17">
        <f t="shared" ref="BJ17:BJ31" si="41">($B$11*$D$9+$C$11*$D$9+$F$11*((CU17+CM17)/MAX(CU17+CM17+CV17, 0.1)*$I$9+CV17/MAX(CU17+CM17+CV17, 0.1)*$J$9))/($B$11+$C$11+$F$11)</f>
        <v>0.84298935940720876</v>
      </c>
      <c r="BK17">
        <f t="shared" ref="BK17:BK31" si="42">($B$11*$K$9+$C$11*$K$9+$F$11*((CU17+CM17)/MAX(CU17+CM17+CV17, 0.1)*$P$9+CV17/MAX(CU17+CM17+CV17, 0.1)*$Q$9))/($B$11+$C$11+$F$11)</f>
        <v>0.19597871881441764</v>
      </c>
      <c r="BL17">
        <v>6</v>
      </c>
      <c r="BM17">
        <v>0.5</v>
      </c>
      <c r="BN17" t="s">
        <v>290</v>
      </c>
      <c r="BO17">
        <v>2</v>
      </c>
      <c r="BP17">
        <v>1605899406.0999999</v>
      </c>
      <c r="BQ17">
        <v>401.75925806451602</v>
      </c>
      <c r="BR17">
        <v>399.72667741935498</v>
      </c>
      <c r="BS17">
        <v>17.018203225806499</v>
      </c>
      <c r="BT17">
        <v>16.213345161290299</v>
      </c>
      <c r="BU17">
        <v>397.95380645161299</v>
      </c>
      <c r="BV17">
        <v>16.916190322580601</v>
      </c>
      <c r="BW17">
        <v>400.01461290322601</v>
      </c>
      <c r="BX17">
        <v>102.437129032258</v>
      </c>
      <c r="BY17">
        <v>0.1000185</v>
      </c>
      <c r="BZ17">
        <v>39.523883870967701</v>
      </c>
      <c r="CA17">
        <v>39.725419354838699</v>
      </c>
      <c r="CB17">
        <v>999.9</v>
      </c>
      <c r="CC17">
        <v>0</v>
      </c>
      <c r="CD17">
        <v>0</v>
      </c>
      <c r="CE17">
        <v>9997.7822580645206</v>
      </c>
      <c r="CF17">
        <v>0</v>
      </c>
      <c r="CG17">
        <v>713.30280645161304</v>
      </c>
      <c r="CH17">
        <v>1399.9851612903201</v>
      </c>
      <c r="CI17">
        <v>0.89999522580645097</v>
      </c>
      <c r="CJ17">
        <v>0.100004690322581</v>
      </c>
      <c r="CK17">
        <v>0</v>
      </c>
      <c r="CL17">
        <v>875.11316129032298</v>
      </c>
      <c r="CM17">
        <v>4.9997499999999997</v>
      </c>
      <c r="CN17">
        <v>12234.4741935484</v>
      </c>
      <c r="CO17">
        <v>12177.896774193499</v>
      </c>
      <c r="CP17">
        <v>48.058</v>
      </c>
      <c r="CQ17">
        <v>49.576225806451603</v>
      </c>
      <c r="CR17">
        <v>48.679000000000002</v>
      </c>
      <c r="CS17">
        <v>49.316129032257997</v>
      </c>
      <c r="CT17">
        <v>50.061999999999998</v>
      </c>
      <c r="CU17">
        <v>1255.48322580645</v>
      </c>
      <c r="CV17">
        <v>139.50193548387099</v>
      </c>
      <c r="CW17">
        <v>0</v>
      </c>
      <c r="CX17">
        <v>492.80000019073498</v>
      </c>
      <c r="CY17">
        <v>0</v>
      </c>
      <c r="CZ17">
        <v>875.06792307692297</v>
      </c>
      <c r="DA17">
        <v>-2.58687178700744</v>
      </c>
      <c r="DB17">
        <v>-29.500854586662498</v>
      </c>
      <c r="DC17">
        <v>12234.342307692301</v>
      </c>
      <c r="DD17">
        <v>15</v>
      </c>
      <c r="DE17">
        <v>1605899008.5999999</v>
      </c>
      <c r="DF17" t="s">
        <v>291</v>
      </c>
      <c r="DG17">
        <v>1605899008.5999999</v>
      </c>
      <c r="DH17">
        <v>1605898991.5999999</v>
      </c>
      <c r="DI17">
        <v>3</v>
      </c>
      <c r="DJ17">
        <v>0.20699999999999999</v>
      </c>
      <c r="DK17">
        <v>-9.6000000000000002E-2</v>
      </c>
      <c r="DL17">
        <v>3.8050000000000002</v>
      </c>
      <c r="DM17">
        <v>0.10199999999999999</v>
      </c>
      <c r="DN17">
        <v>1417</v>
      </c>
      <c r="DO17">
        <v>17</v>
      </c>
      <c r="DP17">
        <v>0.39</v>
      </c>
      <c r="DQ17">
        <v>0.03</v>
      </c>
      <c r="DR17">
        <v>-1.57890031199315</v>
      </c>
      <c r="DS17">
        <v>1.3421525268235299</v>
      </c>
      <c r="DT17">
        <v>9.83498773324116E-2</v>
      </c>
      <c r="DU17">
        <v>0</v>
      </c>
      <c r="DV17">
        <v>2.0327954838709701</v>
      </c>
      <c r="DW17">
        <v>-1.9286375806451601</v>
      </c>
      <c r="DX17">
        <v>0.146183620675499</v>
      </c>
      <c r="DY17">
        <v>0</v>
      </c>
      <c r="DZ17">
        <v>0.80485561290322605</v>
      </c>
      <c r="EA17">
        <v>-0.10253148387097</v>
      </c>
      <c r="EB17">
        <v>7.7108330359449903E-3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3.8050000000000002</v>
      </c>
      <c r="EJ17">
        <v>0.10199999999999999</v>
      </c>
      <c r="EK17">
        <v>3.8054999999997099</v>
      </c>
      <c r="EL17">
        <v>0</v>
      </c>
      <c r="EM17">
        <v>0</v>
      </c>
      <c r="EN17">
        <v>0</v>
      </c>
      <c r="EO17">
        <v>0.10201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6.8</v>
      </c>
      <c r="EX17">
        <v>7</v>
      </c>
      <c r="EY17">
        <v>2</v>
      </c>
      <c r="EZ17">
        <v>379.83</v>
      </c>
      <c r="FA17">
        <v>651.26700000000005</v>
      </c>
      <c r="FB17">
        <v>38.222499999999997</v>
      </c>
      <c r="FC17">
        <v>34.937800000000003</v>
      </c>
      <c r="FD17">
        <v>30.000599999999999</v>
      </c>
      <c r="FE17">
        <v>34.636499999999998</v>
      </c>
      <c r="FF17">
        <v>34.557000000000002</v>
      </c>
      <c r="FG17">
        <v>22.159700000000001</v>
      </c>
      <c r="FH17">
        <v>0</v>
      </c>
      <c r="FI17">
        <v>100</v>
      </c>
      <c r="FJ17">
        <v>-999.9</v>
      </c>
      <c r="FK17">
        <v>399.25099999999998</v>
      </c>
      <c r="FL17">
        <v>18.655100000000001</v>
      </c>
      <c r="FM17">
        <v>101.17400000000001</v>
      </c>
      <c r="FN17">
        <v>100.5</v>
      </c>
    </row>
    <row r="18" spans="1:170" x14ac:dyDescent="0.25">
      <c r="A18">
        <v>2</v>
      </c>
      <c r="B18">
        <v>1605899534.5999999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1605899526.5999999</v>
      </c>
      <c r="I18">
        <f t="shared" si="0"/>
        <v>4.63511467603264E-4</v>
      </c>
      <c r="J18">
        <f t="shared" si="1"/>
        <v>-2.5117722915977811</v>
      </c>
      <c r="K18">
        <f t="shared" si="2"/>
        <v>49.662477419354801</v>
      </c>
      <c r="L18">
        <f t="shared" si="3"/>
        <v>534.1601376878416</v>
      </c>
      <c r="M18">
        <f t="shared" si="4"/>
        <v>54.7734931915207</v>
      </c>
      <c r="N18">
        <f t="shared" si="5"/>
        <v>5.0924566939376028</v>
      </c>
      <c r="O18">
        <f t="shared" si="6"/>
        <v>7.8578943674065035E-3</v>
      </c>
      <c r="P18">
        <f t="shared" si="7"/>
        <v>2.9715495311226507</v>
      </c>
      <c r="Q18">
        <f t="shared" si="8"/>
        <v>7.8463686376865904E-3</v>
      </c>
      <c r="R18">
        <f t="shared" si="9"/>
        <v>4.9050145086494204E-3</v>
      </c>
      <c r="S18">
        <f t="shared" si="10"/>
        <v>231.28769775724066</v>
      </c>
      <c r="T18">
        <f t="shared" si="11"/>
        <v>41.052002422735846</v>
      </c>
      <c r="U18">
        <f t="shared" si="12"/>
        <v>40.237912903225798</v>
      </c>
      <c r="V18">
        <f t="shared" si="13"/>
        <v>7.5084023569211933</v>
      </c>
      <c r="W18">
        <f t="shared" si="14"/>
        <v>23.454005204385886</v>
      </c>
      <c r="X18">
        <f t="shared" si="15"/>
        <v>1.7236232404723024</v>
      </c>
      <c r="Y18">
        <f t="shared" si="16"/>
        <v>7.3489505329775655</v>
      </c>
      <c r="Z18">
        <f t="shared" si="17"/>
        <v>5.7847791164488909</v>
      </c>
      <c r="AA18">
        <f t="shared" si="18"/>
        <v>-20.440855721303944</v>
      </c>
      <c r="AB18">
        <f t="shared" si="19"/>
        <v>-64.38525546756496</v>
      </c>
      <c r="AC18">
        <f t="shared" si="20"/>
        <v>-5.3125337297861686</v>
      </c>
      <c r="AD18">
        <f t="shared" si="21"/>
        <v>141.14905283858559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51932.229116325063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868.53449999999998</v>
      </c>
      <c r="AR18">
        <v>952.69</v>
      </c>
      <c r="AS18">
        <f t="shared" si="27"/>
        <v>8.8334610418919102E-2</v>
      </c>
      <c r="AT18">
        <v>0.5</v>
      </c>
      <c r="AU18">
        <f t="shared" si="28"/>
        <v>1180.1688878440873</v>
      </c>
      <c r="AV18">
        <f t="shared" si="29"/>
        <v>-2.5117722915977811</v>
      </c>
      <c r="AW18">
        <f t="shared" si="30"/>
        <v>52.124879468118245</v>
      </c>
      <c r="AX18">
        <f t="shared" si="31"/>
        <v>0.32263380533017033</v>
      </c>
      <c r="AY18">
        <f t="shared" si="32"/>
        <v>-1.638769528414363E-3</v>
      </c>
      <c r="AZ18">
        <f t="shared" si="33"/>
        <v>2.4240728883477307</v>
      </c>
      <c r="BA18" t="s">
        <v>296</v>
      </c>
      <c r="BB18">
        <v>645.32000000000005</v>
      </c>
      <c r="BC18">
        <f t="shared" si="34"/>
        <v>307.37</v>
      </c>
      <c r="BD18">
        <f t="shared" si="35"/>
        <v>0.27379217230048497</v>
      </c>
      <c r="BE18">
        <f t="shared" si="36"/>
        <v>0.88253794769103777</v>
      </c>
      <c r="BF18">
        <f t="shared" si="37"/>
        <v>0.35476754102932456</v>
      </c>
      <c r="BG18">
        <f t="shared" si="38"/>
        <v>0.906851177919062</v>
      </c>
      <c r="BH18">
        <f t="shared" si="39"/>
        <v>1399.98096774194</v>
      </c>
      <c r="BI18">
        <f t="shared" si="40"/>
        <v>1180.1688878440873</v>
      </c>
      <c r="BJ18">
        <f t="shared" si="41"/>
        <v>0.8429892370234201</v>
      </c>
      <c r="BK18">
        <f t="shared" si="42"/>
        <v>0.19597847404684016</v>
      </c>
      <c r="BL18">
        <v>6</v>
      </c>
      <c r="BM18">
        <v>0.5</v>
      </c>
      <c r="BN18" t="s">
        <v>290</v>
      </c>
      <c r="BO18">
        <v>2</v>
      </c>
      <c r="BP18">
        <v>1605899526.5999999</v>
      </c>
      <c r="BQ18">
        <v>49.662477419354801</v>
      </c>
      <c r="BR18">
        <v>45.929522580645198</v>
      </c>
      <c r="BS18">
        <v>16.809058064516101</v>
      </c>
      <c r="BT18">
        <v>16.125509677419402</v>
      </c>
      <c r="BU18">
        <v>45.856977419354799</v>
      </c>
      <c r="BV18">
        <v>16.7070516129032</v>
      </c>
      <c r="BW18">
        <v>400.018741935484</v>
      </c>
      <c r="BX18">
        <v>102.44132258064499</v>
      </c>
      <c r="BY18">
        <v>0.10001161290322599</v>
      </c>
      <c r="BZ18">
        <v>39.8360129032258</v>
      </c>
      <c r="CA18">
        <v>40.237912903225798</v>
      </c>
      <c r="CB18">
        <v>999.9</v>
      </c>
      <c r="CC18">
        <v>0</v>
      </c>
      <c r="CD18">
        <v>0</v>
      </c>
      <c r="CE18">
        <v>9997.3370967741903</v>
      </c>
      <c r="CF18">
        <v>0</v>
      </c>
      <c r="CG18">
        <v>867.267612903226</v>
      </c>
      <c r="CH18">
        <v>1399.98096774194</v>
      </c>
      <c r="CI18">
        <v>0.90000396774193503</v>
      </c>
      <c r="CJ18">
        <v>9.9995870967741998E-2</v>
      </c>
      <c r="CK18">
        <v>0</v>
      </c>
      <c r="CL18">
        <v>868.53977419354896</v>
      </c>
      <c r="CM18">
        <v>4.9997499999999997</v>
      </c>
      <c r="CN18">
        <v>12185.9225806452</v>
      </c>
      <c r="CO18">
        <v>12177.896774193599</v>
      </c>
      <c r="CP18">
        <v>48.389000000000003</v>
      </c>
      <c r="CQ18">
        <v>49.951225806451603</v>
      </c>
      <c r="CR18">
        <v>49.025935483870903</v>
      </c>
      <c r="CS18">
        <v>49.639000000000003</v>
      </c>
      <c r="CT18">
        <v>50.377000000000002</v>
      </c>
      <c r="CU18">
        <v>1255.4851612903201</v>
      </c>
      <c r="CV18">
        <v>139.49580645161299</v>
      </c>
      <c r="CW18">
        <v>0</v>
      </c>
      <c r="CX18">
        <v>119.700000047684</v>
      </c>
      <c r="CY18">
        <v>0</v>
      </c>
      <c r="CZ18">
        <v>868.53449999999998</v>
      </c>
      <c r="DA18">
        <v>-0.41808547529436602</v>
      </c>
      <c r="DB18">
        <v>23.046153870089501</v>
      </c>
      <c r="DC18">
        <v>12186.05</v>
      </c>
      <c r="DD18">
        <v>15</v>
      </c>
      <c r="DE18">
        <v>1605899008.5999999</v>
      </c>
      <c r="DF18" t="s">
        <v>291</v>
      </c>
      <c r="DG18">
        <v>1605899008.5999999</v>
      </c>
      <c r="DH18">
        <v>1605898991.5999999</v>
      </c>
      <c r="DI18">
        <v>3</v>
      </c>
      <c r="DJ18">
        <v>0.20699999999999999</v>
      </c>
      <c r="DK18">
        <v>-9.6000000000000002E-2</v>
      </c>
      <c r="DL18">
        <v>3.8050000000000002</v>
      </c>
      <c r="DM18">
        <v>0.10199999999999999</v>
      </c>
      <c r="DN18">
        <v>1417</v>
      </c>
      <c r="DO18">
        <v>17</v>
      </c>
      <c r="DP18">
        <v>0.39</v>
      </c>
      <c r="DQ18">
        <v>0.03</v>
      </c>
      <c r="DR18">
        <v>-2.5086215250108901</v>
      </c>
      <c r="DS18">
        <v>-0.53842190183203498</v>
      </c>
      <c r="DT18">
        <v>4.83245867813809E-2</v>
      </c>
      <c r="DU18">
        <v>0</v>
      </c>
      <c r="DV18">
        <v>3.7278651612903202</v>
      </c>
      <c r="DW18">
        <v>0.72436935483871501</v>
      </c>
      <c r="DX18">
        <v>7.1377896048628597E-2</v>
      </c>
      <c r="DY18">
        <v>0</v>
      </c>
      <c r="DZ18">
        <v>0.68383041935483901</v>
      </c>
      <c r="EA18">
        <v>-3.5527887096773902E-2</v>
      </c>
      <c r="EB18">
        <v>2.7185807109971999E-3</v>
      </c>
      <c r="EC18">
        <v>1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3.8050000000000002</v>
      </c>
      <c r="EJ18">
        <v>0.10199999999999999</v>
      </c>
      <c r="EK18">
        <v>3.8054999999997099</v>
      </c>
      <c r="EL18">
        <v>0</v>
      </c>
      <c r="EM18">
        <v>0</v>
      </c>
      <c r="EN18">
        <v>0</v>
      </c>
      <c r="EO18">
        <v>0.10201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8.8000000000000007</v>
      </c>
      <c r="EX18">
        <v>9.1</v>
      </c>
      <c r="EY18">
        <v>2</v>
      </c>
      <c r="EZ18">
        <v>380.13099999999997</v>
      </c>
      <c r="FA18">
        <v>648.66899999999998</v>
      </c>
      <c r="FB18">
        <v>38.356099999999998</v>
      </c>
      <c r="FC18">
        <v>35.108600000000003</v>
      </c>
      <c r="FD18">
        <v>30.000800000000002</v>
      </c>
      <c r="FE18">
        <v>34.782400000000003</v>
      </c>
      <c r="FF18">
        <v>34.695099999999996</v>
      </c>
      <c r="FG18">
        <v>6.4491699999999996</v>
      </c>
      <c r="FH18">
        <v>0</v>
      </c>
      <c r="FI18">
        <v>100</v>
      </c>
      <c r="FJ18">
        <v>-999.9</v>
      </c>
      <c r="FK18">
        <v>46.014299999999999</v>
      </c>
      <c r="FL18">
        <v>16.9925</v>
      </c>
      <c r="FM18">
        <v>101.143</v>
      </c>
      <c r="FN18">
        <v>100.462</v>
      </c>
    </row>
    <row r="19" spans="1:170" x14ac:dyDescent="0.25">
      <c r="A19">
        <v>3</v>
      </c>
      <c r="B19">
        <v>1605899619.5999999</v>
      </c>
      <c r="C19">
        <v>205.5</v>
      </c>
      <c r="D19" t="s">
        <v>297</v>
      </c>
      <c r="E19" t="s">
        <v>298</v>
      </c>
      <c r="F19" t="s">
        <v>285</v>
      </c>
      <c r="G19" t="s">
        <v>286</v>
      </c>
      <c r="H19">
        <v>1605899611.8499999</v>
      </c>
      <c r="I19">
        <f t="shared" si="0"/>
        <v>4.3874023472540878E-4</v>
      </c>
      <c r="J19">
        <f t="shared" si="1"/>
        <v>-2.229502415058576</v>
      </c>
      <c r="K19">
        <f t="shared" si="2"/>
        <v>79.689063333333294</v>
      </c>
      <c r="L19">
        <f t="shared" si="3"/>
        <v>538.45986632291431</v>
      </c>
      <c r="M19">
        <f t="shared" si="4"/>
        <v>55.213634638517043</v>
      </c>
      <c r="N19">
        <f t="shared" si="5"/>
        <v>8.1713106263962043</v>
      </c>
      <c r="O19">
        <f t="shared" si="6"/>
        <v>7.311187742563752E-3</v>
      </c>
      <c r="P19">
        <f t="shared" si="7"/>
        <v>2.9713132189260714</v>
      </c>
      <c r="Q19">
        <f t="shared" si="8"/>
        <v>7.3012081162618942E-3</v>
      </c>
      <c r="R19">
        <f t="shared" si="9"/>
        <v>4.5641505478713051E-3</v>
      </c>
      <c r="S19">
        <f t="shared" si="10"/>
        <v>231.29018591739404</v>
      </c>
      <c r="T19">
        <f t="shared" si="11"/>
        <v>41.213595202795609</v>
      </c>
      <c r="U19">
        <f t="shared" si="12"/>
        <v>40.439533333333301</v>
      </c>
      <c r="V19">
        <f t="shared" si="13"/>
        <v>7.5895174725342534</v>
      </c>
      <c r="W19">
        <f t="shared" si="14"/>
        <v>23.036638295383057</v>
      </c>
      <c r="X19">
        <f t="shared" si="15"/>
        <v>1.7070665662239115</v>
      </c>
      <c r="Y19">
        <f t="shared" si="16"/>
        <v>7.4102242885240655</v>
      </c>
      <c r="Z19">
        <f t="shared" si="17"/>
        <v>5.8824509063103418</v>
      </c>
      <c r="AA19">
        <f t="shared" si="18"/>
        <v>-19.348444351390526</v>
      </c>
      <c r="AB19">
        <f t="shared" si="19"/>
        <v>-71.795838297974655</v>
      </c>
      <c r="AC19">
        <f t="shared" si="20"/>
        <v>-5.9346039254251082</v>
      </c>
      <c r="AD19">
        <f t="shared" si="21"/>
        <v>134.21129934260375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51899.769358415229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299</v>
      </c>
      <c r="AQ19">
        <v>865.71292000000005</v>
      </c>
      <c r="AR19">
        <v>940.41</v>
      </c>
      <c r="AS19">
        <f t="shared" si="27"/>
        <v>7.9430333577907408E-2</v>
      </c>
      <c r="AT19">
        <v>0.5</v>
      </c>
      <c r="AU19">
        <f t="shared" si="28"/>
        <v>1180.1755207474353</v>
      </c>
      <c r="AV19">
        <f t="shared" si="29"/>
        <v>-2.229502415058576</v>
      </c>
      <c r="AW19">
        <f t="shared" si="30"/>
        <v>46.870867646724683</v>
      </c>
      <c r="AX19">
        <f t="shared" si="31"/>
        <v>0.31293797386246419</v>
      </c>
      <c r="AY19">
        <f t="shared" si="32"/>
        <v>-1.399584134905844E-3</v>
      </c>
      <c r="AZ19">
        <f t="shared" si="33"/>
        <v>2.4687848916961754</v>
      </c>
      <c r="BA19" t="s">
        <v>300</v>
      </c>
      <c r="BB19">
        <v>646.12</v>
      </c>
      <c r="BC19">
        <f t="shared" si="34"/>
        <v>294.28999999999996</v>
      </c>
      <c r="BD19">
        <f t="shared" si="35"/>
        <v>0.25382133269903812</v>
      </c>
      <c r="BE19">
        <f t="shared" si="36"/>
        <v>0.88750210247863115</v>
      </c>
      <c r="BF19">
        <f t="shared" si="37"/>
        <v>0.33208579645911723</v>
      </c>
      <c r="BG19">
        <f t="shared" si="38"/>
        <v>0.9116732878549525</v>
      </c>
      <c r="BH19">
        <f t="shared" si="39"/>
        <v>1399.9880000000001</v>
      </c>
      <c r="BI19">
        <f t="shared" si="40"/>
        <v>1180.1755207474353</v>
      </c>
      <c r="BJ19">
        <f t="shared" si="41"/>
        <v>0.84298974044594321</v>
      </c>
      <c r="BK19">
        <f t="shared" si="42"/>
        <v>0.19597948089188638</v>
      </c>
      <c r="BL19">
        <v>6</v>
      </c>
      <c r="BM19">
        <v>0.5</v>
      </c>
      <c r="BN19" t="s">
        <v>290</v>
      </c>
      <c r="BO19">
        <v>2</v>
      </c>
      <c r="BP19">
        <v>1605899611.8499999</v>
      </c>
      <c r="BQ19">
        <v>79.689063333333294</v>
      </c>
      <c r="BR19">
        <v>76.397343333333296</v>
      </c>
      <c r="BS19">
        <v>16.647823333333299</v>
      </c>
      <c r="BT19">
        <v>16.000686666666699</v>
      </c>
      <c r="BU19">
        <v>75.883563333333299</v>
      </c>
      <c r="BV19">
        <v>16.5458133333333</v>
      </c>
      <c r="BW19">
        <v>400.01086666666703</v>
      </c>
      <c r="BX19">
        <v>102.43989999999999</v>
      </c>
      <c r="BY19">
        <v>0.100025613333333</v>
      </c>
      <c r="BZ19">
        <v>39.991340000000001</v>
      </c>
      <c r="CA19">
        <v>40.439533333333301</v>
      </c>
      <c r="CB19">
        <v>999.9</v>
      </c>
      <c r="CC19">
        <v>0</v>
      </c>
      <c r="CD19">
        <v>0</v>
      </c>
      <c r="CE19">
        <v>9996.1389999999992</v>
      </c>
      <c r="CF19">
        <v>0</v>
      </c>
      <c r="CG19">
        <v>764.36303333333296</v>
      </c>
      <c r="CH19">
        <v>1399.9880000000001</v>
      </c>
      <c r="CI19">
        <v>0.89998699999999998</v>
      </c>
      <c r="CJ19">
        <v>0.100013</v>
      </c>
      <c r="CK19">
        <v>0</v>
      </c>
      <c r="CL19">
        <v>865.706866666667</v>
      </c>
      <c r="CM19">
        <v>4.9997499999999997</v>
      </c>
      <c r="CN19">
        <v>12153.3733333333</v>
      </c>
      <c r="CO19">
        <v>12177.9066666667</v>
      </c>
      <c r="CP19">
        <v>48.6291333333333</v>
      </c>
      <c r="CQ19">
        <v>50.1456666666666</v>
      </c>
      <c r="CR19">
        <v>49.245800000000003</v>
      </c>
      <c r="CS19">
        <v>49.824533333333299</v>
      </c>
      <c r="CT19">
        <v>50.6291333333333</v>
      </c>
      <c r="CU19">
        <v>1255.4680000000001</v>
      </c>
      <c r="CV19">
        <v>139.52000000000001</v>
      </c>
      <c r="CW19">
        <v>0</v>
      </c>
      <c r="CX19">
        <v>84.200000047683702</v>
      </c>
      <c r="CY19">
        <v>0</v>
      </c>
      <c r="CZ19">
        <v>865.71292000000005</v>
      </c>
      <c r="DA19">
        <v>1.22307691338955</v>
      </c>
      <c r="DB19">
        <v>23.176923120258401</v>
      </c>
      <c r="DC19">
        <v>12153.528</v>
      </c>
      <c r="DD19">
        <v>15</v>
      </c>
      <c r="DE19">
        <v>1605899008.5999999</v>
      </c>
      <c r="DF19" t="s">
        <v>291</v>
      </c>
      <c r="DG19">
        <v>1605899008.5999999</v>
      </c>
      <c r="DH19">
        <v>1605898991.5999999</v>
      </c>
      <c r="DI19">
        <v>3</v>
      </c>
      <c r="DJ19">
        <v>0.20699999999999999</v>
      </c>
      <c r="DK19">
        <v>-9.6000000000000002E-2</v>
      </c>
      <c r="DL19">
        <v>3.8050000000000002</v>
      </c>
      <c r="DM19">
        <v>0.10199999999999999</v>
      </c>
      <c r="DN19">
        <v>1417</v>
      </c>
      <c r="DO19">
        <v>17</v>
      </c>
      <c r="DP19">
        <v>0.39</v>
      </c>
      <c r="DQ19">
        <v>0.03</v>
      </c>
      <c r="DR19">
        <v>-2.23077295051284</v>
      </c>
      <c r="DS19">
        <v>-0.17612303016204101</v>
      </c>
      <c r="DT19">
        <v>1.95801297150913E-2</v>
      </c>
      <c r="DU19">
        <v>1</v>
      </c>
      <c r="DV19">
        <v>3.2917670967741901</v>
      </c>
      <c r="DW19">
        <v>0.198340645161277</v>
      </c>
      <c r="DX19">
        <v>3.0586794662081099E-2</v>
      </c>
      <c r="DY19">
        <v>1</v>
      </c>
      <c r="DZ19">
        <v>0.64752864516129005</v>
      </c>
      <c r="EA19">
        <v>-2.7473612903227002E-2</v>
      </c>
      <c r="EB19">
        <v>2.1463064680363499E-3</v>
      </c>
      <c r="EC19">
        <v>1</v>
      </c>
      <c r="ED19">
        <v>3</v>
      </c>
      <c r="EE19">
        <v>3</v>
      </c>
      <c r="EF19" t="s">
        <v>301</v>
      </c>
      <c r="EG19">
        <v>100</v>
      </c>
      <c r="EH19">
        <v>100</v>
      </c>
      <c r="EI19">
        <v>3.8050000000000002</v>
      </c>
      <c r="EJ19">
        <v>0.10199999999999999</v>
      </c>
      <c r="EK19">
        <v>3.8054999999997099</v>
      </c>
      <c r="EL19">
        <v>0</v>
      </c>
      <c r="EM19">
        <v>0</v>
      </c>
      <c r="EN19">
        <v>0</v>
      </c>
      <c r="EO19">
        <v>0.10201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10.199999999999999</v>
      </c>
      <c r="EX19">
        <v>10.5</v>
      </c>
      <c r="EY19">
        <v>2</v>
      </c>
      <c r="EZ19">
        <v>380.07900000000001</v>
      </c>
      <c r="FA19">
        <v>648.26700000000005</v>
      </c>
      <c r="FB19">
        <v>38.446300000000001</v>
      </c>
      <c r="FC19">
        <v>35.192399999999999</v>
      </c>
      <c r="FD19">
        <v>30</v>
      </c>
      <c r="FE19">
        <v>34.8536</v>
      </c>
      <c r="FF19">
        <v>34.753500000000003</v>
      </c>
      <c r="FG19">
        <v>7.8105700000000002</v>
      </c>
      <c r="FH19">
        <v>0</v>
      </c>
      <c r="FI19">
        <v>100</v>
      </c>
      <c r="FJ19">
        <v>-999.9</v>
      </c>
      <c r="FK19">
        <v>76.579099999999997</v>
      </c>
      <c r="FL19">
        <v>16.79</v>
      </c>
      <c r="FM19">
        <v>101.136</v>
      </c>
      <c r="FN19">
        <v>100.45099999999999</v>
      </c>
    </row>
    <row r="20" spans="1:170" x14ac:dyDescent="0.25">
      <c r="A20">
        <v>4</v>
      </c>
      <c r="B20">
        <v>1605899702.5999999</v>
      </c>
      <c r="C20">
        <v>288.5</v>
      </c>
      <c r="D20" t="s">
        <v>302</v>
      </c>
      <c r="E20" t="s">
        <v>303</v>
      </c>
      <c r="F20" t="s">
        <v>285</v>
      </c>
      <c r="G20" t="s">
        <v>286</v>
      </c>
      <c r="H20">
        <v>1605899694.8499999</v>
      </c>
      <c r="I20">
        <f t="shared" si="0"/>
        <v>4.263441570718295E-4</v>
      </c>
      <c r="J20">
        <f t="shared" si="1"/>
        <v>-2.0945390315219585</v>
      </c>
      <c r="K20">
        <f t="shared" si="2"/>
        <v>99.795490000000001</v>
      </c>
      <c r="L20">
        <f t="shared" si="3"/>
        <v>542.79604577027487</v>
      </c>
      <c r="M20">
        <f t="shared" si="4"/>
        <v>55.654648647015243</v>
      </c>
      <c r="N20">
        <f t="shared" si="5"/>
        <v>10.232357025786722</v>
      </c>
      <c r="O20">
        <f t="shared" si="6"/>
        <v>7.0781839934785295E-3</v>
      </c>
      <c r="P20">
        <f t="shared" si="7"/>
        <v>2.9711558002799543</v>
      </c>
      <c r="Q20">
        <f t="shared" si="8"/>
        <v>7.0688293879268421E-3</v>
      </c>
      <c r="R20">
        <f t="shared" si="9"/>
        <v>4.4188577930528508E-3</v>
      </c>
      <c r="S20">
        <f t="shared" si="10"/>
        <v>231.29259136117022</v>
      </c>
      <c r="T20">
        <f t="shared" si="11"/>
        <v>41.247520810889483</v>
      </c>
      <c r="U20">
        <f t="shared" si="12"/>
        <v>40.441119999999998</v>
      </c>
      <c r="V20">
        <f t="shared" si="13"/>
        <v>7.5901588132449849</v>
      </c>
      <c r="W20">
        <f t="shared" si="14"/>
        <v>22.711990868957603</v>
      </c>
      <c r="X20">
        <f t="shared" si="15"/>
        <v>1.6857742943544054</v>
      </c>
      <c r="Y20">
        <f t="shared" si="16"/>
        <v>7.4223977284989822</v>
      </c>
      <c r="Z20">
        <f t="shared" si="17"/>
        <v>5.9043845188905797</v>
      </c>
      <c r="AA20">
        <f t="shared" si="18"/>
        <v>-18.801777326867679</v>
      </c>
      <c r="AB20">
        <f t="shared" si="19"/>
        <v>-67.124361664540444</v>
      </c>
      <c r="AC20">
        <f t="shared" si="20"/>
        <v>-5.5496145993424806</v>
      </c>
      <c r="AD20">
        <f t="shared" si="21"/>
        <v>139.81683777041962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51890.102493671962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865.02224000000001</v>
      </c>
      <c r="AR20">
        <v>932.49</v>
      </c>
      <c r="AS20">
        <f t="shared" si="27"/>
        <v>7.2352261150253616E-2</v>
      </c>
      <c r="AT20">
        <v>0.5</v>
      </c>
      <c r="AU20">
        <f t="shared" si="28"/>
        <v>1180.1959307472634</v>
      </c>
      <c r="AV20">
        <f t="shared" si="29"/>
        <v>-2.0945390315219585</v>
      </c>
      <c r="AW20">
        <f t="shared" si="30"/>
        <v>42.694922094946321</v>
      </c>
      <c r="AX20">
        <f t="shared" si="31"/>
        <v>0.29656082102757131</v>
      </c>
      <c r="AY20">
        <f t="shared" si="32"/>
        <v>-1.285203170244241E-3</v>
      </c>
      <c r="AZ20">
        <f t="shared" si="33"/>
        <v>2.4982466299906703</v>
      </c>
      <c r="BA20" t="s">
        <v>305</v>
      </c>
      <c r="BB20">
        <v>655.95</v>
      </c>
      <c r="BC20">
        <f t="shared" si="34"/>
        <v>276.53999999999996</v>
      </c>
      <c r="BD20">
        <f t="shared" si="35"/>
        <v>0.24397107109278951</v>
      </c>
      <c r="BE20">
        <f t="shared" si="36"/>
        <v>0.89388863947692554</v>
      </c>
      <c r="BF20">
        <f t="shared" si="37"/>
        <v>0.31089260129662499</v>
      </c>
      <c r="BG20">
        <f t="shared" si="38"/>
        <v>0.91478331315562456</v>
      </c>
      <c r="BH20">
        <f t="shared" si="39"/>
        <v>1400.0133333333299</v>
      </c>
      <c r="BI20">
        <f t="shared" si="40"/>
        <v>1180.1959307472634</v>
      </c>
      <c r="BJ20">
        <f t="shared" si="41"/>
        <v>0.84298906492361947</v>
      </c>
      <c r="BK20">
        <f t="shared" si="42"/>
        <v>0.19597812984723895</v>
      </c>
      <c r="BL20">
        <v>6</v>
      </c>
      <c r="BM20">
        <v>0.5</v>
      </c>
      <c r="BN20" t="s">
        <v>290</v>
      </c>
      <c r="BO20">
        <v>2</v>
      </c>
      <c r="BP20">
        <v>1605899694.8499999</v>
      </c>
      <c r="BQ20">
        <v>99.795490000000001</v>
      </c>
      <c r="BR20">
        <v>96.717560000000006</v>
      </c>
      <c r="BS20">
        <v>16.441243333333301</v>
      </c>
      <c r="BT20">
        <v>15.812253333333301</v>
      </c>
      <c r="BU20">
        <v>95.989990000000006</v>
      </c>
      <c r="BV20">
        <v>16.3392366666667</v>
      </c>
      <c r="BW20">
        <v>400.00749999999999</v>
      </c>
      <c r="BX20">
        <v>102.43323333333301</v>
      </c>
      <c r="BY20">
        <v>0.100027696666667</v>
      </c>
      <c r="BZ20">
        <v>40.022066666666703</v>
      </c>
      <c r="CA20">
        <v>40.441119999999998</v>
      </c>
      <c r="CB20">
        <v>999.9</v>
      </c>
      <c r="CC20">
        <v>0</v>
      </c>
      <c r="CD20">
        <v>0</v>
      </c>
      <c r="CE20">
        <v>9995.8989999999994</v>
      </c>
      <c r="CF20">
        <v>0</v>
      </c>
      <c r="CG20">
        <v>804.64290000000005</v>
      </c>
      <c r="CH20">
        <v>1400.0133333333299</v>
      </c>
      <c r="CI20">
        <v>0.90000653333333303</v>
      </c>
      <c r="CJ20">
        <v>9.9993280000000004E-2</v>
      </c>
      <c r="CK20">
        <v>0</v>
      </c>
      <c r="CL20">
        <v>865.03733333333298</v>
      </c>
      <c r="CM20">
        <v>4.9997499999999997</v>
      </c>
      <c r="CN20">
        <v>12126.9766666667</v>
      </c>
      <c r="CO20">
        <v>12178.1833333333</v>
      </c>
      <c r="CP20">
        <v>48.6332666666667</v>
      </c>
      <c r="CQ20">
        <v>50.186999999999998</v>
      </c>
      <c r="CR20">
        <v>49.2582666666667</v>
      </c>
      <c r="CS20">
        <v>49.8832666666667</v>
      </c>
      <c r="CT20">
        <v>50.695399999999999</v>
      </c>
      <c r="CU20">
        <v>1255.5223333333299</v>
      </c>
      <c r="CV20">
        <v>139.49100000000001</v>
      </c>
      <c r="CW20">
        <v>0</v>
      </c>
      <c r="CX20">
        <v>82.200000047683702</v>
      </c>
      <c r="CY20">
        <v>0</v>
      </c>
      <c r="CZ20">
        <v>865.02224000000001</v>
      </c>
      <c r="DA20">
        <v>3.20861538390196</v>
      </c>
      <c r="DB20">
        <v>15.5384615682092</v>
      </c>
      <c r="DC20">
        <v>12127.088</v>
      </c>
      <c r="DD20">
        <v>15</v>
      </c>
      <c r="DE20">
        <v>1605899008.5999999</v>
      </c>
      <c r="DF20" t="s">
        <v>291</v>
      </c>
      <c r="DG20">
        <v>1605899008.5999999</v>
      </c>
      <c r="DH20">
        <v>1605898991.5999999</v>
      </c>
      <c r="DI20">
        <v>3</v>
      </c>
      <c r="DJ20">
        <v>0.20699999999999999</v>
      </c>
      <c r="DK20">
        <v>-9.6000000000000002E-2</v>
      </c>
      <c r="DL20">
        <v>3.8050000000000002</v>
      </c>
      <c r="DM20">
        <v>0.10199999999999999</v>
      </c>
      <c r="DN20">
        <v>1417</v>
      </c>
      <c r="DO20">
        <v>17</v>
      </c>
      <c r="DP20">
        <v>0.39</v>
      </c>
      <c r="DQ20">
        <v>0.03</v>
      </c>
      <c r="DR20">
        <v>-2.0909848889900999</v>
      </c>
      <c r="DS20">
        <v>-0.12799367461740499</v>
      </c>
      <c r="DT20">
        <v>1.5885315063208401E-2</v>
      </c>
      <c r="DU20">
        <v>1</v>
      </c>
      <c r="DV20">
        <v>3.0732251612903201</v>
      </c>
      <c r="DW20">
        <v>0.18963580645160899</v>
      </c>
      <c r="DX20">
        <v>2.36564588290138E-2</v>
      </c>
      <c r="DY20">
        <v>1</v>
      </c>
      <c r="DZ20">
        <v>0.62920587096774205</v>
      </c>
      <c r="EA20">
        <v>-1.7014887096776499E-2</v>
      </c>
      <c r="EB20">
        <v>1.33106454466354E-3</v>
      </c>
      <c r="EC20">
        <v>1</v>
      </c>
      <c r="ED20">
        <v>3</v>
      </c>
      <c r="EE20">
        <v>3</v>
      </c>
      <c r="EF20" t="s">
        <v>301</v>
      </c>
      <c r="EG20">
        <v>100</v>
      </c>
      <c r="EH20">
        <v>100</v>
      </c>
      <c r="EI20">
        <v>3.8050000000000002</v>
      </c>
      <c r="EJ20">
        <v>0.10199999999999999</v>
      </c>
      <c r="EK20">
        <v>3.8054999999997099</v>
      </c>
      <c r="EL20">
        <v>0</v>
      </c>
      <c r="EM20">
        <v>0</v>
      </c>
      <c r="EN20">
        <v>0</v>
      </c>
      <c r="EO20">
        <v>0.10201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11.6</v>
      </c>
      <c r="EX20">
        <v>11.8</v>
      </c>
      <c r="EY20">
        <v>2</v>
      </c>
      <c r="EZ20">
        <v>379.93299999999999</v>
      </c>
      <c r="FA20">
        <v>648.85299999999995</v>
      </c>
      <c r="FB20">
        <v>38.485900000000001</v>
      </c>
      <c r="FC20">
        <v>35.143599999999999</v>
      </c>
      <c r="FD20">
        <v>29.999400000000001</v>
      </c>
      <c r="FE20">
        <v>34.816699999999997</v>
      </c>
      <c r="FF20">
        <v>34.714500000000001</v>
      </c>
      <c r="FG20">
        <v>8.7462499999999999</v>
      </c>
      <c r="FH20">
        <v>0</v>
      </c>
      <c r="FI20">
        <v>100</v>
      </c>
      <c r="FJ20">
        <v>-999.9</v>
      </c>
      <c r="FK20">
        <v>96.753900000000002</v>
      </c>
      <c r="FL20">
        <v>16.625399999999999</v>
      </c>
      <c r="FM20">
        <v>101.16</v>
      </c>
      <c r="FN20">
        <v>100.47799999999999</v>
      </c>
    </row>
    <row r="21" spans="1:170" x14ac:dyDescent="0.25">
      <c r="A21">
        <v>5</v>
      </c>
      <c r="B21">
        <v>1605899784.5999999</v>
      </c>
      <c r="C21">
        <v>370.5</v>
      </c>
      <c r="D21" t="s">
        <v>306</v>
      </c>
      <c r="E21" t="s">
        <v>307</v>
      </c>
      <c r="F21" t="s">
        <v>285</v>
      </c>
      <c r="G21" t="s">
        <v>286</v>
      </c>
      <c r="H21">
        <v>1605899776.8499999</v>
      </c>
      <c r="I21">
        <f t="shared" si="0"/>
        <v>4.0667517041999187E-4</v>
      </c>
      <c r="J21">
        <f t="shared" si="1"/>
        <v>-1.8918612293095536</v>
      </c>
      <c r="K21">
        <f t="shared" si="2"/>
        <v>149.53120000000001</v>
      </c>
      <c r="L21">
        <f t="shared" si="3"/>
        <v>561.4766615372273</v>
      </c>
      <c r="M21">
        <f t="shared" si="4"/>
        <v>57.565828925236126</v>
      </c>
      <c r="N21">
        <f t="shared" si="5"/>
        <v>15.330801915467585</v>
      </c>
      <c r="O21">
        <f t="shared" si="6"/>
        <v>6.7938573634032011E-3</v>
      </c>
      <c r="P21">
        <f t="shared" si="7"/>
        <v>2.9716525261957942</v>
      </c>
      <c r="Q21">
        <f t="shared" si="8"/>
        <v>6.7852401463885485E-3</v>
      </c>
      <c r="R21">
        <f t="shared" si="9"/>
        <v>4.2415483864272404E-3</v>
      </c>
      <c r="S21">
        <f t="shared" si="10"/>
        <v>231.28678418489844</v>
      </c>
      <c r="T21">
        <f t="shared" si="11"/>
        <v>41.169500830439389</v>
      </c>
      <c r="U21">
        <f t="shared" si="12"/>
        <v>40.295859999999998</v>
      </c>
      <c r="V21">
        <f t="shared" si="13"/>
        <v>7.5316380935113845</v>
      </c>
      <c r="W21">
        <f t="shared" si="14"/>
        <v>22.494406871166493</v>
      </c>
      <c r="X21">
        <f t="shared" si="15"/>
        <v>1.6622476288165347</v>
      </c>
      <c r="Y21">
        <f t="shared" si="16"/>
        <v>7.389604172880933</v>
      </c>
      <c r="Z21">
        <f t="shared" si="17"/>
        <v>5.8693904646948498</v>
      </c>
      <c r="AA21">
        <f t="shared" si="18"/>
        <v>-17.934375015521642</v>
      </c>
      <c r="AB21">
        <f t="shared" si="19"/>
        <v>-57.140757387247085</v>
      </c>
      <c r="AC21">
        <f t="shared" si="20"/>
        <v>-4.7182554306657973</v>
      </c>
      <c r="AD21">
        <f t="shared" si="21"/>
        <v>151.4933963514639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51917.687524802888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864.65934615384595</v>
      </c>
      <c r="AR21">
        <v>928.04</v>
      </c>
      <c r="AS21">
        <f t="shared" si="27"/>
        <v>6.829517461117407E-2</v>
      </c>
      <c r="AT21">
        <v>0.5</v>
      </c>
      <c r="AU21">
        <f t="shared" si="28"/>
        <v>1180.1646507473006</v>
      </c>
      <c r="AV21">
        <f t="shared" si="29"/>
        <v>-1.8918612293095536</v>
      </c>
      <c r="AW21">
        <f t="shared" si="30"/>
        <v>40.299775446361075</v>
      </c>
      <c r="AX21">
        <f t="shared" si="31"/>
        <v>0.28921167191069347</v>
      </c>
      <c r="AY21">
        <f t="shared" si="32"/>
        <v>-1.1135003481600734E-3</v>
      </c>
      <c r="AZ21">
        <f t="shared" si="33"/>
        <v>2.5150209042713678</v>
      </c>
      <c r="BA21" t="s">
        <v>309</v>
      </c>
      <c r="BB21">
        <v>659.64</v>
      </c>
      <c r="BC21">
        <f t="shared" si="34"/>
        <v>268.39999999999998</v>
      </c>
      <c r="BD21">
        <f t="shared" si="35"/>
        <v>0.23614252550728027</v>
      </c>
      <c r="BE21">
        <f t="shared" si="36"/>
        <v>0.89686601804460431</v>
      </c>
      <c r="BF21">
        <f t="shared" si="37"/>
        <v>0.29817339287523775</v>
      </c>
      <c r="BG21">
        <f t="shared" si="38"/>
        <v>0.91653073898744142</v>
      </c>
      <c r="BH21">
        <f t="shared" si="39"/>
        <v>1399.9760000000001</v>
      </c>
      <c r="BI21">
        <f t="shared" si="40"/>
        <v>1180.1646507473006</v>
      </c>
      <c r="BJ21">
        <f t="shared" si="41"/>
        <v>0.84298920177724512</v>
      </c>
      <c r="BK21">
        <f t="shared" si="42"/>
        <v>0.19597840355449017</v>
      </c>
      <c r="BL21">
        <v>6</v>
      </c>
      <c r="BM21">
        <v>0.5</v>
      </c>
      <c r="BN21" t="s">
        <v>290</v>
      </c>
      <c r="BO21">
        <v>2</v>
      </c>
      <c r="BP21">
        <v>1605899776.8499999</v>
      </c>
      <c r="BQ21">
        <v>149.53120000000001</v>
      </c>
      <c r="BR21">
        <v>146.78466666666699</v>
      </c>
      <c r="BS21">
        <v>16.212973333333299</v>
      </c>
      <c r="BT21">
        <v>15.61286</v>
      </c>
      <c r="BU21">
        <v>145.72573333333301</v>
      </c>
      <c r="BV21">
        <v>16.110973333333298</v>
      </c>
      <c r="BW21">
        <v>400.00619999999998</v>
      </c>
      <c r="BX21">
        <v>102.4258</v>
      </c>
      <c r="BY21">
        <v>9.9973320000000004E-2</v>
      </c>
      <c r="BZ21">
        <v>39.9391933333333</v>
      </c>
      <c r="CA21">
        <v>40.295859999999998</v>
      </c>
      <c r="CB21">
        <v>999.9</v>
      </c>
      <c r="CC21">
        <v>0</v>
      </c>
      <c r="CD21">
        <v>0</v>
      </c>
      <c r="CE21">
        <v>9999.4349999999995</v>
      </c>
      <c r="CF21">
        <v>0</v>
      </c>
      <c r="CG21">
        <v>672.78366666666705</v>
      </c>
      <c r="CH21">
        <v>1399.9760000000001</v>
      </c>
      <c r="CI21">
        <v>0.90000213333333301</v>
      </c>
      <c r="CJ21">
        <v>9.9997719999999998E-2</v>
      </c>
      <c r="CK21">
        <v>0</v>
      </c>
      <c r="CL21">
        <v>864.65726666666706</v>
      </c>
      <c r="CM21">
        <v>4.9997499999999997</v>
      </c>
      <c r="CN21">
        <v>12100.006666666701</v>
      </c>
      <c r="CO21">
        <v>12177.86</v>
      </c>
      <c r="CP21">
        <v>48.625</v>
      </c>
      <c r="CQ21">
        <v>50.186999999999998</v>
      </c>
      <c r="CR21">
        <v>49.25</v>
      </c>
      <c r="CS21">
        <v>49.870800000000003</v>
      </c>
      <c r="CT21">
        <v>50.684933333333298</v>
      </c>
      <c r="CU21">
        <v>1255.48233333333</v>
      </c>
      <c r="CV21">
        <v>139.493666666667</v>
      </c>
      <c r="CW21">
        <v>0</v>
      </c>
      <c r="CX21">
        <v>81.200000047683702</v>
      </c>
      <c r="CY21">
        <v>0</v>
      </c>
      <c r="CZ21">
        <v>864.65934615384595</v>
      </c>
      <c r="DA21">
        <v>2.6391453140391898</v>
      </c>
      <c r="DB21">
        <v>18.095726529196</v>
      </c>
      <c r="DC21">
        <v>12100.1423076923</v>
      </c>
      <c r="DD21">
        <v>15</v>
      </c>
      <c r="DE21">
        <v>1605899008.5999999</v>
      </c>
      <c r="DF21" t="s">
        <v>291</v>
      </c>
      <c r="DG21">
        <v>1605899008.5999999</v>
      </c>
      <c r="DH21">
        <v>1605898991.5999999</v>
      </c>
      <c r="DI21">
        <v>3</v>
      </c>
      <c r="DJ21">
        <v>0.20699999999999999</v>
      </c>
      <c r="DK21">
        <v>-9.6000000000000002E-2</v>
      </c>
      <c r="DL21">
        <v>3.8050000000000002</v>
      </c>
      <c r="DM21">
        <v>0.10199999999999999</v>
      </c>
      <c r="DN21">
        <v>1417</v>
      </c>
      <c r="DO21">
        <v>17</v>
      </c>
      <c r="DP21">
        <v>0.39</v>
      </c>
      <c r="DQ21">
        <v>0.03</v>
      </c>
      <c r="DR21">
        <v>-1.8898505248480799</v>
      </c>
      <c r="DS21">
        <v>-0.16550584107725899</v>
      </c>
      <c r="DT21">
        <v>2.5469393262276398E-2</v>
      </c>
      <c r="DU21">
        <v>1</v>
      </c>
      <c r="DV21">
        <v>2.74176258064516</v>
      </c>
      <c r="DW21">
        <v>0.191563548387093</v>
      </c>
      <c r="DX21">
        <v>3.88650336228024E-2</v>
      </c>
      <c r="DY21">
        <v>1</v>
      </c>
      <c r="DZ21">
        <v>0.60046745161290305</v>
      </c>
      <c r="EA21">
        <v>-3.0719370967742399E-2</v>
      </c>
      <c r="EB21">
        <v>2.41193138829699E-3</v>
      </c>
      <c r="EC21">
        <v>1</v>
      </c>
      <c r="ED21">
        <v>3</v>
      </c>
      <c r="EE21">
        <v>3</v>
      </c>
      <c r="EF21" t="s">
        <v>301</v>
      </c>
      <c r="EG21">
        <v>100</v>
      </c>
      <c r="EH21">
        <v>100</v>
      </c>
      <c r="EI21">
        <v>3.806</v>
      </c>
      <c r="EJ21">
        <v>0.10199999999999999</v>
      </c>
      <c r="EK21">
        <v>3.8054999999997099</v>
      </c>
      <c r="EL21">
        <v>0</v>
      </c>
      <c r="EM21">
        <v>0</v>
      </c>
      <c r="EN21">
        <v>0</v>
      </c>
      <c r="EO21">
        <v>0.10201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12.9</v>
      </c>
      <c r="EX21">
        <v>13.2</v>
      </c>
      <c r="EY21">
        <v>2</v>
      </c>
      <c r="EZ21">
        <v>379.32299999999998</v>
      </c>
      <c r="FA21">
        <v>650.46799999999996</v>
      </c>
      <c r="FB21">
        <v>38.458500000000001</v>
      </c>
      <c r="FC21">
        <v>35.008899999999997</v>
      </c>
      <c r="FD21">
        <v>29.999400000000001</v>
      </c>
      <c r="FE21">
        <v>34.711199999999998</v>
      </c>
      <c r="FF21">
        <v>34.618400000000001</v>
      </c>
      <c r="FG21">
        <v>11.0739</v>
      </c>
      <c r="FH21">
        <v>0</v>
      </c>
      <c r="FI21">
        <v>100</v>
      </c>
      <c r="FJ21">
        <v>-999.9</v>
      </c>
      <c r="FK21">
        <v>146.96799999999999</v>
      </c>
      <c r="FL21">
        <v>16.408300000000001</v>
      </c>
      <c r="FM21">
        <v>101.187</v>
      </c>
      <c r="FN21">
        <v>100.511</v>
      </c>
    </row>
    <row r="22" spans="1:170" x14ac:dyDescent="0.25">
      <c r="A22">
        <v>6</v>
      </c>
      <c r="B22">
        <v>1605899876.5999999</v>
      </c>
      <c r="C22">
        <v>462.5</v>
      </c>
      <c r="D22" t="s">
        <v>310</v>
      </c>
      <c r="E22" t="s">
        <v>311</v>
      </c>
      <c r="F22" t="s">
        <v>285</v>
      </c>
      <c r="G22" t="s">
        <v>286</v>
      </c>
      <c r="H22">
        <v>1605899868.8499999</v>
      </c>
      <c r="I22">
        <f t="shared" si="0"/>
        <v>3.7912026077677771E-4</v>
      </c>
      <c r="J22">
        <f t="shared" si="1"/>
        <v>-1.7406686996026632</v>
      </c>
      <c r="K22">
        <f t="shared" si="2"/>
        <v>199.738566666667</v>
      </c>
      <c r="L22">
        <f t="shared" si="3"/>
        <v>598.18412525069016</v>
      </c>
      <c r="M22">
        <f t="shared" si="4"/>
        <v>61.32742525785828</v>
      </c>
      <c r="N22">
        <f t="shared" si="5"/>
        <v>20.477728346983795</v>
      </c>
      <c r="O22">
        <f t="shared" si="6"/>
        <v>6.3889844722620805E-3</v>
      </c>
      <c r="P22">
        <f t="shared" si="7"/>
        <v>2.9729842149049324</v>
      </c>
      <c r="Q22">
        <f t="shared" si="8"/>
        <v>6.3813665073114241E-3</v>
      </c>
      <c r="R22">
        <f t="shared" si="9"/>
        <v>3.9890377388854328E-3</v>
      </c>
      <c r="S22">
        <f t="shared" si="10"/>
        <v>231.29123769806853</v>
      </c>
      <c r="T22">
        <f t="shared" si="11"/>
        <v>41.050721635133407</v>
      </c>
      <c r="U22">
        <f t="shared" si="12"/>
        <v>40.131320000000002</v>
      </c>
      <c r="V22">
        <f t="shared" si="13"/>
        <v>7.4658227431922679</v>
      </c>
      <c r="W22">
        <f t="shared" si="14"/>
        <v>22.418344459377952</v>
      </c>
      <c r="X22">
        <f t="shared" si="15"/>
        <v>1.6455549257141684</v>
      </c>
      <c r="Y22">
        <f t="shared" si="16"/>
        <v>7.34021608373408</v>
      </c>
      <c r="Z22">
        <f t="shared" si="17"/>
        <v>5.8202678174780997</v>
      </c>
      <c r="AA22">
        <f t="shared" si="18"/>
        <v>-16.719203500255897</v>
      </c>
      <c r="AB22">
        <f t="shared" si="19"/>
        <v>-50.895160366580548</v>
      </c>
      <c r="AC22">
        <f t="shared" si="20"/>
        <v>-4.194825974953944</v>
      </c>
      <c r="AD22">
        <f t="shared" si="21"/>
        <v>159.48204785627814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51975.986609739928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864.20755999999994</v>
      </c>
      <c r="AR22">
        <v>924.16</v>
      </c>
      <c r="AS22">
        <f t="shared" si="27"/>
        <v>6.4872359764542975E-2</v>
      </c>
      <c r="AT22">
        <v>0.5</v>
      </c>
      <c r="AU22">
        <f t="shared" si="28"/>
        <v>1180.1864007473234</v>
      </c>
      <c r="AV22">
        <f t="shared" si="29"/>
        <v>-1.7406686996026632</v>
      </c>
      <c r="AW22">
        <f t="shared" si="30"/>
        <v>38.280738389250729</v>
      </c>
      <c r="AX22">
        <f t="shared" si="31"/>
        <v>0.27740867382271467</v>
      </c>
      <c r="AY22">
        <f t="shared" si="32"/>
        <v>-9.8537080163781728E-4</v>
      </c>
      <c r="AZ22">
        <f t="shared" si="33"/>
        <v>2.5297783933518008</v>
      </c>
      <c r="BA22" t="s">
        <v>313</v>
      </c>
      <c r="BB22">
        <v>667.79</v>
      </c>
      <c r="BC22">
        <f t="shared" si="34"/>
        <v>256.37</v>
      </c>
      <c r="BD22">
        <f t="shared" si="35"/>
        <v>0.23385123064321106</v>
      </c>
      <c r="BE22">
        <f t="shared" si="36"/>
        <v>0.90117912800804845</v>
      </c>
      <c r="BF22">
        <f t="shared" si="37"/>
        <v>0.28728941936244878</v>
      </c>
      <c r="BG22">
        <f t="shared" si="38"/>
        <v>0.91805433724080099</v>
      </c>
      <c r="BH22">
        <f t="shared" si="39"/>
        <v>1400.00166666667</v>
      </c>
      <c r="BI22">
        <f t="shared" si="40"/>
        <v>1180.1864007473234</v>
      </c>
      <c r="BJ22">
        <f t="shared" si="41"/>
        <v>0.84298928268941631</v>
      </c>
      <c r="BK22">
        <f t="shared" si="42"/>
        <v>0.19597856537883265</v>
      </c>
      <c r="BL22">
        <v>6</v>
      </c>
      <c r="BM22">
        <v>0.5</v>
      </c>
      <c r="BN22" t="s">
        <v>290</v>
      </c>
      <c r="BO22">
        <v>2</v>
      </c>
      <c r="BP22">
        <v>1605899868.8499999</v>
      </c>
      <c r="BQ22">
        <v>199.738566666667</v>
      </c>
      <c r="BR22">
        <v>197.24113333333301</v>
      </c>
      <c r="BS22">
        <v>16.050646666666701</v>
      </c>
      <c r="BT22">
        <v>15.49109</v>
      </c>
      <c r="BU22">
        <v>195.93323333333299</v>
      </c>
      <c r="BV22">
        <v>15.948639999999999</v>
      </c>
      <c r="BW22">
        <v>399.997166666667</v>
      </c>
      <c r="BX22">
        <v>102.422733333333</v>
      </c>
      <c r="BY22">
        <v>9.99226E-2</v>
      </c>
      <c r="BZ22">
        <v>39.813780000000001</v>
      </c>
      <c r="CA22">
        <v>40.131320000000002</v>
      </c>
      <c r="CB22">
        <v>999.9</v>
      </c>
      <c r="CC22">
        <v>0</v>
      </c>
      <c r="CD22">
        <v>0</v>
      </c>
      <c r="CE22">
        <v>10007.2723333333</v>
      </c>
      <c r="CF22">
        <v>0</v>
      </c>
      <c r="CG22">
        <v>531.38760000000002</v>
      </c>
      <c r="CH22">
        <v>1400.00166666667</v>
      </c>
      <c r="CI22">
        <v>0.900000666666667</v>
      </c>
      <c r="CJ22">
        <v>9.9999199999999996E-2</v>
      </c>
      <c r="CK22">
        <v>0</v>
      </c>
      <c r="CL22">
        <v>864.19846666666695</v>
      </c>
      <c r="CM22">
        <v>4.9997499999999997</v>
      </c>
      <c r="CN22">
        <v>12074.31</v>
      </c>
      <c r="CO22">
        <v>12178.0666666667</v>
      </c>
      <c r="CP22">
        <v>48.625</v>
      </c>
      <c r="CQ22">
        <v>50.203800000000001</v>
      </c>
      <c r="CR22">
        <v>49.2582666666667</v>
      </c>
      <c r="CS22">
        <v>49.849800000000002</v>
      </c>
      <c r="CT22">
        <v>50.625</v>
      </c>
      <c r="CU22">
        <v>1255.50166666667</v>
      </c>
      <c r="CV22">
        <v>139.5</v>
      </c>
      <c r="CW22">
        <v>0</v>
      </c>
      <c r="CX22">
        <v>91.5</v>
      </c>
      <c r="CY22">
        <v>0</v>
      </c>
      <c r="CZ22">
        <v>864.20755999999994</v>
      </c>
      <c r="DA22">
        <v>1.7703846099031499</v>
      </c>
      <c r="DB22">
        <v>15.3384615444104</v>
      </c>
      <c r="DC22">
        <v>12074.552</v>
      </c>
      <c r="DD22">
        <v>15</v>
      </c>
      <c r="DE22">
        <v>1605899008.5999999</v>
      </c>
      <c r="DF22" t="s">
        <v>291</v>
      </c>
      <c r="DG22">
        <v>1605899008.5999999</v>
      </c>
      <c r="DH22">
        <v>1605898991.5999999</v>
      </c>
      <c r="DI22">
        <v>3</v>
      </c>
      <c r="DJ22">
        <v>0.20699999999999999</v>
      </c>
      <c r="DK22">
        <v>-9.6000000000000002E-2</v>
      </c>
      <c r="DL22">
        <v>3.8050000000000002</v>
      </c>
      <c r="DM22">
        <v>0.10199999999999999</v>
      </c>
      <c r="DN22">
        <v>1417</v>
      </c>
      <c r="DO22">
        <v>17</v>
      </c>
      <c r="DP22">
        <v>0.39</v>
      </c>
      <c r="DQ22">
        <v>0.03</v>
      </c>
      <c r="DR22">
        <v>-1.7362078877188301</v>
      </c>
      <c r="DS22">
        <v>-0.10078311255873</v>
      </c>
      <c r="DT22">
        <v>3.06071731344978E-2</v>
      </c>
      <c r="DU22">
        <v>1</v>
      </c>
      <c r="DV22">
        <v>2.49049161290323</v>
      </c>
      <c r="DW22">
        <v>0.13347096774193101</v>
      </c>
      <c r="DX22">
        <v>4.52184254549442E-2</v>
      </c>
      <c r="DY22">
        <v>1</v>
      </c>
      <c r="DZ22">
        <v>0.55972535483871</v>
      </c>
      <c r="EA22">
        <v>-2.24898870967748E-2</v>
      </c>
      <c r="EB22">
        <v>1.82917535709201E-3</v>
      </c>
      <c r="EC22">
        <v>1</v>
      </c>
      <c r="ED22">
        <v>3</v>
      </c>
      <c r="EE22">
        <v>3</v>
      </c>
      <c r="EF22" t="s">
        <v>301</v>
      </c>
      <c r="EG22">
        <v>100</v>
      </c>
      <c r="EH22">
        <v>100</v>
      </c>
      <c r="EI22">
        <v>3.806</v>
      </c>
      <c r="EJ22">
        <v>0.10199999999999999</v>
      </c>
      <c r="EK22">
        <v>3.8054999999997099</v>
      </c>
      <c r="EL22">
        <v>0</v>
      </c>
      <c r="EM22">
        <v>0</v>
      </c>
      <c r="EN22">
        <v>0</v>
      </c>
      <c r="EO22">
        <v>0.10201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14.5</v>
      </c>
      <c r="EX22">
        <v>14.8</v>
      </c>
      <c r="EY22">
        <v>2</v>
      </c>
      <c r="EZ22">
        <v>379.56200000000001</v>
      </c>
      <c r="FA22">
        <v>650.96600000000001</v>
      </c>
      <c r="FB22">
        <v>38.390799999999999</v>
      </c>
      <c r="FC22">
        <v>34.890599999999999</v>
      </c>
      <c r="FD22">
        <v>29.9999</v>
      </c>
      <c r="FE22">
        <v>34.6175</v>
      </c>
      <c r="FF22">
        <v>34.539200000000001</v>
      </c>
      <c r="FG22">
        <v>13.3156</v>
      </c>
      <c r="FH22">
        <v>0</v>
      </c>
      <c r="FI22">
        <v>100</v>
      </c>
      <c r="FJ22">
        <v>-999.9</v>
      </c>
      <c r="FK22">
        <v>197.26599999999999</v>
      </c>
      <c r="FL22">
        <v>16.1843</v>
      </c>
      <c r="FM22">
        <v>101.21</v>
      </c>
      <c r="FN22">
        <v>100.53400000000001</v>
      </c>
    </row>
    <row r="23" spans="1:170" x14ac:dyDescent="0.25">
      <c r="A23">
        <v>7</v>
      </c>
      <c r="B23">
        <v>1605899956.5999999</v>
      </c>
      <c r="C23">
        <v>542.5</v>
      </c>
      <c r="D23" t="s">
        <v>314</v>
      </c>
      <c r="E23" t="s">
        <v>315</v>
      </c>
      <c r="F23" t="s">
        <v>285</v>
      </c>
      <c r="G23" t="s">
        <v>286</v>
      </c>
      <c r="H23">
        <v>1605899948.8499999</v>
      </c>
      <c r="I23">
        <f t="shared" si="0"/>
        <v>3.6720009537246951E-4</v>
      </c>
      <c r="J23">
        <f t="shared" si="1"/>
        <v>-1.426816463021054</v>
      </c>
      <c r="K23">
        <f t="shared" si="2"/>
        <v>249.51826666666699</v>
      </c>
      <c r="L23">
        <f t="shared" si="3"/>
        <v>579.2707180431579</v>
      </c>
      <c r="M23">
        <f t="shared" si="4"/>
        <v>59.388529799848278</v>
      </c>
      <c r="N23">
        <f t="shared" si="5"/>
        <v>25.581343150916538</v>
      </c>
      <c r="O23">
        <f t="shared" si="6"/>
        <v>6.1908950069846577E-3</v>
      </c>
      <c r="P23">
        <f t="shared" si="7"/>
        <v>2.9707596076593781</v>
      </c>
      <c r="Q23">
        <f t="shared" si="8"/>
        <v>6.1837364710783686E-3</v>
      </c>
      <c r="R23">
        <f t="shared" si="9"/>
        <v>3.8654777563766674E-3</v>
      </c>
      <c r="S23">
        <f t="shared" si="10"/>
        <v>231.29316420539232</v>
      </c>
      <c r="T23">
        <f t="shared" si="11"/>
        <v>41.01045436631793</v>
      </c>
      <c r="U23">
        <f t="shared" si="12"/>
        <v>40.1095166666667</v>
      </c>
      <c r="V23">
        <f t="shared" si="13"/>
        <v>7.4571390104303337</v>
      </c>
      <c r="W23">
        <f t="shared" si="14"/>
        <v>22.38524306135438</v>
      </c>
      <c r="X23">
        <f t="shared" si="15"/>
        <v>1.6392435296582415</v>
      </c>
      <c r="Y23">
        <f t="shared" si="16"/>
        <v>7.322875722927539</v>
      </c>
      <c r="Z23">
        <f t="shared" si="17"/>
        <v>5.8178954807720924</v>
      </c>
      <c r="AA23">
        <f t="shared" si="18"/>
        <v>-16.193524205925904</v>
      </c>
      <c r="AB23">
        <f t="shared" si="19"/>
        <v>-54.445185558964425</v>
      </c>
      <c r="AC23">
        <f t="shared" si="20"/>
        <v>-4.4893622280638406</v>
      </c>
      <c r="AD23">
        <f t="shared" si="21"/>
        <v>156.16509221243814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51920.609193067248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862.24823076923099</v>
      </c>
      <c r="AR23">
        <v>920.97</v>
      </c>
      <c r="AS23">
        <f t="shared" si="27"/>
        <v>6.3760783989455727E-2</v>
      </c>
      <c r="AT23">
        <v>0.5</v>
      </c>
      <c r="AU23">
        <f t="shared" si="28"/>
        <v>1180.1985007472708</v>
      </c>
      <c r="AV23">
        <f t="shared" si="29"/>
        <v>-1.426816463021054</v>
      </c>
      <c r="AW23">
        <f t="shared" si="30"/>
        <v>37.625190835413122</v>
      </c>
      <c r="AX23">
        <f t="shared" si="31"/>
        <v>0.27177866814337065</v>
      </c>
      <c r="AY23">
        <f t="shared" si="32"/>
        <v>-7.1942896272722155E-4</v>
      </c>
      <c r="AZ23">
        <f t="shared" si="33"/>
        <v>2.5420046255578352</v>
      </c>
      <c r="BA23" t="s">
        <v>317</v>
      </c>
      <c r="BB23">
        <v>670.67</v>
      </c>
      <c r="BC23">
        <f t="shared" si="34"/>
        <v>250.30000000000007</v>
      </c>
      <c r="BD23">
        <f t="shared" si="35"/>
        <v>0.23460555026276078</v>
      </c>
      <c r="BE23">
        <f t="shared" si="36"/>
        <v>0.90341165620260777</v>
      </c>
      <c r="BF23">
        <f t="shared" si="37"/>
        <v>0.28576032881511898</v>
      </c>
      <c r="BG23">
        <f t="shared" si="38"/>
        <v>0.91930698632023822</v>
      </c>
      <c r="BH23">
        <f t="shared" si="39"/>
        <v>1400.0163333333301</v>
      </c>
      <c r="BI23">
        <f t="shared" si="40"/>
        <v>1180.1985007472708</v>
      </c>
      <c r="BJ23">
        <f t="shared" si="41"/>
        <v>0.84298909423242929</v>
      </c>
      <c r="BK23">
        <f t="shared" si="42"/>
        <v>0.1959781884648587</v>
      </c>
      <c r="BL23">
        <v>6</v>
      </c>
      <c r="BM23">
        <v>0.5</v>
      </c>
      <c r="BN23" t="s">
        <v>290</v>
      </c>
      <c r="BO23">
        <v>2</v>
      </c>
      <c r="BP23">
        <v>1605899948.8499999</v>
      </c>
      <c r="BQ23">
        <v>249.51826666666699</v>
      </c>
      <c r="BR23">
        <v>247.51560000000001</v>
      </c>
      <c r="BS23">
        <v>15.989043333333299</v>
      </c>
      <c r="BT23">
        <v>15.4470833333333</v>
      </c>
      <c r="BU23">
        <v>245.71270000000001</v>
      </c>
      <c r="BV23">
        <v>15.887029999999999</v>
      </c>
      <c r="BW23">
        <v>400.02463333333299</v>
      </c>
      <c r="BX23">
        <v>102.42286666666701</v>
      </c>
      <c r="BY23">
        <v>0.100060783333333</v>
      </c>
      <c r="BZ23">
        <v>39.769573333333298</v>
      </c>
      <c r="CA23">
        <v>40.1095166666667</v>
      </c>
      <c r="CB23">
        <v>999.9</v>
      </c>
      <c r="CC23">
        <v>0</v>
      </c>
      <c r="CD23">
        <v>0</v>
      </c>
      <c r="CE23">
        <v>9994.6693333333296</v>
      </c>
      <c r="CF23">
        <v>0</v>
      </c>
      <c r="CG23">
        <v>560.1952</v>
      </c>
      <c r="CH23">
        <v>1400.0163333333301</v>
      </c>
      <c r="CI23">
        <v>0.90000506666666702</v>
      </c>
      <c r="CJ23">
        <v>9.9994760000000002E-2</v>
      </c>
      <c r="CK23">
        <v>0</v>
      </c>
      <c r="CL23">
        <v>862.25763333333305</v>
      </c>
      <c r="CM23">
        <v>4.9997499999999997</v>
      </c>
      <c r="CN23">
        <v>12039.663333333299</v>
      </c>
      <c r="CO23">
        <v>12178.21</v>
      </c>
      <c r="CP23">
        <v>48.682866666666598</v>
      </c>
      <c r="CQ23">
        <v>50.311999999999998</v>
      </c>
      <c r="CR23">
        <v>49.316200000000002</v>
      </c>
      <c r="CS23">
        <v>49.903933333333299</v>
      </c>
      <c r="CT23">
        <v>50.686999999999998</v>
      </c>
      <c r="CU23">
        <v>1255.5236666666699</v>
      </c>
      <c r="CV23">
        <v>139.49266666666699</v>
      </c>
      <c r="CW23">
        <v>0</v>
      </c>
      <c r="CX23">
        <v>79.200000047683702</v>
      </c>
      <c r="CY23">
        <v>0</v>
      </c>
      <c r="CZ23">
        <v>862.24823076923099</v>
      </c>
      <c r="DA23">
        <v>1.93018803184084</v>
      </c>
      <c r="DB23">
        <v>20.8547009133001</v>
      </c>
      <c r="DC23">
        <v>12039.6769230769</v>
      </c>
      <c r="DD23">
        <v>15</v>
      </c>
      <c r="DE23">
        <v>1605899008.5999999</v>
      </c>
      <c r="DF23" t="s">
        <v>291</v>
      </c>
      <c r="DG23">
        <v>1605899008.5999999</v>
      </c>
      <c r="DH23">
        <v>1605898991.5999999</v>
      </c>
      <c r="DI23">
        <v>3</v>
      </c>
      <c r="DJ23">
        <v>0.20699999999999999</v>
      </c>
      <c r="DK23">
        <v>-9.6000000000000002E-2</v>
      </c>
      <c r="DL23">
        <v>3.8050000000000002</v>
      </c>
      <c r="DM23">
        <v>0.10199999999999999</v>
      </c>
      <c r="DN23">
        <v>1417</v>
      </c>
      <c r="DO23">
        <v>17</v>
      </c>
      <c r="DP23">
        <v>0.39</v>
      </c>
      <c r="DQ23">
        <v>0.03</v>
      </c>
      <c r="DR23">
        <v>-1.4221749148823</v>
      </c>
      <c r="DS23">
        <v>-2.1599176007915898E-2</v>
      </c>
      <c r="DT23">
        <v>3.4507230438620702E-2</v>
      </c>
      <c r="DU23">
        <v>1</v>
      </c>
      <c r="DV23">
        <v>1.9945296774193599</v>
      </c>
      <c r="DW23">
        <v>5.0341935483873704E-3</v>
      </c>
      <c r="DX23">
        <v>5.1271132259018297E-2</v>
      </c>
      <c r="DY23">
        <v>1</v>
      </c>
      <c r="DZ23">
        <v>0.54208106451612903</v>
      </c>
      <c r="EA23">
        <v>-1.11666290322596E-2</v>
      </c>
      <c r="EB23">
        <v>9.8127740760519701E-4</v>
      </c>
      <c r="EC23">
        <v>1</v>
      </c>
      <c r="ED23">
        <v>3</v>
      </c>
      <c r="EE23">
        <v>3</v>
      </c>
      <c r="EF23" t="s">
        <v>301</v>
      </c>
      <c r="EG23">
        <v>100</v>
      </c>
      <c r="EH23">
        <v>100</v>
      </c>
      <c r="EI23">
        <v>3.806</v>
      </c>
      <c r="EJ23">
        <v>0.10199999999999999</v>
      </c>
      <c r="EK23">
        <v>3.8054999999997099</v>
      </c>
      <c r="EL23">
        <v>0</v>
      </c>
      <c r="EM23">
        <v>0</v>
      </c>
      <c r="EN23">
        <v>0</v>
      </c>
      <c r="EO23">
        <v>0.10201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15.8</v>
      </c>
      <c r="EX23">
        <v>16.100000000000001</v>
      </c>
      <c r="EY23">
        <v>2</v>
      </c>
      <c r="EZ23">
        <v>379.42</v>
      </c>
      <c r="FA23">
        <v>650.63199999999995</v>
      </c>
      <c r="FB23">
        <v>38.354700000000001</v>
      </c>
      <c r="FC23">
        <v>34.901400000000002</v>
      </c>
      <c r="FD23">
        <v>30.000599999999999</v>
      </c>
      <c r="FE23">
        <v>34.627400000000002</v>
      </c>
      <c r="FF23">
        <v>34.554900000000004</v>
      </c>
      <c r="FG23">
        <v>15.539899999999999</v>
      </c>
      <c r="FH23">
        <v>0</v>
      </c>
      <c r="FI23">
        <v>100</v>
      </c>
      <c r="FJ23">
        <v>-999.9</v>
      </c>
      <c r="FK23">
        <v>247.60599999999999</v>
      </c>
      <c r="FL23">
        <v>16.038799999999998</v>
      </c>
      <c r="FM23">
        <v>101.203</v>
      </c>
      <c r="FN23">
        <v>100.521</v>
      </c>
    </row>
    <row r="24" spans="1:170" x14ac:dyDescent="0.25">
      <c r="A24">
        <v>8</v>
      </c>
      <c r="B24">
        <v>1605900073.5999999</v>
      </c>
      <c r="C24">
        <v>659.5</v>
      </c>
      <c r="D24" t="s">
        <v>318</v>
      </c>
      <c r="E24" t="s">
        <v>319</v>
      </c>
      <c r="F24" t="s">
        <v>285</v>
      </c>
      <c r="G24" t="s">
        <v>286</v>
      </c>
      <c r="H24">
        <v>1605900065.8499999</v>
      </c>
      <c r="I24">
        <f t="shared" si="0"/>
        <v>3.7931013422159309E-4</v>
      </c>
      <c r="J24">
        <f t="shared" si="1"/>
        <v>-0.86880695201340097</v>
      </c>
      <c r="K24">
        <f t="shared" si="2"/>
        <v>399.74403333333299</v>
      </c>
      <c r="L24">
        <f t="shared" si="3"/>
        <v>571.86607578576206</v>
      </c>
      <c r="M24">
        <f t="shared" si="4"/>
        <v>58.632777553070142</v>
      </c>
      <c r="N24">
        <f t="shared" si="5"/>
        <v>40.985300539808513</v>
      </c>
      <c r="O24">
        <f t="shared" si="6"/>
        <v>6.3697501628359101E-3</v>
      </c>
      <c r="P24">
        <f t="shared" si="7"/>
        <v>2.9720747926915001</v>
      </c>
      <c r="Q24">
        <f t="shared" si="8"/>
        <v>6.3621756538702447E-3</v>
      </c>
      <c r="R24">
        <f t="shared" si="9"/>
        <v>3.9770395575690551E-3</v>
      </c>
      <c r="S24">
        <f t="shared" si="10"/>
        <v>231.29031784445576</v>
      </c>
      <c r="T24">
        <f t="shared" si="11"/>
        <v>40.980937709160948</v>
      </c>
      <c r="U24">
        <f t="shared" si="12"/>
        <v>40.138856666666697</v>
      </c>
      <c r="V24">
        <f t="shared" si="13"/>
        <v>7.4688264502516084</v>
      </c>
      <c r="W24">
        <f t="shared" si="14"/>
        <v>22.252362934168165</v>
      </c>
      <c r="X24">
        <f t="shared" si="15"/>
        <v>1.6272526454655261</v>
      </c>
      <c r="Y24">
        <f t="shared" si="16"/>
        <v>7.3127184303061332</v>
      </c>
      <c r="Z24">
        <f t="shared" si="17"/>
        <v>5.8415738047860826</v>
      </c>
      <c r="AA24">
        <f t="shared" si="18"/>
        <v>-16.727576919172254</v>
      </c>
      <c r="AB24">
        <f t="shared" si="19"/>
        <v>-63.326296717484098</v>
      </c>
      <c r="AC24">
        <f t="shared" si="20"/>
        <v>-5.2194430483871406</v>
      </c>
      <c r="AD24">
        <f t="shared" si="21"/>
        <v>146.01700115941225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51962.123235789884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861.02499999999998</v>
      </c>
      <c r="AR24">
        <v>921.82</v>
      </c>
      <c r="AS24">
        <f t="shared" si="27"/>
        <v>6.5951053350979616E-2</v>
      </c>
      <c r="AT24">
        <v>0.5</v>
      </c>
      <c r="AU24">
        <f t="shared" si="28"/>
        <v>1180.1813807473304</v>
      </c>
      <c r="AV24">
        <f t="shared" si="29"/>
        <v>-0.86880695201340097</v>
      </c>
      <c r="AW24">
        <f t="shared" si="30"/>
        <v>38.917102602749985</v>
      </c>
      <c r="AX24">
        <f t="shared" si="31"/>
        <v>0.26589789763728278</v>
      </c>
      <c r="AY24">
        <f t="shared" si="32"/>
        <v>-2.4662266067345458E-4</v>
      </c>
      <c r="AZ24">
        <f t="shared" si="33"/>
        <v>2.5387385823696595</v>
      </c>
      <c r="BA24" t="s">
        <v>321</v>
      </c>
      <c r="BB24">
        <v>676.71</v>
      </c>
      <c r="BC24">
        <f t="shared" si="34"/>
        <v>245.11</v>
      </c>
      <c r="BD24">
        <f t="shared" si="35"/>
        <v>0.24803149606299241</v>
      </c>
      <c r="BE24">
        <f t="shared" si="36"/>
        <v>0.9051934539350267</v>
      </c>
      <c r="BF24">
        <f t="shared" si="37"/>
        <v>0.29463067482832933</v>
      </c>
      <c r="BG24">
        <f t="shared" si="38"/>
        <v>0.91897320835236307</v>
      </c>
      <c r="BH24">
        <f t="shared" si="39"/>
        <v>1399.9956666666701</v>
      </c>
      <c r="BI24">
        <f t="shared" si="40"/>
        <v>1180.1813807473304</v>
      </c>
      <c r="BJ24">
        <f t="shared" si="41"/>
        <v>0.84298930978643083</v>
      </c>
      <c r="BK24">
        <f t="shared" si="42"/>
        <v>0.19597861957286172</v>
      </c>
      <c r="BL24">
        <v>6</v>
      </c>
      <c r="BM24">
        <v>0.5</v>
      </c>
      <c r="BN24" t="s">
        <v>290</v>
      </c>
      <c r="BO24">
        <v>2</v>
      </c>
      <c r="BP24">
        <v>1605900065.8499999</v>
      </c>
      <c r="BQ24">
        <v>399.74403333333299</v>
      </c>
      <c r="BR24">
        <v>398.66826666666702</v>
      </c>
      <c r="BS24">
        <v>15.871166666666699</v>
      </c>
      <c r="BT24">
        <v>15.3112333333333</v>
      </c>
      <c r="BU24">
        <v>395.93856666666699</v>
      </c>
      <c r="BV24">
        <v>15.7691533333333</v>
      </c>
      <c r="BW24">
        <v>400.001233333333</v>
      </c>
      <c r="BX24">
        <v>102.4289</v>
      </c>
      <c r="BY24">
        <v>9.9961276666666696E-2</v>
      </c>
      <c r="BZ24">
        <v>39.743636666666703</v>
      </c>
      <c r="CA24">
        <v>40.138856666666697</v>
      </c>
      <c r="CB24">
        <v>999.9</v>
      </c>
      <c r="CC24">
        <v>0</v>
      </c>
      <c r="CD24">
        <v>0</v>
      </c>
      <c r="CE24">
        <v>10001.522000000001</v>
      </c>
      <c r="CF24">
        <v>0</v>
      </c>
      <c r="CG24">
        <v>592.22613333333402</v>
      </c>
      <c r="CH24">
        <v>1399.9956666666701</v>
      </c>
      <c r="CI24">
        <v>0.900000666666666</v>
      </c>
      <c r="CJ24">
        <v>9.9999199999999996E-2</v>
      </c>
      <c r="CK24">
        <v>0</v>
      </c>
      <c r="CL24">
        <v>861.01189999999997</v>
      </c>
      <c r="CM24">
        <v>4.9997499999999997</v>
      </c>
      <c r="CN24">
        <v>12030.2033333333</v>
      </c>
      <c r="CO24">
        <v>12178.03</v>
      </c>
      <c r="CP24">
        <v>48.695399999999999</v>
      </c>
      <c r="CQ24">
        <v>50.316200000000002</v>
      </c>
      <c r="CR24">
        <v>49.3121333333333</v>
      </c>
      <c r="CS24">
        <v>49.999933333333303</v>
      </c>
      <c r="CT24">
        <v>50.726900000000001</v>
      </c>
      <c r="CU24">
        <v>1255.4949999999999</v>
      </c>
      <c r="CV24">
        <v>139.500666666667</v>
      </c>
      <c r="CW24">
        <v>0</v>
      </c>
      <c r="CX24">
        <v>116.30000019073501</v>
      </c>
      <c r="CY24">
        <v>0</v>
      </c>
      <c r="CZ24">
        <v>861.02499999999998</v>
      </c>
      <c r="DA24">
        <v>2.4352136861653699</v>
      </c>
      <c r="DB24">
        <v>22.858119679725601</v>
      </c>
      <c r="DC24">
        <v>12030.2615384615</v>
      </c>
      <c r="DD24">
        <v>15</v>
      </c>
      <c r="DE24">
        <v>1605899008.5999999</v>
      </c>
      <c r="DF24" t="s">
        <v>291</v>
      </c>
      <c r="DG24">
        <v>1605899008.5999999</v>
      </c>
      <c r="DH24">
        <v>1605898991.5999999</v>
      </c>
      <c r="DI24">
        <v>3</v>
      </c>
      <c r="DJ24">
        <v>0.20699999999999999</v>
      </c>
      <c r="DK24">
        <v>-9.6000000000000002E-2</v>
      </c>
      <c r="DL24">
        <v>3.8050000000000002</v>
      </c>
      <c r="DM24">
        <v>0.10199999999999999</v>
      </c>
      <c r="DN24">
        <v>1417</v>
      </c>
      <c r="DO24">
        <v>17</v>
      </c>
      <c r="DP24">
        <v>0.39</v>
      </c>
      <c r="DQ24">
        <v>0.03</v>
      </c>
      <c r="DR24">
        <v>-0.86969966713007196</v>
      </c>
      <c r="DS24">
        <v>-0.10357887318004801</v>
      </c>
      <c r="DT24">
        <v>1.51379436342338E-2</v>
      </c>
      <c r="DU24">
        <v>1</v>
      </c>
      <c r="DV24">
        <v>1.0764722580645201</v>
      </c>
      <c r="DW24">
        <v>0.114447580645158</v>
      </c>
      <c r="DX24">
        <v>2.24838285555207E-2</v>
      </c>
      <c r="DY24">
        <v>1</v>
      </c>
      <c r="DZ24">
        <v>0.55965451612903205</v>
      </c>
      <c r="EA24">
        <v>2.4407709677416799E-2</v>
      </c>
      <c r="EB24">
        <v>1.8985374314909099E-3</v>
      </c>
      <c r="EC24">
        <v>1</v>
      </c>
      <c r="ED24">
        <v>3</v>
      </c>
      <c r="EE24">
        <v>3</v>
      </c>
      <c r="EF24" t="s">
        <v>301</v>
      </c>
      <c r="EG24">
        <v>100</v>
      </c>
      <c r="EH24">
        <v>100</v>
      </c>
      <c r="EI24">
        <v>3.8050000000000002</v>
      </c>
      <c r="EJ24">
        <v>0.10199999999999999</v>
      </c>
      <c r="EK24">
        <v>3.8054999999997099</v>
      </c>
      <c r="EL24">
        <v>0</v>
      </c>
      <c r="EM24">
        <v>0</v>
      </c>
      <c r="EN24">
        <v>0</v>
      </c>
      <c r="EO24">
        <v>0.10201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17.8</v>
      </c>
      <c r="EX24">
        <v>18</v>
      </c>
      <c r="EY24">
        <v>2</v>
      </c>
      <c r="EZ24">
        <v>379.50700000000001</v>
      </c>
      <c r="FA24">
        <v>649.428</v>
      </c>
      <c r="FB24">
        <v>38.342100000000002</v>
      </c>
      <c r="FC24">
        <v>35.033200000000001</v>
      </c>
      <c r="FD24">
        <v>30.0002</v>
      </c>
      <c r="FE24">
        <v>34.727200000000003</v>
      </c>
      <c r="FF24">
        <v>34.642499999999998</v>
      </c>
      <c r="FG24">
        <v>22.113900000000001</v>
      </c>
      <c r="FH24">
        <v>0</v>
      </c>
      <c r="FI24">
        <v>100</v>
      </c>
      <c r="FJ24">
        <v>-999.9</v>
      </c>
      <c r="FK24">
        <v>398.91300000000001</v>
      </c>
      <c r="FL24">
        <v>15.9838</v>
      </c>
      <c r="FM24">
        <v>101.17400000000001</v>
      </c>
      <c r="FN24">
        <v>100.497</v>
      </c>
    </row>
    <row r="25" spans="1:170" x14ac:dyDescent="0.25">
      <c r="A25">
        <v>9</v>
      </c>
      <c r="B25">
        <v>1605900194.0999999</v>
      </c>
      <c r="C25">
        <v>780</v>
      </c>
      <c r="D25" t="s">
        <v>322</v>
      </c>
      <c r="E25" t="s">
        <v>323</v>
      </c>
      <c r="F25" t="s">
        <v>285</v>
      </c>
      <c r="G25" t="s">
        <v>286</v>
      </c>
      <c r="H25">
        <v>1605900186.0999999</v>
      </c>
      <c r="I25">
        <f t="shared" si="0"/>
        <v>3.8981439182076414E-4</v>
      </c>
      <c r="J25">
        <f t="shared" si="1"/>
        <v>-0.52533183445653042</v>
      </c>
      <c r="K25">
        <f t="shared" si="2"/>
        <v>499.85751612903198</v>
      </c>
      <c r="L25">
        <f t="shared" si="3"/>
        <v>576.73409936690462</v>
      </c>
      <c r="M25">
        <f t="shared" si="4"/>
        <v>59.129546254061466</v>
      </c>
      <c r="N25">
        <f t="shared" si="5"/>
        <v>51.247790191071786</v>
      </c>
      <c r="O25">
        <f t="shared" si="6"/>
        <v>6.5732005552044314E-3</v>
      </c>
      <c r="P25">
        <f t="shared" si="7"/>
        <v>2.9723308837902125</v>
      </c>
      <c r="Q25">
        <f t="shared" si="8"/>
        <v>6.5651354827880757E-3</v>
      </c>
      <c r="R25">
        <f t="shared" si="9"/>
        <v>4.1039334508841986E-3</v>
      </c>
      <c r="S25">
        <f t="shared" si="10"/>
        <v>231.29125829670804</v>
      </c>
      <c r="T25">
        <f t="shared" si="11"/>
        <v>40.893915979779607</v>
      </c>
      <c r="U25">
        <f t="shared" si="12"/>
        <v>40.010183870967801</v>
      </c>
      <c r="V25">
        <f t="shared" si="13"/>
        <v>7.4176878908933057</v>
      </c>
      <c r="W25">
        <f t="shared" si="14"/>
        <v>21.948249838684912</v>
      </c>
      <c r="X25">
        <f t="shared" si="15"/>
        <v>1.5977834720847692</v>
      </c>
      <c r="Y25">
        <f t="shared" si="16"/>
        <v>7.2797762182777515</v>
      </c>
      <c r="Z25">
        <f t="shared" si="17"/>
        <v>5.8199044188085365</v>
      </c>
      <c r="AA25">
        <f t="shared" si="18"/>
        <v>-17.190814679295698</v>
      </c>
      <c r="AB25">
        <f t="shared" si="19"/>
        <v>-56.226624282147526</v>
      </c>
      <c r="AC25">
        <f t="shared" si="20"/>
        <v>-4.629148795123303</v>
      </c>
      <c r="AD25">
        <f t="shared" si="21"/>
        <v>153.2446705401415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51983.278694615081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860.20569230769195</v>
      </c>
      <c r="AR25">
        <v>923.25</v>
      </c>
      <c r="AS25">
        <f t="shared" si="27"/>
        <v>6.8285196525651792E-2</v>
      </c>
      <c r="AT25">
        <v>0.5</v>
      </c>
      <c r="AU25">
        <f t="shared" si="28"/>
        <v>1180.1827168764328</v>
      </c>
      <c r="AV25">
        <f t="shared" si="29"/>
        <v>-0.52533183445653042</v>
      </c>
      <c r="AW25">
        <f t="shared" si="30"/>
        <v>40.294504379042444</v>
      </c>
      <c r="AX25">
        <f t="shared" si="31"/>
        <v>0.26896290278906043</v>
      </c>
      <c r="AY25">
        <f t="shared" si="32"/>
        <v>4.4413161292871715E-5</v>
      </c>
      <c r="AZ25">
        <f t="shared" si="33"/>
        <v>2.5332575142160842</v>
      </c>
      <c r="BA25" t="s">
        <v>325</v>
      </c>
      <c r="BB25">
        <v>674.93</v>
      </c>
      <c r="BC25">
        <f t="shared" si="34"/>
        <v>248.32000000000005</v>
      </c>
      <c r="BD25">
        <f t="shared" si="35"/>
        <v>0.25388332672482294</v>
      </c>
      <c r="BE25">
        <f t="shared" si="36"/>
        <v>0.9040179347931121</v>
      </c>
      <c r="BF25">
        <f t="shared" si="37"/>
        <v>0.30342866662964557</v>
      </c>
      <c r="BG25">
        <f t="shared" si="38"/>
        <v>0.91841167600640849</v>
      </c>
      <c r="BH25">
        <f t="shared" si="39"/>
        <v>1399.99677419355</v>
      </c>
      <c r="BI25">
        <f t="shared" si="40"/>
        <v>1180.1827168764328</v>
      </c>
      <c r="BJ25">
        <f t="shared" si="41"/>
        <v>0.84298959728408074</v>
      </c>
      <c r="BK25">
        <f t="shared" si="42"/>
        <v>0.19597919456816162</v>
      </c>
      <c r="BL25">
        <v>6</v>
      </c>
      <c r="BM25">
        <v>0.5</v>
      </c>
      <c r="BN25" t="s">
        <v>290</v>
      </c>
      <c r="BO25">
        <v>2</v>
      </c>
      <c r="BP25">
        <v>1605900186.0999999</v>
      </c>
      <c r="BQ25">
        <v>499.85751612903198</v>
      </c>
      <c r="BR25">
        <v>499.36180645161301</v>
      </c>
      <c r="BS25">
        <v>15.584361290322599</v>
      </c>
      <c r="BT25">
        <v>15.008764516129</v>
      </c>
      <c r="BU25">
        <v>496.05196774193598</v>
      </c>
      <c r="BV25">
        <v>15.482358064516101</v>
      </c>
      <c r="BW25">
        <v>400.00854838709699</v>
      </c>
      <c r="BX25">
        <v>102.424838709677</v>
      </c>
      <c r="BY25">
        <v>9.99579322580645E-2</v>
      </c>
      <c r="BZ25">
        <v>39.659303225806397</v>
      </c>
      <c r="CA25">
        <v>40.010183870967801</v>
      </c>
      <c r="CB25">
        <v>999.9</v>
      </c>
      <c r="CC25">
        <v>0</v>
      </c>
      <c r="CD25">
        <v>0</v>
      </c>
      <c r="CE25">
        <v>10003.3680645161</v>
      </c>
      <c r="CF25">
        <v>0</v>
      </c>
      <c r="CG25">
        <v>351.51503225806499</v>
      </c>
      <c r="CH25">
        <v>1399.99677419355</v>
      </c>
      <c r="CI25">
        <v>0.89999019354838705</v>
      </c>
      <c r="CJ25">
        <v>0.100009767741935</v>
      </c>
      <c r="CK25">
        <v>0</v>
      </c>
      <c r="CL25">
        <v>860.20306451612896</v>
      </c>
      <c r="CM25">
        <v>4.9997499999999997</v>
      </c>
      <c r="CN25">
        <v>11996.874193548399</v>
      </c>
      <c r="CO25">
        <v>12177.9967741936</v>
      </c>
      <c r="CP25">
        <v>48.457322580645098</v>
      </c>
      <c r="CQ25">
        <v>49.965451612903202</v>
      </c>
      <c r="CR25">
        <v>49.061999999999998</v>
      </c>
      <c r="CS25">
        <v>49.758000000000003</v>
      </c>
      <c r="CT25">
        <v>50.508000000000003</v>
      </c>
      <c r="CU25">
        <v>1255.4825806451599</v>
      </c>
      <c r="CV25">
        <v>139.514193548387</v>
      </c>
      <c r="CW25">
        <v>0</v>
      </c>
      <c r="CX25">
        <v>119.60000014305101</v>
      </c>
      <c r="CY25">
        <v>0</v>
      </c>
      <c r="CZ25">
        <v>860.20569230769195</v>
      </c>
      <c r="DA25">
        <v>1.29805128068553</v>
      </c>
      <c r="DB25">
        <v>24.068376075991299</v>
      </c>
      <c r="DC25">
        <v>11996.9153846154</v>
      </c>
      <c r="DD25">
        <v>15</v>
      </c>
      <c r="DE25">
        <v>1605899008.5999999</v>
      </c>
      <c r="DF25" t="s">
        <v>291</v>
      </c>
      <c r="DG25">
        <v>1605899008.5999999</v>
      </c>
      <c r="DH25">
        <v>1605898991.5999999</v>
      </c>
      <c r="DI25">
        <v>3</v>
      </c>
      <c r="DJ25">
        <v>0.20699999999999999</v>
      </c>
      <c r="DK25">
        <v>-9.6000000000000002E-2</v>
      </c>
      <c r="DL25">
        <v>3.8050000000000002</v>
      </c>
      <c r="DM25">
        <v>0.10199999999999999</v>
      </c>
      <c r="DN25">
        <v>1417</v>
      </c>
      <c r="DO25">
        <v>17</v>
      </c>
      <c r="DP25">
        <v>0.39</v>
      </c>
      <c r="DQ25">
        <v>0.03</v>
      </c>
      <c r="DR25">
        <v>-0.52385025933648599</v>
      </c>
      <c r="DS25">
        <v>-0.28287251933047203</v>
      </c>
      <c r="DT25">
        <v>2.36681614099109E-2</v>
      </c>
      <c r="DU25">
        <v>1</v>
      </c>
      <c r="DV25">
        <v>0.49570490322580602</v>
      </c>
      <c r="DW25">
        <v>0.43357882258064401</v>
      </c>
      <c r="DX25">
        <v>3.6964280372303301E-2</v>
      </c>
      <c r="DY25">
        <v>0</v>
      </c>
      <c r="DZ25">
        <v>0.57560051612903196</v>
      </c>
      <c r="EA25">
        <v>-2.00414516129024E-3</v>
      </c>
      <c r="EB25">
        <v>4.9722500073182303E-4</v>
      </c>
      <c r="EC25">
        <v>1</v>
      </c>
      <c r="ED25">
        <v>2</v>
      </c>
      <c r="EE25">
        <v>3</v>
      </c>
      <c r="EF25" t="s">
        <v>326</v>
      </c>
      <c r="EG25">
        <v>100</v>
      </c>
      <c r="EH25">
        <v>100</v>
      </c>
      <c r="EI25">
        <v>3.8050000000000002</v>
      </c>
      <c r="EJ25">
        <v>0.1021</v>
      </c>
      <c r="EK25">
        <v>3.8054999999997099</v>
      </c>
      <c r="EL25">
        <v>0</v>
      </c>
      <c r="EM25">
        <v>0</v>
      </c>
      <c r="EN25">
        <v>0</v>
      </c>
      <c r="EO25">
        <v>0.10201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19.8</v>
      </c>
      <c r="EX25">
        <v>20</v>
      </c>
      <c r="EY25">
        <v>2</v>
      </c>
      <c r="EZ25">
        <v>379.47</v>
      </c>
      <c r="FA25">
        <v>650.43299999999999</v>
      </c>
      <c r="FB25">
        <v>38.334600000000002</v>
      </c>
      <c r="FC25">
        <v>35.018700000000003</v>
      </c>
      <c r="FD25">
        <v>29.999600000000001</v>
      </c>
      <c r="FE25">
        <v>34.711599999999997</v>
      </c>
      <c r="FF25">
        <v>34.621600000000001</v>
      </c>
      <c r="FG25">
        <v>26.254799999999999</v>
      </c>
      <c r="FH25">
        <v>0</v>
      </c>
      <c r="FI25">
        <v>100</v>
      </c>
      <c r="FJ25">
        <v>-999.9</v>
      </c>
      <c r="FK25">
        <v>499.36700000000002</v>
      </c>
      <c r="FL25">
        <v>15.8513</v>
      </c>
      <c r="FM25">
        <v>101.188</v>
      </c>
      <c r="FN25">
        <v>100.517</v>
      </c>
    </row>
    <row r="26" spans="1:170" x14ac:dyDescent="0.25">
      <c r="A26">
        <v>10</v>
      </c>
      <c r="B26">
        <v>1605900273.5999999</v>
      </c>
      <c r="C26">
        <v>859.5</v>
      </c>
      <c r="D26" t="s">
        <v>327</v>
      </c>
      <c r="E26" t="s">
        <v>328</v>
      </c>
      <c r="F26" t="s">
        <v>285</v>
      </c>
      <c r="G26" t="s">
        <v>286</v>
      </c>
      <c r="H26">
        <v>1605900265.5999999</v>
      </c>
      <c r="I26">
        <f t="shared" si="0"/>
        <v>3.8227719483814452E-4</v>
      </c>
      <c r="J26">
        <f t="shared" si="1"/>
        <v>-2.7326111338447194E-2</v>
      </c>
      <c r="K26">
        <f t="shared" si="2"/>
        <v>598.77319354838698</v>
      </c>
      <c r="L26">
        <f t="shared" si="3"/>
        <v>550.9558805783945</v>
      </c>
      <c r="M26">
        <f t="shared" si="4"/>
        <v>56.482505773456282</v>
      </c>
      <c r="N26">
        <f t="shared" si="5"/>
        <v>61.384607286672576</v>
      </c>
      <c r="O26">
        <f t="shared" si="6"/>
        <v>6.4455326509614847E-3</v>
      </c>
      <c r="P26">
        <f t="shared" si="7"/>
        <v>2.9715054979100466</v>
      </c>
      <c r="Q26">
        <f t="shared" si="8"/>
        <v>6.4377754728100495E-3</v>
      </c>
      <c r="R26">
        <f t="shared" si="9"/>
        <v>4.0243058287870248E-3</v>
      </c>
      <c r="S26">
        <f t="shared" si="10"/>
        <v>231.29131298751153</v>
      </c>
      <c r="T26">
        <f t="shared" si="11"/>
        <v>40.887255203474332</v>
      </c>
      <c r="U26">
        <f t="shared" si="12"/>
        <v>39.967845161290299</v>
      </c>
      <c r="V26">
        <f t="shared" si="13"/>
        <v>7.4009276681373448</v>
      </c>
      <c r="W26">
        <f t="shared" si="14"/>
        <v>21.715203559528685</v>
      </c>
      <c r="X26">
        <f t="shared" si="15"/>
        <v>1.5800646534577329</v>
      </c>
      <c r="Y26">
        <f t="shared" si="16"/>
        <v>7.2763059721095571</v>
      </c>
      <c r="Z26">
        <f t="shared" si="17"/>
        <v>5.8208630146796114</v>
      </c>
      <c r="AA26">
        <f t="shared" si="18"/>
        <v>-16.858424292362173</v>
      </c>
      <c r="AB26">
        <f t="shared" si="19"/>
        <v>-50.854652747488686</v>
      </c>
      <c r="AC26">
        <f t="shared" si="20"/>
        <v>-4.1870071728138463</v>
      </c>
      <c r="AD26">
        <f t="shared" si="21"/>
        <v>159.39122877484681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51961.320870465606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857.51711538461495</v>
      </c>
      <c r="AR26">
        <v>919.82</v>
      </c>
      <c r="AS26">
        <f t="shared" si="27"/>
        <v>6.7733779016965423E-2</v>
      </c>
      <c r="AT26">
        <v>0.5</v>
      </c>
      <c r="AU26">
        <f t="shared" si="28"/>
        <v>1180.1873746078602</v>
      </c>
      <c r="AV26">
        <f t="shared" si="29"/>
        <v>-2.7326111338447194E-2</v>
      </c>
      <c r="AW26">
        <f t="shared" si="30"/>
        <v>39.969275415150697</v>
      </c>
      <c r="AX26">
        <f t="shared" si="31"/>
        <v>0.26425822443521563</v>
      </c>
      <c r="AY26">
        <f t="shared" si="32"/>
        <v>4.6638472866282254E-4</v>
      </c>
      <c r="AZ26">
        <f t="shared" si="33"/>
        <v>2.546432997760431</v>
      </c>
      <c r="BA26" t="s">
        <v>330</v>
      </c>
      <c r="BB26">
        <v>676.75</v>
      </c>
      <c r="BC26">
        <f t="shared" si="34"/>
        <v>243.07000000000005</v>
      </c>
      <c r="BD26">
        <f t="shared" si="35"/>
        <v>0.25631663560038292</v>
      </c>
      <c r="BE26">
        <f t="shared" si="36"/>
        <v>0.90598105464292755</v>
      </c>
      <c r="BF26">
        <f t="shared" si="37"/>
        <v>0.30489354253405115</v>
      </c>
      <c r="BG26">
        <f t="shared" si="38"/>
        <v>0.91975856827677527</v>
      </c>
      <c r="BH26">
        <f t="shared" si="39"/>
        <v>1400.0029032258101</v>
      </c>
      <c r="BI26">
        <f t="shared" si="40"/>
        <v>1180.1873746078602</v>
      </c>
      <c r="BJ26">
        <f t="shared" si="41"/>
        <v>0.8429892337283994</v>
      </c>
      <c r="BK26">
        <f t="shared" si="42"/>
        <v>0.19597846745679895</v>
      </c>
      <c r="BL26">
        <v>6</v>
      </c>
      <c r="BM26">
        <v>0.5</v>
      </c>
      <c r="BN26" t="s">
        <v>290</v>
      </c>
      <c r="BO26">
        <v>2</v>
      </c>
      <c r="BP26">
        <v>1605900265.5999999</v>
      </c>
      <c r="BQ26">
        <v>598.77319354838698</v>
      </c>
      <c r="BR26">
        <v>599.075548387097</v>
      </c>
      <c r="BS26">
        <v>15.412664516129</v>
      </c>
      <c r="BT26">
        <v>14.8480903225806</v>
      </c>
      <c r="BU26">
        <v>594.96793548387097</v>
      </c>
      <c r="BV26">
        <v>15.3106516129032</v>
      </c>
      <c r="BW26">
        <v>400.00264516128999</v>
      </c>
      <c r="BX26">
        <v>102.41732258064501</v>
      </c>
      <c r="BY26">
        <v>9.9971025806451605E-2</v>
      </c>
      <c r="BZ26">
        <v>39.650399999999998</v>
      </c>
      <c r="CA26">
        <v>39.967845161290299</v>
      </c>
      <c r="CB26">
        <v>999.9</v>
      </c>
      <c r="CC26">
        <v>0</v>
      </c>
      <c r="CD26">
        <v>0</v>
      </c>
      <c r="CE26">
        <v>9999.4306451612902</v>
      </c>
      <c r="CF26">
        <v>0</v>
      </c>
      <c r="CG26">
        <v>503.464612903226</v>
      </c>
      <c r="CH26">
        <v>1400.0029032258101</v>
      </c>
      <c r="CI26">
        <v>0.90000203225806397</v>
      </c>
      <c r="CJ26">
        <v>9.9997735483871003E-2</v>
      </c>
      <c r="CK26">
        <v>0</v>
      </c>
      <c r="CL26">
        <v>857.490580645161</v>
      </c>
      <c r="CM26">
        <v>4.9997499999999997</v>
      </c>
      <c r="CN26">
        <v>11952.7903225806</v>
      </c>
      <c r="CO26">
        <v>12178.0903225806</v>
      </c>
      <c r="CP26">
        <v>48.316064516129003</v>
      </c>
      <c r="CQ26">
        <v>49.686999999999998</v>
      </c>
      <c r="CR26">
        <v>48.927</v>
      </c>
      <c r="CS26">
        <v>49.5</v>
      </c>
      <c r="CT26">
        <v>50.372967741935497</v>
      </c>
      <c r="CU26">
        <v>1255.50419354839</v>
      </c>
      <c r="CV26">
        <v>139.49774193548399</v>
      </c>
      <c r="CW26">
        <v>0</v>
      </c>
      <c r="CX26">
        <v>78.800000190734906</v>
      </c>
      <c r="CY26">
        <v>0</v>
      </c>
      <c r="CZ26">
        <v>857.51711538461495</v>
      </c>
      <c r="DA26">
        <v>3.40605127979169</v>
      </c>
      <c r="DB26">
        <v>34.581196542352302</v>
      </c>
      <c r="DC26">
        <v>11953.026923076901</v>
      </c>
      <c r="DD26">
        <v>15</v>
      </c>
      <c r="DE26">
        <v>1605899008.5999999</v>
      </c>
      <c r="DF26" t="s">
        <v>291</v>
      </c>
      <c r="DG26">
        <v>1605899008.5999999</v>
      </c>
      <c r="DH26">
        <v>1605898991.5999999</v>
      </c>
      <c r="DI26">
        <v>3</v>
      </c>
      <c r="DJ26">
        <v>0.20699999999999999</v>
      </c>
      <c r="DK26">
        <v>-9.6000000000000002E-2</v>
      </c>
      <c r="DL26">
        <v>3.8050000000000002</v>
      </c>
      <c r="DM26">
        <v>0.10199999999999999</v>
      </c>
      <c r="DN26">
        <v>1417</v>
      </c>
      <c r="DO26">
        <v>17</v>
      </c>
      <c r="DP26">
        <v>0.39</v>
      </c>
      <c r="DQ26">
        <v>0.03</v>
      </c>
      <c r="DR26">
        <v>-1.94290684260599E-2</v>
      </c>
      <c r="DS26">
        <v>-0.142536499005055</v>
      </c>
      <c r="DT26">
        <v>4.2937719950075601E-2</v>
      </c>
      <c r="DU26">
        <v>1</v>
      </c>
      <c r="DV26">
        <v>-0.30716629032258103</v>
      </c>
      <c r="DW26">
        <v>3.5261274193548998E-2</v>
      </c>
      <c r="DX26">
        <v>4.9897281598457001E-2</v>
      </c>
      <c r="DY26">
        <v>1</v>
      </c>
      <c r="DZ26">
        <v>0.56461438709677403</v>
      </c>
      <c r="EA26">
        <v>-2.47872580645321E-3</v>
      </c>
      <c r="EB26">
        <v>4.8302859578873002E-4</v>
      </c>
      <c r="EC26">
        <v>1</v>
      </c>
      <c r="ED26">
        <v>3</v>
      </c>
      <c r="EE26">
        <v>3</v>
      </c>
      <c r="EF26" t="s">
        <v>301</v>
      </c>
      <c r="EG26">
        <v>100</v>
      </c>
      <c r="EH26">
        <v>100</v>
      </c>
      <c r="EI26">
        <v>3.806</v>
      </c>
      <c r="EJ26">
        <v>0.10199999999999999</v>
      </c>
      <c r="EK26">
        <v>3.8054999999997099</v>
      </c>
      <c r="EL26">
        <v>0</v>
      </c>
      <c r="EM26">
        <v>0</v>
      </c>
      <c r="EN26">
        <v>0</v>
      </c>
      <c r="EO26">
        <v>0.10201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21.1</v>
      </c>
      <c r="EX26">
        <v>21.4</v>
      </c>
      <c r="EY26">
        <v>2</v>
      </c>
      <c r="EZ26">
        <v>379.32600000000002</v>
      </c>
      <c r="FA26">
        <v>651.44600000000003</v>
      </c>
      <c r="FB26">
        <v>38.340200000000003</v>
      </c>
      <c r="FC26">
        <v>34.948</v>
      </c>
      <c r="FD26">
        <v>29.999700000000001</v>
      </c>
      <c r="FE26">
        <v>34.656700000000001</v>
      </c>
      <c r="FF26">
        <v>34.571599999999997</v>
      </c>
      <c r="FG26">
        <v>30.214099999999998</v>
      </c>
      <c r="FH26">
        <v>0</v>
      </c>
      <c r="FI26">
        <v>100</v>
      </c>
      <c r="FJ26">
        <v>-999.9</v>
      </c>
      <c r="FK26">
        <v>599.58199999999999</v>
      </c>
      <c r="FL26">
        <v>15.5565</v>
      </c>
      <c r="FM26">
        <v>101.20399999999999</v>
      </c>
      <c r="FN26">
        <v>100.535</v>
      </c>
    </row>
    <row r="27" spans="1:170" x14ac:dyDescent="0.25">
      <c r="A27">
        <v>11</v>
      </c>
      <c r="B27">
        <v>1605900378.5999999</v>
      </c>
      <c r="C27">
        <v>964.5</v>
      </c>
      <c r="D27" t="s">
        <v>331</v>
      </c>
      <c r="E27" t="s">
        <v>332</v>
      </c>
      <c r="F27" t="s">
        <v>285</v>
      </c>
      <c r="G27" t="s">
        <v>286</v>
      </c>
      <c r="H27">
        <v>1605900370.8499999</v>
      </c>
      <c r="I27">
        <f t="shared" si="0"/>
        <v>3.8168876157076021E-4</v>
      </c>
      <c r="J27">
        <f t="shared" si="1"/>
        <v>0.11873115581577105</v>
      </c>
      <c r="K27">
        <f t="shared" si="2"/>
        <v>699.63113333333297</v>
      </c>
      <c r="L27">
        <f t="shared" si="3"/>
        <v>606.66786941024839</v>
      </c>
      <c r="M27">
        <f t="shared" si="4"/>
        <v>62.194470489741263</v>
      </c>
      <c r="N27">
        <f t="shared" si="5"/>
        <v>71.724892762334832</v>
      </c>
      <c r="O27">
        <f t="shared" si="6"/>
        <v>6.3406481983886787E-3</v>
      </c>
      <c r="P27">
        <f t="shared" si="7"/>
        <v>2.9708913116118838</v>
      </c>
      <c r="Q27">
        <f t="shared" si="8"/>
        <v>6.3331397136987292E-3</v>
      </c>
      <c r="R27">
        <f t="shared" si="9"/>
        <v>3.9588861727082713E-3</v>
      </c>
      <c r="S27">
        <f t="shared" si="10"/>
        <v>231.29195318009383</v>
      </c>
      <c r="T27">
        <f t="shared" si="11"/>
        <v>41.017307780814967</v>
      </c>
      <c r="U27">
        <f t="shared" si="12"/>
        <v>40.151429999999998</v>
      </c>
      <c r="V27">
        <f t="shared" si="13"/>
        <v>7.4738398310093208</v>
      </c>
      <c r="W27">
        <f t="shared" si="14"/>
        <v>21.395905599979724</v>
      </c>
      <c r="X27">
        <f t="shared" si="15"/>
        <v>1.5676850677293335</v>
      </c>
      <c r="Y27">
        <f t="shared" si="16"/>
        <v>7.3270330176200593</v>
      </c>
      <c r="Z27">
        <f t="shared" si="17"/>
        <v>5.9061547632799876</v>
      </c>
      <c r="AA27">
        <f t="shared" si="18"/>
        <v>-16.832474385270526</v>
      </c>
      <c r="AB27">
        <f t="shared" si="19"/>
        <v>-59.461884550388298</v>
      </c>
      <c r="AC27">
        <f t="shared" si="20"/>
        <v>-4.9040391903705949</v>
      </c>
      <c r="AD27">
        <f t="shared" si="21"/>
        <v>150.09355505406441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51922.463256678049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856.31695999999999</v>
      </c>
      <c r="AR27">
        <v>922.63</v>
      </c>
      <c r="AS27">
        <f t="shared" si="27"/>
        <v>7.1873925625657087E-2</v>
      </c>
      <c r="AT27">
        <v>0.5</v>
      </c>
      <c r="AU27">
        <f t="shared" si="28"/>
        <v>1180.190808682624</v>
      </c>
      <c r="AV27">
        <f t="shared" si="29"/>
        <v>0.11873115581577105</v>
      </c>
      <c r="AW27">
        <f t="shared" si="30"/>
        <v>42.412473203669506</v>
      </c>
      <c r="AX27">
        <f t="shared" si="31"/>
        <v>0.26195766450256325</v>
      </c>
      <c r="AY27">
        <f t="shared" si="32"/>
        <v>5.9014070479792267E-4</v>
      </c>
      <c r="AZ27">
        <f t="shared" si="33"/>
        <v>2.5356318350801512</v>
      </c>
      <c r="BA27" t="s">
        <v>334</v>
      </c>
      <c r="BB27">
        <v>680.94</v>
      </c>
      <c r="BC27">
        <f t="shared" si="34"/>
        <v>241.68999999999994</v>
      </c>
      <c r="BD27">
        <f t="shared" si="35"/>
        <v>0.27437229508875011</v>
      </c>
      <c r="BE27">
        <f t="shared" si="36"/>
        <v>0.9063630798794331</v>
      </c>
      <c r="BF27">
        <f t="shared" si="37"/>
        <v>0.32011612371379006</v>
      </c>
      <c r="BG27">
        <f t="shared" si="38"/>
        <v>0.91865513758297623</v>
      </c>
      <c r="BH27">
        <f t="shared" si="39"/>
        <v>1400.0070000000001</v>
      </c>
      <c r="BI27">
        <f t="shared" si="40"/>
        <v>1180.190808682624</v>
      </c>
      <c r="BJ27">
        <f t="shared" si="41"/>
        <v>0.84298921982720376</v>
      </c>
      <c r="BK27">
        <f t="shared" si="42"/>
        <v>0.19597843965440734</v>
      </c>
      <c r="BL27">
        <v>6</v>
      </c>
      <c r="BM27">
        <v>0.5</v>
      </c>
      <c r="BN27" t="s">
        <v>290</v>
      </c>
      <c r="BO27">
        <v>2</v>
      </c>
      <c r="BP27">
        <v>1605900370.8499999</v>
      </c>
      <c r="BQ27">
        <v>699.63113333333297</v>
      </c>
      <c r="BR27">
        <v>700.20976666666695</v>
      </c>
      <c r="BS27">
        <v>15.291779999999999</v>
      </c>
      <c r="BT27">
        <v>14.7280266666667</v>
      </c>
      <c r="BU27">
        <v>695.82563333333303</v>
      </c>
      <c r="BV27">
        <v>15.189766666666699</v>
      </c>
      <c r="BW27">
        <v>400.01756666666699</v>
      </c>
      <c r="BX27">
        <v>102.418133333333</v>
      </c>
      <c r="BY27">
        <v>0.10002137</v>
      </c>
      <c r="BZ27">
        <v>39.780180000000001</v>
      </c>
      <c r="CA27">
        <v>40.151429999999998</v>
      </c>
      <c r="CB27">
        <v>999.9</v>
      </c>
      <c r="CC27">
        <v>0</v>
      </c>
      <c r="CD27">
        <v>0</v>
      </c>
      <c r="CE27">
        <v>9995.8763333333409</v>
      </c>
      <c r="CF27">
        <v>0</v>
      </c>
      <c r="CG27">
        <v>421.91456666666699</v>
      </c>
      <c r="CH27">
        <v>1400.0070000000001</v>
      </c>
      <c r="CI27">
        <v>0.90000040000000003</v>
      </c>
      <c r="CJ27">
        <v>9.9999389999999994E-2</v>
      </c>
      <c r="CK27">
        <v>0</v>
      </c>
      <c r="CL27">
        <v>856.30909999999994</v>
      </c>
      <c r="CM27">
        <v>4.9997499999999997</v>
      </c>
      <c r="CN27">
        <v>11948.52</v>
      </c>
      <c r="CO27">
        <v>12178.1</v>
      </c>
      <c r="CP27">
        <v>48.25</v>
      </c>
      <c r="CQ27">
        <v>49.5</v>
      </c>
      <c r="CR27">
        <v>48.811999999999998</v>
      </c>
      <c r="CS27">
        <v>49.375</v>
      </c>
      <c r="CT27">
        <v>50.2665333333333</v>
      </c>
      <c r="CU27">
        <v>1255.5039999999999</v>
      </c>
      <c r="CV27">
        <v>139.49700000000001</v>
      </c>
      <c r="CW27">
        <v>0</v>
      </c>
      <c r="CX27">
        <v>104.60000014305101</v>
      </c>
      <c r="CY27">
        <v>0</v>
      </c>
      <c r="CZ27">
        <v>856.31695999999999</v>
      </c>
      <c r="DA27">
        <v>2.69946154640333</v>
      </c>
      <c r="DB27">
        <v>41.023076873586703</v>
      </c>
      <c r="DC27">
        <v>11949.175999999999</v>
      </c>
      <c r="DD27">
        <v>15</v>
      </c>
      <c r="DE27">
        <v>1605899008.5999999</v>
      </c>
      <c r="DF27" t="s">
        <v>291</v>
      </c>
      <c r="DG27">
        <v>1605899008.5999999</v>
      </c>
      <c r="DH27">
        <v>1605898991.5999999</v>
      </c>
      <c r="DI27">
        <v>3</v>
      </c>
      <c r="DJ27">
        <v>0.20699999999999999</v>
      </c>
      <c r="DK27">
        <v>-9.6000000000000002E-2</v>
      </c>
      <c r="DL27">
        <v>3.8050000000000002</v>
      </c>
      <c r="DM27">
        <v>0.10199999999999999</v>
      </c>
      <c r="DN27">
        <v>1417</v>
      </c>
      <c r="DO27">
        <v>17</v>
      </c>
      <c r="DP27">
        <v>0.39</v>
      </c>
      <c r="DQ27">
        <v>0.03</v>
      </c>
      <c r="DR27">
        <v>0.110300936305993</v>
      </c>
      <c r="DS27">
        <v>-0.124044801109768</v>
      </c>
      <c r="DT27">
        <v>6.2593991368945806E-2</v>
      </c>
      <c r="DU27">
        <v>1</v>
      </c>
      <c r="DV27">
        <v>-0.57598677419354805</v>
      </c>
      <c r="DW27">
        <v>-5.5205951612903099E-2</v>
      </c>
      <c r="DX27">
        <v>0.10729979858072999</v>
      </c>
      <c r="DY27">
        <v>1</v>
      </c>
      <c r="DZ27">
        <v>0.56381248387096805</v>
      </c>
      <c r="EA27">
        <v>3.5516129031947897E-5</v>
      </c>
      <c r="EB27">
        <v>6.1037327928279198E-4</v>
      </c>
      <c r="EC27">
        <v>1</v>
      </c>
      <c r="ED27">
        <v>3</v>
      </c>
      <c r="EE27">
        <v>3</v>
      </c>
      <c r="EF27" t="s">
        <v>301</v>
      </c>
      <c r="EG27">
        <v>100</v>
      </c>
      <c r="EH27">
        <v>100</v>
      </c>
      <c r="EI27">
        <v>3.806</v>
      </c>
      <c r="EJ27">
        <v>0.10199999999999999</v>
      </c>
      <c r="EK27">
        <v>3.8054999999997099</v>
      </c>
      <c r="EL27">
        <v>0</v>
      </c>
      <c r="EM27">
        <v>0</v>
      </c>
      <c r="EN27">
        <v>0</v>
      </c>
      <c r="EO27">
        <v>0.10201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22.8</v>
      </c>
      <c r="EX27">
        <v>23.1</v>
      </c>
      <c r="EY27">
        <v>2</v>
      </c>
      <c r="EZ27">
        <v>379.46600000000001</v>
      </c>
      <c r="FA27">
        <v>651.72400000000005</v>
      </c>
      <c r="FB27">
        <v>38.395000000000003</v>
      </c>
      <c r="FC27">
        <v>34.919899999999998</v>
      </c>
      <c r="FD27">
        <v>30.0002</v>
      </c>
      <c r="FE27">
        <v>34.633000000000003</v>
      </c>
      <c r="FF27">
        <v>34.552900000000001</v>
      </c>
      <c r="FG27">
        <v>33.968299999999999</v>
      </c>
      <c r="FH27">
        <v>0</v>
      </c>
      <c r="FI27">
        <v>100</v>
      </c>
      <c r="FJ27">
        <v>-999.9</v>
      </c>
      <c r="FK27">
        <v>700.18899999999996</v>
      </c>
      <c r="FL27">
        <v>15.397399999999999</v>
      </c>
      <c r="FM27">
        <v>101.20099999999999</v>
      </c>
      <c r="FN27">
        <v>100.538</v>
      </c>
    </row>
    <row r="28" spans="1:170" x14ac:dyDescent="0.25">
      <c r="A28">
        <v>12</v>
      </c>
      <c r="B28">
        <v>1605900465.5999999</v>
      </c>
      <c r="C28">
        <v>1051.5</v>
      </c>
      <c r="D28" t="s">
        <v>335</v>
      </c>
      <c r="E28" t="s">
        <v>336</v>
      </c>
      <c r="F28" t="s">
        <v>285</v>
      </c>
      <c r="G28" t="s">
        <v>286</v>
      </c>
      <c r="H28">
        <v>1605900457.8499999</v>
      </c>
      <c r="I28">
        <f t="shared" si="0"/>
        <v>3.8682535669235337E-4</v>
      </c>
      <c r="J28">
        <f t="shared" si="1"/>
        <v>0.73420298615871782</v>
      </c>
      <c r="K28">
        <f t="shared" si="2"/>
        <v>798.98393333333297</v>
      </c>
      <c r="L28">
        <f t="shared" si="3"/>
        <v>546.95529489017099</v>
      </c>
      <c r="M28">
        <f t="shared" si="4"/>
        <v>56.073546509761222</v>
      </c>
      <c r="N28">
        <f t="shared" si="5"/>
        <v>81.911379531145869</v>
      </c>
      <c r="O28">
        <f t="shared" si="6"/>
        <v>6.320111496018215E-3</v>
      </c>
      <c r="P28">
        <f t="shared" si="7"/>
        <v>2.9719450753535761</v>
      </c>
      <c r="Q28">
        <f t="shared" si="8"/>
        <v>6.3126541817802766E-3</v>
      </c>
      <c r="R28">
        <f t="shared" si="9"/>
        <v>3.9460781255813478E-3</v>
      </c>
      <c r="S28">
        <f t="shared" si="10"/>
        <v>231.29421560558646</v>
      </c>
      <c r="T28">
        <f t="shared" si="11"/>
        <v>41.176510739893033</v>
      </c>
      <c r="U28">
        <f t="shared" si="12"/>
        <v>40.379903333333303</v>
      </c>
      <c r="V28">
        <f t="shared" si="13"/>
        <v>7.5654486691138958</v>
      </c>
      <c r="W28">
        <f t="shared" si="14"/>
        <v>21.148648916745138</v>
      </c>
      <c r="X28">
        <f t="shared" si="15"/>
        <v>1.5629712873998967</v>
      </c>
      <c r="Y28">
        <f t="shared" si="16"/>
        <v>7.3904072716548939</v>
      </c>
      <c r="Z28">
        <f t="shared" si="17"/>
        <v>6.0024773817139989</v>
      </c>
      <c r="AA28">
        <f t="shared" si="18"/>
        <v>-17.058998230132783</v>
      </c>
      <c r="AB28">
        <f t="shared" si="19"/>
        <v>-70.286312174898654</v>
      </c>
      <c r="AC28">
        <f t="shared" si="20"/>
        <v>-5.8055397478876145</v>
      </c>
      <c r="AD28">
        <f t="shared" si="21"/>
        <v>138.14336545266741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51925.463151094453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853.61292307692304</v>
      </c>
      <c r="AR28">
        <v>922.59</v>
      </c>
      <c r="AS28">
        <f t="shared" si="27"/>
        <v>7.4764604995802064E-2</v>
      </c>
      <c r="AT28">
        <v>0.5</v>
      </c>
      <c r="AU28">
        <f t="shared" si="28"/>
        <v>1180.1978007474022</v>
      </c>
      <c r="AV28">
        <f t="shared" si="29"/>
        <v>0.73420298615871782</v>
      </c>
      <c r="AW28">
        <f t="shared" si="30"/>
        <v>44.118511194896918</v>
      </c>
      <c r="AX28">
        <f t="shared" si="31"/>
        <v>0.26326970810435835</v>
      </c>
      <c r="AY28">
        <f t="shared" si="32"/>
        <v>1.1116360877338541E-3</v>
      </c>
      <c r="AZ28">
        <f t="shared" si="33"/>
        <v>2.5357851266543099</v>
      </c>
      <c r="BA28" t="s">
        <v>338</v>
      </c>
      <c r="BB28">
        <v>679.7</v>
      </c>
      <c r="BC28">
        <f t="shared" si="34"/>
        <v>242.89</v>
      </c>
      <c r="BD28">
        <f t="shared" si="35"/>
        <v>0.28398483644068095</v>
      </c>
      <c r="BE28">
        <f t="shared" si="36"/>
        <v>0.90594335457988351</v>
      </c>
      <c r="BF28">
        <f t="shared" si="37"/>
        <v>0.33304066526275139</v>
      </c>
      <c r="BG28">
        <f t="shared" si="38"/>
        <v>0.91867084478146444</v>
      </c>
      <c r="BH28">
        <f t="shared" si="39"/>
        <v>1400.0146666666701</v>
      </c>
      <c r="BI28">
        <f t="shared" si="40"/>
        <v>1180.1978007474022</v>
      </c>
      <c r="BJ28">
        <f t="shared" si="41"/>
        <v>0.84298959778568938</v>
      </c>
      <c r="BK28">
        <f t="shared" si="42"/>
        <v>0.19597919557137894</v>
      </c>
      <c r="BL28">
        <v>6</v>
      </c>
      <c r="BM28">
        <v>0.5</v>
      </c>
      <c r="BN28" t="s">
        <v>290</v>
      </c>
      <c r="BO28">
        <v>2</v>
      </c>
      <c r="BP28">
        <v>1605900457.8499999</v>
      </c>
      <c r="BQ28">
        <v>798.98393333333297</v>
      </c>
      <c r="BR28">
        <v>800.54883333333396</v>
      </c>
      <c r="BS28">
        <v>15.245609999999999</v>
      </c>
      <c r="BT28">
        <v>14.67422</v>
      </c>
      <c r="BU28">
        <v>795.17853333333301</v>
      </c>
      <c r="BV28">
        <v>15.143596666666699</v>
      </c>
      <c r="BW28">
        <v>400.00136666666702</v>
      </c>
      <c r="BX28">
        <v>102.41946666666701</v>
      </c>
      <c r="BY28">
        <v>9.9965970000000001E-2</v>
      </c>
      <c r="BZ28">
        <v>39.941226666666701</v>
      </c>
      <c r="CA28">
        <v>40.379903333333303</v>
      </c>
      <c r="CB28">
        <v>999.9</v>
      </c>
      <c r="CC28">
        <v>0</v>
      </c>
      <c r="CD28">
        <v>0</v>
      </c>
      <c r="CE28">
        <v>10001.709000000001</v>
      </c>
      <c r="CF28">
        <v>0</v>
      </c>
      <c r="CG28">
        <v>315.80383333333299</v>
      </c>
      <c r="CH28">
        <v>1400.0146666666701</v>
      </c>
      <c r="CI28">
        <v>0.89999026666666604</v>
      </c>
      <c r="CJ28">
        <v>0.10000969</v>
      </c>
      <c r="CK28">
        <v>0</v>
      </c>
      <c r="CL28">
        <v>853.60363333333305</v>
      </c>
      <c r="CM28">
        <v>4.9997499999999997</v>
      </c>
      <c r="CN28">
        <v>11940.096666666699</v>
      </c>
      <c r="CO28">
        <v>12178.1466666667</v>
      </c>
      <c r="CP28">
        <v>48.375</v>
      </c>
      <c r="CQ28">
        <v>49.561999999999998</v>
      </c>
      <c r="CR28">
        <v>48.953800000000001</v>
      </c>
      <c r="CS28">
        <v>49.436999999999998</v>
      </c>
      <c r="CT28">
        <v>50.375</v>
      </c>
      <c r="CU28">
        <v>1255.49866666667</v>
      </c>
      <c r="CV28">
        <v>139.51599999999999</v>
      </c>
      <c r="CW28">
        <v>0</v>
      </c>
      <c r="CX28">
        <v>86.100000143051105</v>
      </c>
      <c r="CY28">
        <v>0</v>
      </c>
      <c r="CZ28">
        <v>853.61292307692304</v>
      </c>
      <c r="DA28">
        <v>3.5948717815398199</v>
      </c>
      <c r="DB28">
        <v>46.126495778251098</v>
      </c>
      <c r="DC28">
        <v>11940.007692307699</v>
      </c>
      <c r="DD28">
        <v>15</v>
      </c>
      <c r="DE28">
        <v>1605899008.5999999</v>
      </c>
      <c r="DF28" t="s">
        <v>291</v>
      </c>
      <c r="DG28">
        <v>1605899008.5999999</v>
      </c>
      <c r="DH28">
        <v>1605898991.5999999</v>
      </c>
      <c r="DI28">
        <v>3</v>
      </c>
      <c r="DJ28">
        <v>0.20699999999999999</v>
      </c>
      <c r="DK28">
        <v>-9.6000000000000002E-2</v>
      </c>
      <c r="DL28">
        <v>3.8050000000000002</v>
      </c>
      <c r="DM28">
        <v>0.10199999999999999</v>
      </c>
      <c r="DN28">
        <v>1417</v>
      </c>
      <c r="DO28">
        <v>17</v>
      </c>
      <c r="DP28">
        <v>0.39</v>
      </c>
      <c r="DQ28">
        <v>0.03</v>
      </c>
      <c r="DR28">
        <v>0.73180834841356202</v>
      </c>
      <c r="DS28">
        <v>0.104812174293134</v>
      </c>
      <c r="DT28">
        <v>3.7288595794658499E-2</v>
      </c>
      <c r="DU28">
        <v>1</v>
      </c>
      <c r="DV28">
        <v>-1.5616109677419401</v>
      </c>
      <c r="DW28">
        <v>-0.16632725806451201</v>
      </c>
      <c r="DX28">
        <v>5.5319014193327201E-2</v>
      </c>
      <c r="DY28">
        <v>1</v>
      </c>
      <c r="DZ28">
        <v>0.57117816129032295</v>
      </c>
      <c r="EA28">
        <v>1.40089354838701E-2</v>
      </c>
      <c r="EB28">
        <v>1.1675703777026399E-3</v>
      </c>
      <c r="EC28">
        <v>1</v>
      </c>
      <c r="ED28">
        <v>3</v>
      </c>
      <c r="EE28">
        <v>3</v>
      </c>
      <c r="EF28" t="s">
        <v>301</v>
      </c>
      <c r="EG28">
        <v>100</v>
      </c>
      <c r="EH28">
        <v>100</v>
      </c>
      <c r="EI28">
        <v>3.806</v>
      </c>
      <c r="EJ28">
        <v>0.10199999999999999</v>
      </c>
      <c r="EK28">
        <v>3.8054999999997099</v>
      </c>
      <c r="EL28">
        <v>0</v>
      </c>
      <c r="EM28">
        <v>0</v>
      </c>
      <c r="EN28">
        <v>0</v>
      </c>
      <c r="EO28">
        <v>0.10201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24.3</v>
      </c>
      <c r="EX28">
        <v>24.6</v>
      </c>
      <c r="EY28">
        <v>2</v>
      </c>
      <c r="EZ28">
        <v>379.55</v>
      </c>
      <c r="FA28">
        <v>651.178</v>
      </c>
      <c r="FB28">
        <v>38.4803</v>
      </c>
      <c r="FC28">
        <v>34.974800000000002</v>
      </c>
      <c r="FD28">
        <v>30.000699999999998</v>
      </c>
      <c r="FE28">
        <v>34.6706</v>
      </c>
      <c r="FF28">
        <v>34.589300000000001</v>
      </c>
      <c r="FG28">
        <v>37.688600000000001</v>
      </c>
      <c r="FH28">
        <v>0</v>
      </c>
      <c r="FI28">
        <v>100</v>
      </c>
      <c r="FJ28">
        <v>-999.9</v>
      </c>
      <c r="FK28">
        <v>800.65700000000004</v>
      </c>
      <c r="FL28">
        <v>15.2835</v>
      </c>
      <c r="FM28">
        <v>101.193</v>
      </c>
      <c r="FN28">
        <v>100.518</v>
      </c>
    </row>
    <row r="29" spans="1:170" x14ac:dyDescent="0.25">
      <c r="A29">
        <v>13</v>
      </c>
      <c r="B29">
        <v>1605900539</v>
      </c>
      <c r="C29">
        <v>1124.9000000953699</v>
      </c>
      <c r="D29" t="s">
        <v>339</v>
      </c>
      <c r="E29" t="s">
        <v>340</v>
      </c>
      <c r="F29" t="s">
        <v>285</v>
      </c>
      <c r="G29" t="s">
        <v>286</v>
      </c>
      <c r="H29">
        <v>1605900531</v>
      </c>
      <c r="I29">
        <f t="shared" si="0"/>
        <v>3.948679739282735E-4</v>
      </c>
      <c r="J29">
        <f t="shared" si="1"/>
        <v>0.9542768499226526</v>
      </c>
      <c r="K29">
        <f t="shared" si="2"/>
        <v>898.18845161290301</v>
      </c>
      <c r="L29">
        <f t="shared" si="3"/>
        <v>582.94286735973321</v>
      </c>
      <c r="M29">
        <f t="shared" si="4"/>
        <v>59.763859554898175</v>
      </c>
      <c r="N29">
        <f t="shared" si="5"/>
        <v>92.083137956810489</v>
      </c>
      <c r="O29">
        <f t="shared" si="6"/>
        <v>6.333937278159456E-3</v>
      </c>
      <c r="P29">
        <f t="shared" si="7"/>
        <v>2.9725163691728937</v>
      </c>
      <c r="Q29">
        <f t="shared" si="8"/>
        <v>6.3264487597631779E-3</v>
      </c>
      <c r="R29">
        <f t="shared" si="9"/>
        <v>3.954702535797168E-3</v>
      </c>
      <c r="S29">
        <f t="shared" si="10"/>
        <v>231.28988585648077</v>
      </c>
      <c r="T29">
        <f t="shared" si="11"/>
        <v>41.358300138538247</v>
      </c>
      <c r="U29">
        <f t="shared" si="12"/>
        <v>40.640022580645201</v>
      </c>
      <c r="V29">
        <f t="shared" si="13"/>
        <v>7.6709293863683152</v>
      </c>
      <c r="W29">
        <f t="shared" si="14"/>
        <v>20.903358605758019</v>
      </c>
      <c r="X29">
        <f t="shared" si="15"/>
        <v>1.5601205719785964</v>
      </c>
      <c r="Y29">
        <f t="shared" si="16"/>
        <v>7.4634923573901046</v>
      </c>
      <c r="Z29">
        <f t="shared" si="17"/>
        <v>6.1108088143897188</v>
      </c>
      <c r="AA29">
        <f t="shared" si="18"/>
        <v>-17.41367765023686</v>
      </c>
      <c r="AB29">
        <f t="shared" si="19"/>
        <v>-82.459109823418572</v>
      </c>
      <c r="AC29">
        <f t="shared" si="20"/>
        <v>-6.8241904103767705</v>
      </c>
      <c r="AD29">
        <f t="shared" si="21"/>
        <v>124.59290797244859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51911.032647055945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850.69280769230795</v>
      </c>
      <c r="AR29">
        <v>921.28</v>
      </c>
      <c r="AS29">
        <f t="shared" si="27"/>
        <v>7.6618609225959533E-2</v>
      </c>
      <c r="AT29">
        <v>0.5</v>
      </c>
      <c r="AU29">
        <f t="shared" si="28"/>
        <v>1180.1768717151172</v>
      </c>
      <c r="AV29">
        <f t="shared" si="29"/>
        <v>0.9542768499226526</v>
      </c>
      <c r="AW29">
        <f t="shared" si="30"/>
        <v>45.211755275727967</v>
      </c>
      <c r="AX29">
        <f t="shared" si="31"/>
        <v>0.26068079194164639</v>
      </c>
      <c r="AY29">
        <f t="shared" si="32"/>
        <v>1.298131124627471E-3</v>
      </c>
      <c r="AZ29">
        <f t="shared" si="33"/>
        <v>2.5408127822160473</v>
      </c>
      <c r="BA29" t="s">
        <v>342</v>
      </c>
      <c r="BB29">
        <v>681.12</v>
      </c>
      <c r="BC29">
        <f t="shared" si="34"/>
        <v>240.15999999999997</v>
      </c>
      <c r="BD29">
        <f t="shared" si="35"/>
        <v>0.29391735637779826</v>
      </c>
      <c r="BE29">
        <f t="shared" si="36"/>
        <v>0.90694935217903416</v>
      </c>
      <c r="BF29">
        <f t="shared" si="37"/>
        <v>0.34298414466405369</v>
      </c>
      <c r="BG29">
        <f t="shared" si="38"/>
        <v>0.91918525553195451</v>
      </c>
      <c r="BH29">
        <f t="shared" si="39"/>
        <v>1399.99</v>
      </c>
      <c r="BI29">
        <f t="shared" si="40"/>
        <v>1180.1768717151172</v>
      </c>
      <c r="BJ29">
        <f t="shared" si="41"/>
        <v>0.84298950115009197</v>
      </c>
      <c r="BK29">
        <f t="shared" si="42"/>
        <v>0.19597900230018389</v>
      </c>
      <c r="BL29">
        <v>6</v>
      </c>
      <c r="BM29">
        <v>0.5</v>
      </c>
      <c r="BN29" t="s">
        <v>290</v>
      </c>
      <c r="BO29">
        <v>2</v>
      </c>
      <c r="BP29">
        <v>1605900531</v>
      </c>
      <c r="BQ29">
        <v>898.18845161290301</v>
      </c>
      <c r="BR29">
        <v>900.15180645161297</v>
      </c>
      <c r="BS29">
        <v>15.2175774193548</v>
      </c>
      <c r="BT29">
        <v>14.6343064516129</v>
      </c>
      <c r="BU29">
        <v>894.38303225806499</v>
      </c>
      <c r="BV29">
        <v>15.1155677419355</v>
      </c>
      <c r="BW29">
        <v>400.01206451612899</v>
      </c>
      <c r="BX29">
        <v>102.420967741935</v>
      </c>
      <c r="BY29">
        <v>9.9987400000000004E-2</v>
      </c>
      <c r="BZ29">
        <v>40.125470967741897</v>
      </c>
      <c r="CA29">
        <v>40.640022580645201</v>
      </c>
      <c r="CB29">
        <v>999.9</v>
      </c>
      <c r="CC29">
        <v>0</v>
      </c>
      <c r="CD29">
        <v>0</v>
      </c>
      <c r="CE29">
        <v>10004.7961290323</v>
      </c>
      <c r="CF29">
        <v>0</v>
      </c>
      <c r="CG29">
        <v>245.11099999999999</v>
      </c>
      <c r="CH29">
        <v>1399.99</v>
      </c>
      <c r="CI29">
        <v>0.89999377419354798</v>
      </c>
      <c r="CJ29">
        <v>0.10000614516129</v>
      </c>
      <c r="CK29">
        <v>0</v>
      </c>
      <c r="CL29">
        <v>850.66193548387105</v>
      </c>
      <c r="CM29">
        <v>4.9997499999999997</v>
      </c>
      <c r="CN29">
        <v>11921.1903225806</v>
      </c>
      <c r="CO29">
        <v>12177.941935483899</v>
      </c>
      <c r="CP29">
        <v>48.56</v>
      </c>
      <c r="CQ29">
        <v>49.691064516129003</v>
      </c>
      <c r="CR29">
        <v>49.125</v>
      </c>
      <c r="CS29">
        <v>49.52</v>
      </c>
      <c r="CT29">
        <v>50.524000000000001</v>
      </c>
      <c r="CU29">
        <v>1255.48096774194</v>
      </c>
      <c r="CV29">
        <v>139.50903225806499</v>
      </c>
      <c r="CW29">
        <v>0</v>
      </c>
      <c r="CX29">
        <v>72.900000095367403</v>
      </c>
      <c r="CY29">
        <v>0</v>
      </c>
      <c r="CZ29">
        <v>850.69280769230795</v>
      </c>
      <c r="DA29">
        <v>2.4064615201376598</v>
      </c>
      <c r="DB29">
        <v>42.676923021846598</v>
      </c>
      <c r="DC29">
        <v>11921.5192307692</v>
      </c>
      <c r="DD29">
        <v>15</v>
      </c>
      <c r="DE29">
        <v>1605899008.5999999</v>
      </c>
      <c r="DF29" t="s">
        <v>291</v>
      </c>
      <c r="DG29">
        <v>1605899008.5999999</v>
      </c>
      <c r="DH29">
        <v>1605898991.5999999</v>
      </c>
      <c r="DI29">
        <v>3</v>
      </c>
      <c r="DJ29">
        <v>0.20699999999999999</v>
      </c>
      <c r="DK29">
        <v>-9.6000000000000002E-2</v>
      </c>
      <c r="DL29">
        <v>3.8050000000000002</v>
      </c>
      <c r="DM29">
        <v>0.10199999999999999</v>
      </c>
      <c r="DN29">
        <v>1417</v>
      </c>
      <c r="DO29">
        <v>17</v>
      </c>
      <c r="DP29">
        <v>0.39</v>
      </c>
      <c r="DQ29">
        <v>0.03</v>
      </c>
      <c r="DR29">
        <v>0.96844713785590697</v>
      </c>
      <c r="DS29">
        <v>-0.345174480392478</v>
      </c>
      <c r="DT29">
        <v>8.1774140571604398E-2</v>
      </c>
      <c r="DU29">
        <v>1</v>
      </c>
      <c r="DV29">
        <v>-1.962229</v>
      </c>
      <c r="DW29">
        <v>-9.0367341490545205E-2</v>
      </c>
      <c r="DX29">
        <v>7.9980674722085199E-2</v>
      </c>
      <c r="DY29">
        <v>1</v>
      </c>
      <c r="DZ29">
        <v>0.583291433333333</v>
      </c>
      <c r="EA29">
        <v>9.7295038932157206E-3</v>
      </c>
      <c r="EB29">
        <v>9.6016365561061895E-4</v>
      </c>
      <c r="EC29">
        <v>1</v>
      </c>
      <c r="ED29">
        <v>3</v>
      </c>
      <c r="EE29">
        <v>3</v>
      </c>
      <c r="EF29" t="s">
        <v>301</v>
      </c>
      <c r="EG29">
        <v>100</v>
      </c>
      <c r="EH29">
        <v>100</v>
      </c>
      <c r="EI29">
        <v>3.806</v>
      </c>
      <c r="EJ29">
        <v>0.10199999999999999</v>
      </c>
      <c r="EK29">
        <v>3.8054999999997099</v>
      </c>
      <c r="EL29">
        <v>0</v>
      </c>
      <c r="EM29">
        <v>0</v>
      </c>
      <c r="EN29">
        <v>0</v>
      </c>
      <c r="EO29">
        <v>0.10201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25.5</v>
      </c>
      <c r="EX29">
        <v>25.8</v>
      </c>
      <c r="EY29">
        <v>2</v>
      </c>
      <c r="EZ29">
        <v>379.65699999999998</v>
      </c>
      <c r="FA29">
        <v>650.49699999999996</v>
      </c>
      <c r="FB29">
        <v>38.585799999999999</v>
      </c>
      <c r="FC29">
        <v>35.0595</v>
      </c>
      <c r="FD29">
        <v>30.000699999999998</v>
      </c>
      <c r="FE29">
        <v>34.737099999999998</v>
      </c>
      <c r="FF29">
        <v>34.6492</v>
      </c>
      <c r="FG29">
        <v>41.415300000000002</v>
      </c>
      <c r="FH29">
        <v>0</v>
      </c>
      <c r="FI29">
        <v>100</v>
      </c>
      <c r="FJ29">
        <v>-999.9</v>
      </c>
      <c r="FK29">
        <v>900.96100000000001</v>
      </c>
      <c r="FL29">
        <v>15.2399</v>
      </c>
      <c r="FM29">
        <v>101.17100000000001</v>
      </c>
      <c r="FN29">
        <v>100.5</v>
      </c>
    </row>
    <row r="30" spans="1:170" x14ac:dyDescent="0.25">
      <c r="A30">
        <v>14</v>
      </c>
      <c r="B30">
        <v>1605900657</v>
      </c>
      <c r="C30">
        <v>1242.9000000953699</v>
      </c>
      <c r="D30" t="s">
        <v>343</v>
      </c>
      <c r="E30" t="s">
        <v>344</v>
      </c>
      <c r="F30" t="s">
        <v>285</v>
      </c>
      <c r="G30" t="s">
        <v>286</v>
      </c>
      <c r="H30">
        <v>1605900649.25</v>
      </c>
      <c r="I30">
        <f t="shared" si="0"/>
        <v>4.1329371383398348E-4</v>
      </c>
      <c r="J30">
        <f t="shared" si="1"/>
        <v>1.2905217799577957</v>
      </c>
      <c r="K30">
        <f t="shared" si="2"/>
        <v>1199.414</v>
      </c>
      <c r="L30">
        <f t="shared" si="3"/>
        <v>782.42364818580108</v>
      </c>
      <c r="M30">
        <f t="shared" si="4"/>
        <v>80.216913702636532</v>
      </c>
      <c r="N30">
        <f t="shared" si="5"/>
        <v>122.96827882800194</v>
      </c>
      <c r="O30">
        <f t="shared" si="6"/>
        <v>6.5299906951587477E-3</v>
      </c>
      <c r="P30">
        <f t="shared" si="7"/>
        <v>2.9712946658307411</v>
      </c>
      <c r="Q30">
        <f t="shared" si="8"/>
        <v>6.5220284665344682E-3</v>
      </c>
      <c r="R30">
        <f t="shared" si="9"/>
        <v>4.0769823413867919E-3</v>
      </c>
      <c r="S30">
        <f t="shared" si="10"/>
        <v>231.29145311810706</v>
      </c>
      <c r="T30">
        <f t="shared" si="11"/>
        <v>41.530755276191805</v>
      </c>
      <c r="U30">
        <f t="shared" si="12"/>
        <v>40.822193333333303</v>
      </c>
      <c r="V30">
        <f t="shared" si="13"/>
        <v>7.7455578126659761</v>
      </c>
      <c r="W30">
        <f t="shared" si="14"/>
        <v>20.480595471650602</v>
      </c>
      <c r="X30">
        <f t="shared" si="15"/>
        <v>1.5430534442981301</v>
      </c>
      <c r="Y30">
        <f t="shared" si="16"/>
        <v>7.5342215827368726</v>
      </c>
      <c r="Z30">
        <f t="shared" si="17"/>
        <v>6.2025043683678458</v>
      </c>
      <c r="AA30">
        <f t="shared" si="18"/>
        <v>-18.226252780078671</v>
      </c>
      <c r="AB30">
        <f t="shared" si="19"/>
        <v>-83.28196892881634</v>
      </c>
      <c r="AC30">
        <f t="shared" si="20"/>
        <v>-6.9069777300661821</v>
      </c>
      <c r="AD30">
        <f t="shared" si="21"/>
        <v>122.87625367914585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51847.401289022397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851.11375999999996</v>
      </c>
      <c r="AR30">
        <v>924.23</v>
      </c>
      <c r="AS30">
        <f t="shared" si="27"/>
        <v>7.9110437878017414E-2</v>
      </c>
      <c r="AT30">
        <v>0.5</v>
      </c>
      <c r="AU30">
        <f t="shared" si="28"/>
        <v>1180.1860117438205</v>
      </c>
      <c r="AV30">
        <f t="shared" si="29"/>
        <v>1.2905217799577957</v>
      </c>
      <c r="AW30">
        <f t="shared" si="30"/>
        <v>46.682516083282323</v>
      </c>
      <c r="AX30">
        <f t="shared" si="31"/>
        <v>0.2665029267606549</v>
      </c>
      <c r="AY30">
        <f t="shared" si="32"/>
        <v>1.583029489574698E-3</v>
      </c>
      <c r="AZ30">
        <f t="shared" si="33"/>
        <v>2.5295110524436555</v>
      </c>
      <c r="BA30" t="s">
        <v>346</v>
      </c>
      <c r="BB30">
        <v>677.92</v>
      </c>
      <c r="BC30">
        <f t="shared" si="34"/>
        <v>246.31000000000006</v>
      </c>
      <c r="BD30">
        <f t="shared" si="35"/>
        <v>0.29684641305671733</v>
      </c>
      <c r="BE30">
        <f t="shared" si="36"/>
        <v>0.90468469444616439</v>
      </c>
      <c r="BF30">
        <f t="shared" si="37"/>
        <v>0.35025227449434193</v>
      </c>
      <c r="BG30">
        <f t="shared" si="38"/>
        <v>0.9180268496434465</v>
      </c>
      <c r="BH30">
        <f t="shared" si="39"/>
        <v>1400.001</v>
      </c>
      <c r="BI30">
        <f t="shared" si="40"/>
        <v>1180.1860117438205</v>
      </c>
      <c r="BJ30">
        <f t="shared" si="41"/>
        <v>0.842989406253153</v>
      </c>
      <c r="BK30">
        <f t="shared" si="42"/>
        <v>0.19597881250630583</v>
      </c>
      <c r="BL30">
        <v>6</v>
      </c>
      <c r="BM30">
        <v>0.5</v>
      </c>
      <c r="BN30" t="s">
        <v>290</v>
      </c>
      <c r="BO30">
        <v>2</v>
      </c>
      <c r="BP30">
        <v>1605900649.25</v>
      </c>
      <c r="BQ30">
        <v>1199.414</v>
      </c>
      <c r="BR30">
        <v>1202.0933333333301</v>
      </c>
      <c r="BS30">
        <v>15.05071</v>
      </c>
      <c r="BT30">
        <v>14.440103333333299</v>
      </c>
      <c r="BU30">
        <v>1195.6096666666699</v>
      </c>
      <c r="BV30">
        <v>14.948693333333299</v>
      </c>
      <c r="BW30">
        <v>400.00220000000002</v>
      </c>
      <c r="BX30">
        <v>102.423666666667</v>
      </c>
      <c r="BY30">
        <v>9.9964730000000002E-2</v>
      </c>
      <c r="BZ30">
        <v>40.302293333333303</v>
      </c>
      <c r="CA30">
        <v>40.822193333333303</v>
      </c>
      <c r="CB30">
        <v>999.9</v>
      </c>
      <c r="CC30">
        <v>0</v>
      </c>
      <c r="CD30">
        <v>0</v>
      </c>
      <c r="CE30">
        <v>9997.6183333333302</v>
      </c>
      <c r="CF30">
        <v>0</v>
      </c>
      <c r="CG30">
        <v>198.34106666666699</v>
      </c>
      <c r="CH30">
        <v>1400.001</v>
      </c>
      <c r="CI30">
        <v>0.89999546666666597</v>
      </c>
      <c r="CJ30">
        <v>0.100004456666667</v>
      </c>
      <c r="CK30">
        <v>0</v>
      </c>
      <c r="CL30">
        <v>851.09176666666701</v>
      </c>
      <c r="CM30">
        <v>4.9997499999999997</v>
      </c>
      <c r="CN30">
        <v>11934.41</v>
      </c>
      <c r="CO30">
        <v>12178.04</v>
      </c>
      <c r="CP30">
        <v>48.660133333333299</v>
      </c>
      <c r="CQ30">
        <v>49.811999999999998</v>
      </c>
      <c r="CR30">
        <v>49.25</v>
      </c>
      <c r="CS30">
        <v>49.625</v>
      </c>
      <c r="CT30">
        <v>50.686999999999998</v>
      </c>
      <c r="CU30">
        <v>1255.4949999999999</v>
      </c>
      <c r="CV30">
        <v>139.505666666667</v>
      </c>
      <c r="CW30">
        <v>0</v>
      </c>
      <c r="CX30">
        <v>117</v>
      </c>
      <c r="CY30">
        <v>0</v>
      </c>
      <c r="CZ30">
        <v>851.11375999999996</v>
      </c>
      <c r="DA30">
        <v>3.49638462553269</v>
      </c>
      <c r="DB30">
        <v>29.984615333190298</v>
      </c>
      <c r="DC30">
        <v>11934.484</v>
      </c>
      <c r="DD30">
        <v>15</v>
      </c>
      <c r="DE30">
        <v>1605899008.5999999</v>
      </c>
      <c r="DF30" t="s">
        <v>291</v>
      </c>
      <c r="DG30">
        <v>1605899008.5999999</v>
      </c>
      <c r="DH30">
        <v>1605898991.5999999</v>
      </c>
      <c r="DI30">
        <v>3</v>
      </c>
      <c r="DJ30">
        <v>0.20699999999999999</v>
      </c>
      <c r="DK30">
        <v>-9.6000000000000002E-2</v>
      </c>
      <c r="DL30">
        <v>3.8050000000000002</v>
      </c>
      <c r="DM30">
        <v>0.10199999999999999</v>
      </c>
      <c r="DN30">
        <v>1417</v>
      </c>
      <c r="DO30">
        <v>17</v>
      </c>
      <c r="DP30">
        <v>0.39</v>
      </c>
      <c r="DQ30">
        <v>0.03</v>
      </c>
      <c r="DR30">
        <v>1.2995447827833899</v>
      </c>
      <c r="DS30">
        <v>-0.165967358645912</v>
      </c>
      <c r="DT30">
        <v>4.4503883865353401E-2</v>
      </c>
      <c r="DU30">
        <v>1</v>
      </c>
      <c r="DV30">
        <v>-2.6845020000000002</v>
      </c>
      <c r="DW30">
        <v>0.134717152391539</v>
      </c>
      <c r="DX30">
        <v>5.8324177628150099E-2</v>
      </c>
      <c r="DY30">
        <v>1</v>
      </c>
      <c r="DZ30">
        <v>0.61055653333333304</v>
      </c>
      <c r="EA30">
        <v>6.9210233592885799E-3</v>
      </c>
      <c r="EB30">
        <v>7.9374961347321803E-4</v>
      </c>
      <c r="EC30">
        <v>1</v>
      </c>
      <c r="ED30">
        <v>3</v>
      </c>
      <c r="EE30">
        <v>3</v>
      </c>
      <c r="EF30" t="s">
        <v>301</v>
      </c>
      <c r="EG30">
        <v>100</v>
      </c>
      <c r="EH30">
        <v>100</v>
      </c>
      <c r="EI30">
        <v>3.81</v>
      </c>
      <c r="EJ30">
        <v>0.10199999999999999</v>
      </c>
      <c r="EK30">
        <v>3.8054999999997099</v>
      </c>
      <c r="EL30">
        <v>0</v>
      </c>
      <c r="EM30">
        <v>0</v>
      </c>
      <c r="EN30">
        <v>0</v>
      </c>
      <c r="EO30">
        <v>0.10201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27.5</v>
      </c>
      <c r="EX30">
        <v>27.8</v>
      </c>
      <c r="EY30">
        <v>2</v>
      </c>
      <c r="EZ30">
        <v>379.24900000000002</v>
      </c>
      <c r="FA30">
        <v>650.77499999999998</v>
      </c>
      <c r="FB30">
        <v>38.704700000000003</v>
      </c>
      <c r="FC30">
        <v>35.150599999999997</v>
      </c>
      <c r="FD30">
        <v>29.9998</v>
      </c>
      <c r="FE30">
        <v>34.8063</v>
      </c>
      <c r="FF30">
        <v>34.703099999999999</v>
      </c>
      <c r="FG30">
        <v>52.200600000000001</v>
      </c>
      <c r="FH30">
        <v>0</v>
      </c>
      <c r="FI30">
        <v>100</v>
      </c>
      <c r="FJ30">
        <v>-999.9</v>
      </c>
      <c r="FK30">
        <v>1202.1600000000001</v>
      </c>
      <c r="FL30">
        <v>15.2089</v>
      </c>
      <c r="FM30">
        <v>101.15900000000001</v>
      </c>
      <c r="FN30">
        <v>100.486</v>
      </c>
    </row>
    <row r="31" spans="1:170" x14ac:dyDescent="0.25">
      <c r="A31">
        <v>15</v>
      </c>
      <c r="B31">
        <v>1605900749</v>
      </c>
      <c r="C31">
        <v>1334.9000000953699</v>
      </c>
      <c r="D31" t="s">
        <v>347</v>
      </c>
      <c r="E31" t="s">
        <v>348</v>
      </c>
      <c r="F31" t="s">
        <v>285</v>
      </c>
      <c r="G31" t="s">
        <v>286</v>
      </c>
      <c r="H31">
        <v>1605900741.25</v>
      </c>
      <c r="I31">
        <f t="shared" si="0"/>
        <v>4.0710779646250243E-4</v>
      </c>
      <c r="J31">
        <f t="shared" si="1"/>
        <v>1.8683583385527329</v>
      </c>
      <c r="K31">
        <f t="shared" si="2"/>
        <v>1398.461</v>
      </c>
      <c r="L31">
        <f t="shared" si="3"/>
        <v>825.4290107336501</v>
      </c>
      <c r="M31">
        <f t="shared" si="4"/>
        <v>84.617275153227595</v>
      </c>
      <c r="N31">
        <f t="shared" si="5"/>
        <v>143.36055274199938</v>
      </c>
      <c r="O31">
        <f t="shared" si="6"/>
        <v>6.4874590363111929E-3</v>
      </c>
      <c r="P31">
        <f t="shared" si="7"/>
        <v>2.9704644646552252</v>
      </c>
      <c r="Q31">
        <f t="shared" si="8"/>
        <v>6.4795979293827246E-3</v>
      </c>
      <c r="R31">
        <f t="shared" si="9"/>
        <v>4.0504541857195831E-3</v>
      </c>
      <c r="S31">
        <f t="shared" si="10"/>
        <v>231.29483434581317</v>
      </c>
      <c r="T31">
        <f t="shared" si="11"/>
        <v>41.405203314779889</v>
      </c>
      <c r="U31">
        <f t="shared" si="12"/>
        <v>40.638566666666698</v>
      </c>
      <c r="V31">
        <f t="shared" si="13"/>
        <v>7.6703354723510291</v>
      </c>
      <c r="W31">
        <f t="shared" si="14"/>
        <v>20.287975097006257</v>
      </c>
      <c r="X31">
        <f t="shared" si="15"/>
        <v>1.5181760896766974</v>
      </c>
      <c r="Y31">
        <f t="shared" si="16"/>
        <v>7.4831326557608167</v>
      </c>
      <c r="Z31">
        <f t="shared" si="17"/>
        <v>6.1521593826743315</v>
      </c>
      <c r="AA31">
        <f t="shared" si="18"/>
        <v>-17.953453823996355</v>
      </c>
      <c r="AB31">
        <f t="shared" si="19"/>
        <v>-74.282646069347877</v>
      </c>
      <c r="AC31">
        <f t="shared" si="20"/>
        <v>-6.1531717452287804</v>
      </c>
      <c r="AD31">
        <f t="shared" si="21"/>
        <v>132.90556270724016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51844.929815804222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851.19448</v>
      </c>
      <c r="AR31">
        <v>925.58</v>
      </c>
      <c r="AS31">
        <f t="shared" si="27"/>
        <v>8.0366386481989682E-2</v>
      </c>
      <c r="AT31">
        <v>0.5</v>
      </c>
      <c r="AU31">
        <f t="shared" si="28"/>
        <v>1180.202660747367</v>
      </c>
      <c r="AV31">
        <f t="shared" si="29"/>
        <v>1.8683583385527329</v>
      </c>
      <c r="AW31">
        <f t="shared" si="30"/>
        <v>47.424311580347727</v>
      </c>
      <c r="AX31">
        <f t="shared" si="31"/>
        <v>0.26234361157328384</v>
      </c>
      <c r="AY31">
        <f t="shared" si="32"/>
        <v>2.0726150683476278E-3</v>
      </c>
      <c r="AZ31">
        <f t="shared" si="33"/>
        <v>2.5243631020549278</v>
      </c>
      <c r="BA31" t="s">
        <v>350</v>
      </c>
      <c r="BB31">
        <v>682.76</v>
      </c>
      <c r="BC31">
        <f t="shared" si="34"/>
        <v>242.82000000000005</v>
      </c>
      <c r="BD31">
        <f t="shared" si="35"/>
        <v>0.30634016967300892</v>
      </c>
      <c r="BE31">
        <f t="shared" si="36"/>
        <v>0.90585890854954032</v>
      </c>
      <c r="BF31">
        <f t="shared" si="37"/>
        <v>0.35404298256533417</v>
      </c>
      <c r="BG31">
        <f t="shared" si="38"/>
        <v>0.91749673169446844</v>
      </c>
      <c r="BH31">
        <f t="shared" si="39"/>
        <v>1400.02066666667</v>
      </c>
      <c r="BI31">
        <f t="shared" si="40"/>
        <v>1180.202660747367</v>
      </c>
      <c r="BJ31">
        <f t="shared" si="41"/>
        <v>0.84298945640376077</v>
      </c>
      <c r="BK31">
        <f t="shared" si="42"/>
        <v>0.19597891280752155</v>
      </c>
      <c r="BL31">
        <v>6</v>
      </c>
      <c r="BM31">
        <v>0.5</v>
      </c>
      <c r="BN31" t="s">
        <v>290</v>
      </c>
      <c r="BO31">
        <v>2</v>
      </c>
      <c r="BP31">
        <v>1605900741.25</v>
      </c>
      <c r="BQ31">
        <v>1398.461</v>
      </c>
      <c r="BR31">
        <v>1402.11733333333</v>
      </c>
      <c r="BS31">
        <v>14.8095833333333</v>
      </c>
      <c r="BT31">
        <v>14.2079966666667</v>
      </c>
      <c r="BU31">
        <v>1394.65566666667</v>
      </c>
      <c r="BV31">
        <v>14.70758</v>
      </c>
      <c r="BW31">
        <v>400.02086666666702</v>
      </c>
      <c r="BX31">
        <v>102.413033333333</v>
      </c>
      <c r="BY31">
        <v>0.10005265333333301</v>
      </c>
      <c r="BZ31">
        <v>40.174716666666697</v>
      </c>
      <c r="CA31">
        <v>40.638566666666698</v>
      </c>
      <c r="CB31">
        <v>999.9</v>
      </c>
      <c r="CC31">
        <v>0</v>
      </c>
      <c r="CD31">
        <v>0</v>
      </c>
      <c r="CE31">
        <v>9993.9593333333305</v>
      </c>
      <c r="CF31">
        <v>0</v>
      </c>
      <c r="CG31">
        <v>163.133466666667</v>
      </c>
      <c r="CH31">
        <v>1400.02066666667</v>
      </c>
      <c r="CI31">
        <v>0.89999463333333296</v>
      </c>
      <c r="CJ31">
        <v>0.100005253333333</v>
      </c>
      <c r="CK31">
        <v>0</v>
      </c>
      <c r="CL31">
        <v>851.16510000000005</v>
      </c>
      <c r="CM31">
        <v>4.9997499999999997</v>
      </c>
      <c r="CN31">
        <v>11904.5133333333</v>
      </c>
      <c r="CO31">
        <v>12178.2166666667</v>
      </c>
      <c r="CP31">
        <v>48.539266666666698</v>
      </c>
      <c r="CQ31">
        <v>49.686999999999998</v>
      </c>
      <c r="CR31">
        <v>49.093499999999999</v>
      </c>
      <c r="CS31">
        <v>49.5041333333333</v>
      </c>
      <c r="CT31">
        <v>50.601833333333303</v>
      </c>
      <c r="CU31">
        <v>1255.51066666667</v>
      </c>
      <c r="CV31">
        <v>139.51</v>
      </c>
      <c r="CW31">
        <v>0</v>
      </c>
      <c r="CX31">
        <v>91.400000095367403</v>
      </c>
      <c r="CY31">
        <v>0</v>
      </c>
      <c r="CZ31">
        <v>851.19448</v>
      </c>
      <c r="DA31">
        <v>3.9853845899803901</v>
      </c>
      <c r="DB31">
        <v>19.0307692281512</v>
      </c>
      <c r="DC31">
        <v>11904.644</v>
      </c>
      <c r="DD31">
        <v>15</v>
      </c>
      <c r="DE31">
        <v>1605899008.5999999</v>
      </c>
      <c r="DF31" t="s">
        <v>291</v>
      </c>
      <c r="DG31">
        <v>1605899008.5999999</v>
      </c>
      <c r="DH31">
        <v>1605898991.5999999</v>
      </c>
      <c r="DI31">
        <v>3</v>
      </c>
      <c r="DJ31">
        <v>0.20699999999999999</v>
      </c>
      <c r="DK31">
        <v>-9.6000000000000002E-2</v>
      </c>
      <c r="DL31">
        <v>3.8050000000000002</v>
      </c>
      <c r="DM31">
        <v>0.10199999999999999</v>
      </c>
      <c r="DN31">
        <v>1417</v>
      </c>
      <c r="DO31">
        <v>17</v>
      </c>
      <c r="DP31">
        <v>0.39</v>
      </c>
      <c r="DQ31">
        <v>0.03</v>
      </c>
      <c r="DR31">
        <v>1.87236833358398</v>
      </c>
      <c r="DS31">
        <v>-0.12399167336286</v>
      </c>
      <c r="DT31">
        <v>9.3355773035837197E-2</v>
      </c>
      <c r="DU31">
        <v>1</v>
      </c>
      <c r="DV31">
        <v>-3.6566990000000001</v>
      </c>
      <c r="DW31">
        <v>3.5738642936593901E-2</v>
      </c>
      <c r="DX31">
        <v>0.13680468343225699</v>
      </c>
      <c r="DY31">
        <v>1</v>
      </c>
      <c r="DZ31">
        <v>0.60171300000000005</v>
      </c>
      <c r="EA31">
        <v>-1.3297815350389E-2</v>
      </c>
      <c r="EB31">
        <v>1.0559670765069699E-3</v>
      </c>
      <c r="EC31">
        <v>1</v>
      </c>
      <c r="ED31">
        <v>3</v>
      </c>
      <c r="EE31">
        <v>3</v>
      </c>
      <c r="EF31" t="s">
        <v>301</v>
      </c>
      <c r="EG31">
        <v>100</v>
      </c>
      <c r="EH31">
        <v>100</v>
      </c>
      <c r="EI31">
        <v>3.81</v>
      </c>
      <c r="EJ31">
        <v>0.10199999999999999</v>
      </c>
      <c r="EK31">
        <v>3.8054999999997099</v>
      </c>
      <c r="EL31">
        <v>0</v>
      </c>
      <c r="EM31">
        <v>0</v>
      </c>
      <c r="EN31">
        <v>0</v>
      </c>
      <c r="EO31">
        <v>0.10201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29</v>
      </c>
      <c r="EX31">
        <v>29.3</v>
      </c>
      <c r="EY31">
        <v>2</v>
      </c>
      <c r="EZ31">
        <v>379.02100000000002</v>
      </c>
      <c r="FA31">
        <v>652.45799999999997</v>
      </c>
      <c r="FB31">
        <v>38.659500000000001</v>
      </c>
      <c r="FC31">
        <v>35.056899999999999</v>
      </c>
      <c r="FD31">
        <v>29.999300000000002</v>
      </c>
      <c r="FE31">
        <v>34.727699999999999</v>
      </c>
      <c r="FF31">
        <v>34.623899999999999</v>
      </c>
      <c r="FG31">
        <v>59.073900000000002</v>
      </c>
      <c r="FH31">
        <v>0</v>
      </c>
      <c r="FI31">
        <v>100</v>
      </c>
      <c r="FJ31">
        <v>-999.9</v>
      </c>
      <c r="FK31">
        <v>1402.53</v>
      </c>
      <c r="FL31">
        <v>15.0236</v>
      </c>
      <c r="FM31">
        <v>101.18600000000001</v>
      </c>
      <c r="FN31">
        <v>100.51600000000001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2020-11-20T11:37:09Z</dcterms:created>
  <dcterms:modified xsi:type="dcterms:W3CDTF">2021-05-04T23:05:50Z</dcterms:modified>
</cp:coreProperties>
</file>