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3F12AF5-0420-4E10-8B17-3FA8BAB223F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S28" i="1"/>
  <c r="AW28" i="1" s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AH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I25" i="1" s="1"/>
  <c r="Y25" i="1"/>
  <c r="X25" i="1"/>
  <c r="W25" i="1"/>
  <c r="P25" i="1"/>
  <c r="N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I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J21" i="1"/>
  <c r="AV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S20" i="1"/>
  <c r="AW20" i="1" s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AH19" i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AA24" i="1" l="1"/>
  <c r="T18" i="1"/>
  <c r="U18" i="1" s="1"/>
  <c r="J18" i="1"/>
  <c r="AV18" i="1" s="1"/>
  <c r="AY18" i="1" s="1"/>
  <c r="N18" i="1"/>
  <c r="I18" i="1"/>
  <c r="AH18" i="1"/>
  <c r="AU22" i="1"/>
  <c r="AW22" i="1" s="1"/>
  <c r="S22" i="1"/>
  <c r="AU24" i="1"/>
  <c r="S24" i="1"/>
  <c r="AU29" i="1"/>
  <c r="S29" i="1"/>
  <c r="N27" i="1"/>
  <c r="K27" i="1"/>
  <c r="J27" i="1"/>
  <c r="AV27" i="1" s="1"/>
  <c r="AY27" i="1" s="1"/>
  <c r="I27" i="1"/>
  <c r="T28" i="1"/>
  <c r="U28" i="1" s="1"/>
  <c r="AW29" i="1"/>
  <c r="K18" i="1"/>
  <c r="K19" i="1"/>
  <c r="N19" i="1"/>
  <c r="I19" i="1"/>
  <c r="J19" i="1"/>
  <c r="AV19" i="1" s="1"/>
  <c r="T20" i="1"/>
  <c r="U20" i="1" s="1"/>
  <c r="AA25" i="1"/>
  <c r="AU30" i="1"/>
  <c r="AW30" i="1" s="1"/>
  <c r="S30" i="1"/>
  <c r="I21" i="1"/>
  <c r="K21" i="1"/>
  <c r="AH21" i="1"/>
  <c r="N21" i="1"/>
  <c r="BI21" i="1"/>
  <c r="N22" i="1"/>
  <c r="J22" i="1"/>
  <c r="AV22" i="1" s="1"/>
  <c r="AY22" i="1" s="1"/>
  <c r="K22" i="1"/>
  <c r="I22" i="1"/>
  <c r="AH22" i="1"/>
  <c r="S27" i="1"/>
  <c r="AU27" i="1"/>
  <c r="AW27" i="1" s="1"/>
  <c r="S19" i="1"/>
  <c r="AU19" i="1"/>
  <c r="AW19" i="1" s="1"/>
  <c r="S23" i="1"/>
  <c r="AU23" i="1"/>
  <c r="AW23" i="1" s="1"/>
  <c r="AH24" i="1"/>
  <c r="N24" i="1"/>
  <c r="K24" i="1"/>
  <c r="J24" i="1"/>
  <c r="AV24" i="1" s="1"/>
  <c r="AY24" i="1" s="1"/>
  <c r="K28" i="1"/>
  <c r="J28" i="1"/>
  <c r="AV28" i="1" s="1"/>
  <c r="AY28" i="1" s="1"/>
  <c r="AH28" i="1"/>
  <c r="I28" i="1"/>
  <c r="N28" i="1"/>
  <c r="S31" i="1"/>
  <c r="AU31" i="1"/>
  <c r="N20" i="1"/>
  <c r="K20" i="1"/>
  <c r="AH20" i="1"/>
  <c r="J20" i="1"/>
  <c r="AV20" i="1" s="1"/>
  <c r="AY20" i="1" s="1"/>
  <c r="I20" i="1"/>
  <c r="AW31" i="1"/>
  <c r="AW24" i="1"/>
  <c r="J26" i="1"/>
  <c r="AV26" i="1" s="1"/>
  <c r="AY26" i="1" s="1"/>
  <c r="N26" i="1"/>
  <c r="I26" i="1"/>
  <c r="T26" i="1" s="1"/>
  <c r="U26" i="1" s="1"/>
  <c r="AH26" i="1"/>
  <c r="I29" i="1"/>
  <c r="AH29" i="1"/>
  <c r="N29" i="1"/>
  <c r="K29" i="1"/>
  <c r="J29" i="1"/>
  <c r="AV29" i="1" s="1"/>
  <c r="AY29" i="1" s="1"/>
  <c r="AH30" i="1"/>
  <c r="AH17" i="1"/>
  <c r="N23" i="1"/>
  <c r="AH25" i="1"/>
  <c r="I30" i="1"/>
  <c r="N31" i="1"/>
  <c r="I17" i="1"/>
  <c r="J17" i="1"/>
  <c r="AV17" i="1" s="1"/>
  <c r="AY17" i="1" s="1"/>
  <c r="AH23" i="1"/>
  <c r="J25" i="1"/>
  <c r="AV25" i="1" s="1"/>
  <c r="AY25" i="1" s="1"/>
  <c r="K30" i="1"/>
  <c r="AH31" i="1"/>
  <c r="J30" i="1"/>
  <c r="AV30" i="1" s="1"/>
  <c r="AY30" i="1" s="1"/>
  <c r="S17" i="1"/>
  <c r="I23" i="1"/>
  <c r="K25" i="1"/>
  <c r="S25" i="1"/>
  <c r="I31" i="1"/>
  <c r="J23" i="1"/>
  <c r="AV23" i="1" s="1"/>
  <c r="AY23" i="1" s="1"/>
  <c r="J31" i="1"/>
  <c r="AV31" i="1" s="1"/>
  <c r="V26" i="1" l="1"/>
  <c r="Z26" i="1" s="1"/>
  <c r="AC26" i="1"/>
  <c r="AB26" i="1"/>
  <c r="V20" i="1"/>
  <c r="Z20" i="1" s="1"/>
  <c r="AC20" i="1"/>
  <c r="V28" i="1"/>
  <c r="Z28" i="1" s="1"/>
  <c r="AC28" i="1"/>
  <c r="AB28" i="1"/>
  <c r="T17" i="1"/>
  <c r="U17" i="1" s="1"/>
  <c r="Q17" i="1" s="1"/>
  <c r="O17" i="1" s="1"/>
  <c r="R17" i="1" s="1"/>
  <c r="L17" i="1" s="1"/>
  <c r="M17" i="1" s="1"/>
  <c r="AA22" i="1"/>
  <c r="AY19" i="1"/>
  <c r="AA27" i="1"/>
  <c r="Q27" i="1"/>
  <c r="O27" i="1" s="1"/>
  <c r="R27" i="1" s="1"/>
  <c r="L27" i="1" s="1"/>
  <c r="M27" i="1" s="1"/>
  <c r="T24" i="1"/>
  <c r="U24" i="1" s="1"/>
  <c r="AA30" i="1"/>
  <c r="T31" i="1"/>
  <c r="U31" i="1" s="1"/>
  <c r="T19" i="1"/>
  <c r="U19" i="1" s="1"/>
  <c r="AA21" i="1"/>
  <c r="AA19" i="1"/>
  <c r="V18" i="1"/>
  <c r="Z18" i="1" s="1"/>
  <c r="AC18" i="1"/>
  <c r="AD18" i="1" s="1"/>
  <c r="AB18" i="1"/>
  <c r="AA23" i="1"/>
  <c r="AY31" i="1"/>
  <c r="AA29" i="1"/>
  <c r="AA20" i="1"/>
  <c r="Q20" i="1"/>
  <c r="O20" i="1" s="1"/>
  <c r="R20" i="1" s="1"/>
  <c r="L20" i="1" s="1"/>
  <c r="M20" i="1" s="1"/>
  <c r="T30" i="1"/>
  <c r="U30" i="1" s="1"/>
  <c r="T22" i="1"/>
  <c r="U22" i="1" s="1"/>
  <c r="Q22" i="1" s="1"/>
  <c r="O22" i="1" s="1"/>
  <c r="R22" i="1" s="1"/>
  <c r="L22" i="1" s="1"/>
  <c r="M22" i="1" s="1"/>
  <c r="AA17" i="1"/>
  <c r="AA28" i="1"/>
  <c r="Q28" i="1"/>
  <c r="O28" i="1" s="1"/>
  <c r="R28" i="1" s="1"/>
  <c r="L28" i="1" s="1"/>
  <c r="M28" i="1" s="1"/>
  <c r="AA31" i="1"/>
  <c r="Q31" i="1"/>
  <c r="O31" i="1" s="1"/>
  <c r="R31" i="1" s="1"/>
  <c r="L31" i="1" s="1"/>
  <c r="M31" i="1" s="1"/>
  <c r="Q26" i="1"/>
  <c r="O26" i="1" s="1"/>
  <c r="R26" i="1" s="1"/>
  <c r="L26" i="1" s="1"/>
  <c r="M26" i="1" s="1"/>
  <c r="AA26" i="1"/>
  <c r="AU21" i="1"/>
  <c r="S21" i="1"/>
  <c r="AB20" i="1"/>
  <c r="T25" i="1"/>
  <c r="U25" i="1" s="1"/>
  <c r="T23" i="1"/>
  <c r="U23" i="1" s="1"/>
  <c r="Q23" i="1" s="1"/>
  <c r="O23" i="1" s="1"/>
  <c r="R23" i="1" s="1"/>
  <c r="L23" i="1" s="1"/>
  <c r="M23" i="1" s="1"/>
  <c r="T27" i="1"/>
  <c r="U27" i="1" s="1"/>
  <c r="T29" i="1"/>
  <c r="U29" i="1" s="1"/>
  <c r="Q18" i="1"/>
  <c r="O18" i="1" s="1"/>
  <c r="R18" i="1" s="1"/>
  <c r="L18" i="1" s="1"/>
  <c r="M18" i="1" s="1"/>
  <c r="AA18" i="1"/>
  <c r="V24" i="1" l="1"/>
  <c r="Z24" i="1" s="1"/>
  <c r="AC24" i="1"/>
  <c r="AD24" i="1" s="1"/>
  <c r="AB24" i="1"/>
  <c r="Q24" i="1"/>
  <c r="O24" i="1" s="1"/>
  <c r="R24" i="1" s="1"/>
  <c r="L24" i="1" s="1"/>
  <c r="M24" i="1" s="1"/>
  <c r="AD28" i="1"/>
  <c r="V30" i="1"/>
  <c r="Z30" i="1" s="1"/>
  <c r="AC30" i="1"/>
  <c r="AD30" i="1" s="1"/>
  <c r="AB30" i="1"/>
  <c r="V19" i="1"/>
  <c r="Z19" i="1" s="1"/>
  <c r="AC19" i="1"/>
  <c r="AD19" i="1" s="1"/>
  <c r="AB19" i="1"/>
  <c r="V31" i="1"/>
  <c r="Z31" i="1" s="1"/>
  <c r="AC31" i="1"/>
  <c r="AB31" i="1"/>
  <c r="AD20" i="1"/>
  <c r="V23" i="1"/>
  <c r="Z23" i="1" s="1"/>
  <c r="AC23" i="1"/>
  <c r="AB23" i="1"/>
  <c r="AC29" i="1"/>
  <c r="V29" i="1"/>
  <c r="Z29" i="1" s="1"/>
  <c r="AB29" i="1"/>
  <c r="T21" i="1"/>
  <c r="U21" i="1" s="1"/>
  <c r="Q19" i="1"/>
  <c r="O19" i="1" s="1"/>
  <c r="R19" i="1" s="1"/>
  <c r="L19" i="1" s="1"/>
  <c r="M19" i="1" s="1"/>
  <c r="Q30" i="1"/>
  <c r="O30" i="1" s="1"/>
  <c r="R30" i="1" s="1"/>
  <c r="L30" i="1" s="1"/>
  <c r="M30" i="1" s="1"/>
  <c r="AC25" i="1"/>
  <c r="AD25" i="1" s="1"/>
  <c r="AB25" i="1"/>
  <c r="V25" i="1"/>
  <c r="Z25" i="1" s="1"/>
  <c r="Q25" i="1"/>
  <c r="O25" i="1" s="1"/>
  <c r="R25" i="1" s="1"/>
  <c r="L25" i="1" s="1"/>
  <c r="M25" i="1" s="1"/>
  <c r="V27" i="1"/>
  <c r="Z27" i="1" s="1"/>
  <c r="AC27" i="1"/>
  <c r="AB27" i="1"/>
  <c r="AW21" i="1"/>
  <c r="AY21" i="1"/>
  <c r="Q29" i="1"/>
  <c r="O29" i="1" s="1"/>
  <c r="R29" i="1" s="1"/>
  <c r="L29" i="1" s="1"/>
  <c r="M29" i="1" s="1"/>
  <c r="AD26" i="1"/>
  <c r="V22" i="1"/>
  <c r="Z22" i="1" s="1"/>
  <c r="AC22" i="1"/>
  <c r="AB22" i="1"/>
  <c r="AC17" i="1"/>
  <c r="AD17" i="1" s="1"/>
  <c r="AB17" i="1"/>
  <c r="V17" i="1"/>
  <c r="Z17" i="1" s="1"/>
  <c r="AD27" i="1" l="1"/>
  <c r="AC21" i="1"/>
  <c r="V21" i="1"/>
  <c r="Z21" i="1" s="1"/>
  <c r="AB21" i="1"/>
  <c r="Q21" i="1"/>
  <c r="O21" i="1" s="1"/>
  <c r="R21" i="1" s="1"/>
  <c r="L21" i="1" s="1"/>
  <c r="M21" i="1" s="1"/>
  <c r="AD22" i="1"/>
  <c r="AD31" i="1"/>
  <c r="AD29" i="1"/>
  <c r="AD23" i="1"/>
  <c r="AD21" i="1" l="1"/>
</calcChain>
</file>

<file path=xl/sharedStrings.xml><?xml version="1.0" encoding="utf-8"?>
<sst xmlns="http://schemas.openxmlformats.org/spreadsheetml/2006/main" count="693" uniqueCount="350">
  <si>
    <t>File opened</t>
  </si>
  <si>
    <t>2020-11-20 12:15:55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</si>
  <si>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</si>
  <si>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</si>
  <si>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</si>
  <si>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</si>
  <si>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</si>
  <si>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</si>
  <si>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</si>
  <si>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</si>
  <si>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</si>
  <si>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</si>
  <si>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</si>
  <si>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</si>
  <si>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</si>
  <si>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</si>
  <si>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</si>
  <si>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</si>
  <si>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</si>
  <si>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</si>
  <si>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</si>
  <si>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</si>
  <si>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</si>
  <si>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12:15:55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</si>
  <si>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</si>
  <si>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</si>
  <si>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</si>
  <si>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</si>
  <si>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</si>
  <si>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</si>
  <si>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</si>
  <si>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</si>
  <si>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</si>
  <si>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</si>
  <si>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</si>
  <si>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</si>
  <si>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</si>
  <si>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</si>
  <si>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</si>
  <si>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</si>
  <si>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</si>
  <si>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</si>
  <si>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</si>
  <si>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</si>
  <si>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</si>
  <si>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</si>
  <si>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</si>
  <si>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</si>
  <si>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</si>
  <si>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</si>
  <si>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</si>
  <si>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</si>
  <si>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</si>
  <si>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</si>
  <si>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</si>
  <si>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</si>
  <si>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</si>
  <si>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</si>
  <si>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</si>
  <si>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</si>
  <si>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</si>
  <si>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</si>
  <si>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</si>
  <si>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</si>
  <si>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</si>
  <si>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</si>
  <si>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</si>
  <si>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</si>
  <si>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</si>
  <si>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</si>
  <si>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</si>
  <si>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</si>
  <si>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</si>
  <si>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</si>
  <si>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</si>
  <si>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</si>
  <si>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</si>
  <si>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</si>
  <si>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</si>
  <si>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</si>
  <si>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</si>
  <si>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</si>
  <si>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</si>
  <si>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</si>
  <si>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</si>
  <si>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</si>
  <si>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</si>
  <si>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</si>
  <si>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</si>
  <si>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</si>
  <si>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</si>
  <si>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</si>
  <si>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</si>
  <si>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</si>
  <si>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</si>
  <si>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</si>
  <si>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</si>
  <si>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</si>
  <si>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</si>
  <si>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</si>
  <si>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</si>
  <si>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</si>
  <si>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</si>
  <si>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</si>
  <si>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</si>
  <si>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</si>
  <si>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</si>
  <si>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</si>
  <si>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</si>
  <si>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</si>
  <si>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</si>
  <si>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</si>
  <si>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</si>
  <si>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</si>
  <si>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</si>
  <si>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</si>
  <si>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</si>
  <si>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</si>
  <si>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</si>
  <si>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</si>
  <si>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</si>
  <si>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</si>
  <si>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</si>
  <si>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</si>
  <si>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</si>
  <si>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</si>
  <si>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</si>
  <si>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</si>
  <si>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</si>
  <si>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</si>
  <si>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</si>
  <si>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</si>
  <si>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</si>
  <si>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</si>
  <si>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</si>
  <si>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</si>
  <si>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</si>
  <si>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</si>
  <si>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</si>
  <si>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</si>
  <si>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</si>
  <si>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</si>
  <si>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</si>
  <si>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</si>
  <si>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</si>
  <si>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</si>
  <si>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</si>
  <si>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</si>
  <si>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</si>
  <si>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</si>
  <si>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</si>
  <si>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</si>
  <si>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</si>
  <si>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</si>
  <si>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</si>
  <si>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</si>
  <si>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</si>
  <si>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</si>
  <si>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</si>
  <si>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</si>
  <si>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</si>
  <si>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</si>
  <si>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</si>
  <si>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</si>
  <si>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</si>
  <si>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</si>
  <si>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</si>
  <si>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</si>
  <si>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</si>
  <si>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</si>
  <si>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</si>
  <si>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</si>
  <si>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</si>
  <si>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</si>
  <si>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</si>
  <si>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</si>
  <si>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</si>
  <si>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</si>
  <si>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</si>
  <si>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</si>
  <si>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</si>
  <si>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</si>
  <si>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</si>
  <si>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</si>
  <si>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</si>
  <si>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</si>
  <si>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</si>
  <si>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</si>
  <si>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</si>
  <si>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</si>
  <si>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</si>
  <si>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</si>
  <si>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</si>
  <si>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</si>
  <si>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</si>
  <si>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</si>
  <si>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</si>
  <si>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</si>
  <si>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</si>
  <si>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</si>
  <si>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</si>
  <si>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</si>
  <si>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</si>
  <si>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</si>
  <si>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</si>
  <si>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</si>
  <si>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</si>
  <si>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</si>
  <si>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</si>
  <si>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</si>
  <si>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</si>
  <si>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</si>
  <si>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</si>
  <si>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</si>
  <si>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</si>
  <si>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</si>
  <si>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</si>
  <si>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</si>
  <si>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</si>
  <si>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</si>
  <si>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</si>
  <si>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</si>
  <si>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</si>
  <si>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</si>
  <si>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</si>
  <si>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</si>
  <si>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</si>
  <si>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</si>
  <si>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</si>
  <si>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</si>
  <si>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</si>
  <si>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</si>
  <si>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</si>
  <si>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</si>
  <si>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</si>
  <si>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</si>
  <si>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</si>
  <si>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</si>
  <si>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</si>
  <si>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</si>
  <si>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</si>
  <si>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</si>
  <si>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</si>
  <si>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</si>
  <si>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</si>
  <si>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</si>
  <si>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</si>
  <si>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</si>
  <si>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</si>
  <si>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</si>
  <si>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</si>
  <si>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</si>
  <si>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</si>
  <si>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</si>
  <si>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</si>
  <si>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</si>
  <si>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</si>
  <si>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</si>
  <si>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</si>
  <si>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</si>
  <si>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</si>
  <si>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</si>
  <si>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</si>
  <si>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</si>
  <si>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</si>
  <si>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</si>
  <si>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</si>
  <si>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</si>
  <si>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</si>
  <si>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</si>
  <si>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</si>
  <si>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</si>
  <si>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</si>
  <si>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</si>
  <si>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</si>
  <si>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</si>
  <si>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</si>
  <si>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</si>
  <si>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</si>
  <si>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</si>
  <si>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</si>
  <si>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</si>
  <si>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</si>
  <si>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12:27:44</t>
  </si>
  <si>
    <t>12:27:44</t>
  </si>
  <si>
    <t>1149</t>
  </si>
  <si>
    <t>_1</t>
  </si>
  <si>
    <t>RECT-4143-20200907-06_33_50</t>
  </si>
  <si>
    <t>RECT-5679-20201120-12_27_48</t>
  </si>
  <si>
    <t>DARK-5680-20201120-12_27_50</t>
  </si>
  <si>
    <t>0: Broadleaf</t>
  </si>
  <si>
    <t>12:14:01</t>
  </si>
  <si>
    <t>1/3</t>
  </si>
  <si>
    <t>20201120 12:29:44</t>
  </si>
  <si>
    <t>12:29:44</t>
  </si>
  <si>
    <t>RECT-5681-20201120-12_29_49</t>
  </si>
  <si>
    <t>DARK-5682-20201120-12_29_51</t>
  </si>
  <si>
    <t>20201120 12:30:46</t>
  </si>
  <si>
    <t>12:30:46</t>
  </si>
  <si>
    <t>RECT-5683-20201120-12_30_51</t>
  </si>
  <si>
    <t>DARK-5684-20201120-12_30_53</t>
  </si>
  <si>
    <t>3/3</t>
  </si>
  <si>
    <t>20201120 12:32:09</t>
  </si>
  <si>
    <t>12:32:09</t>
  </si>
  <si>
    <t>RECT-5685-20201120-12_32_14</t>
  </si>
  <si>
    <t>DARK-5686-20201120-12_32_16</t>
  </si>
  <si>
    <t>20201120 12:33:32</t>
  </si>
  <si>
    <t>12:33:32</t>
  </si>
  <si>
    <t>RECT-5687-20201120-12_33_37</t>
  </si>
  <si>
    <t>DARK-5688-20201120-12_33_39</t>
  </si>
  <si>
    <t>20201120 12:34:56</t>
  </si>
  <si>
    <t>12:34:56</t>
  </si>
  <si>
    <t>RECT-5689-20201120-12_35_01</t>
  </si>
  <si>
    <t>DARK-5690-20201120-12_35_03</t>
  </si>
  <si>
    <t>20201120 12:36:17</t>
  </si>
  <si>
    <t>12:36:17</t>
  </si>
  <si>
    <t>RECT-5691-20201120-12_36_22</t>
  </si>
  <si>
    <t>DARK-5692-20201120-12_36_24</t>
  </si>
  <si>
    <t>20201120 12:38:01</t>
  </si>
  <si>
    <t>12:38:01</t>
  </si>
  <si>
    <t>RECT-5693-20201120-12_38_06</t>
  </si>
  <si>
    <t>DARK-5694-20201120-12_38_08</t>
  </si>
  <si>
    <t>20201120 12:39:57</t>
  </si>
  <si>
    <t>12:39:57</t>
  </si>
  <si>
    <t>RECT-5695-20201120-12_40_02</t>
  </si>
  <si>
    <t>DARK-5696-20201120-12_40_04</t>
  </si>
  <si>
    <t>20201120 12:41:43</t>
  </si>
  <si>
    <t>12:41:43</t>
  </si>
  <si>
    <t>RECT-5697-20201120-12_41_48</t>
  </si>
  <si>
    <t>DARK-5698-20201120-12_41_50</t>
  </si>
  <si>
    <t>20201120 12:43:26</t>
  </si>
  <si>
    <t>12:43:26</t>
  </si>
  <si>
    <t>RECT-5699-20201120-12_43_31</t>
  </si>
  <si>
    <t>DARK-5700-20201120-12_43_33</t>
  </si>
  <si>
    <t>20201120 12:45:05</t>
  </si>
  <si>
    <t>12:45:05</t>
  </si>
  <si>
    <t>RECT-5701-20201120-12_45_10</t>
  </si>
  <si>
    <t>DARK-5702-20201120-12_45_12</t>
  </si>
  <si>
    <t>20201120 12:47:00</t>
  </si>
  <si>
    <t>12:47:00</t>
  </si>
  <si>
    <t>RECT-5703-20201120-12_47_05</t>
  </si>
  <si>
    <t>DARK-5704-20201120-12_47_07</t>
  </si>
  <si>
    <t>20201120 12:49:01</t>
  </si>
  <si>
    <t>12:49:01</t>
  </si>
  <si>
    <t>RECT-5705-20201120-12_49_05</t>
  </si>
  <si>
    <t>DARK-5706-20201120-12_49_07</t>
  </si>
  <si>
    <t>20201120 12:50:59</t>
  </si>
  <si>
    <t>12:50:59</t>
  </si>
  <si>
    <t>RECT-5707-20201120-12_51_04</t>
  </si>
  <si>
    <t>DARK-5708-20201120-12_51_06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</si>
</sst>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1605904064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1605904056</v>
      </c>
      <c r="I17">
        <f t="shared" ref="I17:I31" si="0">BW17*AG17*(BS17-BT17)/(100*BL17*(1000-AG17*BS17))</f>
        <v>2.0455505068141911E-4</v>
      </c>
      <c r="J17">
        <f t="shared" ref="J17:J31" si="1">BW17*AG17*(BR17-BQ17*(1000-AG17*BT17)/(1000-AG17*BS17))/(100*BL17)</f>
        <v>-1.8369269678499613</v>
      </c>
      <c r="K17">
        <f t="shared" ref="K17:K31" si="2">BQ17 - IF(AG17&gt;1, J17*BL17*100/(AI17*CE17), 0)</f>
        <v>401.70754838709701</v>
      </c>
      <c r="L17">
        <f t="shared" ref="L17:L31" si="3">((R17-I17/2)*K17-J17)/(R17+I17/2)</f>
        <v>1319.3776725712025</v>
      </c>
      <c r="M17">
        <f t="shared" ref="M17:M31" si="4">L17*(BX17+BY17)/1000</f>
        <v>135.14962409525552</v>
      </c>
      <c r="N17">
        <f t="shared" ref="N17:N31" si="5">(BQ17 - IF(AG17&gt;1, J17*BL17*100/(AI17*CE17), 0))*(BX17+BY17)/1000</f>
        <v>41.148660682533212</v>
      </c>
      <c r="O17">
        <f t="shared" ref="O17:O31" si="6">2/((1/Q17-1/P17)+SIGN(Q17)*SQRT((1/Q17-1/P17)*(1/Q17-1/P17) + 4*BM17/((BM17+1)*(BM17+1))*(2*1/Q17*1/P17-1/P17*1/P17)))</f>
        <v>2.8971965124667482E-3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2.9705314771424121</v>
      </c>
      <c r="Q17">
        <f t="shared" ref="Q17:Q31" si="8">I17*(1000-(1000*0.61365*EXP(17.502*U17/(240.97+U17))/(BX17+BY17)+BS17)/2)/(1000*0.61365*EXP(17.502*U17/(240.97+U17))/(BX17+BY17)-BS17)</f>
        <v>2.8956276127607545E-3</v>
      </c>
      <c r="R17">
        <f t="shared" ref="R17:R31" si="9">1/((BM17+1)/(O17/1.6)+1/(P17/1.37)) + BM17/((BM17+1)/(O17/1.6) + BM17/(P17/1.37))</f>
        <v>1.8099081432192991E-3</v>
      </c>
      <c r="S17">
        <f t="shared" ref="S17:S31" si="10">(BI17*BK17)</f>
        <v>231.28911153015903</v>
      </c>
      <c r="T17">
        <f t="shared" ref="T17:T31" si="11">(BZ17+(S17+2*0.95*0.0000000567*(((BZ17+$B$7)+273)^4-(BZ17+273)^4)-44100*I17)/(1.84*29.3*P17+8*0.95*0.0000000567*(BZ17+273)^3))</f>
        <v>41.722259153242618</v>
      </c>
      <c r="U17">
        <f t="shared" ref="U17:U31" si="12">($C$7*CA17+$D$7*CB17+$E$7*T17)</f>
        <v>41.728364516128998</v>
      </c>
      <c r="V17">
        <f t="shared" ref="V17:V31" si="13">0.61365*EXP(17.502*U17/(240.97+U17))</f>
        <v>8.1262031238376906</v>
      </c>
      <c r="W17">
        <f t="shared" ref="W17:W31" si="14">(X17/Y17*100)</f>
        <v>16.075011449272502</v>
      </c>
      <c r="X17">
        <f t="shared" ref="X17:X31" si="15">BS17*(BX17+BY17)/1000</f>
        <v>1.220082594546511</v>
      </c>
      <c r="Y17">
        <f t="shared" ref="Y17:Y31" si="16">0.61365*EXP(17.502*BZ17/(240.97+BZ17))</f>
        <v>7.5899329738998578</v>
      </c>
      <c r="Z17">
        <f t="shared" ref="Z17:Z31" si="17">(V17-BS17*(BX17+BY17)/1000)</f>
        <v>6.9061205292911794</v>
      </c>
      <c r="AA17">
        <f t="shared" ref="AA17:AA31" si="18">(-I17*44100)</f>
        <v>-9.0208777350505827</v>
      </c>
      <c r="AB17">
        <f t="shared" ref="AB17:AB31" si="19">2*29.3*P17*0.92*(BZ17-U17)</f>
        <v>-206.23820052402735</v>
      </c>
      <c r="AC17">
        <f t="shared" ref="AC17:AC31" si="20">2*0.95*0.0000000567*(((BZ17+$B$7)+273)^4-(U17+273)^4)</f>
        <v>-17.194412640826929</v>
      </c>
      <c r="AD17">
        <f t="shared" ref="AD17:AD31" si="21">S17+AC17+AA17+AB17</f>
        <v>-1.1643793697458307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51801.218209633284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886.36653846153899</v>
      </c>
      <c r="AR17">
        <v>991.82</v>
      </c>
      <c r="AS17">
        <f t="shared" ref="AS17:AS31" si="27">1-AQ17/AR17</f>
        <v>0.10632318519334261</v>
      </c>
      <c r="AT17">
        <v>0.5</v>
      </c>
      <c r="AU17">
        <f t="shared" ref="AU17:AU31" si="28">BI17</f>
        <v>1180.1735368968154</v>
      </c>
      <c r="AV17">
        <f t="shared" ref="AV17:AV31" si="29">J17</f>
        <v>-1.8369269678499613</v>
      </c>
      <c r="AW17">
        <f t="shared" ref="AW17:AW31" si="30">AS17*AT17*AU17</f>
        <v>62.739904761881128</v>
      </c>
      <c r="AX17">
        <f t="shared" ref="AX17:AX31" si="31">BC17/AR17</f>
        <v>0.29536609465427199</v>
      </c>
      <c r="AY17">
        <f t="shared" ref="AY17:AY31" si="32">(AV17-AO17)/AU17</f>
        <v>-1.0669443506966473E-3</v>
      </c>
      <c r="AZ17">
        <f t="shared" ref="AZ17:AZ31" si="33">(AL17-AR17)/AR17</f>
        <v>2.2889838882055207</v>
      </c>
      <c r="BA17" t="s">
        <v>289</v>
      </c>
      <c r="BB17">
        <v>698.87</v>
      </c>
      <c r="BC17">
        <f t="shared" ref="BC17:BC31" si="34">AR17-BB17</f>
        <v>292.95000000000005</v>
      </c>
      <c r="BD17">
        <f t="shared" ref="BD17:BD31" si="35">(AR17-AQ17)/(AR17-BB17)</f>
        <v>0.35997085351923891</v>
      </c>
      <c r="BE17">
        <f t="shared" ref="BE17:BE31" si="36">(AL17-AR17)/(AL17-BB17)</f>
        <v>0.88570971555198352</v>
      </c>
      <c r="BF17">
        <f t="shared" ref="BF17:BF31" si="37">(AR17-AQ17)/(AR17-AK17)</f>
        <v>0.38160341381671414</v>
      </c>
      <c r="BG17">
        <f t="shared" ref="BG17:BG31" si="38">(AL17-AR17)/(AL17-AK17)</f>
        <v>0.89148561099793866</v>
      </c>
      <c r="BH17">
        <f t="shared" ref="BH17:BH31" si="39">$B$11*CF17+$C$11*CG17+$F$11*CH17*(1-CK17)</f>
        <v>1399.9861290322599</v>
      </c>
      <c r="BI17">
        <f t="shared" ref="BI17:BI31" si="40">BH17*BJ17</f>
        <v>1180.1735368968154</v>
      </c>
      <c r="BJ17">
        <f t="shared" ref="BJ17:BJ31" si="41">($B$11*$D$9+$C$11*$D$9+$F$11*((CU17+CM17)/MAX(CU17+CM17+CV17, 0.1)*$I$9+CV17/MAX(CU17+CM17+CV17, 0.1)*$J$9))/($B$11+$C$11+$F$11)</f>
        <v>0.84298944998305814</v>
      </c>
      <c r="BK17">
        <f t="shared" ref="BK17:BK31" si="42">($B$11*$K$9+$C$11*$K$9+$F$11*((CU17+CM17)/MAX(CU17+CM17+CV17, 0.1)*$P$9+CV17/MAX(CU17+CM17+CV17, 0.1)*$Q$9))/($B$11+$C$11+$F$11)</f>
        <v>0.19597889996611662</v>
      </c>
      <c r="BL17">
        <v>6</v>
      </c>
      <c r="BM17">
        <v>0.5</v>
      </c>
      <c r="BN17" t="s">
        <v>290</v>
      </c>
      <c r="BO17">
        <v>2</v>
      </c>
      <c r="BP17">
        <v>1605904056</v>
      </c>
      <c r="BQ17">
        <v>401.70754838709701</v>
      </c>
      <c r="BR17">
        <v>399.07541935483903</v>
      </c>
      <c r="BS17">
        <v>11.9108709677419</v>
      </c>
      <c r="BT17">
        <v>11.6076935483871</v>
      </c>
      <c r="BU17">
        <v>397.53003225806498</v>
      </c>
      <c r="BV17">
        <v>11.8898322580645</v>
      </c>
      <c r="BW17">
        <v>400.00067741935499</v>
      </c>
      <c r="BX17">
        <v>102.334419354839</v>
      </c>
      <c r="BY17">
        <v>9.9953232258064503E-2</v>
      </c>
      <c r="BZ17">
        <v>40.440561290322599</v>
      </c>
      <c r="CA17">
        <v>41.728364516128998</v>
      </c>
      <c r="CB17">
        <v>999.9</v>
      </c>
      <c r="CC17">
        <v>0</v>
      </c>
      <c r="CD17">
        <v>0</v>
      </c>
      <c r="CE17">
        <v>10002.016129032299</v>
      </c>
      <c r="CF17">
        <v>0</v>
      </c>
      <c r="CG17">
        <v>219.111677419355</v>
      </c>
      <c r="CH17">
        <v>1399.9861290322599</v>
      </c>
      <c r="CI17">
        <v>0.89999377419354898</v>
      </c>
      <c r="CJ17">
        <v>0.100006074193548</v>
      </c>
      <c r="CK17">
        <v>0</v>
      </c>
      <c r="CL17">
        <v>886.34012903225801</v>
      </c>
      <c r="CM17">
        <v>4.9997499999999997</v>
      </c>
      <c r="CN17">
        <v>12290.558064516101</v>
      </c>
      <c r="CO17">
        <v>12177.916129032301</v>
      </c>
      <c r="CP17">
        <v>48.445129032258002</v>
      </c>
      <c r="CQ17">
        <v>49.936999999999998</v>
      </c>
      <c r="CR17">
        <v>49.068096774193499</v>
      </c>
      <c r="CS17">
        <v>49.695129032258102</v>
      </c>
      <c r="CT17">
        <v>50.5</v>
      </c>
      <c r="CU17">
        <v>1255.4816129032299</v>
      </c>
      <c r="CV17">
        <v>139.50645161290299</v>
      </c>
      <c r="CW17">
        <v>0</v>
      </c>
      <c r="CX17">
        <v>878</v>
      </c>
      <c r="CY17">
        <v>0</v>
      </c>
      <c r="CZ17">
        <v>886.36653846153899</v>
      </c>
      <c r="DA17">
        <v>-0.11972650450059499</v>
      </c>
      <c r="DB17">
        <v>4.7247863357524</v>
      </c>
      <c r="DC17">
        <v>12290.7615384615</v>
      </c>
      <c r="DD17">
        <v>15</v>
      </c>
      <c r="DE17">
        <v>1605903241.0999999</v>
      </c>
      <c r="DF17" t="s">
        <v>291</v>
      </c>
      <c r="DG17">
        <v>1605903241.0999999</v>
      </c>
      <c r="DH17">
        <v>1605903231.0999999</v>
      </c>
      <c r="DI17">
        <v>5</v>
      </c>
      <c r="DJ17">
        <v>-0.04</v>
      </c>
      <c r="DK17">
        <v>-2.5000000000000001E-2</v>
      </c>
      <c r="DL17">
        <v>4.1779999999999999</v>
      </c>
      <c r="DM17">
        <v>2.1000000000000001E-2</v>
      </c>
      <c r="DN17">
        <v>1401</v>
      </c>
      <c r="DO17">
        <v>12</v>
      </c>
      <c r="DP17">
        <v>0.01</v>
      </c>
      <c r="DQ17">
        <v>0.05</v>
      </c>
      <c r="DR17">
        <v>-1.8471578193932201</v>
      </c>
      <c r="DS17">
        <v>8.2295579412950097</v>
      </c>
      <c r="DT17">
        <v>0.65207558071513905</v>
      </c>
      <c r="DU17">
        <v>0</v>
      </c>
      <c r="DV17">
        <v>2.63200164516129</v>
      </c>
      <c r="DW17">
        <v>-11.5323760645161</v>
      </c>
      <c r="DX17">
        <v>0.96584707701082695</v>
      </c>
      <c r="DY17">
        <v>0</v>
      </c>
      <c r="DZ17">
        <v>0.30317654838709701</v>
      </c>
      <c r="EA17">
        <v>6.4860967741921897E-3</v>
      </c>
      <c r="EB17">
        <v>5.8551823412887703E-4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4.1769999999999996</v>
      </c>
      <c r="EJ17">
        <v>2.1100000000000001E-2</v>
      </c>
      <c r="EK17">
        <v>4.17750000000001</v>
      </c>
      <c r="EL17">
        <v>0</v>
      </c>
      <c r="EM17">
        <v>0</v>
      </c>
      <c r="EN17">
        <v>0</v>
      </c>
      <c r="EO17">
        <v>2.1040000000001099E-2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13.7</v>
      </c>
      <c r="EX17">
        <v>13.9</v>
      </c>
      <c r="EY17">
        <v>2</v>
      </c>
      <c r="EZ17">
        <v>380.78699999999998</v>
      </c>
      <c r="FA17">
        <v>643.39300000000003</v>
      </c>
      <c r="FB17">
        <v>38.858600000000003</v>
      </c>
      <c r="FC17">
        <v>35.399900000000002</v>
      </c>
      <c r="FD17">
        <v>30.000699999999998</v>
      </c>
      <c r="FE17">
        <v>35.043100000000003</v>
      </c>
      <c r="FF17">
        <v>34.946199999999997</v>
      </c>
      <c r="FG17">
        <v>21.604399999999998</v>
      </c>
      <c r="FH17">
        <v>0</v>
      </c>
      <c r="FI17">
        <v>100</v>
      </c>
      <c r="FJ17">
        <v>-999.9</v>
      </c>
      <c r="FK17">
        <v>396.72899999999998</v>
      </c>
      <c r="FL17">
        <v>12.680199999999999</v>
      </c>
      <c r="FM17">
        <v>101.133</v>
      </c>
      <c r="FN17">
        <v>100.44799999999999</v>
      </c>
    </row>
    <row r="18" spans="1:170" x14ac:dyDescent="0.25">
      <c r="A18">
        <v>2</v>
      </c>
      <c r="B18">
        <v>1605904184.5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1605904176.5</v>
      </c>
      <c r="I18">
        <f t="shared" si="0"/>
        <v>2.0438625619076972E-4</v>
      </c>
      <c r="J18">
        <f t="shared" si="1"/>
        <v>-2.0352230882150342</v>
      </c>
      <c r="K18">
        <f t="shared" si="2"/>
        <v>49.167709677419403</v>
      </c>
      <c r="L18">
        <f t="shared" si="3"/>
        <v>1096.2717141190212</v>
      </c>
      <c r="M18">
        <f t="shared" si="4"/>
        <v>112.29172010093968</v>
      </c>
      <c r="N18">
        <f t="shared" si="5"/>
        <v>5.036275790019717</v>
      </c>
      <c r="O18">
        <f t="shared" si="6"/>
        <v>2.932382083678299E-3</v>
      </c>
      <c r="P18">
        <f t="shared" si="7"/>
        <v>2.9692809093660966</v>
      </c>
      <c r="Q18">
        <f t="shared" si="8"/>
        <v>2.9307741798515821E-3</v>
      </c>
      <c r="R18">
        <f t="shared" si="9"/>
        <v>1.8318782492637094E-3</v>
      </c>
      <c r="S18">
        <f t="shared" si="10"/>
        <v>231.29329140197771</v>
      </c>
      <c r="T18">
        <f t="shared" si="11"/>
        <v>41.589862589282745</v>
      </c>
      <c r="U18">
        <f t="shared" si="12"/>
        <v>41.495551612903199</v>
      </c>
      <c r="V18">
        <f t="shared" si="13"/>
        <v>8.0268939764201424</v>
      </c>
      <c r="W18">
        <f t="shared" si="14"/>
        <v>15.996165011097506</v>
      </c>
      <c r="X18">
        <f t="shared" si="15"/>
        <v>1.2055194098283069</v>
      </c>
      <c r="Y18">
        <f t="shared" si="16"/>
        <v>7.5363026637444985</v>
      </c>
      <c r="Z18">
        <f t="shared" si="17"/>
        <v>6.8213745665918353</v>
      </c>
      <c r="AA18">
        <f t="shared" si="18"/>
        <v>-9.0134338980129449</v>
      </c>
      <c r="AB18">
        <f t="shared" si="19"/>
        <v>-190.1872816747013</v>
      </c>
      <c r="AC18">
        <f t="shared" si="20"/>
        <v>-15.835186214774996</v>
      </c>
      <c r="AD18">
        <f t="shared" si="21"/>
        <v>16.25738961448846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51787.965803828396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881.16484615384604</v>
      </c>
      <c r="AR18">
        <v>979.14</v>
      </c>
      <c r="AS18">
        <f t="shared" si="27"/>
        <v>0.10006245669276503</v>
      </c>
      <c r="AT18">
        <v>0.5</v>
      </c>
      <c r="AU18">
        <f t="shared" si="28"/>
        <v>1180.1969523602247</v>
      </c>
      <c r="AV18">
        <f t="shared" si="29"/>
        <v>-2.0352230882150342</v>
      </c>
      <c r="AW18">
        <f t="shared" si="30"/>
        <v>59.046703217239134</v>
      </c>
      <c r="AX18">
        <f t="shared" si="31"/>
        <v>0.28564863043078614</v>
      </c>
      <c r="AY18">
        <f t="shared" si="32"/>
        <v>-1.2349426978980661E-3</v>
      </c>
      <c r="AZ18">
        <f t="shared" si="33"/>
        <v>2.3315766897481462</v>
      </c>
      <c r="BA18" t="s">
        <v>296</v>
      </c>
      <c r="BB18">
        <v>699.45</v>
      </c>
      <c r="BC18">
        <f t="shared" si="34"/>
        <v>279.68999999999994</v>
      </c>
      <c r="BD18">
        <f t="shared" si="35"/>
        <v>0.35029909487702088</v>
      </c>
      <c r="BE18">
        <f t="shared" si="36"/>
        <v>0.8908582198756746</v>
      </c>
      <c r="BF18">
        <f t="shared" si="37"/>
        <v>0.37159224184711281</v>
      </c>
      <c r="BG18">
        <f t="shared" si="38"/>
        <v>0.89646479291871162</v>
      </c>
      <c r="BH18">
        <f t="shared" si="39"/>
        <v>1400.01419354839</v>
      </c>
      <c r="BI18">
        <f t="shared" si="40"/>
        <v>1180.1969523602247</v>
      </c>
      <c r="BJ18">
        <f t="shared" si="41"/>
        <v>0.84298927667938139</v>
      </c>
      <c r="BK18">
        <f t="shared" si="42"/>
        <v>0.19597855335876294</v>
      </c>
      <c r="BL18">
        <v>6</v>
      </c>
      <c r="BM18">
        <v>0.5</v>
      </c>
      <c r="BN18" t="s">
        <v>290</v>
      </c>
      <c r="BO18">
        <v>2</v>
      </c>
      <c r="BP18">
        <v>1605904176.5</v>
      </c>
      <c r="BQ18">
        <v>49.167709677419403</v>
      </c>
      <c r="BR18">
        <v>46.1300806451613</v>
      </c>
      <c r="BS18">
        <v>11.769138709677399</v>
      </c>
      <c r="BT18">
        <v>11.4661806451613</v>
      </c>
      <c r="BU18">
        <v>44.990209677419401</v>
      </c>
      <c r="BV18">
        <v>11.7480903225806</v>
      </c>
      <c r="BW18">
        <v>400.01735483870999</v>
      </c>
      <c r="BX18">
        <v>102.33051612903201</v>
      </c>
      <c r="BY18">
        <v>0.10003886451612901</v>
      </c>
      <c r="BZ18">
        <v>40.307474193548401</v>
      </c>
      <c r="CA18">
        <v>41.495551612903199</v>
      </c>
      <c r="CB18">
        <v>999.9</v>
      </c>
      <c r="CC18">
        <v>0</v>
      </c>
      <c r="CD18">
        <v>0</v>
      </c>
      <c r="CE18">
        <v>9995.3193548387098</v>
      </c>
      <c r="CF18">
        <v>0</v>
      </c>
      <c r="CG18">
        <v>365.39306451612902</v>
      </c>
      <c r="CH18">
        <v>1400.01419354839</v>
      </c>
      <c r="CI18">
        <v>0.89999945161290396</v>
      </c>
      <c r="CJ18">
        <v>0.100000296774194</v>
      </c>
      <c r="CK18">
        <v>0</v>
      </c>
      <c r="CL18">
        <v>881.18509677419399</v>
      </c>
      <c r="CM18">
        <v>4.9997499999999997</v>
      </c>
      <c r="CN18">
        <v>12185.835483871</v>
      </c>
      <c r="CO18">
        <v>12178.1709677419</v>
      </c>
      <c r="CP18">
        <v>48.405000000000001</v>
      </c>
      <c r="CQ18">
        <v>49.862806451612897</v>
      </c>
      <c r="CR18">
        <v>49.061999999999998</v>
      </c>
      <c r="CS18">
        <v>49.592483870967698</v>
      </c>
      <c r="CT18">
        <v>50.512</v>
      </c>
      <c r="CU18">
        <v>1255.51322580645</v>
      </c>
      <c r="CV18">
        <v>139.50096774193599</v>
      </c>
      <c r="CW18">
        <v>0</v>
      </c>
      <c r="CX18">
        <v>119.59999990463299</v>
      </c>
      <c r="CY18">
        <v>0</v>
      </c>
      <c r="CZ18">
        <v>881.16484615384604</v>
      </c>
      <c r="DA18">
        <v>1.9682735049456701</v>
      </c>
      <c r="DB18">
        <v>-30.909401691415599</v>
      </c>
      <c r="DC18">
        <v>12185.6423076923</v>
      </c>
      <c r="DD18">
        <v>15</v>
      </c>
      <c r="DE18">
        <v>1605903241.0999999</v>
      </c>
      <c r="DF18" t="s">
        <v>291</v>
      </c>
      <c r="DG18">
        <v>1605903241.0999999</v>
      </c>
      <c r="DH18">
        <v>1605903231.0999999</v>
      </c>
      <c r="DI18">
        <v>5</v>
      </c>
      <c r="DJ18">
        <v>-0.04</v>
      </c>
      <c r="DK18">
        <v>-2.5000000000000001E-2</v>
      </c>
      <c r="DL18">
        <v>4.1779999999999999</v>
      </c>
      <c r="DM18">
        <v>2.1000000000000001E-2</v>
      </c>
      <c r="DN18">
        <v>1401</v>
      </c>
      <c r="DO18">
        <v>12</v>
      </c>
      <c r="DP18">
        <v>0.01</v>
      </c>
      <c r="DQ18">
        <v>0.05</v>
      </c>
      <c r="DR18">
        <v>-2.06740465416132</v>
      </c>
      <c r="DS18">
        <v>3.5871289207897101</v>
      </c>
      <c r="DT18">
        <v>0.33272640683847698</v>
      </c>
      <c r="DU18">
        <v>0</v>
      </c>
      <c r="DV18">
        <v>3.08261064516129</v>
      </c>
      <c r="DW18">
        <v>-4.9512779032258099</v>
      </c>
      <c r="DX18">
        <v>0.49134821720895899</v>
      </c>
      <c r="DY18">
        <v>0</v>
      </c>
      <c r="DZ18">
        <v>0.303049096774194</v>
      </c>
      <c r="EA18">
        <v>-9.0250645161295707E-3</v>
      </c>
      <c r="EB18">
        <v>8.0908567889689397E-4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4.1779999999999999</v>
      </c>
      <c r="EJ18">
        <v>2.1000000000000001E-2</v>
      </c>
      <c r="EK18">
        <v>4.17750000000001</v>
      </c>
      <c r="EL18">
        <v>0</v>
      </c>
      <c r="EM18">
        <v>0</v>
      </c>
      <c r="EN18">
        <v>0</v>
      </c>
      <c r="EO18">
        <v>2.1040000000001099E-2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15.7</v>
      </c>
      <c r="EX18">
        <v>15.9</v>
      </c>
      <c r="EY18">
        <v>2</v>
      </c>
      <c r="EZ18">
        <v>380.65800000000002</v>
      </c>
      <c r="FA18">
        <v>642.37699999999995</v>
      </c>
      <c r="FB18">
        <v>38.8277</v>
      </c>
      <c r="FC18">
        <v>35.4831</v>
      </c>
      <c r="FD18">
        <v>29.999600000000001</v>
      </c>
      <c r="FE18">
        <v>35.124499999999998</v>
      </c>
      <c r="FF18">
        <v>35.012700000000002</v>
      </c>
      <c r="FG18">
        <v>6.4257099999999996</v>
      </c>
      <c r="FH18">
        <v>0</v>
      </c>
      <c r="FI18">
        <v>100</v>
      </c>
      <c r="FJ18">
        <v>-999.9</v>
      </c>
      <c r="FK18">
        <v>46.021900000000002</v>
      </c>
      <c r="FL18">
        <v>11.9086</v>
      </c>
      <c r="FM18">
        <v>101.131</v>
      </c>
      <c r="FN18">
        <v>100.447</v>
      </c>
    </row>
    <row r="19" spans="1:170" x14ac:dyDescent="0.25">
      <c r="A19">
        <v>3</v>
      </c>
      <c r="B19">
        <v>1605904246.5</v>
      </c>
      <c r="C19">
        <v>182.5</v>
      </c>
      <c r="D19" t="s">
        <v>297</v>
      </c>
      <c r="E19" t="s">
        <v>298</v>
      </c>
      <c r="F19" t="s">
        <v>285</v>
      </c>
      <c r="G19" t="s">
        <v>286</v>
      </c>
      <c r="H19">
        <v>1605904238.75</v>
      </c>
      <c r="I19">
        <f t="shared" si="0"/>
        <v>1.9838790047091841E-4</v>
      </c>
      <c r="J19">
        <f t="shared" si="1"/>
        <v>-1.7739583090675659</v>
      </c>
      <c r="K19">
        <f t="shared" si="2"/>
        <v>78.778556666666702</v>
      </c>
      <c r="L19">
        <f t="shared" si="3"/>
        <v>1000.8763756633097</v>
      </c>
      <c r="M19">
        <f t="shared" si="4"/>
        <v>102.52317236081595</v>
      </c>
      <c r="N19">
        <f t="shared" si="5"/>
        <v>8.0695555813477586</v>
      </c>
      <c r="O19">
        <f t="shared" si="6"/>
        <v>2.8936377940961015E-3</v>
      </c>
      <c r="P19">
        <f t="shared" si="7"/>
        <v>2.969564255942382</v>
      </c>
      <c r="Q19">
        <f t="shared" si="8"/>
        <v>2.892072235700675E-3</v>
      </c>
      <c r="R19">
        <f t="shared" si="9"/>
        <v>1.8076857325747852E-3</v>
      </c>
      <c r="S19">
        <f t="shared" si="10"/>
        <v>231.2908071535218</v>
      </c>
      <c r="T19">
        <f t="shared" si="11"/>
        <v>41.387202240191776</v>
      </c>
      <c r="U19">
        <f t="shared" si="12"/>
        <v>41.214846666666702</v>
      </c>
      <c r="V19">
        <f t="shared" si="13"/>
        <v>7.9085549838243052</v>
      </c>
      <c r="W19">
        <f t="shared" si="14"/>
        <v>16.018558023473286</v>
      </c>
      <c r="X19">
        <f t="shared" si="15"/>
        <v>1.1941248981624799</v>
      </c>
      <c r="Y19">
        <f t="shared" si="16"/>
        <v>7.4546341587840326</v>
      </c>
      <c r="Z19">
        <f t="shared" si="17"/>
        <v>6.7144300856618253</v>
      </c>
      <c r="AA19">
        <f t="shared" si="18"/>
        <v>-8.7489064107675016</v>
      </c>
      <c r="AB19">
        <f t="shared" si="19"/>
        <v>-177.96550225520085</v>
      </c>
      <c r="AC19">
        <f t="shared" si="20"/>
        <v>-14.781859668934205</v>
      </c>
      <c r="AD19">
        <f t="shared" si="21"/>
        <v>29.794538818619259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51829.782445799443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876.10188000000005</v>
      </c>
      <c r="AR19">
        <v>968.72</v>
      </c>
      <c r="AS19">
        <f t="shared" si="27"/>
        <v>9.5608762077793341E-2</v>
      </c>
      <c r="AT19">
        <v>0.5</v>
      </c>
      <c r="AU19">
        <f t="shared" si="28"/>
        <v>1180.1816407473766</v>
      </c>
      <c r="AV19">
        <f t="shared" si="29"/>
        <v>-1.7739583090675659</v>
      </c>
      <c r="AW19">
        <f t="shared" si="30"/>
        <v>56.417852849397853</v>
      </c>
      <c r="AX19">
        <f t="shared" si="31"/>
        <v>0.27870798579568917</v>
      </c>
      <c r="AY19">
        <f t="shared" si="32"/>
        <v>-1.0135819673434468E-3</v>
      </c>
      <c r="AZ19">
        <f t="shared" si="33"/>
        <v>2.3674126682632748</v>
      </c>
      <c r="BA19" t="s">
        <v>300</v>
      </c>
      <c r="BB19">
        <v>698.73</v>
      </c>
      <c r="BC19">
        <f t="shared" si="34"/>
        <v>269.99</v>
      </c>
      <c r="BD19">
        <f t="shared" si="35"/>
        <v>0.34304277936219851</v>
      </c>
      <c r="BE19">
        <f t="shared" si="36"/>
        <v>0.89467298652154392</v>
      </c>
      <c r="BF19">
        <f t="shared" si="37"/>
        <v>0.36572814201010856</v>
      </c>
      <c r="BG19">
        <f t="shared" si="38"/>
        <v>0.90055651812489868</v>
      </c>
      <c r="BH19">
        <f t="shared" si="39"/>
        <v>1399.9956666666701</v>
      </c>
      <c r="BI19">
        <f t="shared" si="40"/>
        <v>1180.1816407473766</v>
      </c>
      <c r="BJ19">
        <f t="shared" si="41"/>
        <v>0.84298949550132452</v>
      </c>
      <c r="BK19">
        <f t="shared" si="42"/>
        <v>0.19597899100264912</v>
      </c>
      <c r="BL19">
        <v>6</v>
      </c>
      <c r="BM19">
        <v>0.5</v>
      </c>
      <c r="BN19" t="s">
        <v>290</v>
      </c>
      <c r="BO19">
        <v>2</v>
      </c>
      <c r="BP19">
        <v>1605904238.75</v>
      </c>
      <c r="BQ19">
        <v>78.778556666666702</v>
      </c>
      <c r="BR19">
        <v>76.141206666666704</v>
      </c>
      <c r="BS19">
        <v>11.6575733333333</v>
      </c>
      <c r="BT19">
        <v>11.363476666666701</v>
      </c>
      <c r="BU19">
        <v>74.601056666666693</v>
      </c>
      <c r="BV19">
        <v>11.63653</v>
      </c>
      <c r="BW19">
        <v>400.02190000000002</v>
      </c>
      <c r="BX19">
        <v>102.333366666667</v>
      </c>
      <c r="BY19">
        <v>0.100035553333333</v>
      </c>
      <c r="BZ19">
        <v>40.103223333333297</v>
      </c>
      <c r="CA19">
        <v>41.214846666666702</v>
      </c>
      <c r="CB19">
        <v>999.9</v>
      </c>
      <c r="CC19">
        <v>0</v>
      </c>
      <c r="CD19">
        <v>0</v>
      </c>
      <c r="CE19">
        <v>9996.64433333333</v>
      </c>
      <c r="CF19">
        <v>0</v>
      </c>
      <c r="CG19">
        <v>435.246033333333</v>
      </c>
      <c r="CH19">
        <v>1399.9956666666701</v>
      </c>
      <c r="CI19">
        <v>0.89999416666666698</v>
      </c>
      <c r="CJ19">
        <v>0.100005653333333</v>
      </c>
      <c r="CK19">
        <v>0</v>
      </c>
      <c r="CL19">
        <v>876.00393333333295</v>
      </c>
      <c r="CM19">
        <v>4.9997499999999997</v>
      </c>
      <c r="CN19">
        <v>12066.766666666699</v>
      </c>
      <c r="CO19">
        <v>12177.9866666667</v>
      </c>
      <c r="CP19">
        <v>48.303733333333298</v>
      </c>
      <c r="CQ19">
        <v>49.6312</v>
      </c>
      <c r="CR19">
        <v>48.914266666666698</v>
      </c>
      <c r="CS19">
        <v>49.3812</v>
      </c>
      <c r="CT19">
        <v>50.375</v>
      </c>
      <c r="CU19">
        <v>1255.4863333333301</v>
      </c>
      <c r="CV19">
        <v>139.50933333333299</v>
      </c>
      <c r="CW19">
        <v>0</v>
      </c>
      <c r="CX19">
        <v>61.399999856948902</v>
      </c>
      <c r="CY19">
        <v>0</v>
      </c>
      <c r="CZ19">
        <v>876.10188000000005</v>
      </c>
      <c r="DA19">
        <v>3.6599999945514399</v>
      </c>
      <c r="DB19">
        <v>15.246153887852801</v>
      </c>
      <c r="DC19">
        <v>12067.031999999999</v>
      </c>
      <c r="DD19">
        <v>15</v>
      </c>
      <c r="DE19">
        <v>1605903241.0999999</v>
      </c>
      <c r="DF19" t="s">
        <v>291</v>
      </c>
      <c r="DG19">
        <v>1605903241.0999999</v>
      </c>
      <c r="DH19">
        <v>1605903231.0999999</v>
      </c>
      <c r="DI19">
        <v>5</v>
      </c>
      <c r="DJ19">
        <v>-0.04</v>
      </c>
      <c r="DK19">
        <v>-2.5000000000000001E-2</v>
      </c>
      <c r="DL19">
        <v>4.1779999999999999</v>
      </c>
      <c r="DM19">
        <v>2.1000000000000001E-2</v>
      </c>
      <c r="DN19">
        <v>1401</v>
      </c>
      <c r="DO19">
        <v>12</v>
      </c>
      <c r="DP19">
        <v>0.01</v>
      </c>
      <c r="DQ19">
        <v>0.05</v>
      </c>
      <c r="DR19">
        <v>-1.7742240676920999</v>
      </c>
      <c r="DS19">
        <v>-1.66499408385403E-3</v>
      </c>
      <c r="DT19">
        <v>9.4130288720793806E-2</v>
      </c>
      <c r="DU19">
        <v>1</v>
      </c>
      <c r="DV19">
        <v>2.6457796774193598</v>
      </c>
      <c r="DW19">
        <v>0.18328499999999701</v>
      </c>
      <c r="DX19">
        <v>0.14562030947692001</v>
      </c>
      <c r="DY19">
        <v>1</v>
      </c>
      <c r="DZ19">
        <v>0.29421603225806497</v>
      </c>
      <c r="EA19">
        <v>-1.12163709677429E-2</v>
      </c>
      <c r="EB19">
        <v>9.3609123775998597E-4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4.1779999999999999</v>
      </c>
      <c r="EJ19">
        <v>2.1100000000000001E-2</v>
      </c>
      <c r="EK19">
        <v>4.17750000000001</v>
      </c>
      <c r="EL19">
        <v>0</v>
      </c>
      <c r="EM19">
        <v>0</v>
      </c>
      <c r="EN19">
        <v>0</v>
      </c>
      <c r="EO19">
        <v>2.1040000000001099E-2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16.8</v>
      </c>
      <c r="EX19">
        <v>16.899999999999999</v>
      </c>
      <c r="EY19">
        <v>2</v>
      </c>
      <c r="EZ19">
        <v>380.572</v>
      </c>
      <c r="FA19">
        <v>643.50900000000001</v>
      </c>
      <c r="FB19">
        <v>38.738999999999997</v>
      </c>
      <c r="FC19">
        <v>35.397100000000002</v>
      </c>
      <c r="FD19">
        <v>29.999300000000002</v>
      </c>
      <c r="FE19">
        <v>35.065600000000003</v>
      </c>
      <c r="FF19">
        <v>34.957099999999997</v>
      </c>
      <c r="FG19">
        <v>7.70214</v>
      </c>
      <c r="FH19">
        <v>0</v>
      </c>
      <c r="FI19">
        <v>100</v>
      </c>
      <c r="FJ19">
        <v>-999.9</v>
      </c>
      <c r="FK19">
        <v>76.084100000000007</v>
      </c>
      <c r="FL19">
        <v>11.752000000000001</v>
      </c>
      <c r="FM19">
        <v>101.154</v>
      </c>
      <c r="FN19">
        <v>100.47199999999999</v>
      </c>
    </row>
    <row r="20" spans="1:170" x14ac:dyDescent="0.25">
      <c r="A20">
        <v>4</v>
      </c>
      <c r="B20">
        <v>1605904329.5</v>
      </c>
      <c r="C20">
        <v>265.5</v>
      </c>
      <c r="D20" t="s">
        <v>302</v>
      </c>
      <c r="E20" t="s">
        <v>303</v>
      </c>
      <c r="F20" t="s">
        <v>285</v>
      </c>
      <c r="G20" t="s">
        <v>286</v>
      </c>
      <c r="H20">
        <v>1605904321.75</v>
      </c>
      <c r="I20">
        <f t="shared" si="0"/>
        <v>1.8731564569150378E-4</v>
      </c>
      <c r="J20">
        <f t="shared" si="1"/>
        <v>-2.1455894409306571</v>
      </c>
      <c r="K20">
        <f t="shared" si="2"/>
        <v>99.769873333333294</v>
      </c>
      <c r="L20">
        <f t="shared" si="3"/>
        <v>1270.1910601007505</v>
      </c>
      <c r="M20">
        <f t="shared" si="4"/>
        <v>130.11960779624445</v>
      </c>
      <c r="N20">
        <f t="shared" si="5"/>
        <v>10.220522877073778</v>
      </c>
      <c r="O20">
        <f t="shared" si="6"/>
        <v>2.7589015954473384E-3</v>
      </c>
      <c r="P20">
        <f t="shared" si="7"/>
        <v>2.9706832763470525</v>
      </c>
      <c r="Q20">
        <f t="shared" si="8"/>
        <v>2.7574789337526696E-3</v>
      </c>
      <c r="R20">
        <f t="shared" si="9"/>
        <v>1.7235520899044998E-3</v>
      </c>
      <c r="S20">
        <f t="shared" si="10"/>
        <v>231.28795599090986</v>
      </c>
      <c r="T20">
        <f t="shared" si="11"/>
        <v>41.268539131352405</v>
      </c>
      <c r="U20">
        <f t="shared" si="12"/>
        <v>41.041233333333302</v>
      </c>
      <c r="V20">
        <f t="shared" si="13"/>
        <v>7.8361223393501458</v>
      </c>
      <c r="W20">
        <f t="shared" si="14"/>
        <v>15.981233946021387</v>
      </c>
      <c r="X20">
        <f t="shared" si="15"/>
        <v>1.1836603662908161</v>
      </c>
      <c r="Y20">
        <f t="shared" si="16"/>
        <v>7.4065642883946055</v>
      </c>
      <c r="Z20">
        <f t="shared" si="17"/>
        <v>6.6524619730593297</v>
      </c>
      <c r="AA20">
        <f t="shared" si="18"/>
        <v>-8.2606199749953166</v>
      </c>
      <c r="AB20">
        <f t="shared" si="19"/>
        <v>-169.62707169204432</v>
      </c>
      <c r="AC20">
        <f t="shared" si="20"/>
        <v>-14.064113643740299</v>
      </c>
      <c r="AD20">
        <f t="shared" si="21"/>
        <v>39.336150680129947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51881.510113682481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875.03971999999999</v>
      </c>
      <c r="AR20">
        <v>966.18</v>
      </c>
      <c r="AS20">
        <f t="shared" si="27"/>
        <v>9.4330538822993582E-2</v>
      </c>
      <c r="AT20">
        <v>0.5</v>
      </c>
      <c r="AU20">
        <f t="shared" si="28"/>
        <v>1180.1677907473563</v>
      </c>
      <c r="AV20">
        <f t="shared" si="29"/>
        <v>-2.1455894409306571</v>
      </c>
      <c r="AW20">
        <f t="shared" si="30"/>
        <v>55.662931801370028</v>
      </c>
      <c r="AX20">
        <f t="shared" si="31"/>
        <v>0.27792957833943982</v>
      </c>
      <c r="AY20">
        <f t="shared" si="32"/>
        <v>-1.3284907225959608E-3</v>
      </c>
      <c r="AZ20">
        <f t="shared" si="33"/>
        <v>2.3762652921815812</v>
      </c>
      <c r="BA20" t="s">
        <v>305</v>
      </c>
      <c r="BB20">
        <v>697.65</v>
      </c>
      <c r="BC20">
        <f t="shared" si="34"/>
        <v>268.52999999999997</v>
      </c>
      <c r="BD20">
        <f t="shared" si="35"/>
        <v>0.33940446132648111</v>
      </c>
      <c r="BE20">
        <f t="shared" si="36"/>
        <v>0.89528667189199951</v>
      </c>
      <c r="BF20">
        <f t="shared" si="37"/>
        <v>0.3635387372128841</v>
      </c>
      <c r="BG20">
        <f t="shared" si="38"/>
        <v>0.90155392522890221</v>
      </c>
      <c r="BH20">
        <f t="shared" si="39"/>
        <v>1399.97933333333</v>
      </c>
      <c r="BI20">
        <f t="shared" si="40"/>
        <v>1180.1677907473563</v>
      </c>
      <c r="BJ20">
        <f t="shared" si="41"/>
        <v>0.84298943752076283</v>
      </c>
      <c r="BK20">
        <f t="shared" si="42"/>
        <v>0.19597887504152592</v>
      </c>
      <c r="BL20">
        <v>6</v>
      </c>
      <c r="BM20">
        <v>0.5</v>
      </c>
      <c r="BN20" t="s">
        <v>290</v>
      </c>
      <c r="BO20">
        <v>2</v>
      </c>
      <c r="BP20">
        <v>1605904321.75</v>
      </c>
      <c r="BQ20">
        <v>99.769873333333294</v>
      </c>
      <c r="BR20">
        <v>96.579563333333297</v>
      </c>
      <c r="BS20">
        <v>11.55456</v>
      </c>
      <c r="BT20">
        <v>11.2768366666667</v>
      </c>
      <c r="BU20">
        <v>95.592373333333299</v>
      </c>
      <c r="BV20">
        <v>11.53351</v>
      </c>
      <c r="BW20">
        <v>400.0052</v>
      </c>
      <c r="BX20">
        <v>102.34099999999999</v>
      </c>
      <c r="BY20">
        <v>9.9972766666666601E-2</v>
      </c>
      <c r="BZ20">
        <v>39.982093333333303</v>
      </c>
      <c r="CA20">
        <v>41.041233333333302</v>
      </c>
      <c r="CB20">
        <v>999.9</v>
      </c>
      <c r="CC20">
        <v>0</v>
      </c>
      <c r="CD20">
        <v>0</v>
      </c>
      <c r="CE20">
        <v>10002.232333333301</v>
      </c>
      <c r="CF20">
        <v>0</v>
      </c>
      <c r="CG20">
        <v>455.28440000000001</v>
      </c>
      <c r="CH20">
        <v>1399.97933333333</v>
      </c>
      <c r="CI20">
        <v>0.89999446666666705</v>
      </c>
      <c r="CJ20">
        <v>0.10000537</v>
      </c>
      <c r="CK20">
        <v>0</v>
      </c>
      <c r="CL20">
        <v>874.99753333333297</v>
      </c>
      <c r="CM20">
        <v>4.9997499999999997</v>
      </c>
      <c r="CN20">
        <v>12033.8733333333</v>
      </c>
      <c r="CO20">
        <v>12177.86</v>
      </c>
      <c r="CP20">
        <v>48.099800000000002</v>
      </c>
      <c r="CQ20">
        <v>49.370800000000003</v>
      </c>
      <c r="CR20">
        <v>48.699599999999997</v>
      </c>
      <c r="CS20">
        <v>49.125</v>
      </c>
      <c r="CT20">
        <v>50.158066666666699</v>
      </c>
      <c r="CU20">
        <v>1255.4743333333299</v>
      </c>
      <c r="CV20">
        <v>139.505</v>
      </c>
      <c r="CW20">
        <v>0</v>
      </c>
      <c r="CX20">
        <v>82.200000047683702</v>
      </c>
      <c r="CY20">
        <v>0</v>
      </c>
      <c r="CZ20">
        <v>875.03971999999999</v>
      </c>
      <c r="DA20">
        <v>3.0083846246539001</v>
      </c>
      <c r="DB20">
        <v>40.3615382660169</v>
      </c>
      <c r="DC20">
        <v>12034.263999999999</v>
      </c>
      <c r="DD20">
        <v>15</v>
      </c>
      <c r="DE20">
        <v>1605903241.0999999</v>
      </c>
      <c r="DF20" t="s">
        <v>291</v>
      </c>
      <c r="DG20">
        <v>1605903241.0999999</v>
      </c>
      <c r="DH20">
        <v>1605903231.0999999</v>
      </c>
      <c r="DI20">
        <v>5</v>
      </c>
      <c r="DJ20">
        <v>-0.04</v>
      </c>
      <c r="DK20">
        <v>-2.5000000000000001E-2</v>
      </c>
      <c r="DL20">
        <v>4.1779999999999999</v>
      </c>
      <c r="DM20">
        <v>2.1000000000000001E-2</v>
      </c>
      <c r="DN20">
        <v>1401</v>
      </c>
      <c r="DO20">
        <v>12</v>
      </c>
      <c r="DP20">
        <v>0.01</v>
      </c>
      <c r="DQ20">
        <v>0.05</v>
      </c>
      <c r="DR20">
        <v>-2.1437855556038601</v>
      </c>
      <c r="DS20">
        <v>-8.3864654221893695E-2</v>
      </c>
      <c r="DT20">
        <v>1.8957359363589801E-2</v>
      </c>
      <c r="DU20">
        <v>1</v>
      </c>
      <c r="DV20">
        <v>3.1868629032258098</v>
      </c>
      <c r="DW20">
        <v>0.10080483870967499</v>
      </c>
      <c r="DX20">
        <v>2.8234071180795899E-2</v>
      </c>
      <c r="DY20">
        <v>1</v>
      </c>
      <c r="DZ20">
        <v>0.27792264516129001</v>
      </c>
      <c r="EA20">
        <v>-2.5243935483872E-2</v>
      </c>
      <c r="EB20">
        <v>2.03402457479345E-3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4.1769999999999996</v>
      </c>
      <c r="EJ20">
        <v>2.1100000000000001E-2</v>
      </c>
      <c r="EK20">
        <v>4.17750000000001</v>
      </c>
      <c r="EL20">
        <v>0</v>
      </c>
      <c r="EM20">
        <v>0</v>
      </c>
      <c r="EN20">
        <v>0</v>
      </c>
      <c r="EO20">
        <v>2.1040000000001099E-2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18.100000000000001</v>
      </c>
      <c r="EX20">
        <v>18.3</v>
      </c>
      <c r="EY20">
        <v>2</v>
      </c>
      <c r="EZ20">
        <v>380.53800000000001</v>
      </c>
      <c r="FA20">
        <v>644.12099999999998</v>
      </c>
      <c r="FB20">
        <v>38.629300000000001</v>
      </c>
      <c r="FC20">
        <v>35.283999999999999</v>
      </c>
      <c r="FD20">
        <v>29.9998</v>
      </c>
      <c r="FE20">
        <v>34.988300000000002</v>
      </c>
      <c r="FF20">
        <v>34.896900000000002</v>
      </c>
      <c r="FG20">
        <v>8.5580099999999995</v>
      </c>
      <c r="FH20">
        <v>0</v>
      </c>
      <c r="FI20">
        <v>100</v>
      </c>
      <c r="FJ20">
        <v>-999.9</v>
      </c>
      <c r="FK20">
        <v>96.690899999999999</v>
      </c>
      <c r="FL20">
        <v>11.639799999999999</v>
      </c>
      <c r="FM20">
        <v>101.17700000000001</v>
      </c>
      <c r="FN20">
        <v>100.492</v>
      </c>
    </row>
    <row r="21" spans="1:170" x14ac:dyDescent="0.25">
      <c r="A21">
        <v>5</v>
      </c>
      <c r="B21">
        <v>1605904412.5</v>
      </c>
      <c r="C21">
        <v>348.5</v>
      </c>
      <c r="D21" t="s">
        <v>306</v>
      </c>
      <c r="E21" t="s">
        <v>307</v>
      </c>
      <c r="F21" t="s">
        <v>285</v>
      </c>
      <c r="G21" t="s">
        <v>286</v>
      </c>
      <c r="H21">
        <v>1605904404.75</v>
      </c>
      <c r="I21">
        <f t="shared" si="0"/>
        <v>1.789909823410059E-4</v>
      </c>
      <c r="J21">
        <f t="shared" si="1"/>
        <v>-1.9125005345044539</v>
      </c>
      <c r="K21">
        <f t="shared" si="2"/>
        <v>149.540066666667</v>
      </c>
      <c r="L21">
        <f t="shared" si="3"/>
        <v>1229.014861688974</v>
      </c>
      <c r="M21">
        <f t="shared" si="4"/>
        <v>125.89855405143122</v>
      </c>
      <c r="N21">
        <f t="shared" si="5"/>
        <v>15.318674129143696</v>
      </c>
      <c r="O21">
        <f t="shared" si="6"/>
        <v>2.6529731937881612E-3</v>
      </c>
      <c r="P21">
        <f t="shared" si="7"/>
        <v>2.9708985311746323</v>
      </c>
      <c r="Q21">
        <f t="shared" si="8"/>
        <v>2.6516577485403174E-3</v>
      </c>
      <c r="R21">
        <f t="shared" si="9"/>
        <v>1.6574042231794553E-3</v>
      </c>
      <c r="S21">
        <f t="shared" si="10"/>
        <v>231.29293971739114</v>
      </c>
      <c r="T21">
        <f t="shared" si="11"/>
        <v>41.162391108661929</v>
      </c>
      <c r="U21">
        <f t="shared" si="12"/>
        <v>40.932236666666697</v>
      </c>
      <c r="V21">
        <f t="shared" si="13"/>
        <v>7.7909424512197116</v>
      </c>
      <c r="W21">
        <f t="shared" si="14"/>
        <v>16.009638745415579</v>
      </c>
      <c r="X21">
        <f t="shared" si="15"/>
        <v>1.178919335910708</v>
      </c>
      <c r="Y21">
        <f t="shared" si="16"/>
        <v>7.3638097314862661</v>
      </c>
      <c r="Z21">
        <f t="shared" si="17"/>
        <v>6.6120231153090039</v>
      </c>
      <c r="AA21">
        <f t="shared" si="18"/>
        <v>-7.8935023212383602</v>
      </c>
      <c r="AB21">
        <f t="shared" si="19"/>
        <v>-169.52938142323049</v>
      </c>
      <c r="AC21">
        <f t="shared" si="20"/>
        <v>-14.040387505472857</v>
      </c>
      <c r="AD21">
        <f t="shared" si="21"/>
        <v>39.829668467449409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51905.485660564795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873.58896153846104</v>
      </c>
      <c r="AR21">
        <v>963.07</v>
      </c>
      <c r="AS21">
        <f t="shared" si="27"/>
        <v>9.2912289305594586E-2</v>
      </c>
      <c r="AT21">
        <v>0.5</v>
      </c>
      <c r="AU21">
        <f t="shared" si="28"/>
        <v>1180.189570747438</v>
      </c>
      <c r="AV21">
        <f t="shared" si="29"/>
        <v>-1.9125005345044539</v>
      </c>
      <c r="AW21">
        <f t="shared" si="30"/>
        <v>54.827057416365726</v>
      </c>
      <c r="AX21">
        <f t="shared" si="31"/>
        <v>0.27865056537946359</v>
      </c>
      <c r="AY21">
        <f t="shared" si="32"/>
        <v>-1.1309649634023665E-3</v>
      </c>
      <c r="AZ21">
        <f t="shared" si="33"/>
        <v>2.3871681186206608</v>
      </c>
      <c r="BA21" t="s">
        <v>309</v>
      </c>
      <c r="BB21">
        <v>694.71</v>
      </c>
      <c r="BC21">
        <f t="shared" si="34"/>
        <v>268.36</v>
      </c>
      <c r="BD21">
        <f t="shared" si="35"/>
        <v>0.33343657199858029</v>
      </c>
      <c r="BE21">
        <f t="shared" si="36"/>
        <v>0.89547279901221866</v>
      </c>
      <c r="BF21">
        <f t="shared" si="37"/>
        <v>0.3614036368607319</v>
      </c>
      <c r="BG21">
        <f t="shared" si="38"/>
        <v>0.90277515991136292</v>
      </c>
      <c r="BH21">
        <f t="shared" si="39"/>
        <v>1400.0046666666699</v>
      </c>
      <c r="BI21">
        <f t="shared" si="40"/>
        <v>1180.189570747438</v>
      </c>
      <c r="BJ21">
        <f t="shared" si="41"/>
        <v>0.8429897405680804</v>
      </c>
      <c r="BK21">
        <f t="shared" si="42"/>
        <v>0.1959794811361607</v>
      </c>
      <c r="BL21">
        <v>6</v>
      </c>
      <c r="BM21">
        <v>0.5</v>
      </c>
      <c r="BN21" t="s">
        <v>290</v>
      </c>
      <c r="BO21">
        <v>2</v>
      </c>
      <c r="BP21">
        <v>1605904404.75</v>
      </c>
      <c r="BQ21">
        <v>149.540066666667</v>
      </c>
      <c r="BR21">
        <v>146.7115</v>
      </c>
      <c r="BS21">
        <v>11.5085466666667</v>
      </c>
      <c r="BT21">
        <v>11.2431533333333</v>
      </c>
      <c r="BU21">
        <v>145.362533333333</v>
      </c>
      <c r="BV21">
        <v>11.487500000000001</v>
      </c>
      <c r="BW21">
        <v>400.00490000000002</v>
      </c>
      <c r="BX21">
        <v>102.33863333333299</v>
      </c>
      <c r="BY21">
        <v>9.9960353333333293E-2</v>
      </c>
      <c r="BZ21">
        <v>39.8737833333333</v>
      </c>
      <c r="CA21">
        <v>40.932236666666697</v>
      </c>
      <c r="CB21">
        <v>999.9</v>
      </c>
      <c r="CC21">
        <v>0</v>
      </c>
      <c r="CD21">
        <v>0</v>
      </c>
      <c r="CE21">
        <v>10003.6823333333</v>
      </c>
      <c r="CF21">
        <v>0</v>
      </c>
      <c r="CG21">
        <v>371.40696666666702</v>
      </c>
      <c r="CH21">
        <v>1400.0046666666699</v>
      </c>
      <c r="CI21">
        <v>0.89998593333333399</v>
      </c>
      <c r="CJ21">
        <v>0.10001399666666699</v>
      </c>
      <c r="CK21">
        <v>0</v>
      </c>
      <c r="CL21">
        <v>873.57426666666697</v>
      </c>
      <c r="CM21">
        <v>4.9997499999999997</v>
      </c>
      <c r="CN21">
        <v>12007.6566666667</v>
      </c>
      <c r="CO21">
        <v>12178.04</v>
      </c>
      <c r="CP21">
        <v>48</v>
      </c>
      <c r="CQ21">
        <v>49.25</v>
      </c>
      <c r="CR21">
        <v>48.570399999999999</v>
      </c>
      <c r="CS21">
        <v>49.033066666666699</v>
      </c>
      <c r="CT21">
        <v>50.039266666666698</v>
      </c>
      <c r="CU21">
        <v>1255.4829999999999</v>
      </c>
      <c r="CV21">
        <v>139.52166666666699</v>
      </c>
      <c r="CW21">
        <v>0</v>
      </c>
      <c r="CX21">
        <v>82.399999856948895</v>
      </c>
      <c r="CY21">
        <v>0</v>
      </c>
      <c r="CZ21">
        <v>873.58896153846104</v>
      </c>
      <c r="DA21">
        <v>3.3408205159310702</v>
      </c>
      <c r="DB21">
        <v>45.056410250683697</v>
      </c>
      <c r="DC21">
        <v>12007.973076923099</v>
      </c>
      <c r="DD21">
        <v>15</v>
      </c>
      <c r="DE21">
        <v>1605903241.0999999</v>
      </c>
      <c r="DF21" t="s">
        <v>291</v>
      </c>
      <c r="DG21">
        <v>1605903241.0999999</v>
      </c>
      <c r="DH21">
        <v>1605903231.0999999</v>
      </c>
      <c r="DI21">
        <v>5</v>
      </c>
      <c r="DJ21">
        <v>-0.04</v>
      </c>
      <c r="DK21">
        <v>-2.5000000000000001E-2</v>
      </c>
      <c r="DL21">
        <v>4.1779999999999999</v>
      </c>
      <c r="DM21">
        <v>2.1000000000000001E-2</v>
      </c>
      <c r="DN21">
        <v>1401</v>
      </c>
      <c r="DO21">
        <v>12</v>
      </c>
      <c r="DP21">
        <v>0.01</v>
      </c>
      <c r="DQ21">
        <v>0.05</v>
      </c>
      <c r="DR21">
        <v>-1.9078598689946</v>
      </c>
      <c r="DS21">
        <v>-6.8171484618713196E-2</v>
      </c>
      <c r="DT21">
        <v>2.8051683740846801E-2</v>
      </c>
      <c r="DU21">
        <v>1</v>
      </c>
      <c r="DV21">
        <v>2.8219551612903202</v>
      </c>
      <c r="DW21">
        <v>0.104159032258059</v>
      </c>
      <c r="DX21">
        <v>4.1671189929437802E-2</v>
      </c>
      <c r="DY21">
        <v>1</v>
      </c>
      <c r="DZ21">
        <v>0.26539993548387097</v>
      </c>
      <c r="EA21">
        <v>-3.70935483871559E-4</v>
      </c>
      <c r="EB21">
        <v>3.28065388396082E-4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4.1779999999999999</v>
      </c>
      <c r="EJ21">
        <v>2.1100000000000001E-2</v>
      </c>
      <c r="EK21">
        <v>4.17750000000001</v>
      </c>
      <c r="EL21">
        <v>0</v>
      </c>
      <c r="EM21">
        <v>0</v>
      </c>
      <c r="EN21">
        <v>0</v>
      </c>
      <c r="EO21">
        <v>2.1040000000001099E-2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19.5</v>
      </c>
      <c r="EX21">
        <v>19.7</v>
      </c>
      <c r="EY21">
        <v>2</v>
      </c>
      <c r="EZ21">
        <v>380.74700000000001</v>
      </c>
      <c r="FA21">
        <v>643.96</v>
      </c>
      <c r="FB21">
        <v>38.537399999999998</v>
      </c>
      <c r="FC21">
        <v>35.264800000000001</v>
      </c>
      <c r="FD21">
        <v>30.000499999999999</v>
      </c>
      <c r="FE21">
        <v>34.980800000000002</v>
      </c>
      <c r="FF21">
        <v>34.898800000000001</v>
      </c>
      <c r="FG21">
        <v>10.827999999999999</v>
      </c>
      <c r="FH21">
        <v>0</v>
      </c>
      <c r="FI21">
        <v>100</v>
      </c>
      <c r="FJ21">
        <v>-999.9</v>
      </c>
      <c r="FK21">
        <v>146.78899999999999</v>
      </c>
      <c r="FL21">
        <v>11.5442</v>
      </c>
      <c r="FM21">
        <v>101.172</v>
      </c>
      <c r="FN21">
        <v>100.49</v>
      </c>
    </row>
    <row r="22" spans="1:170" x14ac:dyDescent="0.25">
      <c r="A22">
        <v>6</v>
      </c>
      <c r="B22">
        <v>1605904496.5</v>
      </c>
      <c r="C22">
        <v>432.5</v>
      </c>
      <c r="D22" t="s">
        <v>310</v>
      </c>
      <c r="E22" t="s">
        <v>311</v>
      </c>
      <c r="F22" t="s">
        <v>285</v>
      </c>
      <c r="G22" t="s">
        <v>286</v>
      </c>
      <c r="H22">
        <v>1605904488.75</v>
      </c>
      <c r="I22">
        <f t="shared" si="0"/>
        <v>1.7539090329863919E-4</v>
      </c>
      <c r="J22">
        <f t="shared" si="1"/>
        <v>-1.7893994224481007</v>
      </c>
      <c r="K22">
        <f t="shared" si="2"/>
        <v>199.57513333333301</v>
      </c>
      <c r="L22">
        <f t="shared" si="3"/>
        <v>1220.9680700703016</v>
      </c>
      <c r="M22">
        <f t="shared" si="4"/>
        <v>125.05173932038203</v>
      </c>
      <c r="N22">
        <f t="shared" si="5"/>
        <v>20.440516144696108</v>
      </c>
      <c r="O22">
        <f t="shared" si="6"/>
        <v>2.609017534275805E-3</v>
      </c>
      <c r="P22">
        <f t="shared" si="7"/>
        <v>2.9694133831333653</v>
      </c>
      <c r="Q22">
        <f t="shared" si="8"/>
        <v>2.607744670448713E-3</v>
      </c>
      <c r="R22">
        <f t="shared" si="9"/>
        <v>1.6299547262945066E-3</v>
      </c>
      <c r="S22">
        <f t="shared" si="10"/>
        <v>231.29191548543278</v>
      </c>
      <c r="T22">
        <f t="shared" si="11"/>
        <v>41.089054039759901</v>
      </c>
      <c r="U22">
        <f t="shared" si="12"/>
        <v>40.869343333333298</v>
      </c>
      <c r="V22">
        <f t="shared" si="13"/>
        <v>7.7649755350545933</v>
      </c>
      <c r="W22">
        <f t="shared" si="14"/>
        <v>16.049720984436668</v>
      </c>
      <c r="X22">
        <f t="shared" si="15"/>
        <v>1.1771448878019597</v>
      </c>
      <c r="Y22">
        <f t="shared" si="16"/>
        <v>7.3343635627275461</v>
      </c>
      <c r="Z22">
        <f t="shared" si="17"/>
        <v>6.587830647252634</v>
      </c>
      <c r="AA22">
        <f t="shared" si="18"/>
        <v>-7.7347388354699884</v>
      </c>
      <c r="AB22">
        <f t="shared" si="19"/>
        <v>-171.36887983339159</v>
      </c>
      <c r="AC22">
        <f t="shared" si="20"/>
        <v>-14.19047012442852</v>
      </c>
      <c r="AD22">
        <f t="shared" si="21"/>
        <v>37.997826692142695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51875.688964994857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872.60695999999996</v>
      </c>
      <c r="AR22">
        <v>962.73</v>
      </c>
      <c r="AS22">
        <f t="shared" si="27"/>
        <v>9.3611957662065204E-2</v>
      </c>
      <c r="AT22">
        <v>0.5</v>
      </c>
      <c r="AU22">
        <f t="shared" si="28"/>
        <v>1180.1849987542946</v>
      </c>
      <c r="AV22">
        <f t="shared" si="29"/>
        <v>-1.7893994224481007</v>
      </c>
      <c r="AW22">
        <f t="shared" si="30"/>
        <v>55.239714068395749</v>
      </c>
      <c r="AX22">
        <f t="shared" si="31"/>
        <v>0.27469799424553099</v>
      </c>
      <c r="AY22">
        <f t="shared" si="32"/>
        <v>-1.0266627214468892E-3</v>
      </c>
      <c r="AZ22">
        <f t="shared" si="33"/>
        <v>2.388364338911221</v>
      </c>
      <c r="BA22" t="s">
        <v>313</v>
      </c>
      <c r="BB22">
        <v>698.27</v>
      </c>
      <c r="BC22">
        <f t="shared" si="34"/>
        <v>264.46000000000004</v>
      </c>
      <c r="BD22">
        <f t="shared" si="35"/>
        <v>0.34078136580201185</v>
      </c>
      <c r="BE22">
        <f t="shared" si="36"/>
        <v>0.8968488304515545</v>
      </c>
      <c r="BF22">
        <f t="shared" si="37"/>
        <v>0.36449714244825454</v>
      </c>
      <c r="BG22">
        <f t="shared" si="38"/>
        <v>0.90290867109851303</v>
      </c>
      <c r="BH22">
        <f t="shared" si="39"/>
        <v>1399.99933333333</v>
      </c>
      <c r="BI22">
        <f t="shared" si="40"/>
        <v>1180.1849987542946</v>
      </c>
      <c r="BJ22">
        <f t="shared" si="41"/>
        <v>0.84298968624815829</v>
      </c>
      <c r="BK22">
        <f t="shared" si="42"/>
        <v>0.19597937249631656</v>
      </c>
      <c r="BL22">
        <v>6</v>
      </c>
      <c r="BM22">
        <v>0.5</v>
      </c>
      <c r="BN22" t="s">
        <v>290</v>
      </c>
      <c r="BO22">
        <v>2</v>
      </c>
      <c r="BP22">
        <v>1605904488.75</v>
      </c>
      <c r="BQ22">
        <v>199.57513333333301</v>
      </c>
      <c r="BR22">
        <v>196.9436</v>
      </c>
      <c r="BS22">
        <v>11.4932933333333</v>
      </c>
      <c r="BT22">
        <v>11.2332366666667</v>
      </c>
      <c r="BU22">
        <v>195.39756666666699</v>
      </c>
      <c r="BV22">
        <v>11.472250000000001</v>
      </c>
      <c r="BW22">
        <v>400.009166666667</v>
      </c>
      <c r="BX22">
        <v>102.320133333333</v>
      </c>
      <c r="BY22">
        <v>0.10002194</v>
      </c>
      <c r="BZ22">
        <v>39.798870000000001</v>
      </c>
      <c r="CA22">
        <v>40.869343333333298</v>
      </c>
      <c r="CB22">
        <v>999.9</v>
      </c>
      <c r="CC22">
        <v>0</v>
      </c>
      <c r="CD22">
        <v>0</v>
      </c>
      <c r="CE22">
        <v>9997.0833333333303</v>
      </c>
      <c r="CF22">
        <v>0</v>
      </c>
      <c r="CG22">
        <v>271.24400000000003</v>
      </c>
      <c r="CH22">
        <v>1399.99933333333</v>
      </c>
      <c r="CI22">
        <v>0.89998736666666701</v>
      </c>
      <c r="CJ22">
        <v>0.100012543333333</v>
      </c>
      <c r="CK22">
        <v>0</v>
      </c>
      <c r="CL22">
        <v>872.56573333333301</v>
      </c>
      <c r="CM22">
        <v>4.9997499999999997</v>
      </c>
      <c r="CN22">
        <v>11990.506666666701</v>
      </c>
      <c r="CO22">
        <v>12178.003333333299</v>
      </c>
      <c r="CP22">
        <v>47.941200000000002</v>
      </c>
      <c r="CQ22">
        <v>49.186999999999998</v>
      </c>
      <c r="CR22">
        <v>48.5041333333333</v>
      </c>
      <c r="CS22">
        <v>48.995800000000003</v>
      </c>
      <c r="CT22">
        <v>49.968499999999999</v>
      </c>
      <c r="CU22">
        <v>1255.48133333333</v>
      </c>
      <c r="CV22">
        <v>139.518666666667</v>
      </c>
      <c r="CW22">
        <v>0</v>
      </c>
      <c r="CX22">
        <v>83.399999856948895</v>
      </c>
      <c r="CY22">
        <v>0</v>
      </c>
      <c r="CZ22">
        <v>872.60695999999996</v>
      </c>
      <c r="DA22">
        <v>3.62338462453673</v>
      </c>
      <c r="DB22">
        <v>46.738461613486599</v>
      </c>
      <c r="DC22">
        <v>11991.072</v>
      </c>
      <c r="DD22">
        <v>15</v>
      </c>
      <c r="DE22">
        <v>1605903241.0999999</v>
      </c>
      <c r="DF22" t="s">
        <v>291</v>
      </c>
      <c r="DG22">
        <v>1605903241.0999999</v>
      </c>
      <c r="DH22">
        <v>1605903231.0999999</v>
      </c>
      <c r="DI22">
        <v>5</v>
      </c>
      <c r="DJ22">
        <v>-0.04</v>
      </c>
      <c r="DK22">
        <v>-2.5000000000000001E-2</v>
      </c>
      <c r="DL22">
        <v>4.1779999999999999</v>
      </c>
      <c r="DM22">
        <v>2.1000000000000001E-2</v>
      </c>
      <c r="DN22">
        <v>1401</v>
      </c>
      <c r="DO22">
        <v>12</v>
      </c>
      <c r="DP22">
        <v>0.01</v>
      </c>
      <c r="DQ22">
        <v>0.05</v>
      </c>
      <c r="DR22">
        <v>-1.78661389180182</v>
      </c>
      <c r="DS22">
        <v>-0.11640041444415</v>
      </c>
      <c r="DT22">
        <v>1.47202499449738E-2</v>
      </c>
      <c r="DU22">
        <v>1</v>
      </c>
      <c r="DV22">
        <v>2.6278606451612898</v>
      </c>
      <c r="DW22">
        <v>0.167989354838703</v>
      </c>
      <c r="DX22">
        <v>2.17679769142336E-2</v>
      </c>
      <c r="DY22">
        <v>1</v>
      </c>
      <c r="DZ22">
        <v>0.25999529032258101</v>
      </c>
      <c r="EA22">
        <v>-4.23870967743166E-5</v>
      </c>
      <c r="EB22">
        <v>5.8175475342463103E-4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4.1779999999999999</v>
      </c>
      <c r="EJ22">
        <v>2.1000000000000001E-2</v>
      </c>
      <c r="EK22">
        <v>4.17750000000001</v>
      </c>
      <c r="EL22">
        <v>0</v>
      </c>
      <c r="EM22">
        <v>0</v>
      </c>
      <c r="EN22">
        <v>0</v>
      </c>
      <c r="EO22">
        <v>2.1040000000001099E-2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20.9</v>
      </c>
      <c r="EX22">
        <v>21.1</v>
      </c>
      <c r="EY22">
        <v>2</v>
      </c>
      <c r="EZ22">
        <v>380.83499999999998</v>
      </c>
      <c r="FA22">
        <v>643.24800000000005</v>
      </c>
      <c r="FB22">
        <v>38.467100000000002</v>
      </c>
      <c r="FC22">
        <v>35.338799999999999</v>
      </c>
      <c r="FD22">
        <v>30.000800000000002</v>
      </c>
      <c r="FE22">
        <v>35.046900000000001</v>
      </c>
      <c r="FF22">
        <v>34.969000000000001</v>
      </c>
      <c r="FG22">
        <v>13.073399999999999</v>
      </c>
      <c r="FH22">
        <v>0</v>
      </c>
      <c r="FI22">
        <v>100</v>
      </c>
      <c r="FJ22">
        <v>-999.9</v>
      </c>
      <c r="FK22">
        <v>197.04499999999999</v>
      </c>
      <c r="FL22">
        <v>11.5045</v>
      </c>
      <c r="FM22">
        <v>101.152</v>
      </c>
      <c r="FN22">
        <v>100.461</v>
      </c>
    </row>
    <row r="23" spans="1:170" x14ac:dyDescent="0.25">
      <c r="A23">
        <v>7</v>
      </c>
      <c r="B23">
        <v>1605904577.5</v>
      </c>
      <c r="C23">
        <v>513.5</v>
      </c>
      <c r="D23" t="s">
        <v>314</v>
      </c>
      <c r="E23" t="s">
        <v>315</v>
      </c>
      <c r="F23" t="s">
        <v>285</v>
      </c>
      <c r="G23" t="s">
        <v>286</v>
      </c>
      <c r="H23">
        <v>1605904569.75</v>
      </c>
      <c r="I23">
        <f t="shared" si="0"/>
        <v>1.7676031030259624E-4</v>
      </c>
      <c r="J23">
        <f t="shared" si="1"/>
        <v>-1.5665062340918818</v>
      </c>
      <c r="K23">
        <f t="shared" si="2"/>
        <v>249.50450000000001</v>
      </c>
      <c r="L23">
        <f t="shared" si="3"/>
        <v>1126.6754598348145</v>
      </c>
      <c r="M23">
        <f t="shared" si="4"/>
        <v>115.39940141278542</v>
      </c>
      <c r="N23">
        <f t="shared" si="5"/>
        <v>25.555424766256738</v>
      </c>
      <c r="O23">
        <f t="shared" si="6"/>
        <v>2.6366387058379083E-3</v>
      </c>
      <c r="P23">
        <f t="shared" si="7"/>
        <v>2.970360528839997</v>
      </c>
      <c r="Q23">
        <f t="shared" si="8"/>
        <v>2.6353391697536812E-3</v>
      </c>
      <c r="R23">
        <f t="shared" si="9"/>
        <v>1.6472036830741271E-3</v>
      </c>
      <c r="S23">
        <f t="shared" si="10"/>
        <v>231.29325888163498</v>
      </c>
      <c r="T23">
        <f t="shared" si="11"/>
        <v>41.029765099266541</v>
      </c>
      <c r="U23">
        <f t="shared" si="12"/>
        <v>40.82273</v>
      </c>
      <c r="V23">
        <f t="shared" si="13"/>
        <v>7.7457785904784302</v>
      </c>
      <c r="W23">
        <f t="shared" si="14"/>
        <v>16.07095874760136</v>
      </c>
      <c r="X23">
        <f t="shared" si="15"/>
        <v>1.1750107511588392</v>
      </c>
      <c r="Y23">
        <f t="shared" si="16"/>
        <v>7.3113917446537728</v>
      </c>
      <c r="Z23">
        <f t="shared" si="17"/>
        <v>6.5707678393195907</v>
      </c>
      <c r="AA23">
        <f t="shared" si="18"/>
        <v>-7.7951296843444942</v>
      </c>
      <c r="AB23">
        <f t="shared" si="19"/>
        <v>-173.34679920141227</v>
      </c>
      <c r="AC23">
        <f t="shared" si="20"/>
        <v>-14.342450706366261</v>
      </c>
      <c r="AD23">
        <f t="shared" si="21"/>
        <v>35.808879289511964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51912.196420221771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871.69523076923099</v>
      </c>
      <c r="AR23">
        <v>961.39</v>
      </c>
      <c r="AS23">
        <f t="shared" si="27"/>
        <v>9.3296965051403724E-2</v>
      </c>
      <c r="AT23">
        <v>0.5</v>
      </c>
      <c r="AU23">
        <f t="shared" si="28"/>
        <v>1180.1912507474369</v>
      </c>
      <c r="AV23">
        <f t="shared" si="29"/>
        <v>-1.5665062340918818</v>
      </c>
      <c r="AW23">
        <f t="shared" si="30"/>
        <v>55.054130937478035</v>
      </c>
      <c r="AX23">
        <f t="shared" si="31"/>
        <v>0.27951195664610617</v>
      </c>
      <c r="AY23">
        <f t="shared" si="32"/>
        <v>-8.3779536041252612E-4</v>
      </c>
      <c r="AZ23">
        <f t="shared" si="33"/>
        <v>2.3930870926471046</v>
      </c>
      <c r="BA23" t="s">
        <v>317</v>
      </c>
      <c r="BB23">
        <v>692.67</v>
      </c>
      <c r="BC23">
        <f t="shared" si="34"/>
        <v>268.72000000000003</v>
      </c>
      <c r="BD23">
        <f t="shared" si="35"/>
        <v>0.3337852382806229</v>
      </c>
      <c r="BE23">
        <f t="shared" si="36"/>
        <v>0.89541567908586028</v>
      </c>
      <c r="BF23">
        <f t="shared" si="37"/>
        <v>0.36474176303696942</v>
      </c>
      <c r="BG23">
        <f t="shared" si="38"/>
        <v>0.90343486224786929</v>
      </c>
      <c r="BH23">
        <f t="shared" si="39"/>
        <v>1400.0066666666701</v>
      </c>
      <c r="BI23">
        <f t="shared" si="40"/>
        <v>1180.1912507474369</v>
      </c>
      <c r="BJ23">
        <f t="shared" si="41"/>
        <v>0.84298973629704199</v>
      </c>
      <c r="BK23">
        <f t="shared" si="42"/>
        <v>0.19597947259408396</v>
      </c>
      <c r="BL23">
        <v>6</v>
      </c>
      <c r="BM23">
        <v>0.5</v>
      </c>
      <c r="BN23" t="s">
        <v>290</v>
      </c>
      <c r="BO23">
        <v>2</v>
      </c>
      <c r="BP23">
        <v>1605904569.75</v>
      </c>
      <c r="BQ23">
        <v>249.50450000000001</v>
      </c>
      <c r="BR23">
        <v>247.221</v>
      </c>
      <c r="BS23">
        <v>11.4719466666667</v>
      </c>
      <c r="BT23">
        <v>11.209860000000001</v>
      </c>
      <c r="BU23">
        <v>245.32689999999999</v>
      </c>
      <c r="BV23">
        <v>11.450896666666701</v>
      </c>
      <c r="BW23">
        <v>400.01850000000002</v>
      </c>
      <c r="BX23">
        <v>102.32470000000001</v>
      </c>
      <c r="BY23">
        <v>0.10000483</v>
      </c>
      <c r="BZ23">
        <v>39.7402466666667</v>
      </c>
      <c r="CA23">
        <v>40.82273</v>
      </c>
      <c r="CB23">
        <v>999.9</v>
      </c>
      <c r="CC23">
        <v>0</v>
      </c>
      <c r="CD23">
        <v>0</v>
      </c>
      <c r="CE23">
        <v>10001.9983333333</v>
      </c>
      <c r="CF23">
        <v>0</v>
      </c>
      <c r="CG23">
        <v>155.54496666666699</v>
      </c>
      <c r="CH23">
        <v>1400.0066666666701</v>
      </c>
      <c r="CI23">
        <v>0.89998596666666697</v>
      </c>
      <c r="CJ23">
        <v>0.100013963333333</v>
      </c>
      <c r="CK23">
        <v>0</v>
      </c>
      <c r="CL23">
        <v>871.65616666666699</v>
      </c>
      <c r="CM23">
        <v>4.9997499999999997</v>
      </c>
      <c r="CN23">
        <v>11977.8733333333</v>
      </c>
      <c r="CO23">
        <v>12178.053333333301</v>
      </c>
      <c r="CP23">
        <v>47.949599999999997</v>
      </c>
      <c r="CQ23">
        <v>49.186999999999998</v>
      </c>
      <c r="CR23">
        <v>48.5</v>
      </c>
      <c r="CS23">
        <v>49</v>
      </c>
      <c r="CT23">
        <v>49.9664</v>
      </c>
      <c r="CU23">
        <v>1255.4849999999999</v>
      </c>
      <c r="CV23">
        <v>139.52166666666699</v>
      </c>
      <c r="CW23">
        <v>0</v>
      </c>
      <c r="CX23">
        <v>80.5</v>
      </c>
      <c r="CY23">
        <v>0</v>
      </c>
      <c r="CZ23">
        <v>871.69523076923099</v>
      </c>
      <c r="DA23">
        <v>4.2274187982348401</v>
      </c>
      <c r="DB23">
        <v>46.629059834201598</v>
      </c>
      <c r="DC23">
        <v>11978.0730769231</v>
      </c>
      <c r="DD23">
        <v>15</v>
      </c>
      <c r="DE23">
        <v>1605903241.0999999</v>
      </c>
      <c r="DF23" t="s">
        <v>291</v>
      </c>
      <c r="DG23">
        <v>1605903241.0999999</v>
      </c>
      <c r="DH23">
        <v>1605903231.0999999</v>
      </c>
      <c r="DI23">
        <v>5</v>
      </c>
      <c r="DJ23">
        <v>-0.04</v>
      </c>
      <c r="DK23">
        <v>-2.5000000000000001E-2</v>
      </c>
      <c r="DL23">
        <v>4.1779999999999999</v>
      </c>
      <c r="DM23">
        <v>2.1000000000000001E-2</v>
      </c>
      <c r="DN23">
        <v>1401</v>
      </c>
      <c r="DO23">
        <v>12</v>
      </c>
      <c r="DP23">
        <v>0.01</v>
      </c>
      <c r="DQ23">
        <v>0.05</v>
      </c>
      <c r="DR23">
        <v>-1.57420506547081</v>
      </c>
      <c r="DS23">
        <v>-0.16914515150006301</v>
      </c>
      <c r="DT23">
        <v>3.9205661614727397E-2</v>
      </c>
      <c r="DU23">
        <v>1</v>
      </c>
      <c r="DV23">
        <v>2.2870758064516101</v>
      </c>
      <c r="DW23">
        <v>4.9852741935479603E-2</v>
      </c>
      <c r="DX23">
        <v>7.2643691632701707E-2</v>
      </c>
      <c r="DY23">
        <v>1</v>
      </c>
      <c r="DZ23">
        <v>0.262114193548387</v>
      </c>
      <c r="EA23">
        <v>-3.3184354838710398E-3</v>
      </c>
      <c r="EB23">
        <v>7.3366804567781096E-4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4.1769999999999996</v>
      </c>
      <c r="EJ23">
        <v>2.1000000000000001E-2</v>
      </c>
      <c r="EK23">
        <v>4.17750000000001</v>
      </c>
      <c r="EL23">
        <v>0</v>
      </c>
      <c r="EM23">
        <v>0</v>
      </c>
      <c r="EN23">
        <v>0</v>
      </c>
      <c r="EO23">
        <v>2.1040000000001099E-2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22.3</v>
      </c>
      <c r="EX23">
        <v>22.4</v>
      </c>
      <c r="EY23">
        <v>2</v>
      </c>
      <c r="EZ23">
        <v>381.09</v>
      </c>
      <c r="FA23">
        <v>642.23199999999997</v>
      </c>
      <c r="FB23">
        <v>38.429200000000002</v>
      </c>
      <c r="FC23">
        <v>35.476700000000001</v>
      </c>
      <c r="FD23">
        <v>30.000800000000002</v>
      </c>
      <c r="FE23">
        <v>35.171799999999998</v>
      </c>
      <c r="FF23">
        <v>35.090000000000003</v>
      </c>
      <c r="FG23">
        <v>15.275</v>
      </c>
      <c r="FH23">
        <v>0</v>
      </c>
      <c r="FI23">
        <v>100</v>
      </c>
      <c r="FJ23">
        <v>-999.9</v>
      </c>
      <c r="FK23">
        <v>247.221</v>
      </c>
      <c r="FL23">
        <v>11.489800000000001</v>
      </c>
      <c r="FM23">
        <v>101.121</v>
      </c>
      <c r="FN23">
        <v>100.43300000000001</v>
      </c>
    </row>
    <row r="24" spans="1:170" x14ac:dyDescent="0.25">
      <c r="A24">
        <v>8</v>
      </c>
      <c r="B24">
        <v>1605904681.5</v>
      </c>
      <c r="C24">
        <v>617.5</v>
      </c>
      <c r="D24" t="s">
        <v>318</v>
      </c>
      <c r="E24" t="s">
        <v>319</v>
      </c>
      <c r="F24" t="s">
        <v>285</v>
      </c>
      <c r="G24" t="s">
        <v>286</v>
      </c>
      <c r="H24">
        <v>1605904673.75</v>
      </c>
      <c r="I24">
        <f t="shared" si="0"/>
        <v>1.9301689508062321E-4</v>
      </c>
      <c r="J24">
        <f t="shared" si="1"/>
        <v>-1.0994040384195871</v>
      </c>
      <c r="K24">
        <f t="shared" si="2"/>
        <v>399.50143333333301</v>
      </c>
      <c r="L24">
        <f t="shared" si="3"/>
        <v>936.71110164643881</v>
      </c>
      <c r="M24">
        <f t="shared" si="4"/>
        <v>95.945052652764787</v>
      </c>
      <c r="N24">
        <f t="shared" si="5"/>
        <v>40.919965599478239</v>
      </c>
      <c r="O24">
        <f t="shared" si="6"/>
        <v>2.8916765988088212E-3</v>
      </c>
      <c r="P24">
        <f t="shared" si="7"/>
        <v>2.9686501227496382</v>
      </c>
      <c r="Q24">
        <f t="shared" si="8"/>
        <v>2.8901126800779937E-3</v>
      </c>
      <c r="R24">
        <f t="shared" si="9"/>
        <v>1.8064608630966998E-3</v>
      </c>
      <c r="S24">
        <f t="shared" si="10"/>
        <v>231.29287845644305</v>
      </c>
      <c r="T24">
        <f t="shared" si="11"/>
        <v>40.925472132178427</v>
      </c>
      <c r="U24">
        <f t="shared" si="12"/>
        <v>40.730069999999998</v>
      </c>
      <c r="V24">
        <f t="shared" si="13"/>
        <v>7.7077401481816441</v>
      </c>
      <c r="W24">
        <f t="shared" si="14"/>
        <v>15.99723056595387</v>
      </c>
      <c r="X24">
        <f t="shared" si="15"/>
        <v>1.1633164762888504</v>
      </c>
      <c r="Y24">
        <f t="shared" si="16"/>
        <v>7.2719866822741199</v>
      </c>
      <c r="Z24">
        <f t="shared" si="17"/>
        <v>6.5444236718927939</v>
      </c>
      <c r="AA24">
        <f t="shared" si="18"/>
        <v>-8.512045073055484</v>
      </c>
      <c r="AB24">
        <f t="shared" si="19"/>
        <v>-174.57109467677418</v>
      </c>
      <c r="AC24">
        <f t="shared" si="20"/>
        <v>-14.438677678475422</v>
      </c>
      <c r="AD24">
        <f t="shared" si="21"/>
        <v>33.771061028137979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51880.806955683955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872.69834615384605</v>
      </c>
      <c r="AR24">
        <v>961.04</v>
      </c>
      <c r="AS24">
        <f t="shared" si="27"/>
        <v>9.1922972869135422E-2</v>
      </c>
      <c r="AT24">
        <v>0.5</v>
      </c>
      <c r="AU24">
        <f t="shared" si="28"/>
        <v>1180.1928107473614</v>
      </c>
      <c r="AV24">
        <f t="shared" si="29"/>
        <v>-1.0994040384195871</v>
      </c>
      <c r="AW24">
        <f t="shared" si="30"/>
        <v>54.243415861339187</v>
      </c>
      <c r="AX24">
        <f t="shared" si="31"/>
        <v>0.28107050695080332</v>
      </c>
      <c r="AY24">
        <f t="shared" si="32"/>
        <v>-4.4200960542457738E-4</v>
      </c>
      <c r="AZ24">
        <f t="shared" si="33"/>
        <v>2.3943228169483062</v>
      </c>
      <c r="BA24" t="s">
        <v>321</v>
      </c>
      <c r="BB24">
        <v>690.92</v>
      </c>
      <c r="BC24">
        <f t="shared" si="34"/>
        <v>270.12</v>
      </c>
      <c r="BD24">
        <f t="shared" si="35"/>
        <v>0.32704595678274068</v>
      </c>
      <c r="BE24">
        <f t="shared" si="36"/>
        <v>0.89494236064655641</v>
      </c>
      <c r="BF24">
        <f t="shared" si="37"/>
        <v>0.35975137204290314</v>
      </c>
      <c r="BG24">
        <f t="shared" si="38"/>
        <v>0.9035723002346413</v>
      </c>
      <c r="BH24">
        <f t="shared" si="39"/>
        <v>1400.009</v>
      </c>
      <c r="BI24">
        <f t="shared" si="40"/>
        <v>1180.1928107473614</v>
      </c>
      <c r="BJ24">
        <f t="shared" si="41"/>
        <v>0.84298944560167921</v>
      </c>
      <c r="BK24">
        <f t="shared" si="42"/>
        <v>0.19597889120335854</v>
      </c>
      <c r="BL24">
        <v>6</v>
      </c>
      <c r="BM24">
        <v>0.5</v>
      </c>
      <c r="BN24" t="s">
        <v>290</v>
      </c>
      <c r="BO24">
        <v>2</v>
      </c>
      <c r="BP24">
        <v>1605904673.75</v>
      </c>
      <c r="BQ24">
        <v>399.50143333333301</v>
      </c>
      <c r="BR24">
        <v>397.96806666666703</v>
      </c>
      <c r="BS24">
        <v>11.3574533333333</v>
      </c>
      <c r="BT24">
        <v>11.07123</v>
      </c>
      <c r="BU24">
        <v>395.32380000000001</v>
      </c>
      <c r="BV24">
        <v>11.336406666666701</v>
      </c>
      <c r="BW24">
        <v>400.01920000000001</v>
      </c>
      <c r="BX24">
        <v>102.32753333333299</v>
      </c>
      <c r="BY24">
        <v>0.10004811</v>
      </c>
      <c r="BZ24">
        <v>39.639313333333298</v>
      </c>
      <c r="CA24">
        <v>40.730069999999998</v>
      </c>
      <c r="CB24">
        <v>999.9</v>
      </c>
      <c r="CC24">
        <v>0</v>
      </c>
      <c r="CD24">
        <v>0</v>
      </c>
      <c r="CE24">
        <v>9992.0416666666697</v>
      </c>
      <c r="CF24">
        <v>0</v>
      </c>
      <c r="CG24">
        <v>145.43</v>
      </c>
      <c r="CH24">
        <v>1400.009</v>
      </c>
      <c r="CI24">
        <v>0.89999573333333305</v>
      </c>
      <c r="CJ24">
        <v>0.10000414000000001</v>
      </c>
      <c r="CK24">
        <v>0</v>
      </c>
      <c r="CL24">
        <v>872.71753333333299</v>
      </c>
      <c r="CM24">
        <v>4.9997499999999997</v>
      </c>
      <c r="CN24">
        <v>11986.666666666701</v>
      </c>
      <c r="CO24">
        <v>12178.1033333333</v>
      </c>
      <c r="CP24">
        <v>47.791333333333299</v>
      </c>
      <c r="CQ24">
        <v>49.057866666666598</v>
      </c>
      <c r="CR24">
        <v>48.3915333333333</v>
      </c>
      <c r="CS24">
        <v>48.895666666666699</v>
      </c>
      <c r="CT24">
        <v>49.862333333333297</v>
      </c>
      <c r="CU24">
        <v>1255.50066666667</v>
      </c>
      <c r="CV24">
        <v>139.50833333333301</v>
      </c>
      <c r="CW24">
        <v>0</v>
      </c>
      <c r="CX24">
        <v>103.30000019073501</v>
      </c>
      <c r="CY24">
        <v>0</v>
      </c>
      <c r="CZ24">
        <v>872.69834615384605</v>
      </c>
      <c r="DA24">
        <v>2.89466666054581</v>
      </c>
      <c r="DB24">
        <v>32.3418804179651</v>
      </c>
      <c r="DC24">
        <v>11986.7</v>
      </c>
      <c r="DD24">
        <v>15</v>
      </c>
      <c r="DE24">
        <v>1605903241.0999999</v>
      </c>
      <c r="DF24" t="s">
        <v>291</v>
      </c>
      <c r="DG24">
        <v>1605903241.0999999</v>
      </c>
      <c r="DH24">
        <v>1605903231.0999999</v>
      </c>
      <c r="DI24">
        <v>5</v>
      </c>
      <c r="DJ24">
        <v>-0.04</v>
      </c>
      <c r="DK24">
        <v>-2.5000000000000001E-2</v>
      </c>
      <c r="DL24">
        <v>4.1779999999999999</v>
      </c>
      <c r="DM24">
        <v>2.1000000000000001E-2</v>
      </c>
      <c r="DN24">
        <v>1401</v>
      </c>
      <c r="DO24">
        <v>12</v>
      </c>
      <c r="DP24">
        <v>0.01</v>
      </c>
      <c r="DQ24">
        <v>0.05</v>
      </c>
      <c r="DR24">
        <v>-1.0964104787214199</v>
      </c>
      <c r="DS24">
        <v>-0.121499703767621</v>
      </c>
      <c r="DT24">
        <v>3.1871012823447398E-2</v>
      </c>
      <c r="DU24">
        <v>1</v>
      </c>
      <c r="DV24">
        <v>1.5282748387096801</v>
      </c>
      <c r="DW24">
        <v>0.14921564516128999</v>
      </c>
      <c r="DX24">
        <v>4.7087702104584697E-2</v>
      </c>
      <c r="DY24">
        <v>1</v>
      </c>
      <c r="DZ24">
        <v>0.28615106451612898</v>
      </c>
      <c r="EA24">
        <v>8.2419193548379701E-3</v>
      </c>
      <c r="EB24">
        <v>8.0833272993815597E-4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4.1769999999999996</v>
      </c>
      <c r="EJ24">
        <v>2.1100000000000001E-2</v>
      </c>
      <c r="EK24">
        <v>4.17750000000001</v>
      </c>
      <c r="EL24">
        <v>0</v>
      </c>
      <c r="EM24">
        <v>0</v>
      </c>
      <c r="EN24">
        <v>0</v>
      </c>
      <c r="EO24">
        <v>2.1040000000001099E-2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24</v>
      </c>
      <c r="EX24">
        <v>24.2</v>
      </c>
      <c r="EY24">
        <v>2</v>
      </c>
      <c r="EZ24">
        <v>381.43799999999999</v>
      </c>
      <c r="FA24">
        <v>641.74599999999998</v>
      </c>
      <c r="FB24">
        <v>38.389600000000002</v>
      </c>
      <c r="FC24">
        <v>35.631399999999999</v>
      </c>
      <c r="FD24">
        <v>30.0002</v>
      </c>
      <c r="FE24">
        <v>35.3155</v>
      </c>
      <c r="FF24">
        <v>35.223500000000001</v>
      </c>
      <c r="FG24">
        <v>21.810300000000002</v>
      </c>
      <c r="FH24">
        <v>0</v>
      </c>
      <c r="FI24">
        <v>100</v>
      </c>
      <c r="FJ24">
        <v>-999.9</v>
      </c>
      <c r="FK24">
        <v>398.21899999999999</v>
      </c>
      <c r="FL24">
        <v>11.4665</v>
      </c>
      <c r="FM24">
        <v>101.098</v>
      </c>
      <c r="FN24">
        <v>100.399</v>
      </c>
    </row>
    <row r="25" spans="1:170" x14ac:dyDescent="0.25">
      <c r="A25">
        <v>9</v>
      </c>
      <c r="B25">
        <v>1605904797.5</v>
      </c>
      <c r="C25">
        <v>733.5</v>
      </c>
      <c r="D25" t="s">
        <v>322</v>
      </c>
      <c r="E25" t="s">
        <v>323</v>
      </c>
      <c r="F25" t="s">
        <v>285</v>
      </c>
      <c r="G25" t="s">
        <v>286</v>
      </c>
      <c r="H25">
        <v>1605904789.75</v>
      </c>
      <c r="I25">
        <f t="shared" si="0"/>
        <v>2.0406581274292073E-4</v>
      </c>
      <c r="J25">
        <f t="shared" si="1"/>
        <v>-0.86372736430105856</v>
      </c>
      <c r="K25">
        <f t="shared" si="2"/>
        <v>499.81636666666702</v>
      </c>
      <c r="L25">
        <f t="shared" si="3"/>
        <v>875.07910444293816</v>
      </c>
      <c r="M25">
        <f t="shared" si="4"/>
        <v>89.624779226847366</v>
      </c>
      <c r="N25">
        <f t="shared" si="5"/>
        <v>51.190722403297954</v>
      </c>
      <c r="O25">
        <f t="shared" si="6"/>
        <v>3.0860522842137044E-3</v>
      </c>
      <c r="P25">
        <f t="shared" si="7"/>
        <v>2.9707140919058594</v>
      </c>
      <c r="Q25">
        <f t="shared" si="8"/>
        <v>3.0842723555501244E-3</v>
      </c>
      <c r="R25">
        <f t="shared" si="9"/>
        <v>1.9278300523887849E-3</v>
      </c>
      <c r="S25">
        <f t="shared" si="10"/>
        <v>231.29019014066969</v>
      </c>
      <c r="T25">
        <f t="shared" si="11"/>
        <v>40.767244300265418</v>
      </c>
      <c r="U25">
        <f t="shared" si="12"/>
        <v>40.520263333333297</v>
      </c>
      <c r="V25">
        <f t="shared" si="13"/>
        <v>7.6222087025393934</v>
      </c>
      <c r="W25">
        <f t="shared" si="14"/>
        <v>15.745290223979531</v>
      </c>
      <c r="X25">
        <f t="shared" si="15"/>
        <v>1.1355409424679723</v>
      </c>
      <c r="Y25">
        <f t="shared" si="16"/>
        <v>7.2119403727381464</v>
      </c>
      <c r="Z25">
        <f t="shared" si="17"/>
        <v>6.4866677600714215</v>
      </c>
      <c r="AA25">
        <f t="shared" si="18"/>
        <v>-8.9993023419628049</v>
      </c>
      <c r="AB25">
        <f t="shared" si="19"/>
        <v>-165.8699432396694</v>
      </c>
      <c r="AC25">
        <f t="shared" si="20"/>
        <v>-13.685553189390914</v>
      </c>
      <c r="AD25">
        <f t="shared" si="21"/>
        <v>42.735391369646578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51964.523311308767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874.58435999999995</v>
      </c>
      <c r="AR25">
        <v>960.59</v>
      </c>
      <c r="AS25">
        <f t="shared" si="27"/>
        <v>8.9534182117240513E-2</v>
      </c>
      <c r="AT25">
        <v>0.5</v>
      </c>
      <c r="AU25">
        <f t="shared" si="28"/>
        <v>1180.1795507473489</v>
      </c>
      <c r="AV25">
        <f t="shared" si="29"/>
        <v>-0.86372736430105856</v>
      </c>
      <c r="AW25">
        <f t="shared" si="30"/>
        <v>52.833205413828118</v>
      </c>
      <c r="AX25">
        <f t="shared" si="31"/>
        <v>0.28090028003622775</v>
      </c>
      <c r="AY25">
        <f t="shared" si="32"/>
        <v>-2.4231896265592703E-4</v>
      </c>
      <c r="AZ25">
        <f t="shared" si="33"/>
        <v>2.3959129285126846</v>
      </c>
      <c r="BA25" t="s">
        <v>325</v>
      </c>
      <c r="BB25">
        <v>690.76</v>
      </c>
      <c r="BC25">
        <f t="shared" si="34"/>
        <v>269.83000000000004</v>
      </c>
      <c r="BD25">
        <f t="shared" si="35"/>
        <v>0.31874009561575833</v>
      </c>
      <c r="BE25">
        <f t="shared" si="36"/>
        <v>0.89506168038206058</v>
      </c>
      <c r="BF25">
        <f t="shared" si="37"/>
        <v>0.35088148327145724</v>
      </c>
      <c r="BG25">
        <f t="shared" si="38"/>
        <v>0.90374900621763399</v>
      </c>
      <c r="BH25">
        <f t="shared" si="39"/>
        <v>1399.9933333333299</v>
      </c>
      <c r="BI25">
        <f t="shared" si="40"/>
        <v>1180.1795507473489</v>
      </c>
      <c r="BJ25">
        <f t="shared" si="41"/>
        <v>0.84298940762623997</v>
      </c>
      <c r="BK25">
        <f t="shared" si="42"/>
        <v>0.19597881525248012</v>
      </c>
      <c r="BL25">
        <v>6</v>
      </c>
      <c r="BM25">
        <v>0.5</v>
      </c>
      <c r="BN25" t="s">
        <v>290</v>
      </c>
      <c r="BO25">
        <v>2</v>
      </c>
      <c r="BP25">
        <v>1605904789.75</v>
      </c>
      <c r="BQ25">
        <v>499.81636666666702</v>
      </c>
      <c r="BR25">
        <v>498.67380000000003</v>
      </c>
      <c r="BS25">
        <v>11.087203333333299</v>
      </c>
      <c r="BT25">
        <v>10.784506666666701</v>
      </c>
      <c r="BU25">
        <v>495.63889999999998</v>
      </c>
      <c r="BV25">
        <v>11.06615</v>
      </c>
      <c r="BW25">
        <v>400.01093333333301</v>
      </c>
      <c r="BX25">
        <v>102.31910000000001</v>
      </c>
      <c r="BY25">
        <v>9.9959913333333303E-2</v>
      </c>
      <c r="BZ25">
        <v>39.484593333333301</v>
      </c>
      <c r="CA25">
        <v>40.520263333333297</v>
      </c>
      <c r="CB25">
        <v>999.9</v>
      </c>
      <c r="CC25">
        <v>0</v>
      </c>
      <c r="CD25">
        <v>0</v>
      </c>
      <c r="CE25">
        <v>10004.5476666667</v>
      </c>
      <c r="CF25">
        <v>0</v>
      </c>
      <c r="CG25">
        <v>255.24440000000001</v>
      </c>
      <c r="CH25">
        <v>1399.9933333333299</v>
      </c>
      <c r="CI25">
        <v>0.89999716666666696</v>
      </c>
      <c r="CJ25">
        <v>0.100002593333333</v>
      </c>
      <c r="CK25">
        <v>0</v>
      </c>
      <c r="CL25">
        <v>874.52903333333302</v>
      </c>
      <c r="CM25">
        <v>4.9997499999999997</v>
      </c>
      <c r="CN25">
        <v>11993.303333333301</v>
      </c>
      <c r="CO25">
        <v>12177.983333333301</v>
      </c>
      <c r="CP25">
        <v>47.3770666666667</v>
      </c>
      <c r="CQ25">
        <v>48.6353333333333</v>
      </c>
      <c r="CR25">
        <v>47.9895</v>
      </c>
      <c r="CS25">
        <v>48.481099999999998</v>
      </c>
      <c r="CT25">
        <v>49.449599999999997</v>
      </c>
      <c r="CU25">
        <v>1255.48833333333</v>
      </c>
      <c r="CV25">
        <v>139.505</v>
      </c>
      <c r="CW25">
        <v>0</v>
      </c>
      <c r="CX25">
        <v>115.39999985694899</v>
      </c>
      <c r="CY25">
        <v>0</v>
      </c>
      <c r="CZ25">
        <v>874.58435999999995</v>
      </c>
      <c r="DA25">
        <v>4.0244615530377201</v>
      </c>
      <c r="DB25">
        <v>34.923076974194998</v>
      </c>
      <c r="DC25">
        <v>11993.628000000001</v>
      </c>
      <c r="DD25">
        <v>15</v>
      </c>
      <c r="DE25">
        <v>1605903241.0999999</v>
      </c>
      <c r="DF25" t="s">
        <v>291</v>
      </c>
      <c r="DG25">
        <v>1605903241.0999999</v>
      </c>
      <c r="DH25">
        <v>1605903231.0999999</v>
      </c>
      <c r="DI25">
        <v>5</v>
      </c>
      <c r="DJ25">
        <v>-0.04</v>
      </c>
      <c r="DK25">
        <v>-2.5000000000000001E-2</v>
      </c>
      <c r="DL25">
        <v>4.1779999999999999</v>
      </c>
      <c r="DM25">
        <v>2.1000000000000001E-2</v>
      </c>
      <c r="DN25">
        <v>1401</v>
      </c>
      <c r="DO25">
        <v>12</v>
      </c>
      <c r="DP25">
        <v>0.01</v>
      </c>
      <c r="DQ25">
        <v>0.05</v>
      </c>
      <c r="DR25">
        <v>-0.85880576589840596</v>
      </c>
      <c r="DS25">
        <v>-8.0037186311399999E-2</v>
      </c>
      <c r="DT25">
        <v>2.4972643617813501E-2</v>
      </c>
      <c r="DU25">
        <v>1</v>
      </c>
      <c r="DV25">
        <v>1.1358812903225799</v>
      </c>
      <c r="DW25">
        <v>0.12901064516128799</v>
      </c>
      <c r="DX25">
        <v>3.6993121570048103E-2</v>
      </c>
      <c r="DY25">
        <v>1</v>
      </c>
      <c r="DZ25">
        <v>0.30275990322580598</v>
      </c>
      <c r="EA25">
        <v>-1.14936290322588E-2</v>
      </c>
      <c r="EB25">
        <v>1.0579464086323E-3</v>
      </c>
      <c r="EC25">
        <v>1</v>
      </c>
      <c r="ED25">
        <v>3</v>
      </c>
      <c r="EE25">
        <v>3</v>
      </c>
      <c r="EF25" t="s">
        <v>301</v>
      </c>
      <c r="EG25">
        <v>100</v>
      </c>
      <c r="EH25">
        <v>100</v>
      </c>
      <c r="EI25">
        <v>4.1769999999999996</v>
      </c>
      <c r="EJ25">
        <v>2.1100000000000001E-2</v>
      </c>
      <c r="EK25">
        <v>4.17750000000001</v>
      </c>
      <c r="EL25">
        <v>0</v>
      </c>
      <c r="EM25">
        <v>0</v>
      </c>
      <c r="EN25">
        <v>0</v>
      </c>
      <c r="EO25">
        <v>2.1040000000001099E-2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25.9</v>
      </c>
      <c r="EX25">
        <v>26.1</v>
      </c>
      <c r="EY25">
        <v>2</v>
      </c>
      <c r="EZ25">
        <v>381.17399999999998</v>
      </c>
      <c r="FA25">
        <v>642.95899999999995</v>
      </c>
      <c r="FB25">
        <v>38.279499999999999</v>
      </c>
      <c r="FC25">
        <v>35.5961</v>
      </c>
      <c r="FD25">
        <v>29.9998</v>
      </c>
      <c r="FE25">
        <v>35.308999999999997</v>
      </c>
      <c r="FF25">
        <v>35.220799999999997</v>
      </c>
      <c r="FG25">
        <v>25.948399999999999</v>
      </c>
      <c r="FH25">
        <v>0</v>
      </c>
      <c r="FI25">
        <v>100</v>
      </c>
      <c r="FJ25">
        <v>-999.9</v>
      </c>
      <c r="FK25">
        <v>498.86700000000002</v>
      </c>
      <c r="FL25">
        <v>11.338200000000001</v>
      </c>
      <c r="FM25">
        <v>101.114</v>
      </c>
      <c r="FN25">
        <v>100.423</v>
      </c>
    </row>
    <row r="26" spans="1:170" x14ac:dyDescent="0.25">
      <c r="A26">
        <v>10</v>
      </c>
      <c r="B26">
        <v>1605904903.5</v>
      </c>
      <c r="C26">
        <v>839.5</v>
      </c>
      <c r="D26" t="s">
        <v>326</v>
      </c>
      <c r="E26" t="s">
        <v>327</v>
      </c>
      <c r="F26" t="s">
        <v>285</v>
      </c>
      <c r="G26" t="s">
        <v>286</v>
      </c>
      <c r="H26">
        <v>1605904895.75</v>
      </c>
      <c r="I26">
        <f t="shared" si="0"/>
        <v>1.985677425962342E-4</v>
      </c>
      <c r="J26">
        <f t="shared" si="1"/>
        <v>-0.56671056962386934</v>
      </c>
      <c r="K26">
        <f t="shared" si="2"/>
        <v>599.63386666666702</v>
      </c>
      <c r="L26">
        <f t="shared" si="3"/>
        <v>827.4946797139321</v>
      </c>
      <c r="M26">
        <f t="shared" si="4"/>
        <v>84.748983880125778</v>
      </c>
      <c r="N26">
        <f t="shared" si="5"/>
        <v>61.412311336767672</v>
      </c>
      <c r="O26">
        <f t="shared" si="6"/>
        <v>2.9858434837105085E-3</v>
      </c>
      <c r="P26">
        <f t="shared" si="7"/>
        <v>2.9703007781296344</v>
      </c>
      <c r="Q26">
        <f t="shared" si="8"/>
        <v>2.9841770068434379E-3</v>
      </c>
      <c r="R26">
        <f t="shared" si="9"/>
        <v>1.8652602745299058E-3</v>
      </c>
      <c r="S26">
        <f t="shared" si="10"/>
        <v>231.29426212238411</v>
      </c>
      <c r="T26">
        <f t="shared" si="11"/>
        <v>40.795080725365231</v>
      </c>
      <c r="U26">
        <f t="shared" si="12"/>
        <v>40.567546666666701</v>
      </c>
      <c r="V26">
        <f t="shared" si="13"/>
        <v>7.6414124681812634</v>
      </c>
      <c r="W26">
        <f t="shared" si="14"/>
        <v>15.480740622628581</v>
      </c>
      <c r="X26">
        <f t="shared" si="15"/>
        <v>1.1180355839540972</v>
      </c>
      <c r="Y26">
        <f t="shared" si="16"/>
        <v>7.2221065594228548</v>
      </c>
      <c r="Z26">
        <f t="shared" si="17"/>
        <v>6.523376884227166</v>
      </c>
      <c r="AA26">
        <f t="shared" si="18"/>
        <v>-8.7568374484939291</v>
      </c>
      <c r="AB26">
        <f t="shared" si="19"/>
        <v>-169.21129916312861</v>
      </c>
      <c r="AC26">
        <f t="shared" si="20"/>
        <v>-13.968107817145956</v>
      </c>
      <c r="AD26">
        <f t="shared" si="21"/>
        <v>39.358017693615608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51948.441261407155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328</v>
      </c>
      <c r="AQ26">
        <v>874.90063999999995</v>
      </c>
      <c r="AR26">
        <v>962.54</v>
      </c>
      <c r="AS26">
        <f t="shared" si="27"/>
        <v>9.1050096619361254E-2</v>
      </c>
      <c r="AT26">
        <v>0.5</v>
      </c>
      <c r="AU26">
        <f t="shared" si="28"/>
        <v>1180.2013497508869</v>
      </c>
      <c r="AV26">
        <f t="shared" si="29"/>
        <v>-0.56671056962386934</v>
      </c>
      <c r="AW26">
        <f t="shared" si="30"/>
        <v>53.728723462559408</v>
      </c>
      <c r="AX26">
        <f t="shared" si="31"/>
        <v>0.28089222266087643</v>
      </c>
      <c r="AY26">
        <f t="shared" si="32"/>
        <v>9.3517179883612894E-6</v>
      </c>
      <c r="AZ26">
        <f t="shared" si="33"/>
        <v>2.389033183036549</v>
      </c>
      <c r="BA26" t="s">
        <v>329</v>
      </c>
      <c r="BB26">
        <v>692.17</v>
      </c>
      <c r="BC26">
        <f t="shared" si="34"/>
        <v>270.37</v>
      </c>
      <c r="BD26">
        <f t="shared" si="35"/>
        <v>0.32414602211783855</v>
      </c>
      <c r="BE26">
        <f t="shared" si="36"/>
        <v>0.89479398111217912</v>
      </c>
      <c r="BF26">
        <f t="shared" si="37"/>
        <v>0.3547246358762321</v>
      </c>
      <c r="BG26">
        <f t="shared" si="38"/>
        <v>0.90298328029133224</v>
      </c>
      <c r="BH26">
        <f t="shared" si="39"/>
        <v>1400.01933333333</v>
      </c>
      <c r="BI26">
        <f t="shared" si="40"/>
        <v>1180.2013497508869</v>
      </c>
      <c r="BJ26">
        <f t="shared" si="41"/>
        <v>0.84298932282665362</v>
      </c>
      <c r="BK26">
        <f t="shared" si="42"/>
        <v>0.19597864565330733</v>
      </c>
      <c r="BL26">
        <v>6</v>
      </c>
      <c r="BM26">
        <v>0.5</v>
      </c>
      <c r="BN26" t="s">
        <v>290</v>
      </c>
      <c r="BO26">
        <v>2</v>
      </c>
      <c r="BP26">
        <v>1605904895.75</v>
      </c>
      <c r="BQ26">
        <v>599.63386666666702</v>
      </c>
      <c r="BR26">
        <v>598.96243333333302</v>
      </c>
      <c r="BS26">
        <v>10.9165733333333</v>
      </c>
      <c r="BT26">
        <v>10.6219866666667</v>
      </c>
      <c r="BU26">
        <v>595.45633333333296</v>
      </c>
      <c r="BV26">
        <v>10.895530000000001</v>
      </c>
      <c r="BW26">
        <v>400.018233333333</v>
      </c>
      <c r="BX26">
        <v>102.31636666666699</v>
      </c>
      <c r="BY26">
        <v>9.9982293333333305E-2</v>
      </c>
      <c r="BZ26">
        <v>39.510866666666701</v>
      </c>
      <c r="CA26">
        <v>40.567546666666701</v>
      </c>
      <c r="CB26">
        <v>999.9</v>
      </c>
      <c r="CC26">
        <v>0</v>
      </c>
      <c r="CD26">
        <v>0</v>
      </c>
      <c r="CE26">
        <v>10002.4746666667</v>
      </c>
      <c r="CF26">
        <v>0</v>
      </c>
      <c r="CG26">
        <v>335.75393333333301</v>
      </c>
      <c r="CH26">
        <v>1400.01933333333</v>
      </c>
      <c r="CI26">
        <v>0.90000009999999997</v>
      </c>
      <c r="CJ26">
        <v>9.9999619999999997E-2</v>
      </c>
      <c r="CK26">
        <v>0</v>
      </c>
      <c r="CL26">
        <v>874.86369999999999</v>
      </c>
      <c r="CM26">
        <v>4.9997499999999997</v>
      </c>
      <c r="CN26">
        <v>11999.666666666701</v>
      </c>
      <c r="CO26">
        <v>12178.2166666667</v>
      </c>
      <c r="CP26">
        <v>47.25</v>
      </c>
      <c r="CQ26">
        <v>48.5</v>
      </c>
      <c r="CR26">
        <v>47.828800000000001</v>
      </c>
      <c r="CS26">
        <v>48.320399999999999</v>
      </c>
      <c r="CT26">
        <v>49.311999999999998</v>
      </c>
      <c r="CU26">
        <v>1255.5160000000001</v>
      </c>
      <c r="CV26">
        <v>139.50366666666699</v>
      </c>
      <c r="CW26">
        <v>0</v>
      </c>
      <c r="CX26">
        <v>105.09999990463299</v>
      </c>
      <c r="CY26">
        <v>0</v>
      </c>
      <c r="CZ26">
        <v>874.90063999999995</v>
      </c>
      <c r="DA26">
        <v>3.1599230997893</v>
      </c>
      <c r="DB26">
        <v>45.223077099828203</v>
      </c>
      <c r="DC26">
        <v>11999.748</v>
      </c>
      <c r="DD26">
        <v>15</v>
      </c>
      <c r="DE26">
        <v>1605903241.0999999</v>
      </c>
      <c r="DF26" t="s">
        <v>291</v>
      </c>
      <c r="DG26">
        <v>1605903241.0999999</v>
      </c>
      <c r="DH26">
        <v>1605903231.0999999</v>
      </c>
      <c r="DI26">
        <v>5</v>
      </c>
      <c r="DJ26">
        <v>-0.04</v>
      </c>
      <c r="DK26">
        <v>-2.5000000000000001E-2</v>
      </c>
      <c r="DL26">
        <v>4.1779999999999999</v>
      </c>
      <c r="DM26">
        <v>2.1000000000000001E-2</v>
      </c>
      <c r="DN26">
        <v>1401</v>
      </c>
      <c r="DO26">
        <v>12</v>
      </c>
      <c r="DP26">
        <v>0.01</v>
      </c>
      <c r="DQ26">
        <v>0.05</v>
      </c>
      <c r="DR26">
        <v>-0.56857644064894597</v>
      </c>
      <c r="DS26">
        <v>-0.147261205910801</v>
      </c>
      <c r="DT26">
        <v>2.80595951375276E-2</v>
      </c>
      <c r="DU26">
        <v>1</v>
      </c>
      <c r="DV26">
        <v>0.67295793548387095</v>
      </c>
      <c r="DW26">
        <v>0.17661977419354699</v>
      </c>
      <c r="DX26">
        <v>4.1721891452604798E-2</v>
      </c>
      <c r="DY26">
        <v>1</v>
      </c>
      <c r="DZ26">
        <v>0.29467432258064502</v>
      </c>
      <c r="EA26">
        <v>-3.7020967741937302E-3</v>
      </c>
      <c r="EB26">
        <v>6.3035793145495701E-4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4.1779999999999999</v>
      </c>
      <c r="EJ26">
        <v>2.1000000000000001E-2</v>
      </c>
      <c r="EK26">
        <v>4.17750000000001</v>
      </c>
      <c r="EL26">
        <v>0</v>
      </c>
      <c r="EM26">
        <v>0</v>
      </c>
      <c r="EN26">
        <v>0</v>
      </c>
      <c r="EO26">
        <v>2.1040000000001099E-2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27.7</v>
      </c>
      <c r="EX26">
        <v>27.9</v>
      </c>
      <c r="EY26">
        <v>2</v>
      </c>
      <c r="EZ26">
        <v>381.44600000000003</v>
      </c>
      <c r="FA26">
        <v>643.67499999999995</v>
      </c>
      <c r="FB26">
        <v>38.24</v>
      </c>
      <c r="FC26">
        <v>35.544499999999999</v>
      </c>
      <c r="FD26">
        <v>30.0002</v>
      </c>
      <c r="FE26">
        <v>35.281999999999996</v>
      </c>
      <c r="FF26">
        <v>35.204999999999998</v>
      </c>
      <c r="FG26">
        <v>29.8872</v>
      </c>
      <c r="FH26">
        <v>0</v>
      </c>
      <c r="FI26">
        <v>100</v>
      </c>
      <c r="FJ26">
        <v>-999.9</v>
      </c>
      <c r="FK26">
        <v>598.98099999999999</v>
      </c>
      <c r="FL26">
        <v>11.062200000000001</v>
      </c>
      <c r="FM26">
        <v>101.124</v>
      </c>
      <c r="FN26">
        <v>100.434</v>
      </c>
    </row>
    <row r="27" spans="1:170" x14ac:dyDescent="0.25">
      <c r="A27">
        <v>11</v>
      </c>
      <c r="B27">
        <v>1605905006.5</v>
      </c>
      <c r="C27">
        <v>942.5</v>
      </c>
      <c r="D27" t="s">
        <v>330</v>
      </c>
      <c r="E27" t="s">
        <v>331</v>
      </c>
      <c r="F27" t="s">
        <v>285</v>
      </c>
      <c r="G27" t="s">
        <v>286</v>
      </c>
      <c r="H27">
        <v>1605904998.75</v>
      </c>
      <c r="I27">
        <f t="shared" si="0"/>
        <v>2.0189028753538087E-4</v>
      </c>
      <c r="J27">
        <f t="shared" si="1"/>
        <v>-0.30789066237512508</v>
      </c>
      <c r="K27">
        <f t="shared" si="2"/>
        <v>699.60286666666696</v>
      </c>
      <c r="L27">
        <f t="shared" si="3"/>
        <v>783.69639941423281</v>
      </c>
      <c r="M27">
        <f t="shared" si="4"/>
        <v>80.265046908985312</v>
      </c>
      <c r="N27">
        <f t="shared" si="5"/>
        <v>71.652309430835956</v>
      </c>
      <c r="O27">
        <f t="shared" si="6"/>
        <v>3.0106494605125957E-3</v>
      </c>
      <c r="P27">
        <f t="shared" si="7"/>
        <v>2.9689733848632707</v>
      </c>
      <c r="Q27">
        <f t="shared" si="8"/>
        <v>3.0089544303582433E-3</v>
      </c>
      <c r="R27">
        <f t="shared" si="9"/>
        <v>1.8807487275489291E-3</v>
      </c>
      <c r="S27">
        <f t="shared" si="10"/>
        <v>231.29145047423779</v>
      </c>
      <c r="T27">
        <f t="shared" si="11"/>
        <v>40.841518667157963</v>
      </c>
      <c r="U27">
        <f t="shared" si="12"/>
        <v>40.671889999999998</v>
      </c>
      <c r="V27">
        <f t="shared" si="13"/>
        <v>7.683939113779684</v>
      </c>
      <c r="W27">
        <f t="shared" si="14"/>
        <v>15.28858749221215</v>
      </c>
      <c r="X27">
        <f t="shared" si="15"/>
        <v>1.1069321506865164</v>
      </c>
      <c r="Y27">
        <f t="shared" si="16"/>
        <v>7.2402512740328451</v>
      </c>
      <c r="Z27">
        <f t="shared" si="17"/>
        <v>6.5770069630931678</v>
      </c>
      <c r="AA27">
        <f t="shared" si="18"/>
        <v>-8.9033616803102973</v>
      </c>
      <c r="AB27">
        <f t="shared" si="19"/>
        <v>-178.34412183252621</v>
      </c>
      <c r="AC27">
        <f t="shared" si="20"/>
        <v>-14.739264186720543</v>
      </c>
      <c r="AD27">
        <f t="shared" si="21"/>
        <v>29.304702774680749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51903.283166935515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332</v>
      </c>
      <c r="AQ27">
        <v>874.78279999999995</v>
      </c>
      <c r="AR27">
        <v>961.64</v>
      </c>
      <c r="AS27">
        <f t="shared" si="27"/>
        <v>9.0321950002079765E-2</v>
      </c>
      <c r="AT27">
        <v>0.5</v>
      </c>
      <c r="AU27">
        <f t="shared" si="28"/>
        <v>1180.1875207473197</v>
      </c>
      <c r="AV27">
        <f t="shared" si="29"/>
        <v>-0.30789066237512508</v>
      </c>
      <c r="AW27">
        <f t="shared" si="30"/>
        <v>53.298419121008941</v>
      </c>
      <c r="AX27">
        <f t="shared" si="31"/>
        <v>0.28516908614450315</v>
      </c>
      <c r="AY27">
        <f t="shared" si="32"/>
        <v>2.2865588111812846E-4</v>
      </c>
      <c r="AZ27">
        <f t="shared" si="33"/>
        <v>2.3922049831537788</v>
      </c>
      <c r="BA27" t="s">
        <v>333</v>
      </c>
      <c r="BB27">
        <v>687.41</v>
      </c>
      <c r="BC27">
        <f t="shared" si="34"/>
        <v>274.23</v>
      </c>
      <c r="BD27">
        <f t="shared" si="35"/>
        <v>0.31673121102724</v>
      </c>
      <c r="BE27">
        <f t="shared" si="36"/>
        <v>0.89348926270162776</v>
      </c>
      <c r="BF27">
        <f t="shared" si="37"/>
        <v>0.35284414334462455</v>
      </c>
      <c r="BG27">
        <f t="shared" si="38"/>
        <v>0.90333669225731772</v>
      </c>
      <c r="BH27">
        <f t="shared" si="39"/>
        <v>1400.0029999999999</v>
      </c>
      <c r="BI27">
        <f t="shared" si="40"/>
        <v>1180.1875207473197</v>
      </c>
      <c r="BJ27">
        <f t="shared" si="41"/>
        <v>0.84298927984248595</v>
      </c>
      <c r="BK27">
        <f t="shared" si="42"/>
        <v>0.19597855968497205</v>
      </c>
      <c r="BL27">
        <v>6</v>
      </c>
      <c r="BM27">
        <v>0.5</v>
      </c>
      <c r="BN27" t="s">
        <v>290</v>
      </c>
      <c r="BO27">
        <v>2</v>
      </c>
      <c r="BP27">
        <v>1605904998.75</v>
      </c>
      <c r="BQ27">
        <v>699.60286666666696</v>
      </c>
      <c r="BR27">
        <v>699.35289999999998</v>
      </c>
      <c r="BS27">
        <v>10.807926666666701</v>
      </c>
      <c r="BT27">
        <v>10.508369999999999</v>
      </c>
      <c r="BU27">
        <v>695.42560000000003</v>
      </c>
      <c r="BV27">
        <v>10.7868733333333</v>
      </c>
      <c r="BW27">
        <v>400.00766666666698</v>
      </c>
      <c r="BX27">
        <v>102.31853333333299</v>
      </c>
      <c r="BY27">
        <v>0.100014166666667</v>
      </c>
      <c r="BZ27">
        <v>39.557679999999998</v>
      </c>
      <c r="CA27">
        <v>40.671889999999998</v>
      </c>
      <c r="CB27">
        <v>999.9</v>
      </c>
      <c r="CC27">
        <v>0</v>
      </c>
      <c r="CD27">
        <v>0</v>
      </c>
      <c r="CE27">
        <v>9994.7496666666702</v>
      </c>
      <c r="CF27">
        <v>0</v>
      </c>
      <c r="CG27">
        <v>431.50913333333301</v>
      </c>
      <c r="CH27">
        <v>1400.0029999999999</v>
      </c>
      <c r="CI27">
        <v>0.90000100000000005</v>
      </c>
      <c r="CJ27">
        <v>9.9998699999999996E-2</v>
      </c>
      <c r="CK27">
        <v>0</v>
      </c>
      <c r="CL27">
        <v>874.74766666666699</v>
      </c>
      <c r="CM27">
        <v>4.9997499999999997</v>
      </c>
      <c r="CN27">
        <v>12017.686666666699</v>
      </c>
      <c r="CO27">
        <v>12178.086666666701</v>
      </c>
      <c r="CP27">
        <v>47.349800000000002</v>
      </c>
      <c r="CQ27">
        <v>48.585099999999997</v>
      </c>
      <c r="CR27">
        <v>47.910133333333299</v>
      </c>
      <c r="CS27">
        <v>48.405999999999999</v>
      </c>
      <c r="CT27">
        <v>49.370800000000003</v>
      </c>
      <c r="CU27">
        <v>1255.5029999999999</v>
      </c>
      <c r="CV27">
        <v>139.5</v>
      </c>
      <c r="CW27">
        <v>0</v>
      </c>
      <c r="CX27">
        <v>102.200000047684</v>
      </c>
      <c r="CY27">
        <v>0</v>
      </c>
      <c r="CZ27">
        <v>874.78279999999995</v>
      </c>
      <c r="DA27">
        <v>2.9475384616030098</v>
      </c>
      <c r="DB27">
        <v>48.484615308559398</v>
      </c>
      <c r="DC27">
        <v>12018.075999999999</v>
      </c>
      <c r="DD27">
        <v>15</v>
      </c>
      <c r="DE27">
        <v>1605903241.0999999</v>
      </c>
      <c r="DF27" t="s">
        <v>291</v>
      </c>
      <c r="DG27">
        <v>1605903241.0999999</v>
      </c>
      <c r="DH27">
        <v>1605903231.0999999</v>
      </c>
      <c r="DI27">
        <v>5</v>
      </c>
      <c r="DJ27">
        <v>-0.04</v>
      </c>
      <c r="DK27">
        <v>-2.5000000000000001E-2</v>
      </c>
      <c r="DL27">
        <v>4.1779999999999999</v>
      </c>
      <c r="DM27">
        <v>2.1000000000000001E-2</v>
      </c>
      <c r="DN27">
        <v>1401</v>
      </c>
      <c r="DO27">
        <v>12</v>
      </c>
      <c r="DP27">
        <v>0.01</v>
      </c>
      <c r="DQ27">
        <v>0.05</v>
      </c>
      <c r="DR27">
        <v>-0.30372530407667703</v>
      </c>
      <c r="DS27">
        <v>-0.156851876910652</v>
      </c>
      <c r="DT27">
        <v>2.9580895990379299E-2</v>
      </c>
      <c r="DU27">
        <v>1</v>
      </c>
      <c r="DV27">
        <v>0.24298683870967699</v>
      </c>
      <c r="DW27">
        <v>0.189583403225806</v>
      </c>
      <c r="DX27">
        <v>4.3967660553210802E-2</v>
      </c>
      <c r="DY27">
        <v>1</v>
      </c>
      <c r="DZ27">
        <v>0.299507225806452</v>
      </c>
      <c r="EA27">
        <v>9.2703387096766503E-3</v>
      </c>
      <c r="EB27">
        <v>9.1662975639118902E-4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4.1779999999999999</v>
      </c>
      <c r="EJ27">
        <v>2.1000000000000001E-2</v>
      </c>
      <c r="EK27">
        <v>4.17750000000001</v>
      </c>
      <c r="EL27">
        <v>0</v>
      </c>
      <c r="EM27">
        <v>0</v>
      </c>
      <c r="EN27">
        <v>0</v>
      </c>
      <c r="EO27">
        <v>2.1040000000001099E-2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29.4</v>
      </c>
      <c r="EX27">
        <v>29.6</v>
      </c>
      <c r="EY27">
        <v>2</v>
      </c>
      <c r="EZ27">
        <v>381.471</v>
      </c>
      <c r="FA27">
        <v>643.29700000000003</v>
      </c>
      <c r="FB27">
        <v>38.246000000000002</v>
      </c>
      <c r="FC27">
        <v>35.612099999999998</v>
      </c>
      <c r="FD27">
        <v>30.000599999999999</v>
      </c>
      <c r="FE27">
        <v>35.342199999999998</v>
      </c>
      <c r="FF27">
        <v>35.270899999999997</v>
      </c>
      <c r="FG27">
        <v>33.702599999999997</v>
      </c>
      <c r="FH27">
        <v>0</v>
      </c>
      <c r="FI27">
        <v>100</v>
      </c>
      <c r="FJ27">
        <v>-999.9</v>
      </c>
      <c r="FK27">
        <v>699.45699999999999</v>
      </c>
      <c r="FL27">
        <v>10.906000000000001</v>
      </c>
      <c r="FM27">
        <v>101.10599999999999</v>
      </c>
      <c r="FN27">
        <v>100.419</v>
      </c>
    </row>
    <row r="28" spans="1:170" x14ac:dyDescent="0.25">
      <c r="A28">
        <v>12</v>
      </c>
      <c r="B28">
        <v>1605905105.5</v>
      </c>
      <c r="C28">
        <v>1041.5</v>
      </c>
      <c r="D28" t="s">
        <v>334</v>
      </c>
      <c r="E28" t="s">
        <v>335</v>
      </c>
      <c r="F28" t="s">
        <v>285</v>
      </c>
      <c r="G28" t="s">
        <v>286</v>
      </c>
      <c r="H28">
        <v>1605905097.75</v>
      </c>
      <c r="I28">
        <f t="shared" si="0"/>
        <v>1.9790258926263843E-4</v>
      </c>
      <c r="J28">
        <f t="shared" si="1"/>
        <v>-0.144092064369474</v>
      </c>
      <c r="K28">
        <f t="shared" si="2"/>
        <v>799.51313333333303</v>
      </c>
      <c r="L28">
        <f t="shared" si="3"/>
        <v>792.1964508695886</v>
      </c>
      <c r="M28">
        <f t="shared" si="4"/>
        <v>81.132481187509327</v>
      </c>
      <c r="N28">
        <f t="shared" si="5"/>
        <v>81.881816281971197</v>
      </c>
      <c r="O28">
        <f t="shared" si="6"/>
        <v>2.9337804164933138E-3</v>
      </c>
      <c r="P28">
        <f t="shared" si="7"/>
        <v>2.9691555439316137</v>
      </c>
      <c r="Q28">
        <f t="shared" si="8"/>
        <v>2.9321709113542382E-3</v>
      </c>
      <c r="R28">
        <f t="shared" si="9"/>
        <v>1.8327513502097814E-3</v>
      </c>
      <c r="S28">
        <f t="shared" si="10"/>
        <v>231.28910417555508</v>
      </c>
      <c r="T28">
        <f t="shared" si="11"/>
        <v>40.896247057655252</v>
      </c>
      <c r="U28">
        <f t="shared" si="12"/>
        <v>40.743853333333298</v>
      </c>
      <c r="V28">
        <f t="shared" si="13"/>
        <v>7.7133881638528798</v>
      </c>
      <c r="W28">
        <f t="shared" si="14"/>
        <v>15.127518036721433</v>
      </c>
      <c r="X28">
        <f t="shared" si="15"/>
        <v>1.0984351415385676</v>
      </c>
      <c r="Y28">
        <f t="shared" si="16"/>
        <v>7.2611722482971839</v>
      </c>
      <c r="Z28">
        <f t="shared" si="17"/>
        <v>6.614953022314312</v>
      </c>
      <c r="AA28">
        <f t="shared" si="18"/>
        <v>-8.7275041864823546</v>
      </c>
      <c r="AB28">
        <f t="shared" si="19"/>
        <v>-181.25452166420615</v>
      </c>
      <c r="AC28">
        <f t="shared" si="20"/>
        <v>-14.987906787038417</v>
      </c>
      <c r="AD28">
        <f t="shared" si="21"/>
        <v>26.319171537828169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51899.394283221001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336</v>
      </c>
      <c r="AQ28">
        <v>874.31426923076901</v>
      </c>
      <c r="AR28">
        <v>959.9</v>
      </c>
      <c r="AS28">
        <f t="shared" si="27"/>
        <v>8.9161090498209195E-2</v>
      </c>
      <c r="AT28">
        <v>0.5</v>
      </c>
      <c r="AU28">
        <f t="shared" si="28"/>
        <v>1180.1741907473483</v>
      </c>
      <c r="AV28">
        <f t="shared" si="29"/>
        <v>-0.144092064369474</v>
      </c>
      <c r="AW28">
        <f t="shared" si="30"/>
        <v>52.612808912437565</v>
      </c>
      <c r="AX28">
        <f t="shared" si="31"/>
        <v>0.27588290446921548</v>
      </c>
      <c r="AY28">
        <f t="shared" si="32"/>
        <v>3.6745034660700011E-4</v>
      </c>
      <c r="AZ28">
        <f t="shared" si="33"/>
        <v>2.3983539952078341</v>
      </c>
      <c r="BA28" t="s">
        <v>337</v>
      </c>
      <c r="BB28">
        <v>695.08</v>
      </c>
      <c r="BC28">
        <f t="shared" si="34"/>
        <v>264.81999999999994</v>
      </c>
      <c r="BD28">
        <f t="shared" si="35"/>
        <v>0.32318454334729624</v>
      </c>
      <c r="BE28">
        <f t="shared" si="36"/>
        <v>0.89683677444487719</v>
      </c>
      <c r="BF28">
        <f t="shared" si="37"/>
        <v>0.35015405192761673</v>
      </c>
      <c r="BG28">
        <f t="shared" si="38"/>
        <v>0.90401995539155622</v>
      </c>
      <c r="BH28">
        <f t="shared" si="39"/>
        <v>1399.9870000000001</v>
      </c>
      <c r="BI28">
        <f t="shared" si="40"/>
        <v>1180.1741907473483</v>
      </c>
      <c r="BJ28">
        <f t="shared" si="41"/>
        <v>0.84298939257817984</v>
      </c>
      <c r="BK28">
        <f t="shared" si="42"/>
        <v>0.19597878515635955</v>
      </c>
      <c r="BL28">
        <v>6</v>
      </c>
      <c r="BM28">
        <v>0.5</v>
      </c>
      <c r="BN28" t="s">
        <v>290</v>
      </c>
      <c r="BO28">
        <v>2</v>
      </c>
      <c r="BP28">
        <v>1605905097.75</v>
      </c>
      <c r="BQ28">
        <v>799.51313333333303</v>
      </c>
      <c r="BR28">
        <v>799.53433333333305</v>
      </c>
      <c r="BS28">
        <v>10.725376666666699</v>
      </c>
      <c r="BT28">
        <v>10.431713333333301</v>
      </c>
      <c r="BU28">
        <v>795.33553333333396</v>
      </c>
      <c r="BV28">
        <v>10.704330000000001</v>
      </c>
      <c r="BW28">
        <v>400.00909999999999</v>
      </c>
      <c r="BX28">
        <v>102.31456666666701</v>
      </c>
      <c r="BY28">
        <v>0.10003150333333299</v>
      </c>
      <c r="BZ28">
        <v>39.611530000000002</v>
      </c>
      <c r="CA28">
        <v>40.743853333333298</v>
      </c>
      <c r="CB28">
        <v>999.9</v>
      </c>
      <c r="CC28">
        <v>0</v>
      </c>
      <c r="CD28">
        <v>0</v>
      </c>
      <c r="CE28">
        <v>9996.1679999999997</v>
      </c>
      <c r="CF28">
        <v>0</v>
      </c>
      <c r="CG28">
        <v>483.50426666666698</v>
      </c>
      <c r="CH28">
        <v>1399.9870000000001</v>
      </c>
      <c r="CI28">
        <v>0.89999556666666702</v>
      </c>
      <c r="CJ28">
        <v>0.100004223333333</v>
      </c>
      <c r="CK28">
        <v>0</v>
      </c>
      <c r="CL28">
        <v>874.30909999999994</v>
      </c>
      <c r="CM28">
        <v>4.9997499999999997</v>
      </c>
      <c r="CN28">
        <v>12036.34</v>
      </c>
      <c r="CO28">
        <v>12177.93</v>
      </c>
      <c r="CP28">
        <v>47.5041333333333</v>
      </c>
      <c r="CQ28">
        <v>48.780999999999999</v>
      </c>
      <c r="CR28">
        <v>48.072499999999998</v>
      </c>
      <c r="CS28">
        <v>48.576700000000002</v>
      </c>
      <c r="CT28">
        <v>49.551733333333303</v>
      </c>
      <c r="CU28">
        <v>1255.4833333333299</v>
      </c>
      <c r="CV28">
        <v>139.50366666666699</v>
      </c>
      <c r="CW28">
        <v>0</v>
      </c>
      <c r="CX28">
        <v>98.099999904632597</v>
      </c>
      <c r="CY28">
        <v>0</v>
      </c>
      <c r="CZ28">
        <v>874.31426923076901</v>
      </c>
      <c r="DA28">
        <v>3.4120000107584398</v>
      </c>
      <c r="DB28">
        <v>40.823931716339601</v>
      </c>
      <c r="DC28">
        <v>12036.4038461538</v>
      </c>
      <c r="DD28">
        <v>15</v>
      </c>
      <c r="DE28">
        <v>1605903241.0999999</v>
      </c>
      <c r="DF28" t="s">
        <v>291</v>
      </c>
      <c r="DG28">
        <v>1605903241.0999999</v>
      </c>
      <c r="DH28">
        <v>1605903231.0999999</v>
      </c>
      <c r="DI28">
        <v>5</v>
      </c>
      <c r="DJ28">
        <v>-0.04</v>
      </c>
      <c r="DK28">
        <v>-2.5000000000000001E-2</v>
      </c>
      <c r="DL28">
        <v>4.1779999999999999</v>
      </c>
      <c r="DM28">
        <v>2.1000000000000001E-2</v>
      </c>
      <c r="DN28">
        <v>1401</v>
      </c>
      <c r="DO28">
        <v>12</v>
      </c>
      <c r="DP28">
        <v>0.01</v>
      </c>
      <c r="DQ28">
        <v>0.05</v>
      </c>
      <c r="DR28">
        <v>-0.13960268486145599</v>
      </c>
      <c r="DS28">
        <v>-0.107696958790452</v>
      </c>
      <c r="DT28">
        <v>3.2732663608780299E-2</v>
      </c>
      <c r="DU28">
        <v>1</v>
      </c>
      <c r="DV28">
        <v>-2.82828993548387E-2</v>
      </c>
      <c r="DW28">
        <v>0.14880547838709701</v>
      </c>
      <c r="DX28">
        <v>4.8361236993846403E-2</v>
      </c>
      <c r="DY28">
        <v>1</v>
      </c>
      <c r="DZ28">
        <v>0.29377270967741898</v>
      </c>
      <c r="EA28">
        <v>-7.9212096774206493E-3</v>
      </c>
      <c r="EB28">
        <v>7.9096834052495705E-4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4.1769999999999996</v>
      </c>
      <c r="EJ28">
        <v>2.1000000000000001E-2</v>
      </c>
      <c r="EK28">
        <v>4.17750000000001</v>
      </c>
      <c r="EL28">
        <v>0</v>
      </c>
      <c r="EM28">
        <v>0</v>
      </c>
      <c r="EN28">
        <v>0</v>
      </c>
      <c r="EO28">
        <v>2.1040000000001099E-2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31.1</v>
      </c>
      <c r="EX28">
        <v>31.2</v>
      </c>
      <c r="EY28">
        <v>2</v>
      </c>
      <c r="EZ28">
        <v>381.77699999999999</v>
      </c>
      <c r="FA28">
        <v>641.91099999999994</v>
      </c>
      <c r="FB28">
        <v>38.286900000000003</v>
      </c>
      <c r="FC28">
        <v>35.782600000000002</v>
      </c>
      <c r="FD28">
        <v>30.000800000000002</v>
      </c>
      <c r="FE28">
        <v>35.488500000000002</v>
      </c>
      <c r="FF28">
        <v>35.413899999999998</v>
      </c>
      <c r="FG28">
        <v>37.402099999999997</v>
      </c>
      <c r="FH28">
        <v>0</v>
      </c>
      <c r="FI28">
        <v>100</v>
      </c>
      <c r="FJ28">
        <v>-999.9</v>
      </c>
      <c r="FK28">
        <v>799.71699999999998</v>
      </c>
      <c r="FL28">
        <v>10.7958</v>
      </c>
      <c r="FM28">
        <v>101.068</v>
      </c>
      <c r="FN28">
        <v>100.374</v>
      </c>
    </row>
    <row r="29" spans="1:170" x14ac:dyDescent="0.25">
      <c r="A29">
        <v>13</v>
      </c>
      <c r="B29">
        <v>1605905220.5</v>
      </c>
      <c r="C29">
        <v>1156.5</v>
      </c>
      <c r="D29" t="s">
        <v>338</v>
      </c>
      <c r="E29" t="s">
        <v>339</v>
      </c>
      <c r="F29" t="s">
        <v>285</v>
      </c>
      <c r="G29" t="s">
        <v>286</v>
      </c>
      <c r="H29">
        <v>1605905212.75</v>
      </c>
      <c r="I29">
        <f t="shared" si="0"/>
        <v>2.0999806883782038E-4</v>
      </c>
      <c r="J29">
        <f t="shared" si="1"/>
        <v>-1.6705674740591602E-2</v>
      </c>
      <c r="K29">
        <f t="shared" si="2"/>
        <v>899.79589999999996</v>
      </c>
      <c r="L29">
        <f t="shared" si="3"/>
        <v>815.98771693852859</v>
      </c>
      <c r="M29">
        <f t="shared" si="4"/>
        <v>83.564458809168926</v>
      </c>
      <c r="N29">
        <f t="shared" si="5"/>
        <v>92.147168224927441</v>
      </c>
      <c r="O29">
        <f t="shared" si="6"/>
        <v>3.1220185590446967E-3</v>
      </c>
      <c r="P29">
        <f t="shared" si="7"/>
        <v>2.9695521605052346</v>
      </c>
      <c r="Q29">
        <f t="shared" si="8"/>
        <v>3.1201962012991562E-3</v>
      </c>
      <c r="R29">
        <f t="shared" si="9"/>
        <v>1.9502862648848058E-3</v>
      </c>
      <c r="S29">
        <f t="shared" si="10"/>
        <v>231.2872325900031</v>
      </c>
      <c r="T29">
        <f t="shared" si="11"/>
        <v>40.841110876906775</v>
      </c>
      <c r="U29">
        <f t="shared" si="12"/>
        <v>40.663276666666697</v>
      </c>
      <c r="V29">
        <f t="shared" si="13"/>
        <v>7.6804208761878749</v>
      </c>
      <c r="W29">
        <f t="shared" si="14"/>
        <v>14.955196540775306</v>
      </c>
      <c r="X29">
        <f t="shared" si="15"/>
        <v>1.0829048418057812</v>
      </c>
      <c r="Y29">
        <f t="shared" si="16"/>
        <v>7.2409937164867326</v>
      </c>
      <c r="Z29">
        <f t="shared" si="17"/>
        <v>6.5975160343820942</v>
      </c>
      <c r="AA29">
        <f t="shared" si="18"/>
        <v>-9.2609148357478794</v>
      </c>
      <c r="AB29">
        <f t="shared" si="19"/>
        <v>-176.69362707876894</v>
      </c>
      <c r="AC29">
        <f t="shared" si="20"/>
        <v>-14.599543292337408</v>
      </c>
      <c r="AD29">
        <f t="shared" si="21"/>
        <v>30.733147383148861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51919.082790156121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340</v>
      </c>
      <c r="AQ29">
        <v>875.03596000000005</v>
      </c>
      <c r="AR29">
        <v>957.2</v>
      </c>
      <c r="AS29">
        <f t="shared" si="27"/>
        <v>8.5837902214793149E-2</v>
      </c>
      <c r="AT29">
        <v>0.5</v>
      </c>
      <c r="AU29">
        <f t="shared" si="28"/>
        <v>1180.165140747335</v>
      </c>
      <c r="AV29">
        <f t="shared" si="29"/>
        <v>-1.6705674740591602E-2</v>
      </c>
      <c r="AW29">
        <f t="shared" si="30"/>
        <v>50.651449974388669</v>
      </c>
      <c r="AX29">
        <f t="shared" si="31"/>
        <v>0.27550146259924785</v>
      </c>
      <c r="AY29">
        <f t="shared" si="32"/>
        <v>4.7539262574757446E-4</v>
      </c>
      <c r="AZ29">
        <f t="shared" si="33"/>
        <v>2.4079398244880901</v>
      </c>
      <c r="BA29" t="s">
        <v>341</v>
      </c>
      <c r="BB29">
        <v>693.49</v>
      </c>
      <c r="BC29">
        <f t="shared" si="34"/>
        <v>263.71000000000004</v>
      </c>
      <c r="BD29">
        <f t="shared" si="35"/>
        <v>0.31156967881384851</v>
      </c>
      <c r="BE29">
        <f t="shared" si="36"/>
        <v>0.89733277790538779</v>
      </c>
      <c r="BF29">
        <f t="shared" si="37"/>
        <v>0.33990978869653743</v>
      </c>
      <c r="BG29">
        <f t="shared" si="38"/>
        <v>0.90508019128951267</v>
      </c>
      <c r="BH29">
        <f t="shared" si="39"/>
        <v>1399.9763333333301</v>
      </c>
      <c r="BI29">
        <f t="shared" si="40"/>
        <v>1180.165140747335</v>
      </c>
      <c r="BJ29">
        <f t="shared" si="41"/>
        <v>0.84298935106808071</v>
      </c>
      <c r="BK29">
        <f t="shared" si="42"/>
        <v>0.1959787021361615</v>
      </c>
      <c r="BL29">
        <v>6</v>
      </c>
      <c r="BM29">
        <v>0.5</v>
      </c>
      <c r="BN29" t="s">
        <v>290</v>
      </c>
      <c r="BO29">
        <v>2</v>
      </c>
      <c r="BP29">
        <v>1605905212.75</v>
      </c>
      <c r="BQ29">
        <v>899.79589999999996</v>
      </c>
      <c r="BR29">
        <v>900.05426666666699</v>
      </c>
      <c r="BS29">
        <v>10.5743166666667</v>
      </c>
      <c r="BT29">
        <v>10.26266</v>
      </c>
      <c r="BU29">
        <v>895.61850000000004</v>
      </c>
      <c r="BV29">
        <v>10.553266666666699</v>
      </c>
      <c r="BW29">
        <v>400.01226666666702</v>
      </c>
      <c r="BX29">
        <v>102.308966666667</v>
      </c>
      <c r="BY29">
        <v>9.9999883333333303E-2</v>
      </c>
      <c r="BZ29">
        <v>39.559593333333297</v>
      </c>
      <c r="CA29">
        <v>40.663276666666697</v>
      </c>
      <c r="CB29">
        <v>999.9</v>
      </c>
      <c r="CC29">
        <v>0</v>
      </c>
      <c r="CD29">
        <v>0</v>
      </c>
      <c r="CE29">
        <v>9998.9599999999991</v>
      </c>
      <c r="CF29">
        <v>0</v>
      </c>
      <c r="CG29">
        <v>491.96809999999999</v>
      </c>
      <c r="CH29">
        <v>1399.9763333333301</v>
      </c>
      <c r="CI29">
        <v>0.89999853333333302</v>
      </c>
      <c r="CJ29">
        <v>0.10000123666666701</v>
      </c>
      <c r="CK29">
        <v>0</v>
      </c>
      <c r="CL29">
        <v>875.04186666666703</v>
      </c>
      <c r="CM29">
        <v>4.9997499999999997</v>
      </c>
      <c r="CN29">
        <v>12046.56</v>
      </c>
      <c r="CO29">
        <v>12177.8533333333</v>
      </c>
      <c r="CP29">
        <v>47.428800000000003</v>
      </c>
      <c r="CQ29">
        <v>48.7665333333333</v>
      </c>
      <c r="CR29">
        <v>48.057866666666598</v>
      </c>
      <c r="CS29">
        <v>48.561999999999998</v>
      </c>
      <c r="CT29">
        <v>49.5124</v>
      </c>
      <c r="CU29">
        <v>1255.4756666666699</v>
      </c>
      <c r="CV29">
        <v>139.500666666667</v>
      </c>
      <c r="CW29">
        <v>0</v>
      </c>
      <c r="CX29">
        <v>114.200000047684</v>
      </c>
      <c r="CY29">
        <v>0</v>
      </c>
      <c r="CZ29">
        <v>875.03596000000005</v>
      </c>
      <c r="DA29">
        <v>2.2645384638875998</v>
      </c>
      <c r="DB29">
        <v>19.0461537513123</v>
      </c>
      <c r="DC29">
        <v>12046.808000000001</v>
      </c>
      <c r="DD29">
        <v>15</v>
      </c>
      <c r="DE29">
        <v>1605903241.0999999</v>
      </c>
      <c r="DF29" t="s">
        <v>291</v>
      </c>
      <c r="DG29">
        <v>1605903241.0999999</v>
      </c>
      <c r="DH29">
        <v>1605903231.0999999</v>
      </c>
      <c r="DI29">
        <v>5</v>
      </c>
      <c r="DJ29">
        <v>-0.04</v>
      </c>
      <c r="DK29">
        <v>-2.5000000000000001E-2</v>
      </c>
      <c r="DL29">
        <v>4.1779999999999999</v>
      </c>
      <c r="DM29">
        <v>2.1000000000000001E-2</v>
      </c>
      <c r="DN29">
        <v>1401</v>
      </c>
      <c r="DO29">
        <v>12</v>
      </c>
      <c r="DP29">
        <v>0.01</v>
      </c>
      <c r="DQ29">
        <v>0.05</v>
      </c>
      <c r="DR29">
        <v>-1.8278031256441798E-2</v>
      </c>
      <c r="DS29">
        <v>-0.201511459293789</v>
      </c>
      <c r="DT29">
        <v>5.3554528443202999E-2</v>
      </c>
      <c r="DU29">
        <v>1</v>
      </c>
      <c r="DV29">
        <v>-0.25911790967741899</v>
      </c>
      <c r="DW29">
        <v>0.18615123870967801</v>
      </c>
      <c r="DX29">
        <v>8.0964411638823605E-2</v>
      </c>
      <c r="DY29">
        <v>1</v>
      </c>
      <c r="DZ29">
        <v>0.311458774193548</v>
      </c>
      <c r="EA29">
        <v>1.3601903225806299E-2</v>
      </c>
      <c r="EB29">
        <v>1.0734262511944599E-3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4.1779999999999999</v>
      </c>
      <c r="EJ29">
        <v>2.1000000000000001E-2</v>
      </c>
      <c r="EK29">
        <v>4.17750000000001</v>
      </c>
      <c r="EL29">
        <v>0</v>
      </c>
      <c r="EM29">
        <v>0</v>
      </c>
      <c r="EN29">
        <v>0</v>
      </c>
      <c r="EO29">
        <v>2.1040000000001099E-2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33</v>
      </c>
      <c r="EX29">
        <v>33.200000000000003</v>
      </c>
      <c r="EY29">
        <v>2</v>
      </c>
      <c r="EZ29">
        <v>381.81200000000001</v>
      </c>
      <c r="FA29">
        <v>641.31600000000003</v>
      </c>
      <c r="FB29">
        <v>38.318399999999997</v>
      </c>
      <c r="FC29">
        <v>35.949199999999998</v>
      </c>
      <c r="FD29">
        <v>30</v>
      </c>
      <c r="FE29">
        <v>35.6297</v>
      </c>
      <c r="FF29">
        <v>35.537500000000001</v>
      </c>
      <c r="FG29">
        <v>41.104399999999998</v>
      </c>
      <c r="FH29">
        <v>0</v>
      </c>
      <c r="FI29">
        <v>100</v>
      </c>
      <c r="FJ29">
        <v>-999.9</v>
      </c>
      <c r="FK29">
        <v>900.23099999999999</v>
      </c>
      <c r="FL29">
        <v>10.7156</v>
      </c>
      <c r="FM29">
        <v>101.045</v>
      </c>
      <c r="FN29">
        <v>100.35299999999999</v>
      </c>
    </row>
    <row r="30" spans="1:170" x14ac:dyDescent="0.25">
      <c r="A30">
        <v>14</v>
      </c>
      <c r="B30">
        <v>1605905341</v>
      </c>
      <c r="C30">
        <v>1277</v>
      </c>
      <c r="D30" t="s">
        <v>342</v>
      </c>
      <c r="E30" t="s">
        <v>343</v>
      </c>
      <c r="F30" t="s">
        <v>285</v>
      </c>
      <c r="G30" t="s">
        <v>286</v>
      </c>
      <c r="H30">
        <v>1605905333</v>
      </c>
      <c r="I30">
        <f t="shared" si="0"/>
        <v>2.1646016150329934E-4</v>
      </c>
      <c r="J30">
        <f t="shared" si="1"/>
        <v>0.49693603092617838</v>
      </c>
      <c r="K30">
        <f t="shared" si="2"/>
        <v>1199.5093548387099</v>
      </c>
      <c r="L30">
        <f t="shared" si="3"/>
        <v>843.43065793515837</v>
      </c>
      <c r="M30">
        <f t="shared" si="4"/>
        <v>86.379226690073722</v>
      </c>
      <c r="N30">
        <f t="shared" si="5"/>
        <v>122.84672071576817</v>
      </c>
      <c r="O30">
        <f t="shared" si="6"/>
        <v>3.2281174798836328E-3</v>
      </c>
      <c r="P30">
        <f t="shared" si="7"/>
        <v>2.9693330173574992</v>
      </c>
      <c r="Q30">
        <f t="shared" si="8"/>
        <v>3.2261690532146034E-3</v>
      </c>
      <c r="R30">
        <f t="shared" si="9"/>
        <v>2.0165306145061568E-3</v>
      </c>
      <c r="S30">
        <f t="shared" si="10"/>
        <v>231.29198939621597</v>
      </c>
      <c r="T30">
        <f t="shared" si="11"/>
        <v>40.798180915240287</v>
      </c>
      <c r="U30">
        <f t="shared" si="12"/>
        <v>40.552129032258101</v>
      </c>
      <c r="V30">
        <f t="shared" si="13"/>
        <v>7.6351461123832491</v>
      </c>
      <c r="W30">
        <f t="shared" si="14"/>
        <v>14.604960553587112</v>
      </c>
      <c r="X30">
        <f t="shared" si="15"/>
        <v>1.0551980071596125</v>
      </c>
      <c r="Y30">
        <f t="shared" si="16"/>
        <v>7.2249288403620247</v>
      </c>
      <c r="Z30">
        <f t="shared" si="17"/>
        <v>6.5799481052236368</v>
      </c>
      <c r="AA30">
        <f t="shared" si="18"/>
        <v>-9.5458931222955012</v>
      </c>
      <c r="AB30">
        <f t="shared" si="19"/>
        <v>-165.52136164128285</v>
      </c>
      <c r="AC30">
        <f t="shared" si="20"/>
        <v>-13.667428807674522</v>
      </c>
      <c r="AD30">
        <f t="shared" si="21"/>
        <v>42.557305824963095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51919.895419015396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344</v>
      </c>
      <c r="AQ30">
        <v>875.87146153846197</v>
      </c>
      <c r="AR30">
        <v>956.25</v>
      </c>
      <c r="AS30">
        <f t="shared" si="27"/>
        <v>8.4055987933634557E-2</v>
      </c>
      <c r="AT30">
        <v>0.5</v>
      </c>
      <c r="AU30">
        <f t="shared" si="28"/>
        <v>1180.1899265537761</v>
      </c>
      <c r="AV30">
        <f t="shared" si="29"/>
        <v>0.49693603092617838</v>
      </c>
      <c r="AW30">
        <f t="shared" si="30"/>
        <v>49.601015112900626</v>
      </c>
      <c r="AX30">
        <f t="shared" si="31"/>
        <v>0.27880784313725493</v>
      </c>
      <c r="AY30">
        <f t="shared" si="32"/>
        <v>9.1060217221184076E-4</v>
      </c>
      <c r="AZ30">
        <f t="shared" si="33"/>
        <v>2.4113254901960786</v>
      </c>
      <c r="BA30" t="s">
        <v>345</v>
      </c>
      <c r="BB30">
        <v>689.64</v>
      </c>
      <c r="BC30">
        <f t="shared" si="34"/>
        <v>266.61</v>
      </c>
      <c r="BD30">
        <f t="shared" si="35"/>
        <v>0.30148358449247226</v>
      </c>
      <c r="BE30">
        <f t="shared" si="36"/>
        <v>0.89635909875448982</v>
      </c>
      <c r="BF30">
        <f t="shared" si="37"/>
        <v>0.3338352422485244</v>
      </c>
      <c r="BG30">
        <f t="shared" si="38"/>
        <v>0.90545323725360838</v>
      </c>
      <c r="BH30">
        <f t="shared" si="39"/>
        <v>1400.0058064516099</v>
      </c>
      <c r="BI30">
        <f t="shared" si="40"/>
        <v>1180.1899265537761</v>
      </c>
      <c r="BJ30">
        <f t="shared" si="41"/>
        <v>0.84298930841224939</v>
      </c>
      <c r="BK30">
        <f t="shared" si="42"/>
        <v>0.19597861682449888</v>
      </c>
      <c r="BL30">
        <v>6</v>
      </c>
      <c r="BM30">
        <v>0.5</v>
      </c>
      <c r="BN30" t="s">
        <v>290</v>
      </c>
      <c r="BO30">
        <v>2</v>
      </c>
      <c r="BP30">
        <v>1605905333</v>
      </c>
      <c r="BQ30">
        <v>1199.5093548387099</v>
      </c>
      <c r="BR30">
        <v>1200.6441935483899</v>
      </c>
      <c r="BS30">
        <v>10.303245161290301</v>
      </c>
      <c r="BT30">
        <v>9.9819099999999992</v>
      </c>
      <c r="BU30">
        <v>1195.3312903225799</v>
      </c>
      <c r="BV30">
        <v>10.2822</v>
      </c>
      <c r="BW30">
        <v>400.01209677419303</v>
      </c>
      <c r="BX30">
        <v>102.31412903225799</v>
      </c>
      <c r="BY30">
        <v>0.1000124</v>
      </c>
      <c r="BZ30">
        <v>39.518154838709698</v>
      </c>
      <c r="CA30">
        <v>40.552129032258101</v>
      </c>
      <c r="CB30">
        <v>999.9</v>
      </c>
      <c r="CC30">
        <v>0</v>
      </c>
      <c r="CD30">
        <v>0</v>
      </c>
      <c r="CE30">
        <v>9997.2151612903199</v>
      </c>
      <c r="CF30">
        <v>0</v>
      </c>
      <c r="CG30">
        <v>477.67412903225801</v>
      </c>
      <c r="CH30">
        <v>1400.0058064516099</v>
      </c>
      <c r="CI30">
        <v>0.89999812903225795</v>
      </c>
      <c r="CJ30">
        <v>0.10000161935483901</v>
      </c>
      <c r="CK30">
        <v>0</v>
      </c>
      <c r="CL30">
        <v>875.84838709677399</v>
      </c>
      <c r="CM30">
        <v>4.9997499999999997</v>
      </c>
      <c r="CN30">
        <v>12031.1387096774</v>
      </c>
      <c r="CO30">
        <v>12178.0935483871</v>
      </c>
      <c r="CP30">
        <v>47.128999999999998</v>
      </c>
      <c r="CQ30">
        <v>48.457322580645098</v>
      </c>
      <c r="CR30">
        <v>47.75</v>
      </c>
      <c r="CS30">
        <v>48.262</v>
      </c>
      <c r="CT30">
        <v>49.25</v>
      </c>
      <c r="CU30">
        <v>1255.50419354839</v>
      </c>
      <c r="CV30">
        <v>139.501612903226</v>
      </c>
      <c r="CW30">
        <v>0</v>
      </c>
      <c r="CX30">
        <v>120</v>
      </c>
      <c r="CY30">
        <v>0</v>
      </c>
      <c r="CZ30">
        <v>875.87146153846197</v>
      </c>
      <c r="DA30">
        <v>1.78687180097163</v>
      </c>
      <c r="DB30">
        <v>19.644444408297701</v>
      </c>
      <c r="DC30">
        <v>12031.3615384615</v>
      </c>
      <c r="DD30">
        <v>15</v>
      </c>
      <c r="DE30">
        <v>1605903241.0999999</v>
      </c>
      <c r="DF30" t="s">
        <v>291</v>
      </c>
      <c r="DG30">
        <v>1605903241.0999999</v>
      </c>
      <c r="DH30">
        <v>1605903231.0999999</v>
      </c>
      <c r="DI30">
        <v>5</v>
      </c>
      <c r="DJ30">
        <v>-0.04</v>
      </c>
      <c r="DK30">
        <v>-2.5000000000000001E-2</v>
      </c>
      <c r="DL30">
        <v>4.1779999999999999</v>
      </c>
      <c r="DM30">
        <v>2.1000000000000001E-2</v>
      </c>
      <c r="DN30">
        <v>1401</v>
      </c>
      <c r="DO30">
        <v>12</v>
      </c>
      <c r="DP30">
        <v>0.01</v>
      </c>
      <c r="DQ30">
        <v>0.05</v>
      </c>
      <c r="DR30">
        <v>0.49940104276545899</v>
      </c>
      <c r="DS30">
        <v>-1.0389222952095101</v>
      </c>
      <c r="DT30">
        <v>8.2437402853957106E-2</v>
      </c>
      <c r="DU30">
        <v>0</v>
      </c>
      <c r="DV30">
        <v>-1.13582867741935</v>
      </c>
      <c r="DW30">
        <v>1.52336753225807</v>
      </c>
      <c r="DX30">
        <v>0.12532421823398901</v>
      </c>
      <c r="DY30">
        <v>0</v>
      </c>
      <c r="DZ30">
        <v>0.321328032258065</v>
      </c>
      <c r="EA30">
        <v>-2.38697419354847E-2</v>
      </c>
      <c r="EB30">
        <v>1.8274385825939501E-3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4.18</v>
      </c>
      <c r="EJ30">
        <v>2.1100000000000001E-2</v>
      </c>
      <c r="EK30">
        <v>4.17750000000001</v>
      </c>
      <c r="EL30">
        <v>0</v>
      </c>
      <c r="EM30">
        <v>0</v>
      </c>
      <c r="EN30">
        <v>0</v>
      </c>
      <c r="EO30">
        <v>2.1040000000001099E-2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35</v>
      </c>
      <c r="EX30">
        <v>35.200000000000003</v>
      </c>
      <c r="EY30">
        <v>2</v>
      </c>
      <c r="EZ30">
        <v>381.68599999999998</v>
      </c>
      <c r="FA30">
        <v>643.10199999999998</v>
      </c>
      <c r="FB30">
        <v>38.325600000000001</v>
      </c>
      <c r="FC30">
        <v>35.8919</v>
      </c>
      <c r="FD30">
        <v>29.9998</v>
      </c>
      <c r="FE30">
        <v>35.593699999999998</v>
      </c>
      <c r="FF30">
        <v>35.505000000000003</v>
      </c>
      <c r="FG30">
        <v>51.764400000000002</v>
      </c>
      <c r="FH30">
        <v>0</v>
      </c>
      <c r="FI30">
        <v>100</v>
      </c>
      <c r="FJ30">
        <v>-999.9</v>
      </c>
      <c r="FK30">
        <v>1200.81</v>
      </c>
      <c r="FL30">
        <v>10.553800000000001</v>
      </c>
      <c r="FM30">
        <v>101.06699999999999</v>
      </c>
      <c r="FN30">
        <v>100.379</v>
      </c>
    </row>
    <row r="31" spans="1:170" x14ac:dyDescent="0.25">
      <c r="A31">
        <v>15</v>
      </c>
      <c r="B31">
        <v>1605905459.5</v>
      </c>
      <c r="C31">
        <v>1395.5</v>
      </c>
      <c r="D31" t="s">
        <v>346</v>
      </c>
      <c r="E31" t="s">
        <v>347</v>
      </c>
      <c r="F31" t="s">
        <v>285</v>
      </c>
      <c r="G31" t="s">
        <v>286</v>
      </c>
      <c r="H31">
        <v>1605905451.5</v>
      </c>
      <c r="I31">
        <f t="shared" si="0"/>
        <v>2.0724695298317893E-4</v>
      </c>
      <c r="J31">
        <f t="shared" si="1"/>
        <v>0.79706247656748308</v>
      </c>
      <c r="K31">
        <f t="shared" si="2"/>
        <v>1399.5803225806401</v>
      </c>
      <c r="L31">
        <f t="shared" si="3"/>
        <v>862.62055379242395</v>
      </c>
      <c r="M31">
        <f t="shared" si="4"/>
        <v>88.343182945681207</v>
      </c>
      <c r="N31">
        <f t="shared" si="5"/>
        <v>143.33460980187803</v>
      </c>
      <c r="O31">
        <f t="shared" si="6"/>
        <v>3.0750539577819457E-3</v>
      </c>
      <c r="P31">
        <f t="shared" si="7"/>
        <v>2.969631370245903</v>
      </c>
      <c r="Q31">
        <f t="shared" si="8"/>
        <v>3.0732860455573103E-3</v>
      </c>
      <c r="R31">
        <f t="shared" si="9"/>
        <v>1.9209625298881733E-3</v>
      </c>
      <c r="S31">
        <f t="shared" si="10"/>
        <v>231.28831805302318</v>
      </c>
      <c r="T31">
        <f t="shared" si="11"/>
        <v>40.847703071665478</v>
      </c>
      <c r="U31">
        <f t="shared" si="12"/>
        <v>40.594638709677398</v>
      </c>
      <c r="V31">
        <f t="shared" si="13"/>
        <v>7.6524345759198553</v>
      </c>
      <c r="W31">
        <f t="shared" si="14"/>
        <v>14.348587166475074</v>
      </c>
      <c r="X31">
        <f t="shared" si="15"/>
        <v>1.039310122818264</v>
      </c>
      <c r="Y31">
        <f t="shared" si="16"/>
        <v>7.2432923935993667</v>
      </c>
      <c r="Z31">
        <f t="shared" si="17"/>
        <v>6.6131244531015909</v>
      </c>
      <c r="AA31">
        <f t="shared" si="18"/>
        <v>-9.1395906265581903</v>
      </c>
      <c r="AB31">
        <f t="shared" si="19"/>
        <v>-164.76125566931455</v>
      </c>
      <c r="AC31">
        <f t="shared" si="20"/>
        <v>-13.609157159626122</v>
      </c>
      <c r="AD31">
        <f t="shared" si="21"/>
        <v>43.778314597524314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51920.406883683791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348</v>
      </c>
      <c r="AQ31">
        <v>876.01069230769201</v>
      </c>
      <c r="AR31">
        <v>954.35</v>
      </c>
      <c r="AS31">
        <f t="shared" si="27"/>
        <v>8.2086559115951196E-2</v>
      </c>
      <c r="AT31">
        <v>0.5</v>
      </c>
      <c r="AU31">
        <f t="shared" si="28"/>
        <v>1180.1706791310023</v>
      </c>
      <c r="AV31">
        <f t="shared" si="29"/>
        <v>0.79706247656748308</v>
      </c>
      <c r="AW31">
        <f t="shared" si="30"/>
        <v>48.438075109699646</v>
      </c>
      <c r="AX31">
        <f t="shared" si="31"/>
        <v>0.27511919107245775</v>
      </c>
      <c r="AY31">
        <f t="shared" si="32"/>
        <v>1.1649246847888332E-3</v>
      </c>
      <c r="AZ31">
        <f t="shared" si="33"/>
        <v>2.4181170430135692</v>
      </c>
      <c r="BA31" t="s">
        <v>349</v>
      </c>
      <c r="BB31">
        <v>691.79</v>
      </c>
      <c r="BC31">
        <f t="shared" si="34"/>
        <v>262.56000000000006</v>
      </c>
      <c r="BD31">
        <f t="shared" si="35"/>
        <v>0.29836725964468308</v>
      </c>
      <c r="BE31">
        <f t="shared" si="36"/>
        <v>0.8978481027432702</v>
      </c>
      <c r="BF31">
        <f t="shared" si="37"/>
        <v>0.32795369282045617</v>
      </c>
      <c r="BG31">
        <f t="shared" si="38"/>
        <v>0.90619932918179991</v>
      </c>
      <c r="BH31">
        <f t="shared" si="39"/>
        <v>1399.9829032258101</v>
      </c>
      <c r="BI31">
        <f t="shared" si="40"/>
        <v>1180.1706791310023</v>
      </c>
      <c r="BJ31">
        <f t="shared" si="41"/>
        <v>0.8429893510925589</v>
      </c>
      <c r="BK31">
        <f t="shared" si="42"/>
        <v>0.19597870218511801</v>
      </c>
      <c r="BL31">
        <v>6</v>
      </c>
      <c r="BM31">
        <v>0.5</v>
      </c>
      <c r="BN31" t="s">
        <v>290</v>
      </c>
      <c r="BO31">
        <v>2</v>
      </c>
      <c r="BP31">
        <v>1605905451.5</v>
      </c>
      <c r="BQ31">
        <v>1399.5803225806401</v>
      </c>
      <c r="BR31">
        <v>1401.2109677419401</v>
      </c>
      <c r="BS31">
        <v>10.1482677419355</v>
      </c>
      <c r="BT31">
        <v>9.8405590322580601</v>
      </c>
      <c r="BU31">
        <v>1395.4019354838699</v>
      </c>
      <c r="BV31">
        <v>10.127222580645199</v>
      </c>
      <c r="BW31">
        <v>400.00900000000001</v>
      </c>
      <c r="BX31">
        <v>102.31258064516101</v>
      </c>
      <c r="BY31">
        <v>9.9983670967741994E-2</v>
      </c>
      <c r="BZ31">
        <v>39.565516129032297</v>
      </c>
      <c r="CA31">
        <v>40.594638709677398</v>
      </c>
      <c r="CB31">
        <v>999.9</v>
      </c>
      <c r="CC31">
        <v>0</v>
      </c>
      <c r="CD31">
        <v>0</v>
      </c>
      <c r="CE31">
        <v>9999.05516129032</v>
      </c>
      <c r="CF31">
        <v>0</v>
      </c>
      <c r="CG31">
        <v>457.74477419354798</v>
      </c>
      <c r="CH31">
        <v>1399.9829032258101</v>
      </c>
      <c r="CI31">
        <v>0.899997612903226</v>
      </c>
      <c r="CJ31">
        <v>0.100002035483871</v>
      </c>
      <c r="CK31">
        <v>0</v>
      </c>
      <c r="CL31">
        <v>875.99222580645198</v>
      </c>
      <c r="CM31">
        <v>4.9997499999999997</v>
      </c>
      <c r="CN31">
        <v>12011.864516129001</v>
      </c>
      <c r="CO31">
        <v>12177.8870967742</v>
      </c>
      <c r="CP31">
        <v>47.125</v>
      </c>
      <c r="CQ31">
        <v>48.424999999999997</v>
      </c>
      <c r="CR31">
        <v>47.745935483871001</v>
      </c>
      <c r="CS31">
        <v>48.25</v>
      </c>
      <c r="CT31">
        <v>49.186999999999998</v>
      </c>
      <c r="CU31">
        <v>1255.48129032258</v>
      </c>
      <c r="CV31">
        <v>139.50129032258101</v>
      </c>
      <c r="CW31">
        <v>0</v>
      </c>
      <c r="CX31">
        <v>117.700000047684</v>
      </c>
      <c r="CY31">
        <v>0</v>
      </c>
      <c r="CZ31">
        <v>876.01069230769201</v>
      </c>
      <c r="DA31">
        <v>1.6097093986147699</v>
      </c>
      <c r="DB31">
        <v>16.1401708337436</v>
      </c>
      <c r="DC31">
        <v>12011.9807692308</v>
      </c>
      <c r="DD31">
        <v>15</v>
      </c>
      <c r="DE31">
        <v>1605903241.0999999</v>
      </c>
      <c r="DF31" t="s">
        <v>291</v>
      </c>
      <c r="DG31">
        <v>1605903241.0999999</v>
      </c>
      <c r="DH31">
        <v>1605903231.0999999</v>
      </c>
      <c r="DI31">
        <v>5</v>
      </c>
      <c r="DJ31">
        <v>-0.04</v>
      </c>
      <c r="DK31">
        <v>-2.5000000000000001E-2</v>
      </c>
      <c r="DL31">
        <v>4.1779999999999999</v>
      </c>
      <c r="DM31">
        <v>2.1000000000000001E-2</v>
      </c>
      <c r="DN31">
        <v>1401</v>
      </c>
      <c r="DO31">
        <v>12</v>
      </c>
      <c r="DP31">
        <v>0.01</v>
      </c>
      <c r="DQ31">
        <v>0.05</v>
      </c>
      <c r="DR31">
        <v>0.804228900413959</v>
      </c>
      <c r="DS31">
        <v>0.35889575062623102</v>
      </c>
      <c r="DT31">
        <v>0.128396247899283</v>
      </c>
      <c r="DU31">
        <v>1</v>
      </c>
      <c r="DV31">
        <v>-1.6373796774193501</v>
      </c>
      <c r="DW31">
        <v>-0.14305983870967501</v>
      </c>
      <c r="DX31">
        <v>0.19941117683892001</v>
      </c>
      <c r="DY31">
        <v>1</v>
      </c>
      <c r="DZ31">
        <v>0.30778390322580701</v>
      </c>
      <c r="EA31">
        <v>-5.8378064516128496E-3</v>
      </c>
      <c r="EB31">
        <v>8.3192983400000298E-4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4.18</v>
      </c>
      <c r="EJ31">
        <v>2.1100000000000001E-2</v>
      </c>
      <c r="EK31">
        <v>4.17750000000001</v>
      </c>
      <c r="EL31">
        <v>0</v>
      </c>
      <c r="EM31">
        <v>0</v>
      </c>
      <c r="EN31">
        <v>0</v>
      </c>
      <c r="EO31">
        <v>2.1040000000001099E-2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37</v>
      </c>
      <c r="EX31">
        <v>37.1</v>
      </c>
      <c r="EY31">
        <v>2</v>
      </c>
      <c r="EZ31">
        <v>381.63</v>
      </c>
      <c r="FA31">
        <v>643.86199999999997</v>
      </c>
      <c r="FB31">
        <v>38.378799999999998</v>
      </c>
      <c r="FC31">
        <v>35.849600000000002</v>
      </c>
      <c r="FD31">
        <v>30.000299999999999</v>
      </c>
      <c r="FE31">
        <v>35.567599999999999</v>
      </c>
      <c r="FF31">
        <v>35.488999999999997</v>
      </c>
      <c r="FG31">
        <v>58.527799999999999</v>
      </c>
      <c r="FH31">
        <v>0</v>
      </c>
      <c r="FI31">
        <v>100</v>
      </c>
      <c r="FJ31">
        <v>-999.9</v>
      </c>
      <c r="FK31">
        <v>1401.04</v>
      </c>
      <c r="FL31">
        <v>10.2803</v>
      </c>
      <c r="FM31">
        <v>101.071</v>
      </c>
      <c r="FN31">
        <v>100.387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2020-11-20T13:13:14Z</dcterms:created>
  <dcterms:modified xsi:type="dcterms:W3CDTF">2021-05-04T23:05:32Z</dcterms:modified>
</cp:coreProperties>
</file>